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7-710\Seguimiento procesos\Informes\LEY TRANSPARENCIA\"/>
    </mc:Choice>
  </mc:AlternateContent>
  <bookViews>
    <workbookView xWindow="0" yWindow="0" windowWidth="28800" windowHeight="12435"/>
  </bookViews>
  <sheets>
    <sheet name="ADJUDICADOS CONS" sheetId="4" r:id="rId1"/>
    <sheet name="ADJ MARZO" sheetId="2" r:id="rId2"/>
    <sheet name="ADJ ABRIL" sheetId="1" r:id="rId3"/>
    <sheet name="ADJ MAYO" sheetId="5" r:id="rId4"/>
    <sheet name="ADJ JUNIO" sheetId="7" r:id="rId5"/>
    <sheet name="ADJ JULIO" sheetId="8" r:id="rId6"/>
    <sheet name="ADJ AGOSTO" sheetId="10" r:id="rId7"/>
    <sheet name="ADJ SEPTIEMBRE" sheetId="11" r:id="rId8"/>
    <sheet name="ADJ OCTUBRE" sheetId="12" r:id="rId9"/>
    <sheet name="ADJ NOVIEMBRE" sheetId="13" r:id="rId10"/>
    <sheet name="ADJ DICIEMBRE" sheetId="14" r:id="rId11"/>
  </sheets>
  <definedNames>
    <definedName name="_xlnm._FilterDatabase" localSheetId="2" hidden="1">'ADJ ABRIL'!$A$6:$G$7</definedName>
    <definedName name="_xlnm.Print_Area" localSheetId="2">'ADJ ABRIL'!$A$1:$G$15</definedName>
  </definedNames>
  <calcPr calcId="152511"/>
</workbook>
</file>

<file path=xl/calcChain.xml><?xml version="1.0" encoding="utf-8"?>
<calcChain xmlns="http://schemas.openxmlformats.org/spreadsheetml/2006/main">
  <c r="D60" i="4" l="1"/>
  <c r="I39" i="4"/>
  <c r="I38" i="4"/>
  <c r="I37" i="4"/>
  <c r="D34" i="14"/>
  <c r="D32" i="14"/>
  <c r="I13" i="14" l="1"/>
  <c r="I12" i="14"/>
  <c r="I11" i="14"/>
  <c r="D18" i="13" l="1"/>
  <c r="D16" i="12"/>
  <c r="I8" i="12"/>
  <c r="D58" i="4"/>
  <c r="I26" i="4"/>
  <c r="D16" i="11" l="1"/>
  <c r="I9" i="11"/>
  <c r="I8" i="11"/>
  <c r="I24" i="4"/>
  <c r="I23" i="4"/>
  <c r="D16" i="10" l="1"/>
  <c r="D16" i="8" l="1"/>
  <c r="D17" i="7" l="1"/>
  <c r="D17" i="5" l="1"/>
  <c r="D10" i="1" l="1"/>
  <c r="D11" i="2"/>
  <c r="D13" i="2"/>
  <c r="D13" i="1"/>
  <c r="D11" i="1"/>
</calcChain>
</file>

<file path=xl/sharedStrings.xml><?xml version="1.0" encoding="utf-8"?>
<sst xmlns="http://schemas.openxmlformats.org/spreadsheetml/2006/main" count="546" uniqueCount="202">
  <si>
    <t xml:space="preserve"> </t>
  </si>
  <si>
    <t>PROCESOS DE SELECCIÓN ADJUDICADOS</t>
  </si>
  <si>
    <t>ID</t>
  </si>
  <si>
    <t>PROCESO DE SELECCIÓN</t>
  </si>
  <si>
    <t>OBJETO</t>
  </si>
  <si>
    <t>ADJUDICADO A:</t>
  </si>
  <si>
    <t>FECHA                 DE ADJUD.</t>
  </si>
  <si>
    <t>VALOR PRESUPUESTO OFICIAL</t>
  </si>
  <si>
    <t>VALOR ADJUDICADO</t>
  </si>
  <si>
    <t>EVALUADO POR</t>
  </si>
  <si>
    <t>CAMILO PIESCHACON</t>
  </si>
  <si>
    <t>TOTAL DE PROCESOS ADJUDICADOS</t>
  </si>
  <si>
    <t>VALOR TOTAL ADJUDICADO</t>
  </si>
  <si>
    <t>DIRECCIÓN TÉCNICA DE PROCESOS SELECTIVOS</t>
  </si>
  <si>
    <t>PROCESOS DE SELECCIÓN ADJUDICADOS MARZO</t>
  </si>
  <si>
    <t>TOTAL DE PROCESOS DECLARADOS DESIERTOS y/o TERMINADOS</t>
  </si>
  <si>
    <t>AÑO 2016</t>
  </si>
  <si>
    <t>IDU-MC10%-SGGC-003-2016</t>
  </si>
  <si>
    <t>CONTRATAR LA PRESTACIÓN DEL SERVICIO DE MUDANZA CONSISTENTE EN EL EMBALAJE, CARGUE, TRASLADO Y DESCARGUE DE BIENES MUEBLES, ENSERES Y DEMÁS ELEMENTOS FÍSICOS; MONTAJE Y DESMONTAJE DE ARCHIVOS Y SUMINISTRO DE INSUMOS REQUERIDOS POR EL IDU EN BOGOTÁ D.C.</t>
  </si>
  <si>
    <t>28 de abril de 2016</t>
  </si>
  <si>
    <t>USA POSTAL S.A.</t>
  </si>
  <si>
    <t>FECHA DE ADJUDICACIÓN</t>
  </si>
  <si>
    <t>IDU-CMA-SGGC-001-2016</t>
  </si>
  <si>
    <t>SELECCIONAR AL CORREDOR DE SEGUROS PARA EL MANEJO INTEGRAL DEL PROGRAMA GENERAL DE SEGUROS QUE AMPARE LOS BIENES E INTERESES PATRIMONIALES DE PROPIEDAD DEL IDU O AQUELLOS POR LOS CUALES SEA O LLEGARE A SER LEGALMENTE RESPONSABLE</t>
  </si>
  <si>
    <t>26 de mayo de 2016</t>
  </si>
  <si>
    <t>JLT VALENCIA &amp; IRAGORRI</t>
  </si>
  <si>
    <t>IDU-MC10%-SGGC-004-2016</t>
  </si>
  <si>
    <t>CONTRATAR A PRECIOS FIJOS UNITARIOS  Y A MONTO AGOTABLE EL SERVICIO DE APOYO LOSITICO A LOS DIFERENTES EVENTOS Y ACTIVIDADES QUE REQUIERE ADELANTAR LA ENTIDAD PARA FORTALECER SUS PROCESOS MISIONALES.</t>
  </si>
  <si>
    <t>18 de mayo de 2016</t>
  </si>
  <si>
    <t>HOBBY BTL COMUNICACIONES Y EVENTOS S.A.S.</t>
  </si>
  <si>
    <t>IDU-MC10%-SGGC-002-2016</t>
  </si>
  <si>
    <t>MANTENIMIENTO PREVENTIVO Y CORRECTIVO INCLUIDO REPUESTOS DE LOS SERVIDORES DE COMUNICACIONES MARCA ALCATEL, REFERENCIA OXE, INSTALADOS EN LAS SEDES DEL IDU DE LA CALLE 22 No. 6-27, CALLE 20 No. 9-20, ASI COMO EL GATE WAY IPMG DE LA CARRERA 7 No. 21-97</t>
  </si>
  <si>
    <t>19 de mayo de 2016</t>
  </si>
  <si>
    <t>MAICROTEL S.A.S.</t>
  </si>
  <si>
    <t>PROCESOS DE SELECCIÓN ADJUDICADOS MAYO</t>
  </si>
  <si>
    <t>IDU-MC10%-SGGC-007-2016</t>
  </si>
  <si>
    <t>SERVICIO DE MONITOREO DE LA INFORMACIÓN QUE SE PUBLICA EN LOS DIFERENTES MEDIOS DE COMUNICACIÓN, RELACIONADA CON LA ENTIDAD Y EN GENERAL DEL SECTOR, CON EL FIN DE HACER EL SEGUIMIENTO CONTINUO PARA LA RETROALIMENTACIÓN QUE GENERA UNIDAD DE CRITERIO PARA EL MANEJO DE LA COMUNICACIÓN DEL IDU.</t>
  </si>
  <si>
    <t>31 de mayo de 2016</t>
  </si>
  <si>
    <t>CUARTO PODER OR S.A.S.</t>
  </si>
  <si>
    <t>IDU-LP-SGGC-001-2016</t>
  </si>
  <si>
    <t>CONTRATAR A PRECIOS UNITARIOS EL SERVICIO INTEGRAL DE VIGILANCIA, SEGURIDAD PRIVADA PARA SALVAGUARDAR LOS BIENES DEL IDU Y/O AQUELLOS QUE SE ENCUENTREN A ASU CARGO Y DEBA CUSTODIAR EN BOGOTA D.C. DEACUERDO CON LA DESCRIPCIÓN, ESPECIFICACIONES Y DEMÁS CONDICIONES ESTABLECIDAS EN LOS ESTUDIOS PREVIOS Y PLIEGO DE CONDICIONES.</t>
  </si>
  <si>
    <t>SEGURIDAD ONCOR LTDA</t>
  </si>
  <si>
    <t>22 de junio de 2016</t>
  </si>
  <si>
    <t>IDU-MC10%-SGGC-008-2016</t>
  </si>
  <si>
    <t>CONTRATAR A PRECIOS UNITARIOS FIJOS EL MANTENIMIENTO, SUMINISTRO E INSTALACIÓN DE TEJAS EN FIBROCEMENTO EN LA BODEGA PANALPINA PROPIEDAD DEL INSTITUTO DE DESARROLLO URBANO, UBICADA EN LA CARRERA 96 No.25 G - 27 DE LA CIUDAD DE BOGOTÁ.</t>
  </si>
  <si>
    <t>GRUPO VASQUEZ ASOCIADOS SAS</t>
  </si>
  <si>
    <t>IDU-MC10%-SGGC-006-2016</t>
  </si>
  <si>
    <t>CONTRATAR UNA SUSCRIPCIÓN POR UN AÑO A UNA APLICACIÓN WEB CON CONTENIDO NORMATIVO, LEGISLATIVO Y JURISPRUDENCIAL PARA DAR SOPORTE EN EL DESARROLLO DE ACTIVIDADES DEL IDU.</t>
  </si>
  <si>
    <t>BUSINESS TECHOLOGIES COMPANY SAS</t>
  </si>
  <si>
    <t>24 de junio de 2016</t>
  </si>
  <si>
    <t>IDU-MC10%-SGGC-010-2016</t>
  </si>
  <si>
    <t>CONTRATAR A PRECIO GLOBAL EL SERVICIO DE MANTENIMIENTO PREVENTIVO Y CORRECTIVO, CON SUMINISTRO DE REPUESTOS REQUERIDOS Y CON ASISTENCIA TÉCNICA DE EMERGENCIA DE LOS SISTEMAS DE BOMBEO DE AGUA POTABLE Y RESIDUAL, INCLUIDOS TODOS SUS COMPONENTES ELÉCTRICOS, ASÍ COMO EL MANTENIMIENTO, LAVADO Y DESINFECCIÓN DE DOS TANQUES DE AGUA POTABLE DE LA SEDE IDU UBICADA EN LA CALLE 22 No. 6-27.</t>
  </si>
  <si>
    <t>CRUZ O. MANTENIMIENTOS ECOLOGICOS Y PRODUCTIVOS S.A.S</t>
  </si>
  <si>
    <t>27 de junio de 2016</t>
  </si>
  <si>
    <t>IDU-SASI-SGGC-002-2016</t>
  </si>
  <si>
    <t xml:space="preserve">SERVICIO DE ALMACENAMIENTO Y CUSTODIA DE ARCHIVOS Y MEDIOS MAGNETICOS DEL IDU EN EL MARCO DEL FORTALECIMIENTO DE LA GESTION DOCUMENTAL BAJO EL ESQUEMA DE OUTSOURCING </t>
  </si>
  <si>
    <t>IDU-SAMC-SGGC-001-2016</t>
  </si>
  <si>
    <t>CONTRATAR A PRECIOS UNITARIOS Y A MONTO AGOTABLE EL SERVICIO DE MENSAJERÍA INTERNA, EXTERNA, ESPECIALIZADA Y/O EXPRESA DEL INSTITUTO  DE DESARROLLO URBANO IDU</t>
  </si>
  <si>
    <t>IDU-SASI-SGGC-003-2016</t>
  </si>
  <si>
    <t>CONTRATAR A PRECIOS UNITARIOS Y A MONTO AGOTABLE EL SUMINISTRO DE MATERIALES PARA EL MANTENIMIENTO LOCATIVO Y EL CABLEADO ESTRUCTURADO EN LAS SEDES DONDE FUNCIONA EL INSTITUTO DE DESARROLLO URBANO IDU EN BOGOTA DE ACUERDO A LOS REQUERIMIENTOS QUE REALICE LA ENTIDAD.</t>
  </si>
  <si>
    <t>TANDEM S.A.</t>
  </si>
  <si>
    <t>POSTAL EXPRESS SS S.A.S.</t>
  </si>
  <si>
    <t>COLOMBIA FERRELECTRICA S.A.S.</t>
  </si>
  <si>
    <t>22 de julio de 2016</t>
  </si>
  <si>
    <t>25 de julio de 2016</t>
  </si>
  <si>
    <t>29 de julio de 2016</t>
  </si>
  <si>
    <t>IDU-MC10%-SGGC-013-2016</t>
  </si>
  <si>
    <t>ADQUISICIÓN, INSTALACIÓN E IMPLEMENTACIÓN DE CERTIFICADOS DIGITALES DE SITIOS SEGUROS SSL.</t>
  </si>
  <si>
    <t>GESTIÓN DE SEGURIDAD ELECTRÓNICA S.A.</t>
  </si>
  <si>
    <t>12 de agosto de 2016</t>
  </si>
  <si>
    <t>IDU-SASI-SGGC-004-2016</t>
  </si>
  <si>
    <t>CONTRATAR BAJO EL SISTEMA DE PROVEEDURÍA INTEGRAL (OUTSOURCING) A PRECIOS FIJOS UNITARIOS Y A MONTO AGOTABLE, EL SUMINISTRO DE INSUMOS PARA IMPRESIÓN Y DISPOSITIVOS PARA ALMACENAMIENTO INFORMÁTICO AL INSTITUTO DE DESARROLLO URBANO - IDU.</t>
  </si>
  <si>
    <t>UNIPLES S.A.</t>
  </si>
  <si>
    <t>23 de agosto de 2016</t>
  </si>
  <si>
    <t>IDU-MC10%-SGGC-011-2016</t>
  </si>
  <si>
    <t>CONTRATAR A PRECIOS UNITARIOS FIJOS Y A MONTO AGOTABLE EXÁMENES DE INGRESO QUE INCLUYA APTITUD FÍSICA Y MENTAL, EXÁMENES DE RETIRO, VISIOMETRÍA, AUDIOMETRÍA, ESPIROMETRÍA, VALORACIONES DE NUTRICIÓN, VACUNA DE INFLUENZA AH1N1, EXÁMENES DE LABORATORIO DE PERFIL LIPÍDICO QUE INCLUYA (COLESTEROL TOTAL, TRIGLICÉRIDOS, COLESTEROL HDL, LDL), ANTÍGENO PROSTÁTICO Y ELECTROCARDIOGRAMA, PARA FUNCIONARIOS Y EXFUNCIONARIOS DEL INSTITUTO DE DESARROLLO URBANO - IDU, DE CONFORMIDAD CON LA NORMATIVA VIGENTE.</t>
  </si>
  <si>
    <t>GEREZIM CENTRO MEDIDO ESPECIALIZADO EN SALUD OCUPACIONAL</t>
  </si>
  <si>
    <t>31 de agosto de 2016</t>
  </si>
  <si>
    <t>IDU-LP-SGI-018-2015</t>
  </si>
  <si>
    <t>AJUSTES, COMPLEMENTACIÓN, ACTUALIZACIÓN DE ESTUDIOS Y DISEÑOS Y OBRAS DE CONSTRUCCIÓN, MANTENIMIENTO, REHABILITACIÓN Y CONSERVACIÓN DE ESPACIO PÚBLICO Y MALLA VIAL, PARA LA ATENCIÓN DE ACCIONES POPULARES A CARGO DEL IDU – GRUPOS 1 Y 2, EN BOGOTÁ D.C.</t>
  </si>
  <si>
    <t>G1:  UNIÓN TEMPORAL ESPACIO PÚBLICO
G2: CONSORCIO INFRAESTRUCTURA VIAL BOGOTÁ 2016</t>
  </si>
  <si>
    <t>G1:  $ 12.875'774.921 
G2:  $ 6.378'507.109</t>
  </si>
  <si>
    <t>05 de septiembre de 2016</t>
  </si>
  <si>
    <t>IDU-CMA-SGI-019-2015</t>
  </si>
  <si>
    <t>INTERVENTORÍA TÉCNICA, ADMINISTRATIVA,  LEGAL, FINANCIERA, SOCIAL, AMBIENTAL Y SST PARA AJUSTES, COMPLEMENTACIÓN, ACTUALIZACIÓN DE ESTUDIOS Y DISEÑOS Y OBRAS DE CONSTRUCCIÓN, MANTENIMIENTO, REHABILITACIÓN Y CONSERVACIÓN DE ESPACIO PÚBLICO Y MALLA VIAL, PARA LA ATENCIÓN DE ACCIONES POPULARES A CARGO DEL IDU – GRUPOS 1 Y 2, EN BOGOTÁ D.C.</t>
  </si>
  <si>
    <t>G1:  BETTIN RECURSOS AMBIENTALES E INGENIERÍA S.A.S.
G2:  CIVILE LTDA</t>
  </si>
  <si>
    <t>G1:  $ 1.480'703.506 
G2:  $ 797'948.341</t>
  </si>
  <si>
    <t>G1:  14 de septiembre de 2016
G2: 15 de septiembre de 2016</t>
  </si>
  <si>
    <t>IDU-MC10%-SGGC-015-2016</t>
  </si>
  <si>
    <t>CONTRATAR EL PROGRAMA DE FORMACIÓN ORIENTADO A FORTALECER LAS COMPETENCIAS COMPORTAMENTALES COMUNES DE LOS SERVIDORES DEL INSTITUTO DE DESARROLLO URBANO, BAJO EL ENFOQUE DE PROGRAMACIÓN NEUROLINGÜÍSTICA DE ACUERDO CON LO INCLUIDO EN EL PLAN INSTITUCIONAL DE CAPACITACIÓN 2016.</t>
  </si>
  <si>
    <t>GENERACIÓN DE TALENTOS S.A.S .</t>
  </si>
  <si>
    <t>16 de septiembre de 2016</t>
  </si>
  <si>
    <t>IDU-LP-SGGC-003-2016</t>
  </si>
  <si>
    <t>CONTRATAR EL PROGRAMA DE SEGUROS QUE AMPARE LOS INTERESES PATRIMONIALES ACTUALES Y FUTUROS, ASÍ COMO LOS BIENES DE PROPIEDAD DEL INSTITUTO DE DESARROLLO URBANO - IDU Y/O TRANSMILENIO S.A., QUE ESTÉN BAJO SU RESPONSABILIDAD Y CUSTODIA Y AQUELLOS QUE SEAN ADQUIRIDOS PARA DESARROLLAR LAS FUNCIONES INHERENTES A SU ACTIVIDAD Y CUALQUIER OTRA PÓLIZA DE SEGUROS QUE SE REQUIERA EN EL DESARROLLO DE SU ACTIVIDAD.</t>
  </si>
  <si>
    <t>IDU-MC10%-SGGC-014-2016</t>
  </si>
  <si>
    <t>ADQUIRIR  A  PRECIOS UNITARIOS   Y   A   MONTO AGOTABLE  UNIFORMES   INSTITUCIONALES   PARA GRUPOS  DE  BRIGADA  DE  EMERGENCIAS  DEL  INSTITUTO  DE  DESARROLLO  URBANO –IDU.</t>
  </si>
  <si>
    <t>IDU-MC10%-SGGC-DTAF-012-2016</t>
  </si>
  <si>
    <t>ADQUIRIR A PRECIOS UNITARIOS Y A MONTO AGOTABLE ELEMENTOS DE PROTECCIÓN PERSONAL (EPP) PARA FUNCIONARIOS DE LA PLANTA DEL INSTITUTO DE DESARROLLO URBANO - IDU QUE SALEN A OBRA</t>
  </si>
  <si>
    <t>IDU-MC10%-SGGC-009-2016</t>
  </si>
  <si>
    <t>PRESTAR EL SERVICIO DE MANTENIMIENTO PREVENTIVO Y CORRECTIVO PARA LAS UPS CON SUMINISTRO DE REPUESTOS (BOLSA DE REPUESTOS).</t>
  </si>
  <si>
    <t>IDU-SASI-SGGC-DTAF-007-2016</t>
  </si>
  <si>
    <t>ADQUISICIÓN Y CONFIGURACIÓN LICENCIAS DE BALANCEO DE TRÁFICO DE INTERNET</t>
  </si>
  <si>
    <t>IDU-SASI-SGGC-DTAF-009-2016</t>
  </si>
  <si>
    <t>FORTALECIMIENTO A LOS PROCESOS DE INTEGRACIÓN E INTEROPERATIVIDAD  DE SISTEMAS DE INFORMACIÓN (SOA, BMP, BI)</t>
  </si>
  <si>
    <t xml:space="preserve">IDU-SASI-SGGC-DTAF-008-2016 </t>
  </si>
  <si>
    <t>ADQUISICIÓN, RENOVACIÓN, SOPORTE Y ACTUALIZACIÓN DE SOFTWARE ESPECIALIZADO PARA PROCESOS DE INGENIERÍA EN INFRAESTRUCTURA CIVIL Y DE MOVILIDAD DEL IDU</t>
  </si>
  <si>
    <t>IDU-SASI-SGGC-DTAF-006-2016</t>
  </si>
  <si>
    <t>CONTRATAR A PRECIOS UNITARIOS FIJOS Y A MONTO AGOTABLE EL DIAGNÓSTICO, MANTENIMIENTO CORRECTIVO Y PREVENTIVO MULTIMARCA PARA VEHÍCULOS, INCLUYENDO MANO DE OBRA Y/O SUMINISTRO DE REPUESTOS ORIGINALES, LUBRICANTES PARA VEHÍCULOS DEL IDU.</t>
  </si>
  <si>
    <t>G1:  UNIÓN TEMPORAL QBE SEGUROS GENERALES S.A. - AIG SEGUROS S.A. - AXA COLPATRIA SEGUROS S.A.
G2:  UNIÓN TEMPORAL LA PREVISORA S.A. COMPAÑÍA DE SEGUROS - ACE SEGUROS S.A.</t>
  </si>
  <si>
    <t>05 de octubre de 2016</t>
  </si>
  <si>
    <t>G1:  $ 9.299'569.618
G2:  $ 1.350'000.000</t>
  </si>
  <si>
    <t>C&amp;P LICITACIONES Y CONSULTORIA S.A.S.</t>
  </si>
  <si>
    <t>10 de octubre de 2016</t>
  </si>
  <si>
    <t xml:space="preserve">DISTRIBUCIONES EYG  S.A.S. </t>
  </si>
  <si>
    <t xml:space="preserve">JAMES RIVEROS TELLEZ </t>
  </si>
  <si>
    <t>08 de noviembre de 2016</t>
  </si>
  <si>
    <t>GLOBAL TECHNOLOGY SERVICES GTS S.A.</t>
  </si>
  <si>
    <t>10 de noviembre de 2016</t>
  </si>
  <si>
    <t>IT CROWD S.A.S.</t>
  </si>
  <si>
    <t>11 de noviembre de 2016</t>
  </si>
  <si>
    <t>COMPUTADORES Y SOLUCIONES CAD DE COLOMBIA S.A.S</t>
  </si>
  <si>
    <t>15 de noviembre de 2016</t>
  </si>
  <si>
    <t>Tecnimotor Repuestos y Rectificadora S.A.S.</t>
  </si>
  <si>
    <t>25 de noviembre de 2016</t>
  </si>
  <si>
    <t>IDU-MC10%-DTAF-016-2016</t>
  </si>
  <si>
    <t>LA COMPRA DE UN CELULAR IPHONE, MODELO 6S PLUS,  CAPACIDAD  128 GB  Y  ELEMENTOS  DE  PROTECCIÓN  (LÁMINA  DE VIDRIO  PARA  LA  PROTECCIÓN  DEL DISPLAY Y CASE PARA LA PARTE EXTERNA DE IPHONE)</t>
  </si>
  <si>
    <t>OFICOMCO SAS</t>
  </si>
  <si>
    <t>05 de diciembre de 2016</t>
  </si>
  <si>
    <t>IDU-CMA-SGI-014-2016</t>
  </si>
  <si>
    <t>ACTUALIZACIÓN, COMPLEMENTACIÓN, AJUSTES DE LOS DISEÑOS EXISTENTES, Y/O ELABORACIÓN DE LOS ESTUDIOS Y DISEÑOS, PARA LA ADECUACIÓN AL SISTEMA TRANSMILENIO DE LA CARRERA 7 DESDE LA CALLE 32 HASTA LA CALLE 200 Y DEMAS OBRAS COMPLEMENTARIAS, EN BOGOTÁ D.C.</t>
  </si>
  <si>
    <t>INGENIEROS CONSULTORES CIVILES Y ELECTRICOS S.A. INGETEC S.A.</t>
  </si>
  <si>
    <t>06 de diciembre de 2016</t>
  </si>
  <si>
    <t>IDU-MC10%-DTAF-017-2016</t>
  </si>
  <si>
    <t>CONTRATAR A PRECIOS UNITARIOS FIJOS Y A MONTO AGOTABLE EL SERVICIO INTEGRAL DE FOTOCOPIADO INCLUIDO MANTENIMIENTO, REPUESTOS, INSUMOS Y OPERARIOS CALIFICADOS EN LA MODALIDAD DE PROVEEDURÍA INTEGRAL - OUTSOURCING, INCLUYENDO LOS SERVICIOS DE FOTO-PLANOS Y ESCANEO DE PLANOS, EN LAS SEDES ADMINISTRATIVAS UBICADAS EN LA CUIDAD DE BOGOTÁ D.C.</t>
  </si>
  <si>
    <t>SYRTEC LTDA</t>
  </si>
  <si>
    <t>07 de diciembre de 2016</t>
  </si>
  <si>
    <t>IDU-LP-SGI-006-2016</t>
  </si>
  <si>
    <t>BRIGADAS DE REACCIÓN VIAL PARA EJECUTAR A PRECIOS UNITARIOS Y A MONTO AGOTABLE LAS OBRAS Y ACTIVIDADES NECESARIAS PARA LA CONSERVACION DE LA MALLA VIAL ARTERIAL NO TRONCAL, GRUPOS 1 Y 2, EN LA CIUDAD DE BOGOTÁ D.C.</t>
  </si>
  <si>
    <t>G1:  CONSORCIO JHG (HACE INGENIEROS S.A.S.; GERMAN ANTONIO BALLESTAS BERDEJO;JOSE SIDNEY MARTINEZ AGUILAR)
G2: ASFALTAR S.A.S.</t>
  </si>
  <si>
    <t>13 de diciembre de 2016</t>
  </si>
  <si>
    <t>G1: $ 11.611'881.074
G2: $ 13.925'451.985</t>
  </si>
  <si>
    <t>IDU-LP-SGI-004-2016</t>
  </si>
  <si>
    <t>EJECUTAR A PRECIOS UNITARIOS Y A MONTO AGOTABLE, LAS OBRAS Y ACTIVIDADES NECESARIAS PARA LA CONSERVACIÓN DE LA MALLA VIAL ARTERIAL TRONCAL Y LA MALLA VIAL QUE SOPORTA LAS RUTAS DEL SISTEMA INTEGRADO DE TRANSPORTE PÚBLICO – SITP, EN LA CIUDAD DE BOGOTÁ D.C. GRUPOS 1, 2 Y 3.</t>
  </si>
  <si>
    <t>G1:  VÍAS Y CONSTRUCCIONES S.A.
G2: CI GRODCO INGENIEROS CIVILES SAS
G3: JMV INGENIEROS SAS</t>
  </si>
  <si>
    <t>G1: $ 17.235'895.420
G2: $ 17.892'304.841
G3: $ 17.423'410.985</t>
  </si>
  <si>
    <t xml:space="preserve"> IDU-SASI-DTAF-010-2016</t>
  </si>
  <si>
    <t>COMPRA EQUIPOS USUARIO FINAL</t>
  </si>
  <si>
    <t>ÍTEM 1: COLSOF S.A. ($ 1’366.000)
ÍTEM 2: GESCOM LTDA ($ 32’398.854)
ÍTEM 3: COLSOF S.A. ($ 31’760.504)
ÍTEM 4: NEXCOMPUTER ($ 56’780.453)
ÍTEM 5: COLSOF S.A. ($ 3’052.000)</t>
  </si>
  <si>
    <t>14 de diciembre de 2016</t>
  </si>
  <si>
    <t>ÍTEM 1: $ 1’366.000
ÍTEM 2: $ 32’398.854
ÍTEM 3: $ 31’760.504
ÍTEM 4: $ 56’780.453
ÍTEM 5: $ 3’052.000</t>
  </si>
  <si>
    <t>IDU-MC10%-DTD-019-2016</t>
  </si>
  <si>
    <t>SERVICIO ESPECIALIZADO PARA EL ESTUDIO OPERACIONAL Y DE SEGURIDAD VIAL EN LA CALZADA RAPIDA ORIENTAL DE TRÁFICO MIXTO, EN EL TRAMO DE LA AMPLIACIÓN DE LAS ESTACIONES TOBERÍN, MAZURÉN Y CALLE 146 DE LA AUTOPISTA NORTE EN LA CIUDAD DE BOGOTÁ, D.C</t>
  </si>
  <si>
    <t>CONSULTORES EN MOVILIDAD SAS</t>
  </si>
  <si>
    <t>15 de diciembre de 2016</t>
  </si>
  <si>
    <t>IDU-CMA-SGI-017-2016</t>
  </si>
  <si>
    <t>ACTUALIZACIÓN, COMPLEMENTACIÓN, AJUSTES DE LOS ESTUDIOS Y DISEÑOS DE LA AMPLIACIÓN Y EXTENSIÓN DE LA TRONCAL CARACAS ENTRE  LA  ESTACIÓN  MOLINOS  HASTA PORTAL USME - ACTUALIZACIÓN, COMPLEMENTACIÓN, AJUSTES  DE  LA FACTIBILIDAD Y ESTUDIOS Y DISEÑOS DEL TRAMO USME - YOMASA Y FACTIBILIDAD, ESTUDIOS Y DISEÑOS DESDE YOMASA HASTA EL NUEVO PATIO Y OBRAS COMPLEMENTARIAS EN BOGOTÁ D.C.</t>
  </si>
  <si>
    <t>CONSORCIO TRONCAL CARACAS (JORGE FANDIÑO S.A.S; HACE INGENIROS S.A.S; INYPSA INFORMES Y PROYECTOS COMOLOMBIA S.A.S)</t>
  </si>
  <si>
    <t>IDU-CMA-SGI-015-2016</t>
  </si>
  <si>
    <t>ACTUALIZACIÓN Y AJUSTE DE FACTIBILIDAD, Y ESTUDIOS  Y DISEÑOS  PARA LA ADECUACIÓN AL SISTEMA TRANSMILENIO DE LA TRONCAL AV. VILLAVICENCIO DESDE EL PORTAL TUNAL HASTA LA TRONCAL NQS, EN BOGOTÁ, D.C.</t>
  </si>
  <si>
    <t>CONSORCIO EUROCIVIL IDU 015 (CIVILTEC INGENIEROS LTDA; EUROESTUDIOS S.A.S.)</t>
  </si>
  <si>
    <t>16 de diciembre de 2016</t>
  </si>
  <si>
    <t>IDU-CMA-SGI-016-2016</t>
  </si>
  <si>
    <t>ACTUALIZACIÓN, AJUSTES Y COMPLEMENTACIÓN DE LOS ESTUDIOS DE FACTIBILIDAD Y ELABORACIÓN DE ESTUDIOS Y DISEÑOS DE DETALLE  PARA LA ADECUACIÓN AL SISTEMA TRANSMILENIO DE LA EXTENSIÓN DE LA TRONCAL AMÉRICAS ENTRE PUENTE ARANDA A TRONCAL NQS Y DE LA CONEXIÓN OPERACIONAL DE LAS TRONCALES AMÉRICAS, CALLE 26 Y NQS, EN BOGOTÁ D.C.</t>
  </si>
  <si>
    <t>CONSORCIO TRONCAL AMERICAS (INTEGRANTES: HACE INGENIEROS S.A.S., INYPSA INFORMES Y PROYECTOS COLOMBIA S.A.S. y JORGE FANDIÑO S.A.S.)</t>
  </si>
  <si>
    <t>IDU-CMA-SGGC-DTAF-002-2016</t>
  </si>
  <si>
    <t>REALIZAR LOS ESTUDIOS DE PATOLOGÍA, VULNERABILIDAD SÍSMICA Y REFORZAMIENTO ESTRUCTURAL EN EL EDIFICIO SEDE PRINCIPAL DEL IDU UBICADO EN LA CALLE 22 NO. 6-27.</t>
  </si>
  <si>
    <t>CONSULTORÍA Y CONSTRUCCIONES CIVILES LTDA.</t>
  </si>
  <si>
    <t>19 de diciembre de 2016</t>
  </si>
  <si>
    <t>IDU-CMA-SGI-018-2016</t>
  </si>
  <si>
    <t>INTERVENTORÍA TÉCNICA, ADMINISTRATIVA, FINANCIERA, LEGAL, SOCIAL, AMBIENTAL Y SST A LA ACTUALIZACIÓN, COMPLEMENTACIÓN, AJUSTES DE LOS DISEÑOS EXISTENTES, Y/O ELABORACIÓN DE LOS    ESTUDIOS Y DISEÑOS, PARA LA ADECUACIÓN AL SISTEMA TRANSMILENIO DE LA CARRERA 7ª DESDE LA CALLE 32 HASTA LA CALLE 200, RAMAL DE LA CALLE 72 ENTRE CARRERA 7 Y AVENIDA CARACAS, PATIO PORTAL, CONEXIONES OPERACIONALES CALLE 26, CALLE 100, CALLE 170 Y DEMÁS OBRAS COMPLEMENTARIAS, EN BOGOTÁ D.C.</t>
  </si>
  <si>
    <t>INTEGRAL S.A</t>
  </si>
  <si>
    <t>IDU-SASI-SGGC-DTAF-005-2016</t>
  </si>
  <si>
    <t>MANTENIMIENTO PREVENTIVO Y CORRECTIVO CON SUMINISTRO DE REPUESTOS DE LA INFRAESTRUCTURA DE DATACENTER PARA LOS SUBSISTEMAS DE; EXTINCIÓN - DETECCIÓN DE INCENDIOS, ACONDICIONAMIENTO AMBIENTAL, ENERGÍA REGULADA Y CONTROL.</t>
  </si>
  <si>
    <t>GLOBAL TECHNLOGY
SERVICES GTS S.A.</t>
  </si>
  <si>
    <t>IDU-CMA-SGI-020-2016</t>
  </si>
  <si>
    <t>INTERVENTORÍA  TÉCNICA, ADMINISTRATIVA,       FINANCIERA,       LEGAL,       SOCIAL,  AMBIENTAL  Y  SST PARA LA  ACTUALIZACIÓN,  AJUSTE  Y 
COMPLEMENTACIÓN       DE       LOS       ESTUDIOS       DE FACTIBILIDAD   Y  ELABORACIÓN   DE   LOS   ESTUDIOS   Y DISEÑOS   DE   DETALLE PARA   LA   ADECUACIÓN   DEL SISTEMA   TRANSMILENIO   DE   LA   EXTENSIÓN   DE   LA TRONCAL    AMÉRICAS    ENTRE    PUENTE    ARANDA    A TRONCAL  NQS  Y  DE  LA  CONEXIÓN  OPERACIONAL  DE LAS   TRONCALES   AMERICAS,   CALLE   26   Y   NQS,   EN BOGOTÁ D.C.</t>
  </si>
  <si>
    <t>20 de diciembre de 2016</t>
  </si>
  <si>
    <t>IDU-CMA-SGI-019-2016</t>
  </si>
  <si>
    <t>INTERVENTORÍA TÉCNICA, ADMINISTRATIVA, LEGAL,  FINANCIERA, SOCIAL, AMBIENTAL Y DE  SEGURIDAD Y SALUD EN EL TRABAJO PARA REALIZAR LA ACTUALIZACION, COMPLEMENTACION, AJUSTES DE LOS ESTUDIOS Y DISEÑOS DE LA AMPLIACIÓN Y EXTENSIÓN DE LA TRONCAL  CARACAS ENTRE LA ESTACIÓN MOLINOS HASTA PORTAL USME - ACTUALIZACIÓN, COMPLEMENTACIÓN, AJUSTES DE LA FACTIBILIDAD Y ESTUDIOS Y DISEÑOS DEL TRAMO USME - YOMASA Y FACTIBILIDAD, ESTUDIOS Y DISEÑOS DESDE YOMASA HASTA EL NUEVO PATIO Y OBRAS COMPLEMENTARIAS EN BOGOTÁ D.C.</t>
  </si>
  <si>
    <t>21 de diciembre de 2016</t>
  </si>
  <si>
    <t>IDU-CMA-SGI-021-2016</t>
  </si>
  <si>
    <t>INTERVENTORÍA    TÉCNICA, ADMINISTRATIVA, LEGAL, FINANCIERA, SOCIAL, AMBIENTAL Y DE SEGURIDAD Y SALUD EN EL TRABAJO PARA REALIZAR LA ACTUALIZACIÓN  Y  AJUSTE  DE  FACTIBILIDAD,  Y  ESTUDIOS  Y DISEÑOS  PARA  LA  ADECUACIÓN  AL  SISTEMA  TRANSMILENIO DE   LA   TRONCAL   AV.   VILLAVICENCIO   DESDE   EL   PORTAL TUNAL HASTA LA TRONCAL NQS, EN BOGOTÁ, D.C</t>
  </si>
  <si>
    <t>Consorcio JPS-CCC/VILLAVICENCIO (COMPAÑÍA COLOMBIANA DE CONSULTORES S.A.S (CCC) 60%; JPS INGENIERÍA S.A. 40%)</t>
  </si>
  <si>
    <t>IDU-LP-SGI-005-2016</t>
  </si>
  <si>
    <t>EJECUCIÓN A MONTO AGOTABLE DE LAS OBRAS DE MANTENIMIENTO, MEJORAMIENTO, ADECUACIÓN Y REHABILITACIÓN DE ESPACIO PUBLICO EN BOGOTÁ D.C. 2016.</t>
  </si>
  <si>
    <t>CONSTRUCCIONES BENAVIDES INGENIEROS CONTRATISTAS S.A.S.</t>
  </si>
  <si>
    <t>22 de diciembre de 2016</t>
  </si>
  <si>
    <t>IDU-SAMC-DTAF-003-2016</t>
  </si>
  <si>
    <t>PRESTAR EL SERVICIO DE APOYO LOGÍSTICO A LOS DIFERENTES EVENTOS Y ACTIVIDADES QUE REQUIERE ADELANTAR LA ENTIDAD.</t>
  </si>
  <si>
    <t>26 de diciembre de 2016</t>
  </si>
  <si>
    <t>IDU-CMA-DTM-004-2016</t>
  </si>
  <si>
    <t>INTERVENTORÍA TÉCNICA, ADMINISTRATIVA, LEGAL, FINANCIERA, SOCIAL, AMBIENTAL Y DE SEGURIDAD Y SALUD EN EL TRABAJO PARA LA EJECUCIÓN A MONTO AGOTABLE DE LAS OBRAS DE MANTENIMIENTO, MEJORAMIENTO, ADECUACIÓN Y REHABILITACIÓN DE ESPACIO PUBLICO EN BOGOTÁ D.C. 2016.</t>
  </si>
  <si>
    <t>NORBERTO BAYONA ESPITIA</t>
  </si>
  <si>
    <t>28 de diciembre de 2016</t>
  </si>
  <si>
    <t>IDU-MC10%-DTAF-020-2016</t>
  </si>
  <si>
    <t>PRESTAR LOS SERVICIOS DE MANTENIMIENTO PREVENTIVO, CORRECTIVO Y AMPLIACIÓN DE LA SOLUCIÓN DE TURNOS DIGITALES (DIGITURNOS) CON SUMINISTRO A MONTO AGOTABLE DE INSUMOS Y/O PARTES.</t>
  </si>
  <si>
    <t>SEGELEC S.A.S.</t>
  </si>
  <si>
    <t>29 de diciembre de 2016</t>
  </si>
  <si>
    <t>IDU-MC10%-DTAF-018-2016</t>
  </si>
  <si>
    <t xml:space="preserve">ADQUIRIR POR MEDIO DE COMPRA IMPRESORAS MONOCROMÁTICAS DE CÓDIGO DE BARRAS </t>
  </si>
  <si>
    <t>ETIBARRAS LTDA</t>
  </si>
  <si>
    <t>30 de diciembre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</si>
</sst>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 * #,##0.00_ ;_ * \-#,##0.00_ ;_ * &quot;-&quot;??_ ;_ @_ "/>
    <numFmt numFmtId="165" formatCode="mmmm\ d\,\ yyyy"/>
    <numFmt numFmtId="166" formatCode="[$$-240A]\ #,##0.00"/>
    <numFmt numFmtId="167" formatCode="[$-C0A]d\-mmm\-yyyy;@"/>
    <numFmt numFmtId="168" formatCode="_(&quot;$&quot;\ * #,##0_);_(&quot;$&quot;\ * \(#,##0\);_(&quot;$&quot;\ * &quot;-&quot;??_);_(@_)"/>
  </numFmts>
  <fonts count="11"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b/>
      <sz val="15"/>
      <name val="Arial"/>
      <family val="2"/>
    </font>
    <font>
      <sz val="15"/>
      <color theme="1"/>
      <name val="Calibri"/>
      <family val="2"/>
      <scheme val="minor"/>
    </font>
    <font>
      <sz val="11"/>
      <color theme="0"/>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44" fontId="6" fillId="0" borderId="0" applyFont="0" applyFill="0" applyBorder="0" applyAlignment="0" applyProtection="0"/>
  </cellStyleXfs>
  <cellXfs count="90">
    <xf numFmtId="0" fontId="0" fillId="0" borderId="0" xfId="0"/>
    <xf numFmtId="0" fontId="1" fillId="0" borderId="0" xfId="0" applyFont="1" applyAlignment="1">
      <alignment horizontal="centerContinuous" vertical="center"/>
    </xf>
    <xf numFmtId="0" fontId="0" fillId="0" borderId="0" xfId="0" applyFont="1"/>
    <xf numFmtId="164"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5" fontId="1" fillId="0" borderId="0" xfId="0" applyNumberFormat="1" applyFont="1" applyAlignment="1">
      <alignment horizontal="left"/>
    </xf>
    <xf numFmtId="0" fontId="0" fillId="0" borderId="0" xfId="0" applyFont="1" applyAlignment="1">
      <alignment horizontal="center"/>
    </xf>
    <xf numFmtId="164" fontId="0" fillId="0" borderId="0" xfId="0" applyNumberFormat="1" applyFont="1" applyAlignment="1">
      <alignment horizont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0" fillId="3"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6" fontId="1" fillId="0" borderId="1" xfId="0" applyNumberFormat="1" applyFont="1" applyBorder="1" applyAlignment="1">
      <alignment horizontal="center" vertical="center"/>
    </xf>
    <xf numFmtId="167" fontId="1" fillId="0" borderId="0" xfId="0" applyNumberFormat="1" applyFont="1" applyAlignment="1">
      <alignment horizontal="centerContinuous" vertical="center"/>
    </xf>
    <xf numFmtId="167" fontId="0" fillId="0" borderId="0" xfId="0" applyNumberFormat="1" applyFont="1" applyAlignment="1">
      <alignment horizontal="center"/>
    </xf>
    <xf numFmtId="167"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3" xfId="0" applyBorder="1"/>
    <xf numFmtId="0" fontId="0" fillId="0" borderId="3" xfId="0" applyBorder="1" applyAlignment="1">
      <alignment wrapText="1"/>
    </xf>
    <xf numFmtId="0" fontId="7" fillId="0" borderId="3" xfId="0" applyFont="1" applyBorder="1" applyAlignment="1">
      <alignment horizontal="center" wrapText="1"/>
    </xf>
    <xf numFmtId="14" fontId="0" fillId="0" borderId="3" xfId="0" applyNumberFormat="1"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166" fontId="2" fillId="0" borderId="3" xfId="0" applyNumberFormat="1" applyFont="1" applyFill="1" applyBorder="1" applyAlignment="1">
      <alignment horizontal="right" vertical="center" wrapText="1"/>
    </xf>
    <xf numFmtId="168" fontId="0" fillId="0" borderId="8" xfId="1" applyNumberFormat="1" applyFont="1" applyBorder="1"/>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7" fontId="0" fillId="0" borderId="10" xfId="0" applyNumberFormat="1" applyFont="1" applyBorder="1"/>
    <xf numFmtId="166" fontId="5" fillId="0" borderId="10" xfId="0" applyNumberFormat="1" applyFont="1" applyFill="1" applyBorder="1" applyAlignment="1" applyProtection="1">
      <alignment horizontal="center" vertical="center" wrapText="1"/>
      <protection locked="0"/>
    </xf>
    <xf numFmtId="166" fontId="5" fillId="4" borderId="3" xfId="0" applyNumberFormat="1" applyFont="1" applyFill="1" applyBorder="1" applyAlignment="1" applyProtection="1">
      <alignment horizontal="center" vertical="center" wrapText="1"/>
      <protection locked="0"/>
    </xf>
    <xf numFmtId="0" fontId="8" fillId="0" borderId="0" xfId="0" applyFont="1" applyAlignment="1">
      <alignment horizontal="centerContinuous" vertical="center"/>
    </xf>
    <xf numFmtId="167" fontId="8" fillId="0" borderId="0" xfId="0" applyNumberFormat="1" applyFont="1" applyAlignment="1">
      <alignment horizontal="centerContinuous" vertical="center"/>
    </xf>
    <xf numFmtId="0" fontId="9" fillId="0" borderId="0" xfId="0" applyFont="1"/>
    <xf numFmtId="164" fontId="8" fillId="0" borderId="0" xfId="0" applyNumberFormat="1" applyFont="1" applyAlignment="1">
      <alignment horizontal="centerContinuous" vertical="center"/>
    </xf>
    <xf numFmtId="0" fontId="2" fillId="4" borderId="7" xfId="0" applyFont="1" applyFill="1" applyBorder="1" applyAlignment="1">
      <alignment horizontal="center" vertical="center"/>
    </xf>
    <xf numFmtId="166" fontId="2" fillId="4" borderId="3" xfId="0" applyNumberFormat="1" applyFont="1" applyFill="1" applyBorder="1" applyAlignment="1">
      <alignment horizontal="right"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167" fontId="1" fillId="5" borderId="5" xfId="0" applyNumberFormat="1" applyFont="1" applyFill="1" applyBorder="1" applyAlignment="1">
      <alignment horizontal="center" vertical="center" wrapText="1"/>
    </xf>
    <xf numFmtId="164" fontId="1" fillId="5" borderId="5" xfId="0" applyNumberFormat="1" applyFont="1" applyFill="1" applyBorder="1" applyAlignment="1">
      <alignment horizontal="center" vertical="center" wrapText="1"/>
    </xf>
    <xf numFmtId="164" fontId="1" fillId="5" borderId="6" xfId="0" applyNumberFormat="1" applyFont="1" applyFill="1" applyBorder="1" applyAlignment="1">
      <alignment horizontal="center" vertical="center" wrapText="1"/>
    </xf>
    <xf numFmtId="14" fontId="7" fillId="4" borderId="10" xfId="0" applyNumberFormat="1" applyFont="1" applyFill="1" applyBorder="1"/>
    <xf numFmtId="168" fontId="0" fillId="4" borderId="11" xfId="0" applyNumberFormat="1" applyFill="1" applyBorder="1"/>
    <xf numFmtId="0" fontId="0" fillId="4" borderId="10" xfId="0" applyFill="1" applyBorder="1" applyAlignment="1">
      <alignment horizontal="center" wrapText="1"/>
    </xf>
    <xf numFmtId="0" fontId="7" fillId="0" borderId="3" xfId="0" applyFont="1" applyBorder="1" applyAlignment="1">
      <alignment horizontal="center" vertical="center"/>
    </xf>
    <xf numFmtId="0" fontId="7" fillId="0" borderId="10" xfId="0" applyFont="1" applyBorder="1" applyAlignment="1"/>
    <xf numFmtId="0" fontId="2" fillId="4" borderId="9" xfId="0" applyFont="1" applyFill="1" applyBorder="1" applyAlignment="1">
      <alignment horizontal="center" vertical="center"/>
    </xf>
    <xf numFmtId="168" fontId="0" fillId="4" borderId="10" xfId="0" applyNumberFormat="1" applyFill="1" applyBorder="1"/>
    <xf numFmtId="0" fontId="0" fillId="0" borderId="3" xfId="0" applyBorder="1" applyAlignment="1">
      <alignment vertical="center"/>
    </xf>
    <xf numFmtId="0" fontId="0" fillId="0" borderId="3" xfId="0" applyBorder="1" applyAlignment="1">
      <alignment horizontal="justify" vertical="center" wrapText="1"/>
    </xf>
    <xf numFmtId="14" fontId="0" fillId="4"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8" fontId="0" fillId="4" borderId="8" xfId="1" applyNumberFormat="1" applyFont="1" applyFill="1" applyBorder="1" applyAlignment="1">
      <alignment horizontal="center" vertical="center"/>
    </xf>
    <xf numFmtId="166" fontId="2" fillId="0" borderId="11" xfId="0" applyNumberFormat="1" applyFont="1" applyFill="1" applyBorder="1" applyAlignment="1">
      <alignment horizontal="right" vertical="center" wrapText="1"/>
    </xf>
    <xf numFmtId="0" fontId="0" fillId="4" borderId="3" xfId="0" applyFill="1" applyBorder="1" applyAlignment="1">
      <alignment vertical="center"/>
    </xf>
    <xf numFmtId="0" fontId="0" fillId="4" borderId="3" xfId="0" applyFill="1" applyBorder="1" applyAlignment="1">
      <alignment vertical="center" wrapText="1"/>
    </xf>
    <xf numFmtId="0" fontId="7" fillId="4" borderId="3" xfId="0" applyFont="1" applyFill="1" applyBorder="1" applyAlignment="1">
      <alignment horizontal="center" vertical="center" wrapText="1"/>
    </xf>
    <xf numFmtId="14" fontId="0" fillId="4" borderId="3" xfId="0" applyNumberFormat="1" applyFill="1" applyBorder="1" applyAlignment="1">
      <alignment vertical="center"/>
    </xf>
    <xf numFmtId="168" fontId="0" fillId="4" borderId="8" xfId="1" applyNumberFormat="1" applyFont="1" applyFill="1" applyBorder="1" applyAlignment="1">
      <alignment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167" fontId="1" fillId="0" borderId="5"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4" fontId="0" fillId="4" borderId="13" xfId="0" applyNumberFormat="1" applyFill="1" applyBorder="1" applyAlignment="1">
      <alignment horizontal="center" vertical="center"/>
    </xf>
    <xf numFmtId="166" fontId="5" fillId="4" borderId="13" xfId="0" applyNumberFormat="1" applyFont="1" applyFill="1" applyBorder="1" applyAlignment="1" applyProtection="1">
      <alignment horizontal="center" vertical="center" wrapText="1"/>
      <protection locked="0"/>
    </xf>
    <xf numFmtId="168" fontId="0" fillId="4"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8" fontId="0" fillId="4" borderId="14" xfId="1" applyNumberFormat="1" applyFont="1" applyFill="1" applyBorder="1" applyAlignment="1">
      <alignment horizontal="center" vertical="center" wrapText="1"/>
    </xf>
    <xf numFmtId="14" fontId="0" fillId="4" borderId="13" xfId="0" applyNumberFormat="1" applyFill="1" applyBorder="1" applyAlignment="1">
      <alignment horizontal="center" vertical="center" wrapText="1"/>
    </xf>
    <xf numFmtId="0" fontId="10" fillId="0" borderId="0" xfId="0" applyFont="1" applyFill="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54</xdr:row>
      <xdr:rowOff>0</xdr:rowOff>
    </xdr:from>
    <xdr:to>
      <xdr:col>7</xdr:col>
      <xdr:colOff>0</xdr:colOff>
      <xdr:row>54</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28</xdr:row>
      <xdr:rowOff>0</xdr:rowOff>
    </xdr:from>
    <xdr:to>
      <xdr:col>7</xdr:col>
      <xdr:colOff>0</xdr:colOff>
      <xdr:row>28</xdr:row>
      <xdr:rowOff>0</xdr:rowOff>
    </xdr:to>
    <xdr:sp macro="" textlink="">
      <xdr:nvSpPr>
        <xdr:cNvPr id="3" name="AutoShape 155"/>
        <xdr:cNvSpPr>
          <a:spLocks noChangeArrowheads="1"/>
        </xdr:cNvSpPr>
      </xdr:nvSpPr>
      <xdr:spPr bwMode="auto">
        <a:xfrm>
          <a:off x="16506825" y="60674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257856</xdr:colOff>
      <xdr:row>0</xdr:row>
      <xdr:rowOff>34698</xdr:rowOff>
    </xdr:from>
    <xdr:to>
      <xdr:col>1</xdr:col>
      <xdr:colOff>911678</xdr:colOff>
      <xdr:row>4</xdr:row>
      <xdr:rowOff>44223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257856" y="34698"/>
          <a:ext cx="1102858" cy="934811"/>
        </a:xfrm>
        <a:prstGeom prst="rect">
          <a:avLst/>
        </a:prstGeom>
        <a:noFill/>
        <a:ln w="9525">
          <a:noFill/>
          <a:miter lim="800000"/>
          <a:headEnd/>
          <a:tailEnd/>
        </a:ln>
      </xdr:spPr>
    </xdr:pic>
    <xdr:clientData/>
  </xdr:twoCellAnchor>
  <xdr:twoCellAnchor>
    <xdr:from>
      <xdr:col>7</xdr:col>
      <xdr:colOff>0</xdr:colOff>
      <xdr:row>7</xdr:row>
      <xdr:rowOff>0</xdr:rowOff>
    </xdr:from>
    <xdr:to>
      <xdr:col>7</xdr:col>
      <xdr:colOff>0</xdr:colOff>
      <xdr:row>7</xdr:row>
      <xdr:rowOff>0</xdr:rowOff>
    </xdr:to>
    <xdr:sp macro="" textlink="">
      <xdr:nvSpPr>
        <xdr:cNvPr id="3" name="AutoShape 155"/>
        <xdr:cNvSpPr>
          <a:spLocks noChangeArrowheads="1"/>
        </xdr:cNvSpPr>
      </xdr:nvSpPr>
      <xdr:spPr bwMode="auto">
        <a:xfrm>
          <a:off x="16011525" y="35814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54006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43529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43529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6506825" y="43529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12</xdr:row>
      <xdr:rowOff>0</xdr:rowOff>
    </xdr:from>
    <xdr:to>
      <xdr:col>7</xdr:col>
      <xdr:colOff>0</xdr:colOff>
      <xdr:row>12</xdr:row>
      <xdr:rowOff>0</xdr:rowOff>
    </xdr:to>
    <xdr:sp macro="" textlink="">
      <xdr:nvSpPr>
        <xdr:cNvPr id="3" name="AutoShape 155"/>
        <xdr:cNvSpPr>
          <a:spLocks noChangeArrowheads="1"/>
        </xdr:cNvSpPr>
      </xdr:nvSpPr>
      <xdr:spPr bwMode="auto">
        <a:xfrm>
          <a:off x="16506825" y="43529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zoomScale="70" zoomScaleNormal="70" workbookViewId="0">
      <pane xSplit="8" ySplit="7" topLeftCell="I8" activePane="bottomRight" state="frozen"/>
      <selection pane="topRight" activeCell="I1" sqref="I1"/>
      <selection pane="bottomLeft" activeCell="A8" sqref="A8"/>
      <selection pane="bottomRight" activeCell="C67" sqref="C67"/>
    </sheetView>
  </sheetViews>
  <sheetFormatPr baseColWidth="10" defaultRowHeight="15" x14ac:dyDescent="0.25"/>
  <cols>
    <col min="1" max="1" width="6.7109375" style="4" customWidth="1"/>
    <col min="2" max="2" width="31.140625" style="5" bestFit="1" customWidth="1"/>
    <col min="3" max="3" width="95.7109375" style="20" customWidth="1"/>
    <col min="4" max="4" width="60.28515625" style="2" bestFit="1" customWidth="1"/>
    <col min="5" max="5" width="31.42578125" style="23"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x14ac:dyDescent="0.25">
      <c r="A2" s="1" t="s">
        <v>13</v>
      </c>
      <c r="B2" s="1"/>
      <c r="C2" s="1"/>
      <c r="D2" s="1"/>
      <c r="E2" s="22"/>
      <c r="F2" s="1"/>
      <c r="G2" s="1"/>
    </row>
    <row r="3" spans="1:8" x14ac:dyDescent="0.25">
      <c r="A3" s="3" t="s">
        <v>1</v>
      </c>
      <c r="B3" s="3"/>
      <c r="C3" s="3"/>
      <c r="D3" s="3"/>
      <c r="E3" s="22"/>
      <c r="F3" s="3"/>
      <c r="G3" s="3"/>
    </row>
    <row r="4" spans="1:8" x14ac:dyDescent="0.25">
      <c r="A4" s="3" t="s">
        <v>16</v>
      </c>
      <c r="B4" s="3"/>
      <c r="C4" s="3"/>
      <c r="D4" s="3"/>
      <c r="E4" s="22"/>
      <c r="F4" s="3"/>
      <c r="G4" s="3"/>
    </row>
    <row r="5" spans="1:8" x14ac:dyDescent="0.25">
      <c r="C5" s="6"/>
      <c r="D5" s="7"/>
    </row>
    <row r="6" spans="1:8" s="13" customFormat="1" ht="15.75" thickBot="1" x14ac:dyDescent="0.3">
      <c r="A6" s="10"/>
      <c r="B6" s="10"/>
      <c r="C6" s="10"/>
      <c r="D6" s="10"/>
      <c r="E6" s="24"/>
      <c r="F6" s="10"/>
      <c r="G6" s="11"/>
      <c r="H6" s="12"/>
    </row>
    <row r="7" spans="1:8" s="13" customFormat="1" ht="36" customHeight="1" thickTop="1" x14ac:dyDescent="0.25">
      <c r="A7" s="30" t="s">
        <v>2</v>
      </c>
      <c r="B7" s="31" t="s">
        <v>3</v>
      </c>
      <c r="C7" s="31" t="s">
        <v>4</v>
      </c>
      <c r="D7" s="31" t="s">
        <v>5</v>
      </c>
      <c r="E7" s="65" t="s">
        <v>21</v>
      </c>
      <c r="F7" s="32" t="s">
        <v>7</v>
      </c>
      <c r="G7" s="33" t="s">
        <v>8</v>
      </c>
      <c r="H7" s="25" t="s">
        <v>9</v>
      </c>
    </row>
    <row r="8" spans="1:8" s="16" customFormat="1" ht="67.5" customHeight="1" x14ac:dyDescent="0.25">
      <c r="A8" s="34">
        <v>1</v>
      </c>
      <c r="B8" s="62" t="s">
        <v>17</v>
      </c>
      <c r="C8" s="63" t="s">
        <v>18</v>
      </c>
      <c r="D8" s="58" t="s">
        <v>20</v>
      </c>
      <c r="E8" s="64" t="s">
        <v>19</v>
      </c>
      <c r="F8" s="43"/>
      <c r="G8" s="66">
        <v>31235184</v>
      </c>
      <c r="H8" s="15" t="s">
        <v>10</v>
      </c>
    </row>
    <row r="9" spans="1:8" s="16" customFormat="1" ht="67.5" customHeight="1" x14ac:dyDescent="0.25">
      <c r="A9" s="79">
        <v>2</v>
      </c>
      <c r="B9" s="80" t="s">
        <v>26</v>
      </c>
      <c r="C9" s="81" t="s">
        <v>27</v>
      </c>
      <c r="D9" s="82" t="s">
        <v>29</v>
      </c>
      <c r="E9" s="83" t="s">
        <v>28</v>
      </c>
      <c r="F9" s="84"/>
      <c r="G9" s="85">
        <v>68800000</v>
      </c>
      <c r="H9" s="17"/>
    </row>
    <row r="10" spans="1:8" s="16" customFormat="1" ht="67.5" customHeight="1" x14ac:dyDescent="0.25">
      <c r="A10" s="79">
        <v>3</v>
      </c>
      <c r="B10" s="80" t="s">
        <v>30</v>
      </c>
      <c r="C10" s="81" t="s">
        <v>31</v>
      </c>
      <c r="D10" s="82" t="s">
        <v>33</v>
      </c>
      <c r="E10" s="83" t="s">
        <v>32</v>
      </c>
      <c r="F10" s="84"/>
      <c r="G10" s="85">
        <v>64585000</v>
      </c>
      <c r="H10" s="17"/>
    </row>
    <row r="11" spans="1:8" s="16" customFormat="1" ht="67.5" customHeight="1" x14ac:dyDescent="0.25">
      <c r="A11" s="79">
        <v>4</v>
      </c>
      <c r="B11" s="80" t="s">
        <v>22</v>
      </c>
      <c r="C11" s="81" t="s">
        <v>23</v>
      </c>
      <c r="D11" s="82" t="s">
        <v>25</v>
      </c>
      <c r="E11" s="83" t="s">
        <v>24</v>
      </c>
      <c r="F11" s="84"/>
      <c r="G11" s="85">
        <v>0</v>
      </c>
      <c r="H11" s="17"/>
    </row>
    <row r="12" spans="1:8" s="16" customFormat="1" ht="67.5" customHeight="1" x14ac:dyDescent="0.25">
      <c r="A12" s="79">
        <v>5</v>
      </c>
      <c r="B12" s="80" t="s">
        <v>35</v>
      </c>
      <c r="C12" s="81" t="s">
        <v>36</v>
      </c>
      <c r="D12" s="82" t="s">
        <v>38</v>
      </c>
      <c r="E12" s="83" t="s">
        <v>37</v>
      </c>
      <c r="F12" s="84"/>
      <c r="G12" s="85">
        <v>26100000</v>
      </c>
      <c r="H12" s="17"/>
    </row>
    <row r="13" spans="1:8" s="16" customFormat="1" ht="73.5" customHeight="1" x14ac:dyDescent="0.25">
      <c r="A13" s="79">
        <v>6</v>
      </c>
      <c r="B13" s="80" t="s">
        <v>39</v>
      </c>
      <c r="C13" s="81" t="s">
        <v>40</v>
      </c>
      <c r="D13" s="82" t="s">
        <v>41</v>
      </c>
      <c r="E13" s="83" t="s">
        <v>42</v>
      </c>
      <c r="F13" s="84"/>
      <c r="G13" s="85">
        <v>1745806177</v>
      </c>
      <c r="H13" s="17"/>
    </row>
    <row r="14" spans="1:8" s="16" customFormat="1" ht="67.5" customHeight="1" x14ac:dyDescent="0.25">
      <c r="A14" s="79">
        <v>7</v>
      </c>
      <c r="B14" s="80" t="s">
        <v>43</v>
      </c>
      <c r="C14" s="81" t="s">
        <v>44</v>
      </c>
      <c r="D14" s="82" t="s">
        <v>45</v>
      </c>
      <c r="E14" s="83" t="s">
        <v>42</v>
      </c>
      <c r="F14" s="84"/>
      <c r="G14" s="85">
        <v>58840777</v>
      </c>
      <c r="H14" s="17"/>
    </row>
    <row r="15" spans="1:8" s="16" customFormat="1" ht="67.5" customHeight="1" x14ac:dyDescent="0.25">
      <c r="A15" s="79">
        <v>8</v>
      </c>
      <c r="B15" s="80" t="s">
        <v>46</v>
      </c>
      <c r="C15" s="81" t="s">
        <v>47</v>
      </c>
      <c r="D15" s="82" t="s">
        <v>48</v>
      </c>
      <c r="E15" s="83" t="s">
        <v>49</v>
      </c>
      <c r="F15" s="84"/>
      <c r="G15" s="85">
        <v>2700000</v>
      </c>
      <c r="H15" s="17"/>
    </row>
    <row r="16" spans="1:8" s="16" customFormat="1" ht="75" x14ac:dyDescent="0.25">
      <c r="A16" s="79">
        <v>9</v>
      </c>
      <c r="B16" s="80" t="s">
        <v>50</v>
      </c>
      <c r="C16" s="81" t="s">
        <v>51</v>
      </c>
      <c r="D16" s="86" t="s">
        <v>52</v>
      </c>
      <c r="E16" s="83" t="s">
        <v>53</v>
      </c>
      <c r="F16" s="84"/>
      <c r="G16" s="85">
        <v>16820000</v>
      </c>
      <c r="H16" s="17"/>
    </row>
    <row r="17" spans="1:9" s="16" customFormat="1" ht="51" customHeight="1" x14ac:dyDescent="0.25">
      <c r="A17" s="79">
        <v>10</v>
      </c>
      <c r="B17" s="80" t="s">
        <v>54</v>
      </c>
      <c r="C17" s="81" t="s">
        <v>55</v>
      </c>
      <c r="D17" s="86" t="s">
        <v>60</v>
      </c>
      <c r="E17" s="83" t="s">
        <v>63</v>
      </c>
      <c r="F17" s="84"/>
      <c r="G17" s="85">
        <v>764399937</v>
      </c>
      <c r="H17" s="17"/>
    </row>
    <row r="18" spans="1:9" s="16" customFormat="1" ht="46.5" customHeight="1" x14ac:dyDescent="0.25">
      <c r="A18" s="79">
        <v>11</v>
      </c>
      <c r="B18" s="80" t="s">
        <v>56</v>
      </c>
      <c r="C18" s="81" t="s">
        <v>57</v>
      </c>
      <c r="D18" s="86" t="s">
        <v>61</v>
      </c>
      <c r="E18" s="83" t="s">
        <v>64</v>
      </c>
      <c r="F18" s="84"/>
      <c r="G18" s="85">
        <v>472558710</v>
      </c>
      <c r="H18" s="17"/>
    </row>
    <row r="19" spans="1:9" s="16" customFormat="1" ht="60" x14ac:dyDescent="0.25">
      <c r="A19" s="79">
        <v>12</v>
      </c>
      <c r="B19" s="80" t="s">
        <v>58</v>
      </c>
      <c r="C19" s="81" t="s">
        <v>59</v>
      </c>
      <c r="D19" s="86" t="s">
        <v>62</v>
      </c>
      <c r="E19" s="83" t="s">
        <v>65</v>
      </c>
      <c r="F19" s="84"/>
      <c r="G19" s="85">
        <v>296658658</v>
      </c>
      <c r="H19" s="17"/>
    </row>
    <row r="20" spans="1:9" s="16" customFormat="1" ht="37.5" customHeight="1" x14ac:dyDescent="0.25">
      <c r="A20" s="79">
        <v>13</v>
      </c>
      <c r="B20" s="80" t="s">
        <v>66</v>
      </c>
      <c r="C20" s="81" t="s">
        <v>67</v>
      </c>
      <c r="D20" s="86" t="s">
        <v>68</v>
      </c>
      <c r="E20" s="83" t="s">
        <v>69</v>
      </c>
      <c r="F20" s="84"/>
      <c r="G20" s="85">
        <v>4837200</v>
      </c>
      <c r="H20" s="17"/>
    </row>
    <row r="21" spans="1:9" s="16" customFormat="1" ht="63" customHeight="1" x14ac:dyDescent="0.25">
      <c r="A21" s="79">
        <v>14</v>
      </c>
      <c r="B21" s="80" t="s">
        <v>70</v>
      </c>
      <c r="C21" s="81" t="s">
        <v>71</v>
      </c>
      <c r="D21" s="86" t="s">
        <v>72</v>
      </c>
      <c r="E21" s="83" t="s">
        <v>73</v>
      </c>
      <c r="F21" s="84"/>
      <c r="G21" s="85">
        <v>167391969</v>
      </c>
      <c r="H21" s="17"/>
    </row>
    <row r="22" spans="1:9" s="16" customFormat="1" ht="90" x14ac:dyDescent="0.25">
      <c r="A22" s="79">
        <v>15</v>
      </c>
      <c r="B22" s="80" t="s">
        <v>74</v>
      </c>
      <c r="C22" s="81" t="s">
        <v>75</v>
      </c>
      <c r="D22" s="86" t="s">
        <v>76</v>
      </c>
      <c r="E22" s="83" t="s">
        <v>77</v>
      </c>
      <c r="F22" s="84"/>
      <c r="G22" s="85">
        <v>59000267</v>
      </c>
      <c r="H22" s="17"/>
    </row>
    <row r="23" spans="1:9" s="16" customFormat="1" ht="45" x14ac:dyDescent="0.25">
      <c r="A23" s="79">
        <v>16</v>
      </c>
      <c r="B23" s="80" t="s">
        <v>78</v>
      </c>
      <c r="C23" s="81" t="s">
        <v>79</v>
      </c>
      <c r="D23" s="86" t="s">
        <v>80</v>
      </c>
      <c r="E23" s="83" t="s">
        <v>82</v>
      </c>
      <c r="F23" s="84"/>
      <c r="G23" s="87" t="s">
        <v>81</v>
      </c>
      <c r="H23" s="17"/>
      <c r="I23" s="89">
        <f>12875774921+6378507109</f>
        <v>19254282030</v>
      </c>
    </row>
    <row r="24" spans="1:9" s="16" customFormat="1" ht="60" x14ac:dyDescent="0.25">
      <c r="A24" s="79">
        <v>17</v>
      </c>
      <c r="B24" s="80" t="s">
        <v>83</v>
      </c>
      <c r="C24" s="81" t="s">
        <v>84</v>
      </c>
      <c r="D24" s="86" t="s">
        <v>85</v>
      </c>
      <c r="E24" s="88" t="s">
        <v>87</v>
      </c>
      <c r="F24" s="84"/>
      <c r="G24" s="87" t="s">
        <v>86</v>
      </c>
      <c r="H24" s="17"/>
      <c r="I24" s="89">
        <f>1480703506+797948341</f>
        <v>2278651847</v>
      </c>
    </row>
    <row r="25" spans="1:9" s="16" customFormat="1" ht="60" x14ac:dyDescent="0.25">
      <c r="A25" s="79">
        <v>18</v>
      </c>
      <c r="B25" s="80" t="s">
        <v>88</v>
      </c>
      <c r="C25" s="81" t="s">
        <v>89</v>
      </c>
      <c r="D25" s="86" t="s">
        <v>90</v>
      </c>
      <c r="E25" s="83" t="s">
        <v>91</v>
      </c>
      <c r="F25" s="84"/>
      <c r="G25" s="85">
        <v>26726400</v>
      </c>
      <c r="H25" s="17"/>
    </row>
    <row r="26" spans="1:9" s="16" customFormat="1" ht="75" x14ac:dyDescent="0.25">
      <c r="A26" s="79">
        <v>19</v>
      </c>
      <c r="B26" s="80" t="s">
        <v>92</v>
      </c>
      <c r="C26" s="81" t="s">
        <v>93</v>
      </c>
      <c r="D26" s="86" t="s">
        <v>108</v>
      </c>
      <c r="E26" s="83" t="s">
        <v>109</v>
      </c>
      <c r="F26" s="84"/>
      <c r="G26" s="87" t="s">
        <v>110</v>
      </c>
      <c r="H26" s="17"/>
      <c r="I26" s="89">
        <f>9299569618+1350000000</f>
        <v>10649569618</v>
      </c>
    </row>
    <row r="27" spans="1:9" s="16" customFormat="1" ht="30" x14ac:dyDescent="0.25">
      <c r="A27" s="79">
        <v>20</v>
      </c>
      <c r="B27" s="80" t="s">
        <v>94</v>
      </c>
      <c r="C27" s="81" t="s">
        <v>95</v>
      </c>
      <c r="D27" s="86" t="s">
        <v>111</v>
      </c>
      <c r="E27" s="83" t="s">
        <v>112</v>
      </c>
      <c r="F27" s="84"/>
      <c r="G27" s="85">
        <v>26688380</v>
      </c>
      <c r="H27" s="17"/>
    </row>
    <row r="28" spans="1:9" s="16" customFormat="1" ht="30" x14ac:dyDescent="0.25">
      <c r="A28" s="79">
        <v>21</v>
      </c>
      <c r="B28" s="80" t="s">
        <v>96</v>
      </c>
      <c r="C28" s="81" t="s">
        <v>97</v>
      </c>
      <c r="D28" s="86" t="s">
        <v>113</v>
      </c>
      <c r="E28" s="83" t="s">
        <v>112</v>
      </c>
      <c r="F28" s="84"/>
      <c r="G28" s="85">
        <v>30000000</v>
      </c>
      <c r="H28" s="17"/>
    </row>
    <row r="29" spans="1:9" s="16" customFormat="1" ht="30" x14ac:dyDescent="0.25">
      <c r="A29" s="79">
        <v>22</v>
      </c>
      <c r="B29" s="80" t="s">
        <v>98</v>
      </c>
      <c r="C29" s="81" t="s">
        <v>99</v>
      </c>
      <c r="D29" s="86" t="s">
        <v>114</v>
      </c>
      <c r="E29" s="83" t="s">
        <v>115</v>
      </c>
      <c r="F29" s="84"/>
      <c r="G29" s="85">
        <v>48256000</v>
      </c>
      <c r="H29" s="17"/>
    </row>
    <row r="30" spans="1:9" s="16" customFormat="1" x14ac:dyDescent="0.25">
      <c r="A30" s="79">
        <v>23</v>
      </c>
      <c r="B30" s="80" t="s">
        <v>100</v>
      </c>
      <c r="C30" s="81" t="s">
        <v>101</v>
      </c>
      <c r="D30" s="86" t="s">
        <v>116</v>
      </c>
      <c r="E30" s="83" t="s">
        <v>117</v>
      </c>
      <c r="F30" s="84"/>
      <c r="G30" s="85">
        <v>180698304</v>
      </c>
      <c r="H30" s="17"/>
    </row>
    <row r="31" spans="1:9" s="16" customFormat="1" ht="30" x14ac:dyDescent="0.25">
      <c r="A31" s="79">
        <v>24</v>
      </c>
      <c r="B31" s="80" t="s">
        <v>102</v>
      </c>
      <c r="C31" s="81" t="s">
        <v>103</v>
      </c>
      <c r="D31" s="86" t="s">
        <v>118</v>
      </c>
      <c r="E31" s="83" t="s">
        <v>119</v>
      </c>
      <c r="F31" s="84"/>
      <c r="G31" s="85">
        <v>321027798</v>
      </c>
      <c r="H31" s="17"/>
    </row>
    <row r="32" spans="1:9" s="16" customFormat="1" ht="30" x14ac:dyDescent="0.25">
      <c r="A32" s="79">
        <v>25</v>
      </c>
      <c r="B32" s="80" t="s">
        <v>104</v>
      </c>
      <c r="C32" s="81" t="s">
        <v>105</v>
      </c>
      <c r="D32" s="86" t="s">
        <v>120</v>
      </c>
      <c r="E32" s="83" t="s">
        <v>121</v>
      </c>
      <c r="F32" s="84"/>
      <c r="G32" s="85">
        <v>279735500</v>
      </c>
      <c r="H32" s="17"/>
    </row>
    <row r="33" spans="1:9" s="16" customFormat="1" ht="45" x14ac:dyDescent="0.25">
      <c r="A33" s="79">
        <v>26</v>
      </c>
      <c r="B33" s="80" t="s">
        <v>106</v>
      </c>
      <c r="C33" s="81" t="s">
        <v>107</v>
      </c>
      <c r="D33" s="86" t="s">
        <v>122</v>
      </c>
      <c r="E33" s="83" t="s">
        <v>123</v>
      </c>
      <c r="F33" s="84"/>
      <c r="G33" s="85">
        <v>72231272</v>
      </c>
      <c r="H33" s="17"/>
    </row>
    <row r="34" spans="1:9" s="16" customFormat="1" ht="45" x14ac:dyDescent="0.25">
      <c r="A34" s="79">
        <v>27</v>
      </c>
      <c r="B34" s="80" t="s">
        <v>124</v>
      </c>
      <c r="C34" s="81" t="s">
        <v>125</v>
      </c>
      <c r="D34" s="86" t="s">
        <v>126</v>
      </c>
      <c r="E34" s="83" t="s">
        <v>127</v>
      </c>
      <c r="F34" s="84"/>
      <c r="G34" s="85">
        <v>4091170</v>
      </c>
      <c r="H34" s="17"/>
      <c r="I34" s="89"/>
    </row>
    <row r="35" spans="1:9" s="16" customFormat="1" ht="45" x14ac:dyDescent="0.25">
      <c r="A35" s="79">
        <v>28</v>
      </c>
      <c r="B35" s="80" t="s">
        <v>128</v>
      </c>
      <c r="C35" s="81" t="s">
        <v>129</v>
      </c>
      <c r="D35" s="86" t="s">
        <v>130</v>
      </c>
      <c r="E35" s="83" t="s">
        <v>131</v>
      </c>
      <c r="F35" s="84"/>
      <c r="G35" s="85">
        <v>10213233214</v>
      </c>
      <c r="H35" s="17"/>
      <c r="I35" s="89"/>
    </row>
    <row r="36" spans="1:9" s="16" customFormat="1" ht="60" x14ac:dyDescent="0.25">
      <c r="A36" s="79">
        <v>29</v>
      </c>
      <c r="B36" s="80" t="s">
        <v>132</v>
      </c>
      <c r="C36" s="81" t="s">
        <v>133</v>
      </c>
      <c r="D36" s="86" t="s">
        <v>134</v>
      </c>
      <c r="E36" s="83" t="s">
        <v>135</v>
      </c>
      <c r="F36" s="84"/>
      <c r="G36" s="85">
        <v>37472722</v>
      </c>
      <c r="H36" s="17"/>
    </row>
    <row r="37" spans="1:9" s="16" customFormat="1" ht="45" x14ac:dyDescent="0.25">
      <c r="A37" s="79">
        <v>30</v>
      </c>
      <c r="B37" s="80" t="s">
        <v>136</v>
      </c>
      <c r="C37" s="81" t="s">
        <v>137</v>
      </c>
      <c r="D37" s="86" t="s">
        <v>138</v>
      </c>
      <c r="E37" s="83" t="s">
        <v>139</v>
      </c>
      <c r="F37" s="84"/>
      <c r="G37" s="87" t="s">
        <v>140</v>
      </c>
      <c r="H37" s="17"/>
      <c r="I37" s="89">
        <f>11611881074+13925451985</f>
        <v>25537333059</v>
      </c>
    </row>
    <row r="38" spans="1:9" s="16" customFormat="1" ht="45" x14ac:dyDescent="0.25">
      <c r="A38" s="79">
        <v>31</v>
      </c>
      <c r="B38" s="80" t="s">
        <v>141</v>
      </c>
      <c r="C38" s="81" t="s">
        <v>142</v>
      </c>
      <c r="D38" s="86" t="s">
        <v>143</v>
      </c>
      <c r="E38" s="83" t="s">
        <v>139</v>
      </c>
      <c r="F38" s="84"/>
      <c r="G38" s="87" t="s">
        <v>144</v>
      </c>
      <c r="H38" s="17"/>
      <c r="I38" s="89">
        <f>17235895420+17892304841+17423410985</f>
        <v>52551611246</v>
      </c>
    </row>
    <row r="39" spans="1:9" s="16" customFormat="1" ht="75" x14ac:dyDescent="0.25">
      <c r="A39" s="79">
        <v>32</v>
      </c>
      <c r="B39" s="80" t="s">
        <v>145</v>
      </c>
      <c r="C39" s="81" t="s">
        <v>146</v>
      </c>
      <c r="D39" s="86" t="s">
        <v>147</v>
      </c>
      <c r="E39" s="83" t="s">
        <v>148</v>
      </c>
      <c r="F39" s="84"/>
      <c r="G39" s="87" t="s">
        <v>149</v>
      </c>
      <c r="H39" s="17"/>
      <c r="I39" s="89">
        <f>1366000+32398854+31760504+56780453+3052000</f>
        <v>125357811</v>
      </c>
    </row>
    <row r="40" spans="1:9" s="16" customFormat="1" ht="45" x14ac:dyDescent="0.25">
      <c r="A40" s="79">
        <v>33</v>
      </c>
      <c r="B40" s="80" t="s">
        <v>150</v>
      </c>
      <c r="C40" s="81" t="s">
        <v>151</v>
      </c>
      <c r="D40" s="86" t="s">
        <v>152</v>
      </c>
      <c r="E40" s="83" t="s">
        <v>153</v>
      </c>
      <c r="F40" s="84"/>
      <c r="G40" s="87">
        <v>63708824</v>
      </c>
      <c r="H40" s="17"/>
      <c r="I40" s="89"/>
    </row>
    <row r="41" spans="1:9" s="16" customFormat="1" ht="75" x14ac:dyDescent="0.25">
      <c r="A41" s="79">
        <v>34</v>
      </c>
      <c r="B41" s="80" t="s">
        <v>154</v>
      </c>
      <c r="C41" s="81" t="s">
        <v>155</v>
      </c>
      <c r="D41" s="86" t="s">
        <v>156</v>
      </c>
      <c r="E41" s="83" t="s">
        <v>153</v>
      </c>
      <c r="F41" s="84"/>
      <c r="G41" s="87">
        <v>5430440766</v>
      </c>
      <c r="H41" s="17"/>
      <c r="I41" s="89"/>
    </row>
    <row r="42" spans="1:9" s="16" customFormat="1" ht="45" x14ac:dyDescent="0.25">
      <c r="A42" s="79">
        <v>35</v>
      </c>
      <c r="B42" s="80" t="s">
        <v>157</v>
      </c>
      <c r="C42" s="81" t="s">
        <v>158</v>
      </c>
      <c r="D42" s="86" t="s">
        <v>159</v>
      </c>
      <c r="E42" s="83" t="s">
        <v>160</v>
      </c>
      <c r="F42" s="84"/>
      <c r="G42" s="87">
        <v>3875849783</v>
      </c>
      <c r="H42" s="17"/>
      <c r="I42" s="89"/>
    </row>
    <row r="43" spans="1:9" s="16" customFormat="1" ht="60" x14ac:dyDescent="0.25">
      <c r="A43" s="79">
        <v>36</v>
      </c>
      <c r="B43" s="80" t="s">
        <v>161</v>
      </c>
      <c r="C43" s="81" t="s">
        <v>162</v>
      </c>
      <c r="D43" s="86" t="s">
        <v>163</v>
      </c>
      <c r="E43" s="83" t="s">
        <v>160</v>
      </c>
      <c r="F43" s="84"/>
      <c r="G43" s="87">
        <v>3580415585</v>
      </c>
      <c r="H43" s="17"/>
      <c r="I43" s="89"/>
    </row>
    <row r="44" spans="1:9" s="16" customFormat="1" ht="30" x14ac:dyDescent="0.25">
      <c r="A44" s="79">
        <v>37</v>
      </c>
      <c r="B44" s="80" t="s">
        <v>164</v>
      </c>
      <c r="C44" s="81" t="s">
        <v>165</v>
      </c>
      <c r="D44" s="86" t="s">
        <v>166</v>
      </c>
      <c r="E44" s="83" t="s">
        <v>167</v>
      </c>
      <c r="F44" s="84"/>
      <c r="G44" s="87">
        <v>423501312</v>
      </c>
      <c r="H44" s="17"/>
      <c r="I44" s="89"/>
    </row>
    <row r="45" spans="1:9" s="16" customFormat="1" ht="90" x14ac:dyDescent="0.25">
      <c r="A45" s="79">
        <v>38</v>
      </c>
      <c r="B45" s="80" t="s">
        <v>168</v>
      </c>
      <c r="C45" s="81" t="s">
        <v>169</v>
      </c>
      <c r="D45" s="86" t="s">
        <v>170</v>
      </c>
      <c r="E45" s="83" t="s">
        <v>167</v>
      </c>
      <c r="F45" s="84"/>
      <c r="G45" s="87">
        <v>2231335400</v>
      </c>
      <c r="H45" s="17"/>
      <c r="I45" s="89"/>
    </row>
    <row r="46" spans="1:9" s="16" customFormat="1" ht="45" x14ac:dyDescent="0.25">
      <c r="A46" s="79">
        <v>39</v>
      </c>
      <c r="B46" s="80" t="s">
        <v>171</v>
      </c>
      <c r="C46" s="81" t="s">
        <v>172</v>
      </c>
      <c r="D46" s="86" t="s">
        <v>173</v>
      </c>
      <c r="E46" s="83" t="s">
        <v>167</v>
      </c>
      <c r="F46" s="84"/>
      <c r="G46" s="87">
        <v>243117657</v>
      </c>
      <c r="H46" s="17"/>
      <c r="I46" s="89"/>
    </row>
    <row r="47" spans="1:9" s="16" customFormat="1" ht="90" x14ac:dyDescent="0.25">
      <c r="A47" s="79">
        <v>40</v>
      </c>
      <c r="B47" s="80" t="s">
        <v>174</v>
      </c>
      <c r="C47" s="81" t="s">
        <v>175</v>
      </c>
      <c r="D47" s="86" t="s">
        <v>170</v>
      </c>
      <c r="E47" s="83" t="s">
        <v>176</v>
      </c>
      <c r="F47" s="84"/>
      <c r="G47" s="87">
        <v>965769600</v>
      </c>
      <c r="H47" s="17"/>
      <c r="I47" s="89"/>
    </row>
    <row r="48" spans="1:9" s="16" customFormat="1" ht="90" x14ac:dyDescent="0.25">
      <c r="A48" s="79">
        <v>41</v>
      </c>
      <c r="B48" s="80" t="s">
        <v>177</v>
      </c>
      <c r="C48" s="81" t="s">
        <v>178</v>
      </c>
      <c r="D48" s="86" t="s">
        <v>170</v>
      </c>
      <c r="E48" s="83" t="s">
        <v>179</v>
      </c>
      <c r="F48" s="84"/>
      <c r="G48" s="87">
        <v>1132960400</v>
      </c>
      <c r="H48" s="17"/>
      <c r="I48" s="89"/>
    </row>
    <row r="49" spans="1:9" s="16" customFormat="1" ht="60" x14ac:dyDescent="0.25">
      <c r="A49" s="79">
        <v>42</v>
      </c>
      <c r="B49" s="80" t="s">
        <v>180</v>
      </c>
      <c r="C49" s="81" t="s">
        <v>181</v>
      </c>
      <c r="D49" s="86" t="s">
        <v>182</v>
      </c>
      <c r="E49" s="83" t="s">
        <v>179</v>
      </c>
      <c r="F49" s="84"/>
      <c r="G49" s="87">
        <v>883530357</v>
      </c>
      <c r="H49" s="17"/>
      <c r="I49" s="89"/>
    </row>
    <row r="50" spans="1:9" s="16" customFormat="1" ht="30" x14ac:dyDescent="0.25">
      <c r="A50" s="79">
        <v>43</v>
      </c>
      <c r="B50" s="80" t="s">
        <v>183</v>
      </c>
      <c r="C50" s="81" t="s">
        <v>184</v>
      </c>
      <c r="D50" s="86" t="s">
        <v>185</v>
      </c>
      <c r="E50" s="83" t="s">
        <v>186</v>
      </c>
      <c r="F50" s="84"/>
      <c r="G50" s="87">
        <v>5124010468</v>
      </c>
      <c r="H50" s="17"/>
      <c r="I50" s="89"/>
    </row>
    <row r="51" spans="1:9" s="16" customFormat="1" ht="30" x14ac:dyDescent="0.25">
      <c r="A51" s="79">
        <v>44</v>
      </c>
      <c r="B51" s="80" t="s">
        <v>187</v>
      </c>
      <c r="C51" s="81" t="s">
        <v>188</v>
      </c>
      <c r="D51" s="86" t="s">
        <v>29</v>
      </c>
      <c r="E51" s="83" t="s">
        <v>189</v>
      </c>
      <c r="F51" s="84"/>
      <c r="G51" s="87">
        <v>481000000</v>
      </c>
      <c r="H51" s="17"/>
      <c r="I51" s="89"/>
    </row>
    <row r="52" spans="1:9" s="16" customFormat="1" ht="45" x14ac:dyDescent="0.25">
      <c r="A52" s="79">
        <v>45</v>
      </c>
      <c r="B52" s="80" t="s">
        <v>190</v>
      </c>
      <c r="C52" s="81" t="s">
        <v>191</v>
      </c>
      <c r="D52" s="86" t="s">
        <v>192</v>
      </c>
      <c r="E52" s="83" t="s">
        <v>193</v>
      </c>
      <c r="F52" s="84"/>
      <c r="G52" s="87">
        <v>528987578</v>
      </c>
      <c r="H52" s="17"/>
      <c r="I52" s="89"/>
    </row>
    <row r="53" spans="1:9" s="16" customFormat="1" ht="30" x14ac:dyDescent="0.25">
      <c r="A53" s="79">
        <v>46</v>
      </c>
      <c r="B53" s="80" t="s">
        <v>194</v>
      </c>
      <c r="C53" s="81" t="s">
        <v>195</v>
      </c>
      <c r="D53" s="86" t="s">
        <v>196</v>
      </c>
      <c r="E53" s="83" t="s">
        <v>197</v>
      </c>
      <c r="F53" s="84"/>
      <c r="G53" s="87">
        <v>29417100</v>
      </c>
      <c r="H53" s="17"/>
      <c r="I53" s="89"/>
    </row>
    <row r="54" spans="1:9" s="16" customFormat="1" x14ac:dyDescent="0.25">
      <c r="A54" s="79">
        <v>47</v>
      </c>
      <c r="B54" s="80" t="s">
        <v>198</v>
      </c>
      <c r="C54" s="81" t="s">
        <v>199</v>
      </c>
      <c r="D54" s="86" t="s">
        <v>200</v>
      </c>
      <c r="E54" s="83" t="s">
        <v>201</v>
      </c>
      <c r="F54" s="84"/>
      <c r="G54" s="87">
        <v>25914400</v>
      </c>
      <c r="H54" s="17"/>
      <c r="I54" s="89"/>
    </row>
    <row r="55" spans="1:9" s="16" customFormat="1" ht="15.75" thickBot="1" x14ac:dyDescent="0.3">
      <c r="A55" s="37"/>
      <c r="B55" s="38"/>
      <c r="C55" s="39"/>
      <c r="D55" s="40"/>
      <c r="E55" s="41"/>
      <c r="F55" s="42"/>
      <c r="G55" s="67"/>
      <c r="H55" s="17"/>
    </row>
    <row r="56" spans="1:9" ht="15.75" thickTop="1" x14ac:dyDescent="0.25"/>
    <row r="58" spans="1:9" x14ac:dyDescent="0.25">
      <c r="C58" s="18" t="s">
        <v>11</v>
      </c>
      <c r="D58" s="19">
        <f>+COUNT(A8:A55)</f>
        <v>47</v>
      </c>
    </row>
    <row r="60" spans="1:9" s="23" customFormat="1" x14ac:dyDescent="0.25">
      <c r="A60" s="4"/>
      <c r="B60" s="5"/>
      <c r="C60" s="18" t="s">
        <v>12</v>
      </c>
      <c r="D60" s="21">
        <f>SUM(G8:G55)+I23+I24+I26+I37+I38+I39</f>
        <v>150436659480</v>
      </c>
      <c r="F60" s="8"/>
      <c r="G60" s="9"/>
      <c r="H60" s="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70" zoomScaleNormal="70" workbookViewId="0">
      <selection activeCell="D20" sqref="D20"/>
    </sheetView>
  </sheetViews>
  <sheetFormatPr baseColWidth="10" defaultRowHeight="15" x14ac:dyDescent="0.25"/>
  <cols>
    <col min="1" max="1" width="6.7109375" style="4" customWidth="1"/>
    <col min="2" max="2" width="31.140625" style="5" bestFit="1" customWidth="1"/>
    <col min="3" max="3" width="95.7109375" style="20" customWidth="1"/>
    <col min="4" max="4" width="60.28515625" style="2" bestFit="1" customWidth="1"/>
    <col min="5" max="5" width="31.42578125" style="23" bestFit="1" customWidth="1"/>
    <col min="6" max="6" width="27.5703125" style="8" hidden="1" customWidth="1"/>
    <col min="7" max="7" width="22.28515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2"/>
      <c r="F1" s="1"/>
      <c r="G1" s="1"/>
    </row>
    <row r="2" spans="1:9" x14ac:dyDescent="0.25">
      <c r="A2" s="1" t="s">
        <v>13</v>
      </c>
      <c r="B2" s="1"/>
      <c r="C2" s="1"/>
      <c r="D2" s="1"/>
      <c r="E2" s="22"/>
      <c r="F2" s="1"/>
      <c r="G2" s="1"/>
    </row>
    <row r="3" spans="1:9" x14ac:dyDescent="0.25">
      <c r="A3" s="3" t="s">
        <v>34</v>
      </c>
      <c r="B3" s="3"/>
      <c r="C3" s="3"/>
      <c r="D3" s="3"/>
      <c r="E3" s="22"/>
      <c r="F3" s="3"/>
      <c r="G3" s="3"/>
    </row>
    <row r="4" spans="1:9" x14ac:dyDescent="0.25">
      <c r="A4" s="3" t="s">
        <v>16</v>
      </c>
      <c r="B4" s="3"/>
      <c r="C4" s="3"/>
      <c r="D4" s="3"/>
      <c r="E4" s="22"/>
      <c r="F4" s="3"/>
      <c r="G4" s="3"/>
    </row>
    <row r="5" spans="1:9" x14ac:dyDescent="0.25">
      <c r="C5" s="6"/>
      <c r="D5" s="7"/>
    </row>
    <row r="6" spans="1:9" s="13" customFormat="1" ht="15.75" thickBot="1" x14ac:dyDescent="0.3">
      <c r="A6" s="10"/>
      <c r="B6" s="10"/>
      <c r="C6" s="10"/>
      <c r="D6" s="10"/>
      <c r="E6" s="24"/>
      <c r="F6" s="10"/>
      <c r="G6" s="11"/>
      <c r="H6" s="12"/>
    </row>
    <row r="7" spans="1:9" s="13" customFormat="1" ht="36" customHeight="1" thickTop="1" x14ac:dyDescent="0.25">
      <c r="A7" s="30" t="s">
        <v>2</v>
      </c>
      <c r="B7" s="31" t="s">
        <v>3</v>
      </c>
      <c r="C7" s="31" t="s">
        <v>4</v>
      </c>
      <c r="D7" s="31" t="s">
        <v>5</v>
      </c>
      <c r="E7" s="65" t="s">
        <v>21</v>
      </c>
      <c r="F7" s="32" t="s">
        <v>7</v>
      </c>
      <c r="G7" s="33" t="s">
        <v>8</v>
      </c>
      <c r="H7" s="25" t="s">
        <v>9</v>
      </c>
    </row>
    <row r="8" spans="1:9" s="16" customFormat="1" ht="81" customHeight="1" x14ac:dyDescent="0.25">
      <c r="A8" s="79">
        <v>1</v>
      </c>
      <c r="B8" s="80" t="s">
        <v>98</v>
      </c>
      <c r="C8" s="81" t="s">
        <v>99</v>
      </c>
      <c r="D8" s="86" t="s">
        <v>114</v>
      </c>
      <c r="E8" s="83" t="s">
        <v>115</v>
      </c>
      <c r="F8" s="84"/>
      <c r="G8" s="85">
        <v>48256000</v>
      </c>
      <c r="H8" s="17"/>
      <c r="I8" s="89"/>
    </row>
    <row r="9" spans="1:9" s="16" customFormat="1" ht="67.5" customHeight="1" x14ac:dyDescent="0.25">
      <c r="A9" s="79">
        <v>2</v>
      </c>
      <c r="B9" s="80" t="s">
        <v>100</v>
      </c>
      <c r="C9" s="81" t="s">
        <v>101</v>
      </c>
      <c r="D9" s="86" t="s">
        <v>116</v>
      </c>
      <c r="E9" s="83" t="s">
        <v>117</v>
      </c>
      <c r="F9" s="84"/>
      <c r="G9" s="85">
        <v>180698304</v>
      </c>
      <c r="H9" s="17"/>
      <c r="I9" s="89"/>
    </row>
    <row r="10" spans="1:9" s="16" customFormat="1" ht="67.5" customHeight="1" x14ac:dyDescent="0.25">
      <c r="A10" s="79">
        <v>3</v>
      </c>
      <c r="B10" s="80" t="s">
        <v>102</v>
      </c>
      <c r="C10" s="81" t="s">
        <v>103</v>
      </c>
      <c r="D10" s="86" t="s">
        <v>118</v>
      </c>
      <c r="E10" s="83" t="s">
        <v>119</v>
      </c>
      <c r="F10" s="84"/>
      <c r="G10" s="85">
        <v>321027798</v>
      </c>
      <c r="H10" s="17"/>
    </row>
    <row r="11" spans="1:9" s="16" customFormat="1" ht="67.5" customHeight="1" x14ac:dyDescent="0.25">
      <c r="A11" s="79">
        <v>4</v>
      </c>
      <c r="B11" s="80" t="s">
        <v>104</v>
      </c>
      <c r="C11" s="81" t="s">
        <v>105</v>
      </c>
      <c r="D11" s="86" t="s">
        <v>120</v>
      </c>
      <c r="E11" s="83" t="s">
        <v>121</v>
      </c>
      <c r="F11" s="84"/>
      <c r="G11" s="85">
        <v>279735500</v>
      </c>
      <c r="H11" s="17"/>
    </row>
    <row r="12" spans="1:9" s="16" customFormat="1" ht="67.5" customHeight="1" x14ac:dyDescent="0.25">
      <c r="A12" s="79">
        <v>5</v>
      </c>
      <c r="B12" s="80" t="s">
        <v>106</v>
      </c>
      <c r="C12" s="81" t="s">
        <v>107</v>
      </c>
      <c r="D12" s="86" t="s">
        <v>122</v>
      </c>
      <c r="E12" s="83" t="s">
        <v>123</v>
      </c>
      <c r="F12" s="84"/>
      <c r="G12" s="85">
        <v>72231272</v>
      </c>
      <c r="H12" s="17"/>
    </row>
    <row r="13" spans="1:9" s="16" customFormat="1" ht="15.75" thickBot="1" x14ac:dyDescent="0.3">
      <c r="A13" s="37"/>
      <c r="B13" s="38"/>
      <c r="C13" s="39"/>
      <c r="D13" s="40"/>
      <c r="E13" s="41"/>
      <c r="F13" s="42"/>
      <c r="G13" s="67"/>
      <c r="H13" s="17"/>
    </row>
    <row r="14" spans="1:9" ht="15.75" thickTop="1" x14ac:dyDescent="0.25"/>
    <row r="16" spans="1:9" x14ac:dyDescent="0.25">
      <c r="C16" s="18" t="s">
        <v>11</v>
      </c>
      <c r="D16" s="19">
        <v>5</v>
      </c>
    </row>
    <row r="18" spans="1:8" s="23" customFormat="1" x14ac:dyDescent="0.25">
      <c r="A18" s="4"/>
      <c r="B18" s="5"/>
      <c r="C18" s="18" t="s">
        <v>12</v>
      </c>
      <c r="D18" s="21">
        <f>SUM(G8:G13)</f>
        <v>901948874</v>
      </c>
      <c r="F18" s="8"/>
      <c r="G18" s="9"/>
      <c r="H18" s="2"/>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8" zoomScale="70" zoomScaleNormal="70" workbookViewId="0">
      <selection activeCell="B8" sqref="B8:I28"/>
    </sheetView>
  </sheetViews>
  <sheetFormatPr baseColWidth="10" defaultRowHeight="15" x14ac:dyDescent="0.25"/>
  <cols>
    <col min="1" max="1" width="6.7109375" style="4" customWidth="1"/>
    <col min="2" max="2" width="34.42578125" style="5" bestFit="1" customWidth="1"/>
    <col min="3" max="3" width="95.7109375" style="20" customWidth="1"/>
    <col min="4" max="4" width="60.28515625" style="2" bestFit="1" customWidth="1"/>
    <col min="5" max="5" width="31.42578125" style="23" bestFit="1" customWidth="1"/>
    <col min="6" max="6" width="27.5703125" style="8" hidden="1" customWidth="1"/>
    <col min="7" max="7" width="22.28515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2"/>
      <c r="F1" s="1"/>
      <c r="G1" s="1"/>
    </row>
    <row r="2" spans="1:9" x14ac:dyDescent="0.25">
      <c r="A2" s="1" t="s">
        <v>13</v>
      </c>
      <c r="B2" s="1"/>
      <c r="C2" s="1"/>
      <c r="D2" s="1"/>
      <c r="E2" s="22"/>
      <c r="F2" s="1"/>
      <c r="G2" s="1"/>
    </row>
    <row r="3" spans="1:9" x14ac:dyDescent="0.25">
      <c r="A3" s="3" t="s">
        <v>34</v>
      </c>
      <c r="B3" s="3"/>
      <c r="C3" s="3"/>
      <c r="D3" s="3"/>
      <c r="E3" s="22"/>
      <c r="F3" s="3"/>
      <c r="G3" s="3"/>
    </row>
    <row r="4" spans="1:9" x14ac:dyDescent="0.25">
      <c r="A4" s="3" t="s">
        <v>16</v>
      </c>
      <c r="B4" s="3"/>
      <c r="C4" s="3"/>
      <c r="D4" s="3"/>
      <c r="E4" s="22"/>
      <c r="F4" s="3"/>
      <c r="G4" s="3"/>
    </row>
    <row r="5" spans="1:9" x14ac:dyDescent="0.25">
      <c r="C5" s="6"/>
      <c r="D5" s="7"/>
    </row>
    <row r="6" spans="1:9" s="13" customFormat="1" ht="15.75" thickBot="1" x14ac:dyDescent="0.3">
      <c r="A6" s="10"/>
      <c r="B6" s="10"/>
      <c r="C6" s="10"/>
      <c r="D6" s="10"/>
      <c r="E6" s="24"/>
      <c r="F6" s="10"/>
      <c r="G6" s="11"/>
      <c r="H6" s="12"/>
    </row>
    <row r="7" spans="1:9" s="13" customFormat="1" ht="36" customHeight="1" thickTop="1" x14ac:dyDescent="0.25">
      <c r="A7" s="30" t="s">
        <v>2</v>
      </c>
      <c r="B7" s="31" t="s">
        <v>3</v>
      </c>
      <c r="C7" s="31" t="s">
        <v>4</v>
      </c>
      <c r="D7" s="31" t="s">
        <v>5</v>
      </c>
      <c r="E7" s="65" t="s">
        <v>21</v>
      </c>
      <c r="F7" s="32" t="s">
        <v>7</v>
      </c>
      <c r="G7" s="33" t="s">
        <v>8</v>
      </c>
      <c r="H7" s="25" t="s">
        <v>9</v>
      </c>
    </row>
    <row r="8" spans="1:9" s="16" customFormat="1" ht="81" customHeight="1" x14ac:dyDescent="0.25">
      <c r="A8" s="79">
        <v>1</v>
      </c>
      <c r="B8" s="80" t="s">
        <v>124</v>
      </c>
      <c r="C8" s="81" t="s">
        <v>125</v>
      </c>
      <c r="D8" s="86" t="s">
        <v>126</v>
      </c>
      <c r="E8" s="83" t="s">
        <v>127</v>
      </c>
      <c r="F8" s="84"/>
      <c r="G8" s="85">
        <v>4091170</v>
      </c>
      <c r="H8" s="17"/>
      <c r="I8" s="89"/>
    </row>
    <row r="9" spans="1:9" s="16" customFormat="1" ht="67.5" customHeight="1" x14ac:dyDescent="0.25">
      <c r="A9" s="79">
        <v>2</v>
      </c>
      <c r="B9" s="80" t="s">
        <v>128</v>
      </c>
      <c r="C9" s="81" t="s">
        <v>129</v>
      </c>
      <c r="D9" s="86" t="s">
        <v>130</v>
      </c>
      <c r="E9" s="83" t="s">
        <v>131</v>
      </c>
      <c r="F9" s="84"/>
      <c r="G9" s="85">
        <v>10213233214</v>
      </c>
      <c r="H9" s="17"/>
      <c r="I9" s="89"/>
    </row>
    <row r="10" spans="1:9" s="16" customFormat="1" ht="67.5" customHeight="1" x14ac:dyDescent="0.25">
      <c r="A10" s="79">
        <v>3</v>
      </c>
      <c r="B10" s="80" t="s">
        <v>132</v>
      </c>
      <c r="C10" s="81" t="s">
        <v>133</v>
      </c>
      <c r="D10" s="86" t="s">
        <v>134</v>
      </c>
      <c r="E10" s="83" t="s">
        <v>135</v>
      </c>
      <c r="F10" s="84"/>
      <c r="G10" s="85">
        <v>37472722</v>
      </c>
      <c r="H10" s="17"/>
    </row>
    <row r="11" spans="1:9" s="16" customFormat="1" ht="67.5" customHeight="1" x14ac:dyDescent="0.25">
      <c r="A11" s="79">
        <v>4</v>
      </c>
      <c r="B11" s="80" t="s">
        <v>136</v>
      </c>
      <c r="C11" s="81" t="s">
        <v>137</v>
      </c>
      <c r="D11" s="86" t="s">
        <v>138</v>
      </c>
      <c r="E11" s="83" t="s">
        <v>139</v>
      </c>
      <c r="F11" s="84"/>
      <c r="G11" s="87" t="s">
        <v>140</v>
      </c>
      <c r="H11" s="17"/>
      <c r="I11" s="89">
        <f>11611881074+13925451985</f>
        <v>25537333059</v>
      </c>
    </row>
    <row r="12" spans="1:9" s="16" customFormat="1" ht="67.5" customHeight="1" x14ac:dyDescent="0.25">
      <c r="A12" s="79">
        <v>5</v>
      </c>
      <c r="B12" s="80" t="s">
        <v>141</v>
      </c>
      <c r="C12" s="81" t="s">
        <v>142</v>
      </c>
      <c r="D12" s="86" t="s">
        <v>143</v>
      </c>
      <c r="E12" s="83" t="s">
        <v>139</v>
      </c>
      <c r="F12" s="84"/>
      <c r="G12" s="87" t="s">
        <v>144</v>
      </c>
      <c r="H12" s="17"/>
      <c r="I12" s="89">
        <f>17235895420+17892304841+17423410985</f>
        <v>52551611246</v>
      </c>
    </row>
    <row r="13" spans="1:9" s="16" customFormat="1" ht="75" x14ac:dyDescent="0.25">
      <c r="A13" s="79">
        <v>6</v>
      </c>
      <c r="B13" s="80" t="s">
        <v>145</v>
      </c>
      <c r="C13" s="81" t="s">
        <v>146</v>
      </c>
      <c r="D13" s="86" t="s">
        <v>147</v>
      </c>
      <c r="E13" s="83" t="s">
        <v>148</v>
      </c>
      <c r="F13" s="84"/>
      <c r="G13" s="87" t="s">
        <v>149</v>
      </c>
      <c r="H13" s="17"/>
      <c r="I13" s="89">
        <f>1366000+32398854+31760504+56780453+3052000</f>
        <v>125357811</v>
      </c>
    </row>
    <row r="14" spans="1:9" s="16" customFormat="1" ht="67.5" customHeight="1" x14ac:dyDescent="0.25">
      <c r="A14" s="79">
        <v>7</v>
      </c>
      <c r="B14" s="80" t="s">
        <v>150</v>
      </c>
      <c r="C14" s="81" t="s">
        <v>151</v>
      </c>
      <c r="D14" s="86" t="s">
        <v>152</v>
      </c>
      <c r="E14" s="83" t="s">
        <v>153</v>
      </c>
      <c r="F14" s="84"/>
      <c r="G14" s="87">
        <v>63708824</v>
      </c>
      <c r="H14" s="17"/>
      <c r="I14" s="89"/>
    </row>
    <row r="15" spans="1:9" s="16" customFormat="1" ht="67.5" customHeight="1" x14ac:dyDescent="0.25">
      <c r="A15" s="79">
        <v>8</v>
      </c>
      <c r="B15" s="80" t="s">
        <v>154</v>
      </c>
      <c r="C15" s="81" t="s">
        <v>155</v>
      </c>
      <c r="D15" s="86" t="s">
        <v>156</v>
      </c>
      <c r="E15" s="83" t="s">
        <v>153</v>
      </c>
      <c r="F15" s="84"/>
      <c r="G15" s="87">
        <v>5430440766</v>
      </c>
      <c r="H15" s="17"/>
      <c r="I15" s="89"/>
    </row>
    <row r="16" spans="1:9" s="16" customFormat="1" ht="67.5" customHeight="1" x14ac:dyDescent="0.25">
      <c r="A16" s="79">
        <v>9</v>
      </c>
      <c r="B16" s="80" t="s">
        <v>157</v>
      </c>
      <c r="C16" s="81" t="s">
        <v>158</v>
      </c>
      <c r="D16" s="86" t="s">
        <v>159</v>
      </c>
      <c r="E16" s="83" t="s">
        <v>160</v>
      </c>
      <c r="F16" s="84"/>
      <c r="G16" s="87">
        <v>3875849783</v>
      </c>
      <c r="H16" s="17"/>
      <c r="I16" s="89"/>
    </row>
    <row r="17" spans="1:9" s="16" customFormat="1" ht="67.5" customHeight="1" x14ac:dyDescent="0.25">
      <c r="A17" s="79">
        <v>10</v>
      </c>
      <c r="B17" s="80" t="s">
        <v>161</v>
      </c>
      <c r="C17" s="81" t="s">
        <v>162</v>
      </c>
      <c r="D17" s="86" t="s">
        <v>163</v>
      </c>
      <c r="E17" s="83" t="s">
        <v>160</v>
      </c>
      <c r="F17" s="84"/>
      <c r="G17" s="87">
        <v>3580415585</v>
      </c>
      <c r="H17" s="17"/>
      <c r="I17" s="89"/>
    </row>
    <row r="18" spans="1:9" s="16" customFormat="1" ht="67.5" customHeight="1" x14ac:dyDescent="0.25">
      <c r="A18" s="79">
        <v>11</v>
      </c>
      <c r="B18" s="80" t="s">
        <v>164</v>
      </c>
      <c r="C18" s="81" t="s">
        <v>165</v>
      </c>
      <c r="D18" s="86" t="s">
        <v>166</v>
      </c>
      <c r="E18" s="83" t="s">
        <v>167</v>
      </c>
      <c r="F18" s="84"/>
      <c r="G18" s="87">
        <v>423501312</v>
      </c>
      <c r="H18" s="17"/>
      <c r="I18" s="89"/>
    </row>
    <row r="19" spans="1:9" s="16" customFormat="1" ht="67.5" customHeight="1" x14ac:dyDescent="0.25">
      <c r="A19" s="79">
        <v>12</v>
      </c>
      <c r="B19" s="80" t="s">
        <v>168</v>
      </c>
      <c r="C19" s="81" t="s">
        <v>169</v>
      </c>
      <c r="D19" s="86" t="s">
        <v>170</v>
      </c>
      <c r="E19" s="83" t="s">
        <v>167</v>
      </c>
      <c r="F19" s="84"/>
      <c r="G19" s="87">
        <v>2231335400</v>
      </c>
      <c r="H19" s="17"/>
      <c r="I19" s="89"/>
    </row>
    <row r="20" spans="1:9" s="16" customFormat="1" ht="67.5" customHeight="1" x14ac:dyDescent="0.25">
      <c r="A20" s="79">
        <v>13</v>
      </c>
      <c r="B20" s="80" t="s">
        <v>171</v>
      </c>
      <c r="C20" s="81" t="s">
        <v>172</v>
      </c>
      <c r="D20" s="86" t="s">
        <v>173</v>
      </c>
      <c r="E20" s="83" t="s">
        <v>167</v>
      </c>
      <c r="F20" s="84"/>
      <c r="G20" s="87">
        <v>243117657</v>
      </c>
      <c r="H20" s="17"/>
      <c r="I20" s="89"/>
    </row>
    <row r="21" spans="1:9" s="16" customFormat="1" ht="67.5" customHeight="1" x14ac:dyDescent="0.25">
      <c r="A21" s="79">
        <v>14</v>
      </c>
      <c r="B21" s="80" t="s">
        <v>174</v>
      </c>
      <c r="C21" s="81" t="s">
        <v>175</v>
      </c>
      <c r="D21" s="86" t="s">
        <v>170</v>
      </c>
      <c r="E21" s="83" t="s">
        <v>176</v>
      </c>
      <c r="F21" s="84"/>
      <c r="G21" s="87">
        <v>965769600</v>
      </c>
      <c r="H21" s="17"/>
      <c r="I21" s="89"/>
    </row>
    <row r="22" spans="1:9" s="16" customFormat="1" ht="67.5" customHeight="1" x14ac:dyDescent="0.25">
      <c r="A22" s="79">
        <v>15</v>
      </c>
      <c r="B22" s="80" t="s">
        <v>177</v>
      </c>
      <c r="C22" s="81" t="s">
        <v>178</v>
      </c>
      <c r="D22" s="86" t="s">
        <v>170</v>
      </c>
      <c r="E22" s="83" t="s">
        <v>179</v>
      </c>
      <c r="F22" s="84"/>
      <c r="G22" s="87">
        <v>1132960400</v>
      </c>
      <c r="H22" s="17"/>
      <c r="I22" s="89"/>
    </row>
    <row r="23" spans="1:9" s="16" customFormat="1" ht="67.5" customHeight="1" x14ac:dyDescent="0.25">
      <c r="A23" s="79">
        <v>16</v>
      </c>
      <c r="B23" s="80" t="s">
        <v>180</v>
      </c>
      <c r="C23" s="81" t="s">
        <v>181</v>
      </c>
      <c r="D23" s="86" t="s">
        <v>182</v>
      </c>
      <c r="E23" s="83" t="s">
        <v>179</v>
      </c>
      <c r="F23" s="84"/>
      <c r="G23" s="87">
        <v>883530357</v>
      </c>
      <c r="H23" s="17"/>
      <c r="I23" s="89"/>
    </row>
    <row r="24" spans="1:9" s="16" customFormat="1" ht="67.5" customHeight="1" x14ac:dyDescent="0.25">
      <c r="A24" s="79">
        <v>17</v>
      </c>
      <c r="B24" s="80" t="s">
        <v>183</v>
      </c>
      <c r="C24" s="81" t="s">
        <v>184</v>
      </c>
      <c r="D24" s="86" t="s">
        <v>185</v>
      </c>
      <c r="E24" s="83" t="s">
        <v>186</v>
      </c>
      <c r="F24" s="84"/>
      <c r="G24" s="87">
        <v>5124010468</v>
      </c>
      <c r="H24" s="17"/>
      <c r="I24" s="89"/>
    </row>
    <row r="25" spans="1:9" s="16" customFormat="1" ht="67.5" customHeight="1" x14ac:dyDescent="0.25">
      <c r="A25" s="79">
        <v>18</v>
      </c>
      <c r="B25" s="80" t="s">
        <v>187</v>
      </c>
      <c r="C25" s="81" t="s">
        <v>188</v>
      </c>
      <c r="D25" s="86" t="s">
        <v>29</v>
      </c>
      <c r="E25" s="83" t="s">
        <v>189</v>
      </c>
      <c r="F25" s="84"/>
      <c r="G25" s="87">
        <v>481000000</v>
      </c>
      <c r="H25" s="17"/>
      <c r="I25" s="89"/>
    </row>
    <row r="26" spans="1:9" s="16" customFormat="1" ht="67.5" customHeight="1" x14ac:dyDescent="0.25">
      <c r="A26" s="79">
        <v>19</v>
      </c>
      <c r="B26" s="80" t="s">
        <v>190</v>
      </c>
      <c r="C26" s="81" t="s">
        <v>191</v>
      </c>
      <c r="D26" s="86" t="s">
        <v>192</v>
      </c>
      <c r="E26" s="83" t="s">
        <v>193</v>
      </c>
      <c r="F26" s="84"/>
      <c r="G26" s="87">
        <v>528987578</v>
      </c>
      <c r="H26" s="17"/>
      <c r="I26" s="89"/>
    </row>
    <row r="27" spans="1:9" s="16" customFormat="1" ht="67.5" customHeight="1" x14ac:dyDescent="0.25">
      <c r="A27" s="79">
        <v>20</v>
      </c>
      <c r="B27" s="80" t="s">
        <v>194</v>
      </c>
      <c r="C27" s="81" t="s">
        <v>195</v>
      </c>
      <c r="D27" s="86" t="s">
        <v>196</v>
      </c>
      <c r="E27" s="83" t="s">
        <v>197</v>
      </c>
      <c r="F27" s="84"/>
      <c r="G27" s="87">
        <v>29417100</v>
      </c>
      <c r="H27" s="17"/>
      <c r="I27" s="89"/>
    </row>
    <row r="28" spans="1:9" s="16" customFormat="1" ht="67.5" customHeight="1" x14ac:dyDescent="0.25">
      <c r="A28" s="79">
        <v>21</v>
      </c>
      <c r="B28" s="80" t="s">
        <v>198</v>
      </c>
      <c r="C28" s="81" t="s">
        <v>199</v>
      </c>
      <c r="D28" s="86" t="s">
        <v>200</v>
      </c>
      <c r="E28" s="83" t="s">
        <v>201</v>
      </c>
      <c r="F28" s="84"/>
      <c r="G28" s="87">
        <v>25914400</v>
      </c>
      <c r="H28" s="17"/>
      <c r="I28" s="89"/>
    </row>
    <row r="29" spans="1:9" s="16" customFormat="1" ht="15.75" thickBot="1" x14ac:dyDescent="0.3">
      <c r="A29" s="37"/>
      <c r="B29" s="38"/>
      <c r="C29" s="39"/>
      <c r="D29" s="40"/>
      <c r="E29" s="41"/>
      <c r="F29" s="42"/>
      <c r="G29" s="67"/>
      <c r="H29" s="17"/>
    </row>
    <row r="30" spans="1:9" ht="15.75" thickTop="1" x14ac:dyDescent="0.25"/>
    <row r="32" spans="1:9" x14ac:dyDescent="0.25">
      <c r="C32" s="18" t="s">
        <v>11</v>
      </c>
      <c r="D32" s="19">
        <f>+COUNT(A8:A28)</f>
        <v>21</v>
      </c>
    </row>
    <row r="34" spans="1:8" s="23" customFormat="1" x14ac:dyDescent="0.25">
      <c r="A34" s="4"/>
      <c r="B34" s="5"/>
      <c r="C34" s="18" t="s">
        <v>12</v>
      </c>
      <c r="D34" s="21">
        <f>SUM(G8:G29)+I11+I12+I13</f>
        <v>113489058452</v>
      </c>
      <c r="F34" s="8"/>
      <c r="G34" s="9"/>
      <c r="H34"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70" zoomScaleNormal="70" workbookViewId="0">
      <selection activeCell="C24" sqref="C24"/>
    </sheetView>
  </sheetViews>
  <sheetFormatPr baseColWidth="10" defaultRowHeight="15" x14ac:dyDescent="0.25"/>
  <cols>
    <col min="1" max="1" width="6.7109375" style="4" customWidth="1"/>
    <col min="2" max="2" width="28.42578125" style="5" customWidth="1"/>
    <col min="3" max="3" width="104.28515625" style="20" customWidth="1"/>
    <col min="4" max="4" width="55.42578125" style="2" customWidth="1"/>
    <col min="5" max="5" width="17.140625" style="23" customWidth="1"/>
    <col min="6" max="6" width="27.5703125" style="8" hidden="1" customWidth="1"/>
    <col min="7" max="7" width="41"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x14ac:dyDescent="0.25">
      <c r="A2" s="1" t="s">
        <v>13</v>
      </c>
      <c r="B2" s="1"/>
      <c r="C2" s="1"/>
      <c r="D2" s="1"/>
      <c r="E2" s="22"/>
      <c r="F2" s="1"/>
      <c r="G2" s="1"/>
    </row>
    <row r="3" spans="1:8" x14ac:dyDescent="0.25">
      <c r="A3" s="3" t="s">
        <v>14</v>
      </c>
      <c r="B3" s="3"/>
      <c r="C3" s="3"/>
      <c r="D3" s="3"/>
      <c r="E3" s="22"/>
      <c r="F3" s="3"/>
      <c r="G3" s="3"/>
    </row>
    <row r="4" spans="1:8" x14ac:dyDescent="0.25">
      <c r="A4" s="3" t="s">
        <v>16</v>
      </c>
      <c r="B4" s="3"/>
      <c r="C4" s="3"/>
      <c r="D4" s="3"/>
      <c r="E4" s="22"/>
      <c r="F4" s="3"/>
      <c r="G4" s="3"/>
    </row>
    <row r="5" spans="1:8" x14ac:dyDescent="0.25">
      <c r="C5" s="6"/>
      <c r="D5" s="7"/>
    </row>
    <row r="6" spans="1:8" s="13" customFormat="1" ht="15.75" thickBot="1" x14ac:dyDescent="0.3">
      <c r="A6" s="10"/>
      <c r="B6" s="10"/>
      <c r="C6" s="10"/>
      <c r="D6" s="10"/>
      <c r="E6" s="24"/>
      <c r="F6" s="10"/>
      <c r="G6" s="11"/>
      <c r="H6" s="12"/>
    </row>
    <row r="7" spans="1:8" s="13" customFormat="1" ht="30.75" thickTop="1" x14ac:dyDescent="0.25">
      <c r="A7" s="73" t="s">
        <v>2</v>
      </c>
      <c r="B7" s="74" t="s">
        <v>3</v>
      </c>
      <c r="C7" s="74" t="s">
        <v>4</v>
      </c>
      <c r="D7" s="74" t="s">
        <v>5</v>
      </c>
      <c r="E7" s="75" t="s">
        <v>6</v>
      </c>
      <c r="F7" s="76" t="s">
        <v>7</v>
      </c>
      <c r="G7" s="77" t="s">
        <v>8</v>
      </c>
      <c r="H7" s="78" t="s">
        <v>9</v>
      </c>
    </row>
    <row r="8" spans="1:8" s="16" customFormat="1" ht="28.5" x14ac:dyDescent="0.25">
      <c r="A8" s="34">
        <v>1</v>
      </c>
      <c r="B8" s="26"/>
      <c r="C8" s="27"/>
      <c r="D8" s="28"/>
      <c r="E8" s="29"/>
      <c r="F8" s="35"/>
      <c r="G8" s="36"/>
      <c r="H8" s="15" t="s">
        <v>10</v>
      </c>
    </row>
    <row r="11" spans="1:8" x14ac:dyDescent="0.25">
      <c r="C11" s="18" t="s">
        <v>11</v>
      </c>
      <c r="D11" s="19">
        <f>COUNT(E:E)</f>
        <v>0</v>
      </c>
    </row>
    <row r="13" spans="1:8" x14ac:dyDescent="0.25">
      <c r="C13" s="18" t="s">
        <v>12</v>
      </c>
      <c r="D13" s="21">
        <f>SUM(G8:G8)</f>
        <v>0</v>
      </c>
    </row>
  </sheetData>
  <sortState ref="D2:D36">
    <sortCondition ref="D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60" zoomScaleNormal="55" workbookViewId="0">
      <pane ySplit="6" topLeftCell="A7" activePane="bottomLeft" state="frozen"/>
      <selection pane="bottomLeft" activeCell="A3" sqref="A3"/>
    </sheetView>
  </sheetViews>
  <sheetFormatPr baseColWidth="10" defaultRowHeight="15" x14ac:dyDescent="0.25"/>
  <cols>
    <col min="1" max="1" width="6.7109375" style="4" customWidth="1"/>
    <col min="2" max="2" width="42" style="5" customWidth="1"/>
    <col min="3" max="3" width="110.7109375" style="20" customWidth="1"/>
    <col min="4" max="4" width="51.7109375" style="2" customWidth="1"/>
    <col min="5" max="5" width="45.42578125" style="23" bestFit="1" customWidth="1"/>
    <col min="6" max="6" width="39.85546875" style="8" hidden="1" customWidth="1"/>
    <col min="7" max="7" width="33.425781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s="46" customFormat="1" ht="19.5" x14ac:dyDescent="0.3">
      <c r="A2" s="44" t="s">
        <v>13</v>
      </c>
      <c r="B2" s="44"/>
      <c r="C2" s="44"/>
      <c r="D2" s="44"/>
      <c r="E2" s="45"/>
      <c r="F2" s="44"/>
      <c r="G2" s="44"/>
    </row>
    <row r="3" spans="1:8" s="46" customFormat="1" ht="19.5" x14ac:dyDescent="0.3">
      <c r="A3" s="47" t="s">
        <v>1</v>
      </c>
      <c r="B3" s="47"/>
      <c r="C3" s="47"/>
      <c r="D3" s="47"/>
      <c r="E3" s="45"/>
      <c r="F3" s="47"/>
      <c r="G3" s="47"/>
    </row>
    <row r="4" spans="1:8" s="46" customFormat="1" ht="19.5" x14ac:dyDescent="0.3">
      <c r="A4" s="47" t="s">
        <v>16</v>
      </c>
      <c r="B4" s="47"/>
      <c r="C4" s="47"/>
      <c r="D4" s="47"/>
      <c r="E4" s="45"/>
      <c r="F4" s="47"/>
      <c r="G4" s="47"/>
    </row>
    <row r="5" spans="1:8" s="13" customFormat="1" ht="10.5" customHeight="1" thickBot="1" x14ac:dyDescent="0.3">
      <c r="A5" s="10"/>
      <c r="B5" s="10"/>
      <c r="C5" s="10"/>
      <c r="D5" s="10"/>
      <c r="E5" s="24"/>
      <c r="F5" s="10"/>
      <c r="G5" s="11"/>
      <c r="H5" s="12"/>
    </row>
    <row r="6" spans="1:8" s="14" customFormat="1" ht="68.25" customHeight="1" thickTop="1" x14ac:dyDescent="0.25">
      <c r="A6" s="50" t="s">
        <v>2</v>
      </c>
      <c r="B6" s="51" t="s">
        <v>3</v>
      </c>
      <c r="C6" s="51" t="s">
        <v>4</v>
      </c>
      <c r="D6" s="51" t="s">
        <v>5</v>
      </c>
      <c r="E6" s="52" t="s">
        <v>6</v>
      </c>
      <c r="F6" s="53" t="s">
        <v>7</v>
      </c>
      <c r="G6" s="54" t="s">
        <v>8</v>
      </c>
      <c r="H6" s="25" t="s">
        <v>9</v>
      </c>
    </row>
    <row r="7" spans="1:8" s="16" customFormat="1" ht="78.75" customHeight="1" x14ac:dyDescent="0.25">
      <c r="A7" s="48">
        <v>1</v>
      </c>
      <c r="B7" s="68" t="s">
        <v>17</v>
      </c>
      <c r="C7" s="69" t="s">
        <v>18</v>
      </c>
      <c r="D7" s="70" t="s">
        <v>20</v>
      </c>
      <c r="E7" s="71" t="s">
        <v>19</v>
      </c>
      <c r="F7" s="49"/>
      <c r="G7" s="72">
        <v>31235184</v>
      </c>
      <c r="H7" s="15" t="s">
        <v>10</v>
      </c>
    </row>
    <row r="8" spans="1:8" ht="15.75" thickBot="1" x14ac:dyDescent="0.3">
      <c r="A8" s="60"/>
      <c r="B8" s="59"/>
      <c r="C8" s="39"/>
      <c r="D8" s="57"/>
      <c r="E8" s="55"/>
      <c r="F8" s="61"/>
      <c r="G8" s="56"/>
    </row>
    <row r="9" spans="1:8" ht="15.75" thickTop="1" x14ac:dyDescent="0.25"/>
    <row r="10" spans="1:8" x14ac:dyDescent="0.25">
      <c r="C10" s="18" t="s">
        <v>15</v>
      </c>
      <c r="D10" s="19">
        <f>COUNTIF(G:G,"=DESIERTO")</f>
        <v>0</v>
      </c>
    </row>
    <row r="11" spans="1:8" x14ac:dyDescent="0.25">
      <c r="C11" s="18" t="s">
        <v>11</v>
      </c>
      <c r="D11" s="19">
        <f>COUNT(G:G)</f>
        <v>1</v>
      </c>
    </row>
    <row r="13" spans="1:8" x14ac:dyDescent="0.25">
      <c r="C13" s="18" t="s">
        <v>12</v>
      </c>
      <c r="D13" s="21">
        <f>SUM(G7:G7)</f>
        <v>31235184</v>
      </c>
    </row>
  </sheetData>
  <sortState ref="A8:G29">
    <sortCondition ref="E8:E29"/>
  </sortState>
  <pageMargins left="0.70866141732283472" right="0.70866141732283472" top="0.74803149606299213" bottom="0.74803149606299213" header="0.31496062992125984" footer="0.31496062992125984"/>
  <pageSetup scale="33" fitToHeight="5" orientation="portrait"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70" zoomScaleNormal="70" workbookViewId="0">
      <selection activeCell="D17" sqref="D17"/>
    </sheetView>
  </sheetViews>
  <sheetFormatPr baseColWidth="10" defaultRowHeight="15" x14ac:dyDescent="0.25"/>
  <cols>
    <col min="1" max="1" width="6.7109375" style="4" customWidth="1"/>
    <col min="2" max="2" width="31.140625" style="5" bestFit="1" customWidth="1"/>
    <col min="3" max="3" width="95.7109375" style="20" customWidth="1"/>
    <col min="4" max="4" width="60.28515625" style="2" bestFit="1" customWidth="1"/>
    <col min="5" max="5" width="23.140625" style="23"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x14ac:dyDescent="0.25">
      <c r="A2" s="1" t="s">
        <v>13</v>
      </c>
      <c r="B2" s="1"/>
      <c r="C2" s="1"/>
      <c r="D2" s="1"/>
      <c r="E2" s="22"/>
      <c r="F2" s="1"/>
      <c r="G2" s="1"/>
    </row>
    <row r="3" spans="1:8" x14ac:dyDescent="0.25">
      <c r="A3" s="3" t="s">
        <v>34</v>
      </c>
      <c r="B3" s="3"/>
      <c r="C3" s="3"/>
      <c r="D3" s="3"/>
      <c r="E3" s="22"/>
      <c r="F3" s="3"/>
      <c r="G3" s="3"/>
    </row>
    <row r="4" spans="1:8" x14ac:dyDescent="0.25">
      <c r="A4" s="3" t="s">
        <v>16</v>
      </c>
      <c r="B4" s="3"/>
      <c r="C4" s="3"/>
      <c r="D4" s="3"/>
      <c r="E4" s="22"/>
      <c r="F4" s="3"/>
      <c r="G4" s="3"/>
    </row>
    <row r="5" spans="1:8" x14ac:dyDescent="0.25">
      <c r="C5" s="6"/>
      <c r="D5" s="7"/>
    </row>
    <row r="6" spans="1:8" s="13" customFormat="1" ht="15.75" thickBot="1" x14ac:dyDescent="0.3">
      <c r="A6" s="10"/>
      <c r="B6" s="10"/>
      <c r="C6" s="10"/>
      <c r="D6" s="10"/>
      <c r="E6" s="24"/>
      <c r="F6" s="10"/>
      <c r="G6" s="11"/>
      <c r="H6" s="12"/>
    </row>
    <row r="7" spans="1:8" s="13" customFormat="1" ht="36" customHeight="1" thickTop="1" x14ac:dyDescent="0.25">
      <c r="A7" s="30" t="s">
        <v>2</v>
      </c>
      <c r="B7" s="31" t="s">
        <v>3</v>
      </c>
      <c r="C7" s="31" t="s">
        <v>4</v>
      </c>
      <c r="D7" s="31" t="s">
        <v>5</v>
      </c>
      <c r="E7" s="65" t="s">
        <v>21</v>
      </c>
      <c r="F7" s="32" t="s">
        <v>7</v>
      </c>
      <c r="G7" s="33" t="s">
        <v>8</v>
      </c>
      <c r="H7" s="25" t="s">
        <v>9</v>
      </c>
    </row>
    <row r="8" spans="1:8" s="16" customFormat="1" ht="67.5" customHeight="1" x14ac:dyDescent="0.25">
      <c r="A8" s="79">
        <v>1</v>
      </c>
      <c r="B8" s="80" t="s">
        <v>26</v>
      </c>
      <c r="C8" s="81" t="s">
        <v>27</v>
      </c>
      <c r="D8" s="82" t="s">
        <v>29</v>
      </c>
      <c r="E8" s="83" t="s">
        <v>28</v>
      </c>
      <c r="F8" s="84"/>
      <c r="G8" s="85">
        <v>68800000</v>
      </c>
      <c r="H8" s="17"/>
    </row>
    <row r="9" spans="1:8" s="16" customFormat="1" ht="67.5" customHeight="1" x14ac:dyDescent="0.25">
      <c r="A9" s="79">
        <v>2</v>
      </c>
      <c r="B9" s="80" t="s">
        <v>30</v>
      </c>
      <c r="C9" s="81" t="s">
        <v>31</v>
      </c>
      <c r="D9" s="82" t="s">
        <v>33</v>
      </c>
      <c r="E9" s="83" t="s">
        <v>32</v>
      </c>
      <c r="F9" s="84"/>
      <c r="G9" s="85">
        <v>64585000</v>
      </c>
      <c r="H9" s="17"/>
    </row>
    <row r="10" spans="1:8" s="16" customFormat="1" ht="67.5" customHeight="1" x14ac:dyDescent="0.25">
      <c r="A10" s="79">
        <v>3</v>
      </c>
      <c r="B10" s="80" t="s">
        <v>22</v>
      </c>
      <c r="C10" s="81" t="s">
        <v>23</v>
      </c>
      <c r="D10" s="82" t="s">
        <v>25</v>
      </c>
      <c r="E10" s="83" t="s">
        <v>24</v>
      </c>
      <c r="F10" s="84"/>
      <c r="G10" s="85">
        <v>0</v>
      </c>
      <c r="H10" s="17"/>
    </row>
    <row r="11" spans="1:8" s="16" customFormat="1" ht="67.5" customHeight="1" x14ac:dyDescent="0.25">
      <c r="A11" s="79">
        <v>4</v>
      </c>
      <c r="B11" s="80" t="s">
        <v>35</v>
      </c>
      <c r="C11" s="81" t="s">
        <v>36</v>
      </c>
      <c r="D11" s="82" t="s">
        <v>38</v>
      </c>
      <c r="E11" s="83" t="s">
        <v>37</v>
      </c>
      <c r="F11" s="84"/>
      <c r="G11" s="85">
        <v>26100000</v>
      </c>
      <c r="H11" s="17"/>
    </row>
    <row r="12" spans="1:8" s="16" customFormat="1" ht="15.75" thickBot="1" x14ac:dyDescent="0.3">
      <c r="A12" s="37"/>
      <c r="B12" s="38"/>
      <c r="C12" s="39"/>
      <c r="D12" s="40"/>
      <c r="E12" s="41"/>
      <c r="F12" s="42"/>
      <c r="G12" s="67"/>
      <c r="H12" s="17"/>
    </row>
    <row r="13" spans="1:8" ht="15.75" thickTop="1" x14ac:dyDescent="0.25"/>
    <row r="15" spans="1:8" x14ac:dyDescent="0.25">
      <c r="C15" s="18" t="s">
        <v>11</v>
      </c>
      <c r="D15" s="19">
        <v>4</v>
      </c>
    </row>
    <row r="17" spans="1:8" s="23" customFormat="1" x14ac:dyDescent="0.25">
      <c r="A17" s="4"/>
      <c r="B17" s="5"/>
      <c r="C17" s="18" t="s">
        <v>12</v>
      </c>
      <c r="D17" s="21">
        <f>SUM(G8:G12)</f>
        <v>159485000</v>
      </c>
      <c r="F17" s="8"/>
      <c r="G17" s="9"/>
      <c r="H17"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70" zoomScaleNormal="70" workbookViewId="0">
      <selection activeCell="D17" sqref="D17"/>
    </sheetView>
  </sheetViews>
  <sheetFormatPr baseColWidth="10" defaultRowHeight="15" x14ac:dyDescent="0.25"/>
  <cols>
    <col min="1" max="1" width="6.7109375" style="4" customWidth="1"/>
    <col min="2" max="2" width="31.140625" style="5" bestFit="1" customWidth="1"/>
    <col min="3" max="3" width="95.7109375" style="20" customWidth="1"/>
    <col min="4" max="4" width="60.28515625" style="2" bestFit="1" customWidth="1"/>
    <col min="5" max="5" width="23.140625" style="23"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x14ac:dyDescent="0.25">
      <c r="A2" s="1" t="s">
        <v>13</v>
      </c>
      <c r="B2" s="1"/>
      <c r="C2" s="1"/>
      <c r="D2" s="1"/>
      <c r="E2" s="22"/>
      <c r="F2" s="1"/>
      <c r="G2" s="1"/>
    </row>
    <row r="3" spans="1:8" x14ac:dyDescent="0.25">
      <c r="A3" s="3" t="s">
        <v>34</v>
      </c>
      <c r="B3" s="3"/>
      <c r="C3" s="3"/>
      <c r="D3" s="3"/>
      <c r="E3" s="22"/>
      <c r="F3" s="3"/>
      <c r="G3" s="3"/>
    </row>
    <row r="4" spans="1:8" x14ac:dyDescent="0.25">
      <c r="A4" s="3" t="s">
        <v>16</v>
      </c>
      <c r="B4" s="3"/>
      <c r="C4" s="3"/>
      <c r="D4" s="3"/>
      <c r="E4" s="22"/>
      <c r="F4" s="3"/>
      <c r="G4" s="3"/>
    </row>
    <row r="5" spans="1:8" x14ac:dyDescent="0.25">
      <c r="C5" s="6"/>
      <c r="D5" s="7"/>
    </row>
    <row r="6" spans="1:8" s="13" customFormat="1" ht="15.75" thickBot="1" x14ac:dyDescent="0.3">
      <c r="A6" s="10"/>
      <c r="B6" s="10"/>
      <c r="C6" s="10"/>
      <c r="D6" s="10"/>
      <c r="E6" s="24"/>
      <c r="F6" s="10"/>
      <c r="G6" s="11"/>
      <c r="H6" s="12"/>
    </row>
    <row r="7" spans="1:8" s="13" customFormat="1" ht="36" customHeight="1" thickTop="1" x14ac:dyDescent="0.25">
      <c r="A7" s="30" t="s">
        <v>2</v>
      </c>
      <c r="B7" s="31" t="s">
        <v>3</v>
      </c>
      <c r="C7" s="31" t="s">
        <v>4</v>
      </c>
      <c r="D7" s="31" t="s">
        <v>5</v>
      </c>
      <c r="E7" s="65" t="s">
        <v>21</v>
      </c>
      <c r="F7" s="32" t="s">
        <v>7</v>
      </c>
      <c r="G7" s="33" t="s">
        <v>8</v>
      </c>
      <c r="H7" s="25" t="s">
        <v>9</v>
      </c>
    </row>
    <row r="8" spans="1:8" s="16" customFormat="1" ht="81" customHeight="1" x14ac:dyDescent="0.25">
      <c r="A8" s="79">
        <v>1</v>
      </c>
      <c r="B8" s="80" t="s">
        <v>39</v>
      </c>
      <c r="C8" s="81" t="s">
        <v>40</v>
      </c>
      <c r="D8" s="82" t="s">
        <v>41</v>
      </c>
      <c r="E8" s="83" t="s">
        <v>42</v>
      </c>
      <c r="F8" s="84"/>
      <c r="G8" s="85">
        <v>1745806177</v>
      </c>
      <c r="H8" s="17"/>
    </row>
    <row r="9" spans="1:8" s="16" customFormat="1" ht="67.5" customHeight="1" x14ac:dyDescent="0.25">
      <c r="A9" s="79">
        <v>2</v>
      </c>
      <c r="B9" s="80" t="s">
        <v>43</v>
      </c>
      <c r="C9" s="81" t="s">
        <v>44</v>
      </c>
      <c r="D9" s="82" t="s">
        <v>45</v>
      </c>
      <c r="E9" s="83" t="s">
        <v>42</v>
      </c>
      <c r="F9" s="84"/>
      <c r="G9" s="85">
        <v>58840777</v>
      </c>
      <c r="H9" s="17"/>
    </row>
    <row r="10" spans="1:8" s="16" customFormat="1" ht="67.5" customHeight="1" x14ac:dyDescent="0.25">
      <c r="A10" s="79">
        <v>3</v>
      </c>
      <c r="B10" s="80" t="s">
        <v>46</v>
      </c>
      <c r="C10" s="81" t="s">
        <v>47</v>
      </c>
      <c r="D10" s="82" t="s">
        <v>48</v>
      </c>
      <c r="E10" s="83" t="s">
        <v>49</v>
      </c>
      <c r="F10" s="84"/>
      <c r="G10" s="85">
        <v>2700000</v>
      </c>
      <c r="H10" s="17"/>
    </row>
    <row r="11" spans="1:8" s="16" customFormat="1" ht="82.5" customHeight="1" x14ac:dyDescent="0.25">
      <c r="A11" s="79">
        <v>4</v>
      </c>
      <c r="B11" s="80" t="s">
        <v>50</v>
      </c>
      <c r="C11" s="81" t="s">
        <v>51</v>
      </c>
      <c r="D11" s="86" t="s">
        <v>52</v>
      </c>
      <c r="E11" s="83" t="s">
        <v>53</v>
      </c>
      <c r="F11" s="84"/>
      <c r="G11" s="85">
        <v>16820000</v>
      </c>
      <c r="H11" s="17"/>
    </row>
    <row r="12" spans="1:8" s="16" customFormat="1" ht="15.75" thickBot="1" x14ac:dyDescent="0.3">
      <c r="A12" s="37"/>
      <c r="B12" s="38"/>
      <c r="C12" s="39"/>
      <c r="D12" s="40"/>
      <c r="E12" s="41"/>
      <c r="F12" s="42"/>
      <c r="G12" s="67"/>
      <c r="H12" s="17"/>
    </row>
    <row r="13" spans="1:8" ht="15.75" thickTop="1" x14ac:dyDescent="0.25"/>
    <row r="15" spans="1:8" x14ac:dyDescent="0.25">
      <c r="C15" s="18" t="s">
        <v>11</v>
      </c>
      <c r="D15" s="19">
        <v>4</v>
      </c>
    </row>
    <row r="17" spans="1:8" s="23" customFormat="1" x14ac:dyDescent="0.25">
      <c r="A17" s="4"/>
      <c r="B17" s="5"/>
      <c r="C17" s="18" t="s">
        <v>12</v>
      </c>
      <c r="D17" s="21">
        <f>SUM(G8:G12)</f>
        <v>1824166954</v>
      </c>
      <c r="F17" s="8"/>
      <c r="G17" s="9"/>
      <c r="H17"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70" zoomScaleNormal="70" workbookViewId="0">
      <selection activeCell="D16" sqref="D16"/>
    </sheetView>
  </sheetViews>
  <sheetFormatPr baseColWidth="10" defaultRowHeight="15" x14ac:dyDescent="0.25"/>
  <cols>
    <col min="1" max="1" width="6.7109375" style="4" customWidth="1"/>
    <col min="2" max="2" width="31.140625" style="5" bestFit="1" customWidth="1"/>
    <col min="3" max="3" width="95.7109375" style="20" customWidth="1"/>
    <col min="4" max="4" width="60.28515625" style="2" bestFit="1" customWidth="1"/>
    <col min="5" max="5" width="23.140625" style="23"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x14ac:dyDescent="0.25">
      <c r="A2" s="1" t="s">
        <v>13</v>
      </c>
      <c r="B2" s="1"/>
      <c r="C2" s="1"/>
      <c r="D2" s="1"/>
      <c r="E2" s="22"/>
      <c r="F2" s="1"/>
      <c r="G2" s="1"/>
    </row>
    <row r="3" spans="1:8" x14ac:dyDescent="0.25">
      <c r="A3" s="3" t="s">
        <v>34</v>
      </c>
      <c r="B3" s="3"/>
      <c r="C3" s="3"/>
      <c r="D3" s="3"/>
      <c r="E3" s="22"/>
      <c r="F3" s="3"/>
      <c r="G3" s="3"/>
    </row>
    <row r="4" spans="1:8" x14ac:dyDescent="0.25">
      <c r="A4" s="3" t="s">
        <v>16</v>
      </c>
      <c r="B4" s="3"/>
      <c r="C4" s="3"/>
      <c r="D4" s="3"/>
      <c r="E4" s="22"/>
      <c r="F4" s="3"/>
      <c r="G4" s="3"/>
    </row>
    <row r="5" spans="1:8" x14ac:dyDescent="0.25">
      <c r="C5" s="6"/>
      <c r="D5" s="7"/>
    </row>
    <row r="6" spans="1:8" s="13" customFormat="1" ht="15.75" thickBot="1" x14ac:dyDescent="0.3">
      <c r="A6" s="10"/>
      <c r="B6" s="10"/>
      <c r="C6" s="10"/>
      <c r="D6" s="10"/>
      <c r="E6" s="24"/>
      <c r="F6" s="10"/>
      <c r="G6" s="11"/>
      <c r="H6" s="12"/>
    </row>
    <row r="7" spans="1:8" s="13" customFormat="1" ht="36" customHeight="1" thickTop="1" x14ac:dyDescent="0.25">
      <c r="A7" s="30" t="s">
        <v>2</v>
      </c>
      <c r="B7" s="31" t="s">
        <v>3</v>
      </c>
      <c r="C7" s="31" t="s">
        <v>4</v>
      </c>
      <c r="D7" s="31" t="s">
        <v>5</v>
      </c>
      <c r="E7" s="65" t="s">
        <v>21</v>
      </c>
      <c r="F7" s="32" t="s">
        <v>7</v>
      </c>
      <c r="G7" s="33" t="s">
        <v>8</v>
      </c>
      <c r="H7" s="25" t="s">
        <v>9</v>
      </c>
    </row>
    <row r="8" spans="1:8" s="16" customFormat="1" ht="81" customHeight="1" x14ac:dyDescent="0.25">
      <c r="A8" s="79">
        <v>1</v>
      </c>
      <c r="B8" s="80" t="s">
        <v>54</v>
      </c>
      <c r="C8" s="81" t="s">
        <v>55</v>
      </c>
      <c r="D8" s="86" t="s">
        <v>60</v>
      </c>
      <c r="E8" s="83" t="s">
        <v>63</v>
      </c>
      <c r="F8" s="84"/>
      <c r="G8" s="85">
        <v>764399937</v>
      </c>
      <c r="H8" s="17"/>
    </row>
    <row r="9" spans="1:8" s="16" customFormat="1" ht="67.5" customHeight="1" x14ac:dyDescent="0.25">
      <c r="A9" s="79">
        <v>2</v>
      </c>
      <c r="B9" s="80" t="s">
        <v>56</v>
      </c>
      <c r="C9" s="81" t="s">
        <v>57</v>
      </c>
      <c r="D9" s="86" t="s">
        <v>61</v>
      </c>
      <c r="E9" s="83" t="s">
        <v>64</v>
      </c>
      <c r="F9" s="84"/>
      <c r="G9" s="85">
        <v>472558710</v>
      </c>
      <c r="H9" s="17"/>
    </row>
    <row r="10" spans="1:8" s="16" customFormat="1" ht="67.5" customHeight="1" x14ac:dyDescent="0.25">
      <c r="A10" s="79">
        <v>3</v>
      </c>
      <c r="B10" s="80" t="s">
        <v>58</v>
      </c>
      <c r="C10" s="81" t="s">
        <v>59</v>
      </c>
      <c r="D10" s="86" t="s">
        <v>62</v>
      </c>
      <c r="E10" s="83" t="s">
        <v>65</v>
      </c>
      <c r="F10" s="84"/>
      <c r="G10" s="85">
        <v>296658658</v>
      </c>
      <c r="H10" s="17"/>
    </row>
    <row r="11" spans="1:8" s="16" customFormat="1" ht="15.75" thickBot="1" x14ac:dyDescent="0.3">
      <c r="A11" s="37"/>
      <c r="B11" s="38"/>
      <c r="C11" s="39"/>
      <c r="D11" s="40"/>
      <c r="E11" s="41"/>
      <c r="F11" s="42"/>
      <c r="G11" s="67"/>
      <c r="H11" s="17"/>
    </row>
    <row r="12" spans="1:8" ht="15.75" thickTop="1" x14ac:dyDescent="0.25"/>
    <row r="14" spans="1:8" x14ac:dyDescent="0.25">
      <c r="C14" s="18" t="s">
        <v>11</v>
      </c>
      <c r="D14" s="19">
        <v>3</v>
      </c>
    </row>
    <row r="16" spans="1:8" s="23" customFormat="1" x14ac:dyDescent="0.25">
      <c r="A16" s="4"/>
      <c r="B16" s="5"/>
      <c r="C16" s="18" t="s">
        <v>12</v>
      </c>
      <c r="D16" s="21">
        <f>SUM(G8:G11)</f>
        <v>1533617305</v>
      </c>
      <c r="F16" s="8"/>
      <c r="G16" s="9"/>
      <c r="H16"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70" zoomScaleNormal="70" workbookViewId="0">
      <selection activeCell="D14" sqref="D14"/>
    </sheetView>
  </sheetViews>
  <sheetFormatPr baseColWidth="10" defaultRowHeight="15" x14ac:dyDescent="0.25"/>
  <cols>
    <col min="1" max="1" width="6.7109375" style="4" customWidth="1"/>
    <col min="2" max="2" width="31.140625" style="5" bestFit="1" customWidth="1"/>
    <col min="3" max="3" width="95.7109375" style="20" customWidth="1"/>
    <col min="4" max="4" width="60.28515625" style="2" bestFit="1" customWidth="1"/>
    <col min="5" max="5" width="23.140625" style="23"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2"/>
      <c r="F1" s="1"/>
      <c r="G1" s="1"/>
    </row>
    <row r="2" spans="1:8" x14ac:dyDescent="0.25">
      <c r="A2" s="1" t="s">
        <v>13</v>
      </c>
      <c r="B2" s="1"/>
      <c r="C2" s="1"/>
      <c r="D2" s="1"/>
      <c r="E2" s="22"/>
      <c r="F2" s="1"/>
      <c r="G2" s="1"/>
    </row>
    <row r="3" spans="1:8" x14ac:dyDescent="0.25">
      <c r="A3" s="3" t="s">
        <v>34</v>
      </c>
      <c r="B3" s="3"/>
      <c r="C3" s="3"/>
      <c r="D3" s="3"/>
      <c r="E3" s="22"/>
      <c r="F3" s="3"/>
      <c r="G3" s="3"/>
    </row>
    <row r="4" spans="1:8" x14ac:dyDescent="0.25">
      <c r="A4" s="3" t="s">
        <v>16</v>
      </c>
      <c r="B4" s="3"/>
      <c r="C4" s="3"/>
      <c r="D4" s="3"/>
      <c r="E4" s="22"/>
      <c r="F4" s="3"/>
      <c r="G4" s="3"/>
    </row>
    <row r="5" spans="1:8" x14ac:dyDescent="0.25">
      <c r="C5" s="6"/>
      <c r="D5" s="7"/>
    </row>
    <row r="6" spans="1:8" s="13" customFormat="1" ht="15.75" thickBot="1" x14ac:dyDescent="0.3">
      <c r="A6" s="10"/>
      <c r="B6" s="10"/>
      <c r="C6" s="10"/>
      <c r="D6" s="10"/>
      <c r="E6" s="24"/>
      <c r="F6" s="10"/>
      <c r="G6" s="11"/>
      <c r="H6" s="12"/>
    </row>
    <row r="7" spans="1:8" s="13" customFormat="1" ht="36" customHeight="1" thickTop="1" x14ac:dyDescent="0.25">
      <c r="A7" s="30" t="s">
        <v>2</v>
      </c>
      <c r="B7" s="31" t="s">
        <v>3</v>
      </c>
      <c r="C7" s="31" t="s">
        <v>4</v>
      </c>
      <c r="D7" s="31" t="s">
        <v>5</v>
      </c>
      <c r="E7" s="65" t="s">
        <v>21</v>
      </c>
      <c r="F7" s="32" t="s">
        <v>7</v>
      </c>
      <c r="G7" s="33" t="s">
        <v>8</v>
      </c>
      <c r="H7" s="25" t="s">
        <v>9</v>
      </c>
    </row>
    <row r="8" spans="1:8" s="16" customFormat="1" ht="81" customHeight="1" x14ac:dyDescent="0.25">
      <c r="A8" s="79">
        <v>1</v>
      </c>
      <c r="B8" s="80" t="s">
        <v>66</v>
      </c>
      <c r="C8" s="81" t="s">
        <v>67</v>
      </c>
      <c r="D8" s="86" t="s">
        <v>68</v>
      </c>
      <c r="E8" s="83" t="s">
        <v>69</v>
      </c>
      <c r="F8" s="84"/>
      <c r="G8" s="85">
        <v>4837200</v>
      </c>
      <c r="H8" s="17"/>
    </row>
    <row r="9" spans="1:8" s="16" customFormat="1" ht="67.5" customHeight="1" x14ac:dyDescent="0.25">
      <c r="A9" s="79">
        <v>2</v>
      </c>
      <c r="B9" s="80" t="s">
        <v>70</v>
      </c>
      <c r="C9" s="81" t="s">
        <v>71</v>
      </c>
      <c r="D9" s="86" t="s">
        <v>72</v>
      </c>
      <c r="E9" s="83" t="s">
        <v>73</v>
      </c>
      <c r="F9" s="84"/>
      <c r="G9" s="85">
        <v>167391969</v>
      </c>
      <c r="H9" s="17"/>
    </row>
    <row r="10" spans="1:8" s="16" customFormat="1" ht="67.5" customHeight="1" x14ac:dyDescent="0.25">
      <c r="A10" s="79">
        <v>3</v>
      </c>
      <c r="B10" s="80" t="s">
        <v>74</v>
      </c>
      <c r="C10" s="81" t="s">
        <v>75</v>
      </c>
      <c r="D10" s="86" t="s">
        <v>76</v>
      </c>
      <c r="E10" s="83" t="s">
        <v>77</v>
      </c>
      <c r="F10" s="84"/>
      <c r="G10" s="85">
        <v>59000267</v>
      </c>
      <c r="H10" s="17"/>
    </row>
    <row r="11" spans="1:8" s="16" customFormat="1" ht="15.75" thickBot="1" x14ac:dyDescent="0.3">
      <c r="A11" s="37"/>
      <c r="B11" s="38"/>
      <c r="C11" s="39"/>
      <c r="D11" s="40"/>
      <c r="E11" s="41"/>
      <c r="F11" s="42"/>
      <c r="G11" s="67"/>
      <c r="H11" s="17"/>
    </row>
    <row r="12" spans="1:8" ht="15.75" thickTop="1" x14ac:dyDescent="0.25"/>
    <row r="14" spans="1:8" x14ac:dyDescent="0.25">
      <c r="C14" s="18" t="s">
        <v>11</v>
      </c>
      <c r="D14" s="19">
        <v>3</v>
      </c>
    </row>
    <row r="16" spans="1:8" s="23" customFormat="1" x14ac:dyDescent="0.25">
      <c r="A16" s="4"/>
      <c r="B16" s="5"/>
      <c r="C16" s="18" t="s">
        <v>12</v>
      </c>
      <c r="D16" s="21">
        <f>SUM(G8:G11)</f>
        <v>231229436</v>
      </c>
      <c r="F16" s="8"/>
      <c r="G16" s="9"/>
      <c r="H16"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D16" sqref="D16"/>
    </sheetView>
  </sheetViews>
  <sheetFormatPr baseColWidth="10" defaultRowHeight="15" x14ac:dyDescent="0.25"/>
  <cols>
    <col min="1" max="1" width="6.7109375" style="4" customWidth="1"/>
    <col min="2" max="2" width="31.140625" style="5" bestFit="1" customWidth="1"/>
    <col min="3" max="3" width="95.7109375" style="20" customWidth="1"/>
    <col min="4" max="4" width="60.28515625" style="2" bestFit="1" customWidth="1"/>
    <col min="5" max="5" width="31.42578125" style="23" bestFit="1" customWidth="1"/>
    <col min="6" max="6" width="27.5703125" style="8" hidden="1" customWidth="1"/>
    <col min="7" max="7" width="22.28515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2"/>
      <c r="F1" s="1"/>
      <c r="G1" s="1"/>
    </row>
    <row r="2" spans="1:9" x14ac:dyDescent="0.25">
      <c r="A2" s="1" t="s">
        <v>13</v>
      </c>
      <c r="B2" s="1"/>
      <c r="C2" s="1"/>
      <c r="D2" s="1"/>
      <c r="E2" s="22"/>
      <c r="F2" s="1"/>
      <c r="G2" s="1"/>
    </row>
    <row r="3" spans="1:9" x14ac:dyDescent="0.25">
      <c r="A3" s="3" t="s">
        <v>34</v>
      </c>
      <c r="B3" s="3"/>
      <c r="C3" s="3"/>
      <c r="D3" s="3"/>
      <c r="E3" s="22"/>
      <c r="F3" s="3"/>
      <c r="G3" s="3"/>
    </row>
    <row r="4" spans="1:9" x14ac:dyDescent="0.25">
      <c r="A4" s="3" t="s">
        <v>16</v>
      </c>
      <c r="B4" s="3"/>
      <c r="C4" s="3"/>
      <c r="D4" s="3"/>
      <c r="E4" s="22"/>
      <c r="F4" s="3"/>
      <c r="G4" s="3"/>
    </row>
    <row r="5" spans="1:9" x14ac:dyDescent="0.25">
      <c r="C5" s="6"/>
      <c r="D5" s="7"/>
    </row>
    <row r="6" spans="1:9" s="13" customFormat="1" ht="15.75" thickBot="1" x14ac:dyDescent="0.3">
      <c r="A6" s="10"/>
      <c r="B6" s="10"/>
      <c r="C6" s="10"/>
      <c r="D6" s="10"/>
      <c r="E6" s="24"/>
      <c r="F6" s="10"/>
      <c r="G6" s="11"/>
      <c r="H6" s="12"/>
    </row>
    <row r="7" spans="1:9" s="13" customFormat="1" ht="36" customHeight="1" thickTop="1" x14ac:dyDescent="0.25">
      <c r="A7" s="30" t="s">
        <v>2</v>
      </c>
      <c r="B7" s="31" t="s">
        <v>3</v>
      </c>
      <c r="C7" s="31" t="s">
        <v>4</v>
      </c>
      <c r="D7" s="31" t="s">
        <v>5</v>
      </c>
      <c r="E7" s="65" t="s">
        <v>21</v>
      </c>
      <c r="F7" s="32" t="s">
        <v>7</v>
      </c>
      <c r="G7" s="33" t="s">
        <v>8</v>
      </c>
      <c r="H7" s="25" t="s">
        <v>9</v>
      </c>
    </row>
    <row r="8" spans="1:9" s="16" customFormat="1" ht="81" customHeight="1" x14ac:dyDescent="0.25">
      <c r="A8" s="79">
        <v>1</v>
      </c>
      <c r="B8" s="80" t="s">
        <v>78</v>
      </c>
      <c r="C8" s="81" t="s">
        <v>79</v>
      </c>
      <c r="D8" s="86" t="s">
        <v>80</v>
      </c>
      <c r="E8" s="83" t="s">
        <v>82</v>
      </c>
      <c r="F8" s="84"/>
      <c r="G8" s="87" t="s">
        <v>81</v>
      </c>
      <c r="H8" s="17"/>
      <c r="I8" s="89">
        <f>12875774921+6378507109</f>
        <v>19254282030</v>
      </c>
    </row>
    <row r="9" spans="1:9" s="16" customFormat="1" ht="67.5" customHeight="1" x14ac:dyDescent="0.25">
      <c r="A9" s="79">
        <v>2</v>
      </c>
      <c r="B9" s="80" t="s">
        <v>83</v>
      </c>
      <c r="C9" s="81" t="s">
        <v>84</v>
      </c>
      <c r="D9" s="86" t="s">
        <v>85</v>
      </c>
      <c r="E9" s="88" t="s">
        <v>87</v>
      </c>
      <c r="F9" s="84"/>
      <c r="G9" s="87" t="s">
        <v>86</v>
      </c>
      <c r="H9" s="17"/>
      <c r="I9" s="89">
        <f>1480703506+797948341</f>
        <v>2278651847</v>
      </c>
    </row>
    <row r="10" spans="1:9" s="16" customFormat="1" ht="67.5" customHeight="1" x14ac:dyDescent="0.25">
      <c r="A10" s="79">
        <v>3</v>
      </c>
      <c r="B10" s="80" t="s">
        <v>88</v>
      </c>
      <c r="C10" s="81" t="s">
        <v>89</v>
      </c>
      <c r="D10" s="86" t="s">
        <v>90</v>
      </c>
      <c r="E10" s="83" t="s">
        <v>91</v>
      </c>
      <c r="F10" s="84"/>
      <c r="G10" s="85">
        <v>26726400</v>
      </c>
      <c r="H10" s="17"/>
    </row>
    <row r="11" spans="1:9" s="16" customFormat="1" ht="15.75" thickBot="1" x14ac:dyDescent="0.3">
      <c r="A11" s="37"/>
      <c r="B11" s="38"/>
      <c r="C11" s="39"/>
      <c r="D11" s="40"/>
      <c r="E11" s="41"/>
      <c r="F11" s="42"/>
      <c r="G11" s="67"/>
      <c r="H11" s="17"/>
    </row>
    <row r="12" spans="1:9" ht="15.75" thickTop="1" x14ac:dyDescent="0.25"/>
    <row r="14" spans="1:9" x14ac:dyDescent="0.25">
      <c r="C14" s="18" t="s">
        <v>11</v>
      </c>
      <c r="D14" s="19">
        <v>3</v>
      </c>
    </row>
    <row r="16" spans="1:9" s="23" customFormat="1" x14ac:dyDescent="0.25">
      <c r="A16" s="4"/>
      <c r="B16" s="5"/>
      <c r="C16" s="18" t="s">
        <v>12</v>
      </c>
      <c r="D16" s="21">
        <f>SUM(G8:G11)+I8+I9</f>
        <v>21559660277</v>
      </c>
      <c r="F16" s="8"/>
      <c r="G16" s="9"/>
      <c r="H16"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D16" sqref="D16"/>
    </sheetView>
  </sheetViews>
  <sheetFormatPr baseColWidth="10" defaultRowHeight="15" x14ac:dyDescent="0.25"/>
  <cols>
    <col min="1" max="1" width="6.7109375" style="4" customWidth="1"/>
    <col min="2" max="2" width="31.140625" style="5" bestFit="1" customWidth="1"/>
    <col min="3" max="3" width="95.7109375" style="20" customWidth="1"/>
    <col min="4" max="4" width="60.28515625" style="2" bestFit="1" customWidth="1"/>
    <col min="5" max="5" width="31.42578125" style="23" bestFit="1" customWidth="1"/>
    <col min="6" max="6" width="27.5703125" style="8" hidden="1" customWidth="1"/>
    <col min="7" max="7" width="22.28515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2"/>
      <c r="F1" s="1"/>
      <c r="G1" s="1"/>
    </row>
    <row r="2" spans="1:9" x14ac:dyDescent="0.25">
      <c r="A2" s="1" t="s">
        <v>13</v>
      </c>
      <c r="B2" s="1"/>
      <c r="C2" s="1"/>
      <c r="D2" s="1"/>
      <c r="E2" s="22"/>
      <c r="F2" s="1"/>
      <c r="G2" s="1"/>
    </row>
    <row r="3" spans="1:9" x14ac:dyDescent="0.25">
      <c r="A3" s="3" t="s">
        <v>34</v>
      </c>
      <c r="B3" s="3"/>
      <c r="C3" s="3"/>
      <c r="D3" s="3"/>
      <c r="E3" s="22"/>
      <c r="F3" s="3"/>
      <c r="G3" s="3"/>
    </row>
    <row r="4" spans="1:9" x14ac:dyDescent="0.25">
      <c r="A4" s="3" t="s">
        <v>16</v>
      </c>
      <c r="B4" s="3"/>
      <c r="C4" s="3"/>
      <c r="D4" s="3"/>
      <c r="E4" s="22"/>
      <c r="F4" s="3"/>
      <c r="G4" s="3"/>
    </row>
    <row r="5" spans="1:9" x14ac:dyDescent="0.25">
      <c r="C5" s="6"/>
      <c r="D5" s="7"/>
    </row>
    <row r="6" spans="1:9" s="13" customFormat="1" ht="15.75" thickBot="1" x14ac:dyDescent="0.3">
      <c r="A6" s="10"/>
      <c r="B6" s="10"/>
      <c r="C6" s="10"/>
      <c r="D6" s="10"/>
      <c r="E6" s="24"/>
      <c r="F6" s="10"/>
      <c r="G6" s="11"/>
      <c r="H6" s="12"/>
    </row>
    <row r="7" spans="1:9" s="13" customFormat="1" ht="36" customHeight="1" thickTop="1" x14ac:dyDescent="0.25">
      <c r="A7" s="30" t="s">
        <v>2</v>
      </c>
      <c r="B7" s="31" t="s">
        <v>3</v>
      </c>
      <c r="C7" s="31" t="s">
        <v>4</v>
      </c>
      <c r="D7" s="31" t="s">
        <v>5</v>
      </c>
      <c r="E7" s="65" t="s">
        <v>21</v>
      </c>
      <c r="F7" s="32" t="s">
        <v>7</v>
      </c>
      <c r="G7" s="33" t="s">
        <v>8</v>
      </c>
      <c r="H7" s="25" t="s">
        <v>9</v>
      </c>
    </row>
    <row r="8" spans="1:9" s="16" customFormat="1" ht="81" customHeight="1" x14ac:dyDescent="0.25">
      <c r="A8" s="79">
        <v>1</v>
      </c>
      <c r="B8" s="80" t="s">
        <v>92</v>
      </c>
      <c r="C8" s="81" t="s">
        <v>93</v>
      </c>
      <c r="D8" s="86" t="s">
        <v>108</v>
      </c>
      <c r="E8" s="83" t="s">
        <v>109</v>
      </c>
      <c r="F8" s="84"/>
      <c r="G8" s="87" t="s">
        <v>110</v>
      </c>
      <c r="H8" s="17"/>
      <c r="I8" s="89">
        <f>9299569618+1350000000</f>
        <v>10649569618</v>
      </c>
    </row>
    <row r="9" spans="1:9" s="16" customFormat="1" ht="67.5" customHeight="1" x14ac:dyDescent="0.25">
      <c r="A9" s="79">
        <v>2</v>
      </c>
      <c r="B9" s="80" t="s">
        <v>94</v>
      </c>
      <c r="C9" s="81" t="s">
        <v>95</v>
      </c>
      <c r="D9" s="86" t="s">
        <v>111</v>
      </c>
      <c r="E9" s="83" t="s">
        <v>112</v>
      </c>
      <c r="F9" s="84"/>
      <c r="G9" s="85">
        <v>26688380</v>
      </c>
      <c r="H9" s="17"/>
      <c r="I9" s="89"/>
    </row>
    <row r="10" spans="1:9" s="16" customFormat="1" ht="67.5" customHeight="1" x14ac:dyDescent="0.25">
      <c r="A10" s="79">
        <v>3</v>
      </c>
      <c r="B10" s="80" t="s">
        <v>96</v>
      </c>
      <c r="C10" s="81" t="s">
        <v>97</v>
      </c>
      <c r="D10" s="86" t="s">
        <v>113</v>
      </c>
      <c r="E10" s="83" t="s">
        <v>112</v>
      </c>
      <c r="F10" s="84"/>
      <c r="G10" s="85">
        <v>30000000</v>
      </c>
      <c r="H10" s="17"/>
    </row>
    <row r="11" spans="1:9" s="16" customFormat="1" ht="15.75" thickBot="1" x14ac:dyDescent="0.3">
      <c r="A11" s="37"/>
      <c r="B11" s="38"/>
      <c r="C11" s="39"/>
      <c r="D11" s="40"/>
      <c r="E11" s="41"/>
      <c r="F11" s="42"/>
      <c r="G11" s="67"/>
      <c r="H11" s="17"/>
    </row>
    <row r="12" spans="1:9" ht="15.75" thickTop="1" x14ac:dyDescent="0.25"/>
    <row r="14" spans="1:9" x14ac:dyDescent="0.25">
      <c r="C14" s="18" t="s">
        <v>11</v>
      </c>
      <c r="D14" s="19">
        <v>3</v>
      </c>
    </row>
    <row r="16" spans="1:9" s="23" customFormat="1" x14ac:dyDescent="0.25">
      <c r="A16" s="4"/>
      <c r="B16" s="5"/>
      <c r="C16" s="18" t="s">
        <v>12</v>
      </c>
      <c r="D16" s="21">
        <f>SUM(G8:G11)+I8</f>
        <v>10706257998</v>
      </c>
      <c r="F16" s="8"/>
      <c r="G16" s="9"/>
      <c r="H16"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ADJUDICADOS CONS</vt:lpstr>
      <vt:lpstr>ADJ MARZO</vt:lpstr>
      <vt:lpstr>ADJ ABRIL</vt:lpstr>
      <vt:lpstr>ADJ MAYO</vt:lpstr>
      <vt:lpstr>ADJ JUNIO</vt:lpstr>
      <vt:lpstr>ADJ JULIO</vt:lpstr>
      <vt:lpstr>ADJ AGOSTO</vt:lpstr>
      <vt:lpstr>ADJ SEPTIEMBRE</vt:lpstr>
      <vt:lpstr>ADJ OCTUBRE</vt:lpstr>
      <vt:lpstr>ADJ NOVIEMBRE</vt:lpstr>
      <vt:lpstr>ADJ DICIEMBRE</vt:lpstr>
      <vt:lpstr>'ADJ ABRIL'!Área_de_impresión</vt:lpstr>
    </vt:vector>
  </TitlesOfParts>
  <Company>domidu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2017-02-27T21:21:41Z</dcterms:modified>
</cp:coreProperties>
</file>