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240" yWindow="75" windowWidth="19440" windowHeight="7995" firstSheet="3" activeTab="3"/>
  </bookViews>
  <sheets>
    <sheet name="2013" sheetId="14" state="hidden" r:id="rId1"/>
    <sheet name="Hoja1 (2)" sheetId="6" state="hidden" r:id="rId2"/>
    <sheet name="Hoja5" sheetId="15" state="hidden" r:id="rId3"/>
    <sheet name="indice" sheetId="17" r:id="rId4"/>
    <sheet name="Bogotá" sheetId="10" r:id="rId5"/>
    <sheet name="Localidades1,1" sheetId="13" r:id="rId6"/>
    <sheet name="Estado" sheetId="12" state="hidden" r:id="rId7"/>
    <sheet name="Hoja1" sheetId="1" state="hidden" r:id="rId8"/>
    <sheet name="Localidades" sheetId="9" state="hidden" r:id="rId9"/>
    <sheet name="Hoja2" sheetId="2" state="hidden" r:id="rId10"/>
    <sheet name="Listas" sheetId="3" state="hidden" r:id="rId11"/>
    <sheet name="Hoja4" sheetId="4" state="hidden" r:id="rId12"/>
    <sheet name="Hoja3" sheetId="7" state="hidden" r:id="rId13"/>
  </sheets>
  <definedNames>
    <definedName name="_xlnm.Print_Area" localSheetId="4">Bogotá!$A$1:$AM$182</definedName>
  </definedNames>
  <calcPr calcId="145621"/>
</workbook>
</file>

<file path=xl/calcChain.xml><?xml version="1.0" encoding="utf-8"?>
<calcChain xmlns="http://schemas.openxmlformats.org/spreadsheetml/2006/main">
  <c r="D45" i="13" l="1"/>
  <c r="E45" i="13"/>
  <c r="F45" i="13"/>
  <c r="D46" i="13"/>
  <c r="E46" i="13"/>
  <c r="F46" i="13"/>
  <c r="D47" i="13"/>
  <c r="E47" i="13"/>
  <c r="F47" i="13"/>
  <c r="D48" i="13"/>
  <c r="E48" i="13"/>
  <c r="F48" i="13"/>
  <c r="D49" i="13"/>
  <c r="E49" i="13"/>
  <c r="F49" i="13"/>
  <c r="D50" i="13"/>
  <c r="E50" i="13"/>
  <c r="F50" i="13"/>
  <c r="D51" i="13"/>
  <c r="E51" i="13"/>
  <c r="F51" i="13"/>
  <c r="D52" i="13"/>
  <c r="E52" i="13"/>
  <c r="F52" i="13"/>
  <c r="D53" i="13"/>
  <c r="E53" i="13"/>
  <c r="F53" i="13"/>
  <c r="D54" i="13"/>
  <c r="E54" i="13"/>
  <c r="F54" i="13"/>
  <c r="D55" i="13"/>
  <c r="E55" i="13"/>
  <c r="F55" i="13"/>
  <c r="D56" i="13"/>
  <c r="E56" i="13"/>
  <c r="F56" i="13"/>
  <c r="D57" i="13"/>
  <c r="E57" i="13"/>
  <c r="F57" i="13"/>
  <c r="D58" i="13"/>
  <c r="E58" i="13"/>
  <c r="F58" i="13"/>
  <c r="D59" i="13"/>
  <c r="E59" i="13"/>
  <c r="F59" i="13"/>
  <c r="D60" i="13"/>
  <c r="E60" i="13"/>
  <c r="F60" i="13"/>
  <c r="D61" i="13"/>
  <c r="E61" i="13"/>
  <c r="F61" i="13"/>
  <c r="D62" i="13"/>
  <c r="E62" i="13"/>
  <c r="F62" i="13"/>
  <c r="F44" i="13"/>
  <c r="E44" i="13"/>
  <c r="D44" i="13"/>
  <c r="J40" i="13" l="1"/>
  <c r="P45" i="13"/>
  <c r="C41" i="13" s="1"/>
  <c r="K20" i="10"/>
  <c r="I128" i="13" l="1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27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27" i="13"/>
  <c r="W139" i="10"/>
  <c r="X139" i="10"/>
  <c r="Y139" i="10"/>
  <c r="Z139" i="10"/>
  <c r="AA139" i="10"/>
  <c r="W140" i="10"/>
  <c r="X140" i="10"/>
  <c r="Y140" i="10"/>
  <c r="Z140" i="10"/>
  <c r="AA140" i="10"/>
  <c r="W141" i="10"/>
  <c r="X141" i="10"/>
  <c r="Y141" i="10"/>
  <c r="Z141" i="10"/>
  <c r="AA141" i="10"/>
  <c r="W142" i="10"/>
  <c r="X142" i="10"/>
  <c r="Y142" i="10"/>
  <c r="Z142" i="10"/>
  <c r="AA142" i="10"/>
  <c r="W143" i="10"/>
  <c r="X143" i="10"/>
  <c r="Y143" i="10"/>
  <c r="Z143" i="10"/>
  <c r="AA143" i="10"/>
  <c r="W144" i="10"/>
  <c r="X144" i="10"/>
  <c r="Y144" i="10"/>
  <c r="Z144" i="10"/>
  <c r="AA144" i="10"/>
  <c r="W145" i="10"/>
  <c r="X145" i="10"/>
  <c r="Y145" i="10"/>
  <c r="Z145" i="10"/>
  <c r="AA145" i="10"/>
  <c r="W146" i="10"/>
  <c r="X146" i="10"/>
  <c r="Y146" i="10"/>
  <c r="Z146" i="10"/>
  <c r="AA146" i="10"/>
  <c r="W147" i="10"/>
  <c r="X147" i="10"/>
  <c r="Y147" i="10"/>
  <c r="Z147" i="10"/>
  <c r="AA147" i="10"/>
  <c r="W148" i="10"/>
  <c r="X148" i="10"/>
  <c r="Y148" i="10"/>
  <c r="Z148" i="10"/>
  <c r="AA148" i="10"/>
  <c r="W149" i="10"/>
  <c r="X149" i="10"/>
  <c r="Y149" i="10"/>
  <c r="Z149" i="10"/>
  <c r="AA149" i="10"/>
  <c r="W150" i="10"/>
  <c r="X150" i="10"/>
  <c r="Y150" i="10"/>
  <c r="Z150" i="10"/>
  <c r="AA150" i="10"/>
  <c r="W151" i="10"/>
  <c r="X151" i="10"/>
  <c r="Y151" i="10"/>
  <c r="Z151" i="10"/>
  <c r="AA151" i="10"/>
  <c r="W152" i="10"/>
  <c r="X152" i="10"/>
  <c r="Y152" i="10"/>
  <c r="Z152" i="10"/>
  <c r="AA152" i="10"/>
  <c r="W153" i="10"/>
  <c r="X153" i="10"/>
  <c r="Y153" i="10"/>
  <c r="Z153" i="10"/>
  <c r="AA153" i="10"/>
  <c r="W154" i="10"/>
  <c r="X154" i="10"/>
  <c r="Y154" i="10"/>
  <c r="Z154" i="10"/>
  <c r="AA154" i="10"/>
  <c r="W155" i="10"/>
  <c r="X155" i="10"/>
  <c r="Y155" i="10"/>
  <c r="Z155" i="10"/>
  <c r="AA155" i="10"/>
  <c r="W156" i="10"/>
  <c r="X156" i="10"/>
  <c r="Y156" i="10"/>
  <c r="Z156" i="10"/>
  <c r="AA156" i="10"/>
  <c r="W157" i="10"/>
  <c r="X157" i="10"/>
  <c r="Y157" i="10"/>
  <c r="Z157" i="10"/>
  <c r="AA157" i="10"/>
  <c r="W158" i="10"/>
  <c r="X158" i="10"/>
  <c r="Y158" i="10"/>
  <c r="Z158" i="10"/>
  <c r="AA158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39" i="10"/>
  <c r="U111" i="10"/>
  <c r="V111" i="10"/>
  <c r="U112" i="10"/>
  <c r="V112" i="10"/>
  <c r="U113" i="10"/>
  <c r="V113" i="10"/>
  <c r="U114" i="10"/>
  <c r="V114" i="10"/>
  <c r="U115" i="10"/>
  <c r="V115" i="10"/>
  <c r="U116" i="10"/>
  <c r="V116" i="10"/>
  <c r="U117" i="10"/>
  <c r="V117" i="10"/>
  <c r="U118" i="10"/>
  <c r="V118" i="10"/>
  <c r="U119" i="10"/>
  <c r="V119" i="10"/>
  <c r="U120" i="10"/>
  <c r="V120" i="10"/>
  <c r="U121" i="10"/>
  <c r="V121" i="10"/>
  <c r="U122" i="10"/>
  <c r="V122" i="10"/>
  <c r="U123" i="10"/>
  <c r="V123" i="10"/>
  <c r="U124" i="10"/>
  <c r="V124" i="10"/>
  <c r="U125" i="10"/>
  <c r="V125" i="10"/>
  <c r="U126" i="10"/>
  <c r="V126" i="10"/>
  <c r="U127" i="10"/>
  <c r="V127" i="10"/>
  <c r="U128" i="10"/>
  <c r="V128" i="10"/>
  <c r="V110" i="10"/>
  <c r="U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T127" i="10"/>
  <c r="T128" i="10"/>
  <c r="T110" i="10"/>
  <c r="I41" i="13" l="1"/>
  <c r="C25" i="6"/>
  <c r="D25" i="6"/>
  <c r="E25" i="6"/>
  <c r="F25" i="6"/>
  <c r="G25" i="6"/>
  <c r="B25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6" i="6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3" i="14"/>
  <c r="AI47" i="14"/>
  <c r="AH47" i="14"/>
  <c r="AG47" i="14"/>
  <c r="AF47" i="14"/>
  <c r="AE47" i="14"/>
  <c r="AD47" i="14"/>
  <c r="AC47" i="14"/>
  <c r="K47" i="14"/>
  <c r="F47" i="14"/>
  <c r="D47" i="14"/>
  <c r="B47" i="14"/>
  <c r="AJ46" i="14"/>
  <c r="AA46" i="14"/>
  <c r="I46" i="14"/>
  <c r="H46" i="14"/>
  <c r="AJ45" i="14"/>
  <c r="AA45" i="14"/>
  <c r="I45" i="14"/>
  <c r="H45" i="14"/>
  <c r="AJ44" i="14"/>
  <c r="AA44" i="14"/>
  <c r="I44" i="14"/>
  <c r="H44" i="14"/>
  <c r="AJ43" i="14"/>
  <c r="AA43" i="14"/>
  <c r="I43" i="14"/>
  <c r="H43" i="14"/>
  <c r="AJ42" i="14"/>
  <c r="AA42" i="14"/>
  <c r="I42" i="14"/>
  <c r="H42" i="14"/>
  <c r="AJ41" i="14"/>
  <c r="AA41" i="14"/>
  <c r="I41" i="14"/>
  <c r="H41" i="14"/>
  <c r="AJ40" i="14"/>
  <c r="AA40" i="14"/>
  <c r="I40" i="14"/>
  <c r="H40" i="14"/>
  <c r="AJ39" i="14"/>
  <c r="AA39" i="14"/>
  <c r="I39" i="14"/>
  <c r="H39" i="14"/>
  <c r="AJ38" i="14"/>
  <c r="AA38" i="14"/>
  <c r="I38" i="14"/>
  <c r="H38" i="14"/>
  <c r="AJ37" i="14"/>
  <c r="AA37" i="14"/>
  <c r="I37" i="14"/>
  <c r="H37" i="14"/>
  <c r="AJ36" i="14"/>
  <c r="AA36" i="14"/>
  <c r="I36" i="14"/>
  <c r="H36" i="14"/>
  <c r="AJ35" i="14"/>
  <c r="AA35" i="14"/>
  <c r="I35" i="14"/>
  <c r="H35" i="14"/>
  <c r="AJ34" i="14"/>
  <c r="AA34" i="14"/>
  <c r="I34" i="14"/>
  <c r="H34" i="14"/>
  <c r="AJ33" i="14"/>
  <c r="AA33" i="14"/>
  <c r="I33" i="14"/>
  <c r="H33" i="14"/>
  <c r="AJ32" i="14"/>
  <c r="AA32" i="14"/>
  <c r="I32" i="14"/>
  <c r="H32" i="14"/>
  <c r="AJ31" i="14"/>
  <c r="AA31" i="14"/>
  <c r="I31" i="14"/>
  <c r="H31" i="14"/>
  <c r="AJ30" i="14"/>
  <c r="AA30" i="14"/>
  <c r="I30" i="14"/>
  <c r="H30" i="14"/>
  <c r="AJ29" i="14"/>
  <c r="AA29" i="14"/>
  <c r="I29" i="14"/>
  <c r="H29" i="14"/>
  <c r="AJ28" i="14"/>
  <c r="AA28" i="14"/>
  <c r="I28" i="14"/>
  <c r="H28" i="14"/>
  <c r="H47" i="14" s="1"/>
  <c r="AI22" i="14"/>
  <c r="AH22" i="14"/>
  <c r="AG22" i="14"/>
  <c r="AF22" i="14"/>
  <c r="AE22" i="14"/>
  <c r="AD22" i="14"/>
  <c r="AC22" i="14"/>
  <c r="Z22" i="14"/>
  <c r="X22" i="14"/>
  <c r="Y22" i="14" s="1"/>
  <c r="V22" i="14"/>
  <c r="W22" i="14" s="1"/>
  <c r="T22" i="14"/>
  <c r="U22" i="14" s="1"/>
  <c r="Q22" i="14"/>
  <c r="P22" i="14"/>
  <c r="O22" i="14"/>
  <c r="N22" i="14"/>
  <c r="M22" i="14"/>
  <c r="L22" i="14"/>
  <c r="K22" i="14"/>
  <c r="H22" i="14"/>
  <c r="H23" i="14" s="1"/>
  <c r="F22" i="14"/>
  <c r="D22" i="14"/>
  <c r="B22" i="14"/>
  <c r="G21" i="14"/>
  <c r="E21" i="14"/>
  <c r="C21" i="14"/>
  <c r="G20" i="14"/>
  <c r="E20" i="14"/>
  <c r="C20" i="14"/>
  <c r="G19" i="14"/>
  <c r="E19" i="14"/>
  <c r="C19" i="14"/>
  <c r="G18" i="14"/>
  <c r="E18" i="14"/>
  <c r="C18" i="14"/>
  <c r="G17" i="14"/>
  <c r="E17" i="14"/>
  <c r="C17" i="14"/>
  <c r="G16" i="14"/>
  <c r="E16" i="14"/>
  <c r="C16" i="14"/>
  <c r="G15" i="14"/>
  <c r="E15" i="14"/>
  <c r="C15" i="14"/>
  <c r="G14" i="14"/>
  <c r="E14" i="14"/>
  <c r="C14" i="14"/>
  <c r="G13" i="14"/>
  <c r="E13" i="14"/>
  <c r="C13" i="14"/>
  <c r="G12" i="14"/>
  <c r="E12" i="14"/>
  <c r="C12" i="14"/>
  <c r="G11" i="14"/>
  <c r="E11" i="14"/>
  <c r="C11" i="14"/>
  <c r="G10" i="14"/>
  <c r="E10" i="14"/>
  <c r="C10" i="14"/>
  <c r="G9" i="14"/>
  <c r="E9" i="14"/>
  <c r="C9" i="14"/>
  <c r="G8" i="14"/>
  <c r="E8" i="14"/>
  <c r="C8" i="14"/>
  <c r="G7" i="14"/>
  <c r="E7" i="14"/>
  <c r="C7" i="14"/>
  <c r="G6" i="14"/>
  <c r="E6" i="14"/>
  <c r="C6" i="14"/>
  <c r="G5" i="14"/>
  <c r="E5" i="14"/>
  <c r="C5" i="14"/>
  <c r="G4" i="14"/>
  <c r="E4" i="14"/>
  <c r="C4" i="14"/>
  <c r="G3" i="14"/>
  <c r="E3" i="14"/>
  <c r="C3" i="14"/>
  <c r="C22" i="14" l="1"/>
  <c r="E22" i="14"/>
  <c r="G22" i="14"/>
  <c r="G47" i="14"/>
  <c r="C47" i="14"/>
  <c r="E47" i="14"/>
  <c r="C65" i="13" l="1"/>
  <c r="U175" i="13"/>
  <c r="S175" i="13"/>
  <c r="Q175" i="13"/>
  <c r="O175" i="13"/>
  <c r="M175" i="13"/>
  <c r="K175" i="13"/>
  <c r="I175" i="13"/>
  <c r="G175" i="13"/>
  <c r="E175" i="13"/>
  <c r="U174" i="13"/>
  <c r="T174" i="13"/>
  <c r="S174" i="13"/>
  <c r="R174" i="13"/>
  <c r="Q174" i="13"/>
  <c r="P174" i="13"/>
  <c r="O174" i="13"/>
  <c r="N174" i="13"/>
  <c r="M174" i="13"/>
  <c r="L174" i="13"/>
  <c r="K174" i="13"/>
  <c r="J174" i="13"/>
  <c r="I174" i="13"/>
  <c r="H174" i="13"/>
  <c r="G174" i="13"/>
  <c r="F174" i="13"/>
  <c r="E174" i="13"/>
  <c r="D174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S145" i="13"/>
  <c r="R145" i="13"/>
  <c r="Q145" i="13"/>
  <c r="P145" i="13"/>
  <c r="O145" i="13"/>
  <c r="N145" i="13"/>
  <c r="M145" i="13"/>
  <c r="L145" i="13"/>
  <c r="K145" i="13"/>
  <c r="L62" i="13"/>
  <c r="S144" i="13"/>
  <c r="R144" i="13"/>
  <c r="Q144" i="13"/>
  <c r="P144" i="13"/>
  <c r="O144" i="13"/>
  <c r="N144" i="13"/>
  <c r="M144" i="13"/>
  <c r="L144" i="13"/>
  <c r="K144" i="13"/>
  <c r="S143" i="13"/>
  <c r="R143" i="13"/>
  <c r="Q143" i="13"/>
  <c r="P143" i="13"/>
  <c r="O143" i="13"/>
  <c r="N143" i="13"/>
  <c r="M143" i="13"/>
  <c r="L143" i="13"/>
  <c r="K143" i="13"/>
  <c r="J60" i="13"/>
  <c r="S142" i="13"/>
  <c r="R142" i="13"/>
  <c r="Q142" i="13"/>
  <c r="P142" i="13"/>
  <c r="O142" i="13"/>
  <c r="N142" i="13"/>
  <c r="M142" i="13"/>
  <c r="L142" i="13"/>
  <c r="K142" i="13"/>
  <c r="K59" i="13"/>
  <c r="S141" i="13"/>
  <c r="R141" i="13"/>
  <c r="Q141" i="13"/>
  <c r="P141" i="13"/>
  <c r="O141" i="13"/>
  <c r="N141" i="13"/>
  <c r="M141" i="13"/>
  <c r="L141" i="13"/>
  <c r="K141" i="13"/>
  <c r="L58" i="13"/>
  <c r="K58" i="13"/>
  <c r="S140" i="13"/>
  <c r="R140" i="13"/>
  <c r="Q140" i="13"/>
  <c r="P140" i="13"/>
  <c r="O140" i="13"/>
  <c r="N140" i="13"/>
  <c r="M140" i="13"/>
  <c r="L140" i="13"/>
  <c r="K140" i="13"/>
  <c r="M57" i="13"/>
  <c r="S139" i="13"/>
  <c r="R139" i="13"/>
  <c r="Q139" i="13"/>
  <c r="P139" i="13"/>
  <c r="O139" i="13"/>
  <c r="N139" i="13"/>
  <c r="M139" i="13"/>
  <c r="L139" i="13"/>
  <c r="K139" i="13"/>
  <c r="E147" i="13"/>
  <c r="S138" i="13"/>
  <c r="R138" i="13"/>
  <c r="Q138" i="13"/>
  <c r="P138" i="13"/>
  <c r="O138" i="13"/>
  <c r="N138" i="13"/>
  <c r="M138" i="13"/>
  <c r="L138" i="13"/>
  <c r="K138" i="13"/>
  <c r="K55" i="13"/>
  <c r="S137" i="13"/>
  <c r="R137" i="13"/>
  <c r="Q137" i="13"/>
  <c r="P137" i="13"/>
  <c r="O137" i="13"/>
  <c r="N137" i="13"/>
  <c r="M137" i="13"/>
  <c r="L137" i="13"/>
  <c r="K137" i="13"/>
  <c r="L54" i="13"/>
  <c r="K54" i="13"/>
  <c r="S136" i="13"/>
  <c r="R136" i="13"/>
  <c r="Q136" i="13"/>
  <c r="P136" i="13"/>
  <c r="O136" i="13"/>
  <c r="N136" i="13"/>
  <c r="M136" i="13"/>
  <c r="L136" i="13"/>
  <c r="K136" i="13"/>
  <c r="M53" i="13"/>
  <c r="L53" i="13"/>
  <c r="K53" i="13"/>
  <c r="S135" i="13"/>
  <c r="R135" i="13"/>
  <c r="Q135" i="13"/>
  <c r="P135" i="13"/>
  <c r="O135" i="13"/>
  <c r="N135" i="13"/>
  <c r="M135" i="13"/>
  <c r="L135" i="13"/>
  <c r="K135" i="13"/>
  <c r="J52" i="13"/>
  <c r="S134" i="13"/>
  <c r="R134" i="13"/>
  <c r="Q134" i="13"/>
  <c r="P134" i="13"/>
  <c r="O134" i="13"/>
  <c r="N134" i="13"/>
  <c r="M134" i="13"/>
  <c r="L134" i="13"/>
  <c r="K134" i="13"/>
  <c r="K51" i="13"/>
  <c r="S133" i="13"/>
  <c r="R133" i="13"/>
  <c r="Q133" i="13"/>
  <c r="P133" i="13"/>
  <c r="O133" i="13"/>
  <c r="N133" i="13"/>
  <c r="M133" i="13"/>
  <c r="L133" i="13"/>
  <c r="K133" i="13"/>
  <c r="L50" i="13"/>
  <c r="S132" i="13"/>
  <c r="R132" i="13"/>
  <c r="Q132" i="13"/>
  <c r="P132" i="13"/>
  <c r="O132" i="13"/>
  <c r="N132" i="13"/>
  <c r="M132" i="13"/>
  <c r="L132" i="13"/>
  <c r="K132" i="13"/>
  <c r="M49" i="13"/>
  <c r="L49" i="13"/>
  <c r="S131" i="13"/>
  <c r="R131" i="13"/>
  <c r="Q131" i="13"/>
  <c r="P131" i="13"/>
  <c r="O131" i="13"/>
  <c r="N131" i="13"/>
  <c r="M131" i="13"/>
  <c r="L131" i="13"/>
  <c r="K131" i="13"/>
  <c r="M48" i="13"/>
  <c r="L48" i="13"/>
  <c r="J48" i="13"/>
  <c r="S130" i="13"/>
  <c r="R130" i="13"/>
  <c r="Q130" i="13"/>
  <c r="P130" i="13"/>
  <c r="O130" i="13"/>
  <c r="N130" i="13"/>
  <c r="M130" i="13"/>
  <c r="L130" i="13"/>
  <c r="K130" i="13"/>
  <c r="M47" i="13"/>
  <c r="L47" i="13"/>
  <c r="K47" i="13"/>
  <c r="J47" i="13"/>
  <c r="S129" i="13"/>
  <c r="R129" i="13"/>
  <c r="Q129" i="13"/>
  <c r="P129" i="13"/>
  <c r="O129" i="13"/>
  <c r="N129" i="13"/>
  <c r="M129" i="13"/>
  <c r="L129" i="13"/>
  <c r="K129" i="13"/>
  <c r="M46" i="13"/>
  <c r="L46" i="13"/>
  <c r="J46" i="13"/>
  <c r="S128" i="13"/>
  <c r="R128" i="13"/>
  <c r="Q128" i="13"/>
  <c r="P128" i="13"/>
  <c r="O128" i="13"/>
  <c r="N128" i="13"/>
  <c r="M128" i="13"/>
  <c r="L128" i="13"/>
  <c r="K128" i="13"/>
  <c r="M45" i="13"/>
  <c r="K45" i="13"/>
  <c r="S127" i="13"/>
  <c r="R127" i="13"/>
  <c r="Q127" i="13"/>
  <c r="P127" i="13"/>
  <c r="O127" i="13"/>
  <c r="N127" i="13"/>
  <c r="M127" i="13"/>
  <c r="L127" i="13"/>
  <c r="K127" i="13"/>
  <c r="K44" i="13"/>
  <c r="J44" i="13"/>
  <c r="M62" i="13"/>
  <c r="K62" i="13"/>
  <c r="J62" i="13"/>
  <c r="I62" i="13"/>
  <c r="C62" i="13" s="1"/>
  <c r="M61" i="13"/>
  <c r="L61" i="13"/>
  <c r="K61" i="13"/>
  <c r="J61" i="13"/>
  <c r="I61" i="13"/>
  <c r="C61" i="13" s="1"/>
  <c r="M60" i="13"/>
  <c r="L60" i="13"/>
  <c r="K60" i="13"/>
  <c r="I60" i="13"/>
  <c r="C60" i="13" s="1"/>
  <c r="M59" i="13"/>
  <c r="L59" i="13"/>
  <c r="J59" i="13"/>
  <c r="I59" i="13"/>
  <c r="C59" i="13" s="1"/>
  <c r="M58" i="13"/>
  <c r="J58" i="13"/>
  <c r="I58" i="13"/>
  <c r="C58" i="13" s="1"/>
  <c r="L57" i="13"/>
  <c r="K57" i="13"/>
  <c r="J57" i="13"/>
  <c r="I57" i="13"/>
  <c r="C57" i="13" s="1"/>
  <c r="M56" i="13"/>
  <c r="L56" i="13"/>
  <c r="K56" i="13"/>
  <c r="J56" i="13"/>
  <c r="I56" i="13"/>
  <c r="C56" i="13" s="1"/>
  <c r="M55" i="13"/>
  <c r="L55" i="13"/>
  <c r="J55" i="13"/>
  <c r="I55" i="13"/>
  <c r="C55" i="13" s="1"/>
  <c r="M54" i="13"/>
  <c r="J54" i="13"/>
  <c r="I54" i="13"/>
  <c r="C54" i="13" s="1"/>
  <c r="J53" i="13"/>
  <c r="I53" i="13"/>
  <c r="C53" i="13" s="1"/>
  <c r="M52" i="13"/>
  <c r="L52" i="13"/>
  <c r="K52" i="13"/>
  <c r="I52" i="13"/>
  <c r="C52" i="13" s="1"/>
  <c r="M51" i="13"/>
  <c r="L51" i="13"/>
  <c r="J51" i="13"/>
  <c r="I51" i="13"/>
  <c r="C51" i="13" s="1"/>
  <c r="M50" i="13"/>
  <c r="K50" i="13"/>
  <c r="J50" i="13"/>
  <c r="I50" i="13"/>
  <c r="C50" i="13" s="1"/>
  <c r="K49" i="13"/>
  <c r="J49" i="13"/>
  <c r="I49" i="13"/>
  <c r="C49" i="13" s="1"/>
  <c r="K48" i="13"/>
  <c r="I48" i="13"/>
  <c r="C48" i="13" s="1"/>
  <c r="I47" i="13"/>
  <c r="C47" i="13" s="1"/>
  <c r="K46" i="13"/>
  <c r="I46" i="13"/>
  <c r="C46" i="13" s="1"/>
  <c r="L45" i="13"/>
  <c r="J45" i="13"/>
  <c r="I45" i="13"/>
  <c r="C45" i="13" s="1"/>
  <c r="M44" i="13"/>
  <c r="L44" i="13"/>
  <c r="I44" i="13"/>
  <c r="C44" i="13" s="1"/>
  <c r="M42" i="13"/>
  <c r="L42" i="13"/>
  <c r="K42" i="13"/>
  <c r="J42" i="13"/>
  <c r="I42" i="13"/>
  <c r="U158" i="10"/>
  <c r="U157" i="10"/>
  <c r="U156" i="10"/>
  <c r="U155" i="10"/>
  <c r="U154" i="10"/>
  <c r="U153" i="10"/>
  <c r="U152" i="10"/>
  <c r="U151" i="10"/>
  <c r="U150" i="10"/>
  <c r="U149" i="10"/>
  <c r="U148" i="10"/>
  <c r="U147" i="10"/>
  <c r="U146" i="10"/>
  <c r="U145" i="10"/>
  <c r="U144" i="10"/>
  <c r="U143" i="10"/>
  <c r="U142" i="10"/>
  <c r="U141" i="10"/>
  <c r="U140" i="10"/>
  <c r="U13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T157" i="10"/>
  <c r="T156" i="10"/>
  <c r="T155" i="10"/>
  <c r="T154" i="10"/>
  <c r="T153" i="10"/>
  <c r="T152" i="10"/>
  <c r="T151" i="10"/>
  <c r="T150" i="10"/>
  <c r="T149" i="10"/>
  <c r="T148" i="10"/>
  <c r="T147" i="10"/>
  <c r="T146" i="10"/>
  <c r="T145" i="10"/>
  <c r="T144" i="10"/>
  <c r="T143" i="10"/>
  <c r="T142" i="10"/>
  <c r="T141" i="10"/>
  <c r="T140" i="10"/>
  <c r="T139" i="10"/>
  <c r="Q158" i="10"/>
  <c r="Q157" i="10"/>
  <c r="Q156" i="10"/>
  <c r="Q155" i="10"/>
  <c r="Q154" i="10"/>
  <c r="Q153" i="10"/>
  <c r="Q152" i="10"/>
  <c r="Q151" i="10"/>
  <c r="Q150" i="10"/>
  <c r="Q149" i="10"/>
  <c r="Q148" i="10"/>
  <c r="Q147" i="10"/>
  <c r="Q146" i="10"/>
  <c r="Q145" i="10"/>
  <c r="Q144" i="10"/>
  <c r="Q143" i="10"/>
  <c r="Q142" i="10"/>
  <c r="Q141" i="10"/>
  <c r="Q140" i="10"/>
  <c r="Q13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39" i="10"/>
  <c r="L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39" i="10"/>
  <c r="J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39" i="10"/>
  <c r="H139" i="10"/>
  <c r="R157" i="10"/>
  <c r="P157" i="10"/>
  <c r="N157" i="10"/>
  <c r="L157" i="10"/>
  <c r="J157" i="10"/>
  <c r="R156" i="10"/>
  <c r="P156" i="10"/>
  <c r="N156" i="10"/>
  <c r="L156" i="10"/>
  <c r="J156" i="10"/>
  <c r="R155" i="10"/>
  <c r="P155" i="10"/>
  <c r="N155" i="10"/>
  <c r="L155" i="10"/>
  <c r="J155" i="10"/>
  <c r="R154" i="10"/>
  <c r="P154" i="10"/>
  <c r="N154" i="10"/>
  <c r="L154" i="10"/>
  <c r="J154" i="10"/>
  <c r="R153" i="10"/>
  <c r="P153" i="10"/>
  <c r="N153" i="10"/>
  <c r="L153" i="10"/>
  <c r="J153" i="10"/>
  <c r="R152" i="10"/>
  <c r="P152" i="10"/>
  <c r="N152" i="10"/>
  <c r="L152" i="10"/>
  <c r="J152" i="10"/>
  <c r="R151" i="10"/>
  <c r="P151" i="10"/>
  <c r="N151" i="10"/>
  <c r="L151" i="10"/>
  <c r="J151" i="10"/>
  <c r="R150" i="10"/>
  <c r="P150" i="10"/>
  <c r="N150" i="10"/>
  <c r="L150" i="10"/>
  <c r="J150" i="10"/>
  <c r="R149" i="10"/>
  <c r="P149" i="10"/>
  <c r="N149" i="10"/>
  <c r="L149" i="10"/>
  <c r="J149" i="10"/>
  <c r="R148" i="10"/>
  <c r="P148" i="10"/>
  <c r="N148" i="10"/>
  <c r="L148" i="10"/>
  <c r="J148" i="10"/>
  <c r="R147" i="10"/>
  <c r="P147" i="10"/>
  <c r="N147" i="10"/>
  <c r="L147" i="10"/>
  <c r="J147" i="10"/>
  <c r="R146" i="10"/>
  <c r="P146" i="10"/>
  <c r="N146" i="10"/>
  <c r="L146" i="10"/>
  <c r="J146" i="10"/>
  <c r="R145" i="10"/>
  <c r="P145" i="10"/>
  <c r="N145" i="10"/>
  <c r="L145" i="10"/>
  <c r="J145" i="10"/>
  <c r="R144" i="10"/>
  <c r="P144" i="10"/>
  <c r="N144" i="10"/>
  <c r="L144" i="10"/>
  <c r="J144" i="10"/>
  <c r="R143" i="10"/>
  <c r="P143" i="10"/>
  <c r="N143" i="10"/>
  <c r="L143" i="10"/>
  <c r="J143" i="10"/>
  <c r="R142" i="10"/>
  <c r="P142" i="10"/>
  <c r="N142" i="10"/>
  <c r="L142" i="10"/>
  <c r="J142" i="10"/>
  <c r="R141" i="10"/>
  <c r="P141" i="10"/>
  <c r="N141" i="10"/>
  <c r="L141" i="10"/>
  <c r="J141" i="10"/>
  <c r="R140" i="10"/>
  <c r="P140" i="10"/>
  <c r="N140" i="10"/>
  <c r="L140" i="10"/>
  <c r="J140" i="10"/>
  <c r="R139" i="10"/>
  <c r="P139" i="10"/>
  <c r="N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39" i="10"/>
  <c r="F139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D144" i="10"/>
  <c r="D143" i="10"/>
  <c r="D142" i="10"/>
  <c r="D141" i="10"/>
  <c r="E139" i="10"/>
  <c r="E140" i="10"/>
  <c r="D140" i="10"/>
  <c r="D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F175" i="13" l="1"/>
  <c r="J175" i="13"/>
  <c r="N175" i="13"/>
  <c r="R175" i="13"/>
  <c r="N46" i="13"/>
  <c r="N60" i="13"/>
  <c r="N62" i="13"/>
  <c r="D175" i="13"/>
  <c r="H175" i="13"/>
  <c r="N44" i="13"/>
  <c r="N45" i="13"/>
  <c r="N54" i="13"/>
  <c r="N55" i="13"/>
  <c r="N47" i="13"/>
  <c r="N48" i="13"/>
  <c r="N49" i="13"/>
  <c r="N56" i="13"/>
  <c r="N57" i="13"/>
  <c r="N50" i="13"/>
  <c r="N51" i="13"/>
  <c r="N58" i="13"/>
  <c r="N59" i="13"/>
  <c r="L175" i="13"/>
  <c r="P175" i="13"/>
  <c r="T175" i="13"/>
  <c r="N52" i="13"/>
  <c r="N53" i="13"/>
  <c r="N61" i="13"/>
  <c r="L158" i="10"/>
  <c r="T158" i="10"/>
  <c r="P158" i="10"/>
  <c r="R158" i="10"/>
  <c r="N158" i="10"/>
  <c r="H158" i="10"/>
  <c r="K24" i="10" s="1"/>
  <c r="F158" i="10"/>
  <c r="K23" i="10" s="1"/>
  <c r="J158" i="10"/>
  <c r="D158" i="10"/>
  <c r="K22" i="10" s="1"/>
  <c r="S128" i="10"/>
  <c r="R128" i="10"/>
  <c r="Q128" i="10"/>
  <c r="P128" i="10"/>
  <c r="O128" i="10"/>
  <c r="N128" i="10"/>
  <c r="M128" i="10"/>
  <c r="L128" i="10"/>
  <c r="K128" i="10"/>
  <c r="I128" i="10"/>
  <c r="G128" i="10"/>
  <c r="F73" i="10" s="1"/>
  <c r="F128" i="10"/>
  <c r="E73" i="10" s="1"/>
  <c r="E128" i="10"/>
  <c r="S127" i="10"/>
  <c r="R127" i="10"/>
  <c r="Q127" i="10"/>
  <c r="P127" i="10"/>
  <c r="O127" i="10"/>
  <c r="N127" i="10"/>
  <c r="M127" i="10"/>
  <c r="L127" i="10"/>
  <c r="K127" i="10"/>
  <c r="I127" i="10"/>
  <c r="G72" i="10" s="1"/>
  <c r="G127" i="10"/>
  <c r="F72" i="10" s="1"/>
  <c r="F127" i="10"/>
  <c r="E72" i="10" s="1"/>
  <c r="E127" i="10"/>
  <c r="S126" i="10"/>
  <c r="R126" i="10"/>
  <c r="Q126" i="10"/>
  <c r="P126" i="10"/>
  <c r="O126" i="10"/>
  <c r="N126" i="10"/>
  <c r="M126" i="10"/>
  <c r="L126" i="10"/>
  <c r="K126" i="10"/>
  <c r="I126" i="10"/>
  <c r="G126" i="10"/>
  <c r="F71" i="10" s="1"/>
  <c r="F126" i="10"/>
  <c r="E126" i="10"/>
  <c r="D71" i="10" s="1"/>
  <c r="S125" i="10"/>
  <c r="R125" i="10"/>
  <c r="Q125" i="10"/>
  <c r="P125" i="10"/>
  <c r="O125" i="10"/>
  <c r="N125" i="10"/>
  <c r="M125" i="10"/>
  <c r="L125" i="10"/>
  <c r="K125" i="10"/>
  <c r="I125" i="10"/>
  <c r="G70" i="10" s="1"/>
  <c r="G125" i="10"/>
  <c r="F125" i="10"/>
  <c r="E70" i="10" s="1"/>
  <c r="E125" i="10"/>
  <c r="D70" i="10" s="1"/>
  <c r="S124" i="10"/>
  <c r="R124" i="10"/>
  <c r="Q124" i="10"/>
  <c r="P124" i="10"/>
  <c r="O124" i="10"/>
  <c r="N124" i="10"/>
  <c r="M124" i="10"/>
  <c r="L124" i="10"/>
  <c r="K124" i="10"/>
  <c r="I124" i="10"/>
  <c r="G69" i="10" s="1"/>
  <c r="G124" i="10"/>
  <c r="F69" i="10" s="1"/>
  <c r="F124" i="10"/>
  <c r="E69" i="10" s="1"/>
  <c r="E124" i="10"/>
  <c r="S123" i="10"/>
  <c r="R123" i="10"/>
  <c r="Q123" i="10"/>
  <c r="P123" i="10"/>
  <c r="O123" i="10"/>
  <c r="N123" i="10"/>
  <c r="M123" i="10"/>
  <c r="L123" i="10"/>
  <c r="K123" i="10"/>
  <c r="I123" i="10"/>
  <c r="G68" i="10" s="1"/>
  <c r="G123" i="10"/>
  <c r="F68" i="10" s="1"/>
  <c r="F123" i="10"/>
  <c r="E123" i="10"/>
  <c r="S122" i="10"/>
  <c r="R122" i="10"/>
  <c r="Q122" i="10"/>
  <c r="P122" i="10"/>
  <c r="O122" i="10"/>
  <c r="N122" i="10"/>
  <c r="M122" i="10"/>
  <c r="L122" i="10"/>
  <c r="K122" i="10"/>
  <c r="I122" i="10"/>
  <c r="G67" i="10" s="1"/>
  <c r="G122" i="10"/>
  <c r="F122" i="10"/>
  <c r="E122" i="10"/>
  <c r="E130" i="10" s="1"/>
  <c r="S121" i="10"/>
  <c r="R121" i="10"/>
  <c r="Q121" i="10"/>
  <c r="P121" i="10"/>
  <c r="O121" i="10"/>
  <c r="N121" i="10"/>
  <c r="M121" i="10"/>
  <c r="L121" i="10"/>
  <c r="K121" i="10"/>
  <c r="I121" i="10"/>
  <c r="G66" i="10" s="1"/>
  <c r="G121" i="10"/>
  <c r="F121" i="10"/>
  <c r="E66" i="10" s="1"/>
  <c r="E121" i="10"/>
  <c r="D66" i="10" s="1"/>
  <c r="S120" i="10"/>
  <c r="R120" i="10"/>
  <c r="Q120" i="10"/>
  <c r="K65" i="10" s="1"/>
  <c r="P120" i="10"/>
  <c r="O120" i="10"/>
  <c r="N120" i="10"/>
  <c r="M120" i="10"/>
  <c r="L120" i="10"/>
  <c r="K120" i="10"/>
  <c r="I120" i="10"/>
  <c r="G120" i="10"/>
  <c r="F65" i="10" s="1"/>
  <c r="F120" i="10"/>
  <c r="E65" i="10" s="1"/>
  <c r="E120" i="10"/>
  <c r="D65" i="10" s="1"/>
  <c r="S119" i="10"/>
  <c r="R119" i="10"/>
  <c r="Q119" i="10"/>
  <c r="P119" i="10"/>
  <c r="O119" i="10"/>
  <c r="N119" i="10"/>
  <c r="M119" i="10"/>
  <c r="M64" i="10" s="1"/>
  <c r="L119" i="10"/>
  <c r="K119" i="10"/>
  <c r="I119" i="10"/>
  <c r="G64" i="10" s="1"/>
  <c r="G119" i="10"/>
  <c r="F64" i="10" s="1"/>
  <c r="F119" i="10"/>
  <c r="E119" i="10"/>
  <c r="S118" i="10"/>
  <c r="R118" i="10"/>
  <c r="Q118" i="10"/>
  <c r="P118" i="10"/>
  <c r="O118" i="10"/>
  <c r="N118" i="10"/>
  <c r="M118" i="10"/>
  <c r="L118" i="10"/>
  <c r="K118" i="10"/>
  <c r="I118" i="10"/>
  <c r="G63" i="10" s="1"/>
  <c r="G118" i="10"/>
  <c r="F63" i="10" s="1"/>
  <c r="F118" i="10"/>
  <c r="E118" i="10"/>
  <c r="D63" i="10" s="1"/>
  <c r="S117" i="10"/>
  <c r="R117" i="10"/>
  <c r="Q117" i="10"/>
  <c r="P117" i="10"/>
  <c r="O117" i="10"/>
  <c r="N117" i="10"/>
  <c r="M117" i="10"/>
  <c r="L117" i="10"/>
  <c r="K117" i="10"/>
  <c r="K62" i="10" s="1"/>
  <c r="I117" i="10"/>
  <c r="G62" i="10" s="1"/>
  <c r="G117" i="10"/>
  <c r="F62" i="10" s="1"/>
  <c r="F117" i="10"/>
  <c r="E62" i="10" s="1"/>
  <c r="E117" i="10"/>
  <c r="D62" i="10" s="1"/>
  <c r="S116" i="10"/>
  <c r="R116" i="10"/>
  <c r="Q116" i="10"/>
  <c r="P116" i="10"/>
  <c r="O116" i="10"/>
  <c r="N116" i="10"/>
  <c r="M116" i="10"/>
  <c r="L116" i="10"/>
  <c r="K116" i="10"/>
  <c r="I116" i="10"/>
  <c r="G61" i="10" s="1"/>
  <c r="G116" i="10"/>
  <c r="F61" i="10" s="1"/>
  <c r="F116" i="10"/>
  <c r="E116" i="10"/>
  <c r="S115" i="10"/>
  <c r="R115" i="10"/>
  <c r="Q115" i="10"/>
  <c r="P115" i="10"/>
  <c r="O115" i="10"/>
  <c r="N115" i="10"/>
  <c r="M115" i="10"/>
  <c r="M60" i="10" s="1"/>
  <c r="L115" i="10"/>
  <c r="K115" i="10"/>
  <c r="I115" i="10"/>
  <c r="G60" i="10" s="1"/>
  <c r="G115" i="10"/>
  <c r="F60" i="10" s="1"/>
  <c r="F115" i="10"/>
  <c r="E60" i="10" s="1"/>
  <c r="E115" i="10"/>
  <c r="S114" i="10"/>
  <c r="R114" i="10"/>
  <c r="Q114" i="10"/>
  <c r="P114" i="10"/>
  <c r="O114" i="10"/>
  <c r="N114" i="10"/>
  <c r="M114" i="10"/>
  <c r="L114" i="10"/>
  <c r="K114" i="10"/>
  <c r="I114" i="10"/>
  <c r="G59" i="10" s="1"/>
  <c r="G114" i="10"/>
  <c r="F59" i="10" s="1"/>
  <c r="F114" i="10"/>
  <c r="E59" i="10" s="1"/>
  <c r="E114" i="10"/>
  <c r="D59" i="10" s="1"/>
  <c r="S113" i="10"/>
  <c r="R113" i="10"/>
  <c r="Q113" i="10"/>
  <c r="P113" i="10"/>
  <c r="O113" i="10"/>
  <c r="N113" i="10"/>
  <c r="M113" i="10"/>
  <c r="L113" i="10"/>
  <c r="K113" i="10"/>
  <c r="K58" i="10" s="1"/>
  <c r="I113" i="10"/>
  <c r="G58" i="10" s="1"/>
  <c r="G113" i="10"/>
  <c r="F113" i="10"/>
  <c r="E58" i="10" s="1"/>
  <c r="E113" i="10"/>
  <c r="D58" i="10" s="1"/>
  <c r="S112" i="10"/>
  <c r="R112" i="10"/>
  <c r="Q112" i="10"/>
  <c r="P112" i="10"/>
  <c r="O112" i="10"/>
  <c r="N112" i="10"/>
  <c r="M112" i="10"/>
  <c r="L112" i="10"/>
  <c r="L57" i="10" s="1"/>
  <c r="K112" i="10"/>
  <c r="I112" i="10"/>
  <c r="G57" i="10" s="1"/>
  <c r="G112" i="10"/>
  <c r="F57" i="10" s="1"/>
  <c r="F112" i="10"/>
  <c r="E57" i="10" s="1"/>
  <c r="E112" i="10"/>
  <c r="D57" i="10" s="1"/>
  <c r="S111" i="10"/>
  <c r="R111" i="10"/>
  <c r="Q111" i="10"/>
  <c r="P111" i="10"/>
  <c r="O111" i="10"/>
  <c r="N111" i="10"/>
  <c r="M111" i="10"/>
  <c r="M56" i="10" s="1"/>
  <c r="L111" i="10"/>
  <c r="K111" i="10"/>
  <c r="I111" i="10"/>
  <c r="G56" i="10" s="1"/>
  <c r="G111" i="10"/>
  <c r="F56" i="10" s="1"/>
  <c r="F111" i="10"/>
  <c r="E56" i="10" s="1"/>
  <c r="E111" i="10"/>
  <c r="D56" i="10" s="1"/>
  <c r="S110" i="10"/>
  <c r="R110" i="10"/>
  <c r="Q110" i="10"/>
  <c r="P110" i="10"/>
  <c r="O110" i="10"/>
  <c r="N110" i="10"/>
  <c r="M110" i="10"/>
  <c r="L110" i="10"/>
  <c r="K110" i="10"/>
  <c r="I110" i="10"/>
  <c r="G55" i="10" s="1"/>
  <c r="G110" i="10"/>
  <c r="F55" i="10" s="1"/>
  <c r="F110" i="10"/>
  <c r="E55" i="10" s="1"/>
  <c r="E110" i="10"/>
  <c r="D55" i="10" s="1"/>
  <c r="M73" i="10"/>
  <c r="G73" i="10"/>
  <c r="D73" i="10"/>
  <c r="C73" i="10"/>
  <c r="J73" i="10" s="1"/>
  <c r="M72" i="10"/>
  <c r="L72" i="10"/>
  <c r="K72" i="10"/>
  <c r="D72" i="10"/>
  <c r="C72" i="10"/>
  <c r="J72" i="10" s="1"/>
  <c r="L71" i="10"/>
  <c r="K71" i="10"/>
  <c r="G71" i="10"/>
  <c r="E71" i="10"/>
  <c r="C71" i="10"/>
  <c r="J71" i="10" s="1"/>
  <c r="M70" i="10"/>
  <c r="L70" i="10"/>
  <c r="F70" i="10"/>
  <c r="C70" i="10"/>
  <c r="J70" i="10" s="1"/>
  <c r="M69" i="10"/>
  <c r="D69" i="10"/>
  <c r="C69" i="10"/>
  <c r="J69" i="10" s="1"/>
  <c r="K68" i="10"/>
  <c r="E68" i="10"/>
  <c r="D68" i="10"/>
  <c r="C68" i="10"/>
  <c r="J68" i="10" s="1"/>
  <c r="M67" i="10"/>
  <c r="L67" i="10"/>
  <c r="K67" i="10"/>
  <c r="F67" i="10"/>
  <c r="E67" i="10"/>
  <c r="C67" i="10"/>
  <c r="J67" i="10" s="1"/>
  <c r="M66" i="10"/>
  <c r="L66" i="10"/>
  <c r="F66" i="10"/>
  <c r="C66" i="10"/>
  <c r="J66" i="10" s="1"/>
  <c r="M65" i="10"/>
  <c r="G65" i="10"/>
  <c r="C65" i="10"/>
  <c r="J65" i="10" s="1"/>
  <c r="K64" i="10"/>
  <c r="E64" i="10"/>
  <c r="D64" i="10"/>
  <c r="C64" i="10"/>
  <c r="J64" i="10" s="1"/>
  <c r="L63" i="10"/>
  <c r="K63" i="10"/>
  <c r="E63" i="10"/>
  <c r="C63" i="10"/>
  <c r="J63" i="10" s="1"/>
  <c r="L62" i="10"/>
  <c r="C62" i="10"/>
  <c r="J62" i="10" s="1"/>
  <c r="M61" i="10"/>
  <c r="L61" i="10"/>
  <c r="E61" i="10"/>
  <c r="D61" i="10"/>
  <c r="C61" i="10"/>
  <c r="J61" i="10" s="1"/>
  <c r="K60" i="10"/>
  <c r="D60" i="10"/>
  <c r="C60" i="10"/>
  <c r="J60" i="10" s="1"/>
  <c r="K59" i="10"/>
  <c r="C59" i="10"/>
  <c r="J59" i="10" s="1"/>
  <c r="L58" i="10"/>
  <c r="F58" i="10"/>
  <c r="C58" i="10"/>
  <c r="J58" i="10" s="1"/>
  <c r="M57" i="10"/>
  <c r="C57" i="10"/>
  <c r="J57" i="10" s="1"/>
  <c r="C56" i="10"/>
  <c r="J56" i="10" s="1"/>
  <c r="K55" i="10"/>
  <c r="C55" i="10"/>
  <c r="J55" i="10" s="1"/>
  <c r="G53" i="10"/>
  <c r="F53" i="10"/>
  <c r="E53" i="10"/>
  <c r="D53" i="10"/>
  <c r="C53" i="10"/>
  <c r="C31" i="10"/>
  <c r="P30" i="10"/>
  <c r="D25" i="10"/>
  <c r="D24" i="10"/>
  <c r="D23" i="10"/>
  <c r="D22" i="10"/>
  <c r="D21" i="10"/>
  <c r="E18" i="10"/>
  <c r="S175" i="9"/>
  <c r="R175" i="9"/>
  <c r="Q175" i="9"/>
  <c r="P175" i="9"/>
  <c r="O175" i="9"/>
  <c r="N175" i="9"/>
  <c r="M175" i="9"/>
  <c r="L175" i="9"/>
  <c r="K175" i="9"/>
  <c r="I175" i="9"/>
  <c r="G175" i="9"/>
  <c r="F175" i="9"/>
  <c r="E175" i="9"/>
  <c r="S174" i="9"/>
  <c r="R174" i="9"/>
  <c r="Q174" i="9"/>
  <c r="P174" i="9"/>
  <c r="O174" i="9"/>
  <c r="N174" i="9"/>
  <c r="M174" i="9"/>
  <c r="L174" i="9"/>
  <c r="K174" i="9"/>
  <c r="I174" i="9"/>
  <c r="G174" i="9"/>
  <c r="F174" i="9"/>
  <c r="E174" i="9"/>
  <c r="S173" i="9"/>
  <c r="R173" i="9"/>
  <c r="Q173" i="9"/>
  <c r="P173" i="9"/>
  <c r="O173" i="9"/>
  <c r="N173" i="9"/>
  <c r="M173" i="9"/>
  <c r="L173" i="9"/>
  <c r="K173" i="9"/>
  <c r="I173" i="9"/>
  <c r="G173" i="9"/>
  <c r="F173" i="9"/>
  <c r="E173" i="9"/>
  <c r="D116" i="9" s="1"/>
  <c r="H116" i="9" s="1"/>
  <c r="S172" i="9"/>
  <c r="R172" i="9"/>
  <c r="Q172" i="9"/>
  <c r="P172" i="9"/>
  <c r="O172" i="9"/>
  <c r="N172" i="9"/>
  <c r="M172" i="9"/>
  <c r="L172" i="9"/>
  <c r="K172" i="9"/>
  <c r="I172" i="9"/>
  <c r="G172" i="9"/>
  <c r="F172" i="9"/>
  <c r="E115" i="9" s="1"/>
  <c r="E172" i="9"/>
  <c r="S171" i="9"/>
  <c r="R171" i="9"/>
  <c r="Q171" i="9"/>
  <c r="P171" i="9"/>
  <c r="O171" i="9"/>
  <c r="N171" i="9"/>
  <c r="M171" i="9"/>
  <c r="L171" i="9"/>
  <c r="K171" i="9"/>
  <c r="I171" i="9"/>
  <c r="G171" i="9"/>
  <c r="F171" i="9"/>
  <c r="E114" i="9" s="1"/>
  <c r="E171" i="9"/>
  <c r="S170" i="9"/>
  <c r="R170" i="9"/>
  <c r="Q170" i="9"/>
  <c r="P170" i="9"/>
  <c r="O170" i="9"/>
  <c r="N170" i="9"/>
  <c r="M170" i="9"/>
  <c r="L170" i="9"/>
  <c r="K170" i="9"/>
  <c r="I170" i="9"/>
  <c r="G170" i="9"/>
  <c r="F113" i="9" s="1"/>
  <c r="F170" i="9"/>
  <c r="E170" i="9"/>
  <c r="S169" i="9"/>
  <c r="R169" i="9"/>
  <c r="Q169" i="9"/>
  <c r="P169" i="9"/>
  <c r="O169" i="9"/>
  <c r="N169" i="9"/>
  <c r="M169" i="9"/>
  <c r="L169" i="9"/>
  <c r="K169" i="9"/>
  <c r="I169" i="9"/>
  <c r="G169" i="9"/>
  <c r="F112" i="9" s="1"/>
  <c r="F169" i="9"/>
  <c r="E169" i="9"/>
  <c r="E177" i="9" s="1"/>
  <c r="S168" i="9"/>
  <c r="R168" i="9"/>
  <c r="Q168" i="9"/>
  <c r="P168" i="9"/>
  <c r="O168" i="9"/>
  <c r="N168" i="9"/>
  <c r="M168" i="9"/>
  <c r="L168" i="9"/>
  <c r="K168" i="9"/>
  <c r="I168" i="9"/>
  <c r="G111" i="9" s="1"/>
  <c r="G168" i="9"/>
  <c r="F168" i="9"/>
  <c r="E168" i="9"/>
  <c r="S167" i="9"/>
  <c r="R167" i="9"/>
  <c r="Q167" i="9"/>
  <c r="P167" i="9"/>
  <c r="O167" i="9"/>
  <c r="N167" i="9"/>
  <c r="M167" i="9"/>
  <c r="L167" i="9"/>
  <c r="K167" i="9"/>
  <c r="I167" i="9"/>
  <c r="G167" i="9"/>
  <c r="F167" i="9"/>
  <c r="E167" i="9"/>
  <c r="S166" i="9"/>
  <c r="R166" i="9"/>
  <c r="Q166" i="9"/>
  <c r="P166" i="9"/>
  <c r="O166" i="9"/>
  <c r="N166" i="9"/>
  <c r="M166" i="9"/>
  <c r="L166" i="9"/>
  <c r="K166" i="9"/>
  <c r="I166" i="9"/>
  <c r="G166" i="9"/>
  <c r="F166" i="9"/>
  <c r="E166" i="9"/>
  <c r="S165" i="9"/>
  <c r="R165" i="9"/>
  <c r="Q165" i="9"/>
  <c r="P165" i="9"/>
  <c r="O165" i="9"/>
  <c r="N165" i="9"/>
  <c r="M165" i="9"/>
  <c r="L165" i="9"/>
  <c r="K165" i="9"/>
  <c r="I165" i="9"/>
  <c r="G165" i="9"/>
  <c r="F165" i="9"/>
  <c r="E165" i="9"/>
  <c r="D108" i="9" s="1"/>
  <c r="H108" i="9" s="1"/>
  <c r="S164" i="9"/>
  <c r="R164" i="9"/>
  <c r="Q164" i="9"/>
  <c r="P164" i="9"/>
  <c r="O164" i="9"/>
  <c r="N164" i="9"/>
  <c r="M164" i="9"/>
  <c r="L164" i="9"/>
  <c r="K164" i="9"/>
  <c r="I164" i="9"/>
  <c r="G164" i="9"/>
  <c r="F164" i="9"/>
  <c r="E107" i="9" s="1"/>
  <c r="E164" i="9"/>
  <c r="S163" i="9"/>
  <c r="R163" i="9"/>
  <c r="Q163" i="9"/>
  <c r="P163" i="9"/>
  <c r="O163" i="9"/>
  <c r="N163" i="9"/>
  <c r="M163" i="9"/>
  <c r="L163" i="9"/>
  <c r="K163" i="9"/>
  <c r="I163" i="9"/>
  <c r="G163" i="9"/>
  <c r="F163" i="9"/>
  <c r="E106" i="9" s="1"/>
  <c r="E163" i="9"/>
  <c r="S162" i="9"/>
  <c r="R162" i="9"/>
  <c r="Q162" i="9"/>
  <c r="P162" i="9"/>
  <c r="O162" i="9"/>
  <c r="N162" i="9"/>
  <c r="M162" i="9"/>
  <c r="L162" i="9"/>
  <c r="K162" i="9"/>
  <c r="I162" i="9"/>
  <c r="G162" i="9"/>
  <c r="F105" i="9" s="1"/>
  <c r="F162" i="9"/>
  <c r="E162" i="9"/>
  <c r="S161" i="9"/>
  <c r="R161" i="9"/>
  <c r="Q161" i="9"/>
  <c r="P161" i="9"/>
  <c r="O161" i="9"/>
  <c r="N161" i="9"/>
  <c r="M161" i="9"/>
  <c r="L161" i="9"/>
  <c r="K161" i="9"/>
  <c r="I161" i="9"/>
  <c r="G161" i="9"/>
  <c r="F104" i="9" s="1"/>
  <c r="F161" i="9"/>
  <c r="E161" i="9"/>
  <c r="S160" i="9"/>
  <c r="R160" i="9"/>
  <c r="Q160" i="9"/>
  <c r="P160" i="9"/>
  <c r="O160" i="9"/>
  <c r="N160" i="9"/>
  <c r="M160" i="9"/>
  <c r="L160" i="9"/>
  <c r="K160" i="9"/>
  <c r="I160" i="9"/>
  <c r="G103" i="9" s="1"/>
  <c r="G160" i="9"/>
  <c r="F160" i="9"/>
  <c r="E160" i="9"/>
  <c r="S159" i="9"/>
  <c r="R159" i="9"/>
  <c r="Q159" i="9"/>
  <c r="P159" i="9"/>
  <c r="O159" i="9"/>
  <c r="N159" i="9"/>
  <c r="M159" i="9"/>
  <c r="L159" i="9"/>
  <c r="K159" i="9"/>
  <c r="I159" i="9"/>
  <c r="G159" i="9"/>
  <c r="F159" i="9"/>
  <c r="E159" i="9"/>
  <c r="S158" i="9"/>
  <c r="R158" i="9"/>
  <c r="Q158" i="9"/>
  <c r="P158" i="9"/>
  <c r="O158" i="9"/>
  <c r="N158" i="9"/>
  <c r="M158" i="9"/>
  <c r="L158" i="9"/>
  <c r="K158" i="9"/>
  <c r="I158" i="9"/>
  <c r="G158" i="9"/>
  <c r="F158" i="9"/>
  <c r="E158" i="9"/>
  <c r="S157" i="9"/>
  <c r="R157" i="9"/>
  <c r="Q157" i="9"/>
  <c r="P157" i="9"/>
  <c r="O157" i="9"/>
  <c r="N157" i="9"/>
  <c r="M157" i="9"/>
  <c r="L157" i="9"/>
  <c r="K157" i="9"/>
  <c r="I157" i="9"/>
  <c r="G157" i="9"/>
  <c r="F157" i="9"/>
  <c r="E157" i="9"/>
  <c r="D100" i="9" s="1"/>
  <c r="H100" i="9" s="1"/>
  <c r="M118" i="9"/>
  <c r="L118" i="9"/>
  <c r="K118" i="9"/>
  <c r="G118" i="9"/>
  <c r="F118" i="9"/>
  <c r="E118" i="9"/>
  <c r="D118" i="9"/>
  <c r="C118" i="9"/>
  <c r="J118" i="9" s="1"/>
  <c r="M117" i="9"/>
  <c r="L117" i="9"/>
  <c r="K117" i="9"/>
  <c r="G117" i="9"/>
  <c r="F117" i="9"/>
  <c r="E117" i="9"/>
  <c r="D117" i="9"/>
  <c r="C117" i="9"/>
  <c r="J117" i="9" s="1"/>
  <c r="M116" i="9"/>
  <c r="L116" i="9"/>
  <c r="K116" i="9"/>
  <c r="G116" i="9"/>
  <c r="F116" i="9"/>
  <c r="E116" i="9"/>
  <c r="C116" i="9"/>
  <c r="J116" i="9" s="1"/>
  <c r="M115" i="9"/>
  <c r="L115" i="9"/>
  <c r="K115" i="9"/>
  <c r="J115" i="9"/>
  <c r="G115" i="9"/>
  <c r="F115" i="9"/>
  <c r="D115" i="9"/>
  <c r="C115" i="9"/>
  <c r="M114" i="9"/>
  <c r="L114" i="9"/>
  <c r="K114" i="9"/>
  <c r="G114" i="9"/>
  <c r="F114" i="9"/>
  <c r="D114" i="9"/>
  <c r="C114" i="9"/>
  <c r="J114" i="9" s="1"/>
  <c r="M113" i="9"/>
  <c r="L113" i="9"/>
  <c r="K113" i="9"/>
  <c r="J113" i="9"/>
  <c r="G113" i="9"/>
  <c r="E113" i="9"/>
  <c r="D113" i="9"/>
  <c r="C113" i="9"/>
  <c r="M112" i="9"/>
  <c r="L112" i="9"/>
  <c r="K112" i="9"/>
  <c r="G112" i="9"/>
  <c r="E112" i="9"/>
  <c r="D112" i="9"/>
  <c r="C112" i="9"/>
  <c r="J112" i="9" s="1"/>
  <c r="M111" i="9"/>
  <c r="L111" i="9"/>
  <c r="K111" i="9"/>
  <c r="J111" i="9"/>
  <c r="F111" i="9"/>
  <c r="E111" i="9"/>
  <c r="D111" i="9"/>
  <c r="C111" i="9"/>
  <c r="M110" i="9"/>
  <c r="L110" i="9"/>
  <c r="K110" i="9"/>
  <c r="G110" i="9"/>
  <c r="F110" i="9"/>
  <c r="E110" i="9"/>
  <c r="D110" i="9"/>
  <c r="C110" i="9"/>
  <c r="J110" i="9" s="1"/>
  <c r="M109" i="9"/>
  <c r="L109" i="9"/>
  <c r="K109" i="9"/>
  <c r="J109" i="9"/>
  <c r="G109" i="9"/>
  <c r="F109" i="9"/>
  <c r="E109" i="9"/>
  <c r="D109" i="9"/>
  <c r="C109" i="9"/>
  <c r="M108" i="9"/>
  <c r="L108" i="9"/>
  <c r="K108" i="9"/>
  <c r="G108" i="9"/>
  <c r="F108" i="9"/>
  <c r="E108" i="9"/>
  <c r="C108" i="9"/>
  <c r="J108" i="9" s="1"/>
  <c r="M107" i="9"/>
  <c r="L107" i="9"/>
  <c r="K107" i="9"/>
  <c r="J107" i="9"/>
  <c r="G107" i="9"/>
  <c r="F107" i="9"/>
  <c r="D107" i="9"/>
  <c r="C107" i="9"/>
  <c r="M106" i="9"/>
  <c r="L106" i="9"/>
  <c r="K106" i="9"/>
  <c r="G106" i="9"/>
  <c r="F106" i="9"/>
  <c r="D106" i="9"/>
  <c r="C106" i="9"/>
  <c r="J106" i="9" s="1"/>
  <c r="M105" i="9"/>
  <c r="L105" i="9"/>
  <c r="K105" i="9"/>
  <c r="J105" i="9"/>
  <c r="G105" i="9"/>
  <c r="E105" i="9"/>
  <c r="D105" i="9"/>
  <c r="C105" i="9"/>
  <c r="M104" i="9"/>
  <c r="L104" i="9"/>
  <c r="K104" i="9"/>
  <c r="G104" i="9"/>
  <c r="E104" i="9"/>
  <c r="D104" i="9"/>
  <c r="C104" i="9"/>
  <c r="J104" i="9" s="1"/>
  <c r="M103" i="9"/>
  <c r="L103" i="9"/>
  <c r="K103" i="9"/>
  <c r="J103" i="9"/>
  <c r="F103" i="9"/>
  <c r="E103" i="9"/>
  <c r="D103" i="9"/>
  <c r="C103" i="9"/>
  <c r="M102" i="9"/>
  <c r="L102" i="9"/>
  <c r="K102" i="9"/>
  <c r="G102" i="9"/>
  <c r="F102" i="9"/>
  <c r="E102" i="9"/>
  <c r="D102" i="9"/>
  <c r="C102" i="9"/>
  <c r="J102" i="9" s="1"/>
  <c r="M101" i="9"/>
  <c r="L101" i="9"/>
  <c r="K101" i="9"/>
  <c r="J101" i="9"/>
  <c r="G101" i="9"/>
  <c r="F101" i="9"/>
  <c r="E101" i="9"/>
  <c r="D101" i="9"/>
  <c r="C101" i="9"/>
  <c r="M100" i="9"/>
  <c r="L100" i="9"/>
  <c r="K100" i="9"/>
  <c r="G100" i="9"/>
  <c r="F100" i="9"/>
  <c r="E100" i="9"/>
  <c r="C100" i="9"/>
  <c r="J100" i="9" s="1"/>
  <c r="G98" i="9"/>
  <c r="F98" i="9"/>
  <c r="E98" i="9"/>
  <c r="D98" i="9"/>
  <c r="C98" i="9"/>
  <c r="C76" i="9"/>
  <c r="P75" i="9"/>
  <c r="D27" i="9"/>
  <c r="D26" i="9"/>
  <c r="D25" i="9"/>
  <c r="D24" i="9"/>
  <c r="D23" i="9"/>
  <c r="E20" i="9"/>
  <c r="AF25" i="1"/>
  <c r="Z25" i="1"/>
  <c r="T25" i="1"/>
  <c r="L65" i="10" l="1"/>
  <c r="L55" i="10"/>
  <c r="H106" i="9"/>
  <c r="H115" i="9"/>
  <c r="H101" i="9"/>
  <c r="H109" i="9"/>
  <c r="H117" i="9"/>
  <c r="H118" i="9"/>
  <c r="H102" i="9"/>
  <c r="H103" i="9"/>
  <c r="H110" i="9"/>
  <c r="H111" i="9"/>
  <c r="H104" i="9"/>
  <c r="H105" i="9"/>
  <c r="H112" i="9"/>
  <c r="H113" i="9"/>
  <c r="H107" i="9"/>
  <c r="H114" i="9"/>
  <c r="M55" i="10"/>
  <c r="L56" i="10"/>
  <c r="K57" i="10"/>
  <c r="M59" i="10"/>
  <c r="L60" i="10"/>
  <c r="K61" i="10"/>
  <c r="M63" i="10"/>
  <c r="L64" i="10"/>
  <c r="L68" i="10"/>
  <c r="K69" i="10"/>
  <c r="M71" i="10"/>
  <c r="K73" i="10"/>
  <c r="K56" i="10"/>
  <c r="M58" i="10"/>
  <c r="L59" i="10"/>
  <c r="M62" i="10"/>
  <c r="D67" i="10"/>
  <c r="H67" i="10" s="1"/>
  <c r="K66" i="10"/>
  <c r="M68" i="10"/>
  <c r="L69" i="10"/>
  <c r="K70" i="10"/>
  <c r="L73" i="10"/>
  <c r="H57" i="10"/>
  <c r="H73" i="10"/>
  <c r="H65" i="10"/>
  <c r="H55" i="10"/>
  <c r="H56" i="10"/>
  <c r="H61" i="10"/>
  <c r="H62" i="10"/>
  <c r="H69" i="10"/>
  <c r="H70" i="10"/>
  <c r="H63" i="10"/>
  <c r="H64" i="10"/>
  <c r="H71" i="10"/>
  <c r="H72" i="10"/>
  <c r="H58" i="10"/>
  <c r="H66" i="10"/>
  <c r="H59" i="10"/>
  <c r="H60" i="10"/>
  <c r="H68" i="10"/>
  <c r="C21" i="2"/>
  <c r="D43" i="2"/>
  <c r="O20" i="2"/>
  <c r="K25" i="10" l="1"/>
  <c r="C60" i="2"/>
  <c r="I60" i="2" s="1"/>
  <c r="C61" i="2"/>
  <c r="I61" i="2" s="1"/>
  <c r="C62" i="2"/>
  <c r="I62" i="2" s="1"/>
  <c r="C63" i="2"/>
  <c r="I63" i="2" s="1"/>
  <c r="C45" i="2"/>
  <c r="I45" i="2" s="1"/>
  <c r="C46" i="2"/>
  <c r="I46" i="2" s="1"/>
  <c r="C47" i="2"/>
  <c r="I47" i="2" s="1"/>
  <c r="C48" i="2"/>
  <c r="I48" i="2" s="1"/>
  <c r="C49" i="2"/>
  <c r="I49" i="2" s="1"/>
  <c r="C50" i="2"/>
  <c r="I50" i="2" s="1"/>
  <c r="C51" i="2"/>
  <c r="I51" i="2" s="1"/>
  <c r="C52" i="2"/>
  <c r="I52" i="2" s="1"/>
  <c r="C53" i="2"/>
  <c r="I53" i="2" s="1"/>
  <c r="C54" i="2"/>
  <c r="I54" i="2" s="1"/>
  <c r="C55" i="2"/>
  <c r="I55" i="2" s="1"/>
  <c r="C56" i="2"/>
  <c r="I56" i="2" s="1"/>
  <c r="C57" i="2"/>
  <c r="I57" i="2" s="1"/>
  <c r="C58" i="2"/>
  <c r="I58" i="2" s="1"/>
  <c r="C59" i="2"/>
  <c r="I59" i="2" s="1"/>
  <c r="C43" i="2"/>
  <c r="D14" i="7" l="1"/>
  <c r="D13" i="7"/>
  <c r="D12" i="7"/>
  <c r="D11" i="7"/>
  <c r="D10" i="7"/>
  <c r="C14" i="7"/>
  <c r="C13" i="7"/>
  <c r="C12" i="7"/>
  <c r="C11" i="7"/>
  <c r="C10" i="7"/>
  <c r="R103" i="2" l="1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L102" i="2"/>
  <c r="K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02" i="2"/>
  <c r="J63" i="2" l="1"/>
  <c r="J59" i="2"/>
  <c r="J55" i="2"/>
  <c r="J51" i="2"/>
  <c r="J47" i="2"/>
  <c r="K62" i="2"/>
  <c r="K58" i="2"/>
  <c r="K54" i="2"/>
  <c r="K50" i="2"/>
  <c r="K46" i="2"/>
  <c r="L61" i="2"/>
  <c r="L57" i="2"/>
  <c r="L53" i="2"/>
  <c r="L49" i="2"/>
  <c r="J62" i="2"/>
  <c r="J58" i="2"/>
  <c r="J54" i="2"/>
  <c r="J50" i="2"/>
  <c r="J46" i="2"/>
  <c r="K61" i="2"/>
  <c r="K57" i="2"/>
  <c r="K53" i="2"/>
  <c r="K49" i="2"/>
  <c r="L45" i="2"/>
  <c r="L60" i="2"/>
  <c r="L56" i="2"/>
  <c r="L52" i="2"/>
  <c r="L48" i="2"/>
  <c r="J61" i="2"/>
  <c r="J57" i="2"/>
  <c r="J53" i="2"/>
  <c r="J49" i="2"/>
  <c r="K45" i="2"/>
  <c r="K60" i="2"/>
  <c r="K56" i="2"/>
  <c r="K52" i="2"/>
  <c r="K48" i="2"/>
  <c r="L63" i="2"/>
  <c r="L59" i="2"/>
  <c r="L55" i="2"/>
  <c r="L51" i="2"/>
  <c r="L47" i="2"/>
  <c r="J45" i="2"/>
  <c r="J60" i="2"/>
  <c r="J56" i="2"/>
  <c r="J52" i="2"/>
  <c r="J48" i="2"/>
  <c r="K63" i="2"/>
  <c r="K59" i="2"/>
  <c r="K55" i="2"/>
  <c r="K51" i="2"/>
  <c r="K47" i="2"/>
  <c r="L62" i="2"/>
  <c r="L58" i="2"/>
  <c r="L54" i="2"/>
  <c r="L50" i="2"/>
  <c r="L46" i="2"/>
  <c r="F102" i="2"/>
  <c r="G102" i="2"/>
  <c r="H102" i="2"/>
  <c r="F103" i="2"/>
  <c r="G103" i="2"/>
  <c r="H103" i="2"/>
  <c r="F104" i="2"/>
  <c r="G104" i="2"/>
  <c r="H104" i="2"/>
  <c r="F105" i="2"/>
  <c r="G105" i="2"/>
  <c r="H105" i="2"/>
  <c r="F106" i="2"/>
  <c r="G106" i="2"/>
  <c r="H106" i="2"/>
  <c r="F107" i="2"/>
  <c r="G107" i="2"/>
  <c r="H107" i="2"/>
  <c r="F108" i="2"/>
  <c r="G108" i="2"/>
  <c r="H108" i="2"/>
  <c r="F109" i="2"/>
  <c r="G109" i="2"/>
  <c r="H109" i="2"/>
  <c r="F110" i="2"/>
  <c r="G110" i="2"/>
  <c r="H110" i="2"/>
  <c r="F111" i="2"/>
  <c r="G111" i="2"/>
  <c r="H111" i="2"/>
  <c r="F112" i="2"/>
  <c r="G112" i="2"/>
  <c r="H112" i="2"/>
  <c r="F113" i="2"/>
  <c r="G113" i="2"/>
  <c r="H113" i="2"/>
  <c r="F114" i="2"/>
  <c r="G114" i="2"/>
  <c r="H114" i="2"/>
  <c r="F115" i="2"/>
  <c r="G115" i="2"/>
  <c r="H115" i="2"/>
  <c r="F116" i="2"/>
  <c r="G116" i="2"/>
  <c r="H116" i="2"/>
  <c r="F117" i="2"/>
  <c r="G117" i="2"/>
  <c r="H117" i="2"/>
  <c r="F118" i="2"/>
  <c r="G118" i="2"/>
  <c r="H118" i="2"/>
  <c r="F119" i="2"/>
  <c r="G119" i="2"/>
  <c r="H119" i="2"/>
  <c r="F120" i="2"/>
  <c r="G120" i="2"/>
  <c r="H120" i="2"/>
  <c r="E103" i="2"/>
  <c r="D46" i="2" s="1"/>
  <c r="E104" i="2"/>
  <c r="D47" i="2" s="1"/>
  <c r="E105" i="2"/>
  <c r="D48" i="2" s="1"/>
  <c r="E106" i="2"/>
  <c r="D49" i="2" s="1"/>
  <c r="E107" i="2"/>
  <c r="D50" i="2" s="1"/>
  <c r="E108" i="2"/>
  <c r="D51" i="2" s="1"/>
  <c r="E109" i="2"/>
  <c r="D52" i="2" s="1"/>
  <c r="E110" i="2"/>
  <c r="D53" i="2" s="1"/>
  <c r="E111" i="2"/>
  <c r="D54" i="2" s="1"/>
  <c r="E112" i="2"/>
  <c r="D55" i="2" s="1"/>
  <c r="E113" i="2"/>
  <c r="D56" i="2" s="1"/>
  <c r="E114" i="2"/>
  <c r="D57" i="2" s="1"/>
  <c r="E115" i="2"/>
  <c r="D58" i="2" s="1"/>
  <c r="E116" i="2"/>
  <c r="D59" i="2" s="1"/>
  <c r="E117" i="2"/>
  <c r="D60" i="2" s="1"/>
  <c r="E118" i="2"/>
  <c r="D61" i="2" s="1"/>
  <c r="E119" i="2"/>
  <c r="D62" i="2" s="1"/>
  <c r="E120" i="2"/>
  <c r="D63" i="2" s="1"/>
  <c r="E102" i="2"/>
  <c r="D45" i="2" s="1"/>
  <c r="E122" i="2" l="1"/>
</calcChain>
</file>

<file path=xl/sharedStrings.xml><?xml version="1.0" encoding="utf-8"?>
<sst xmlns="http://schemas.openxmlformats.org/spreadsheetml/2006/main" count="1898" uniqueCount="129">
  <si>
    <t>LOCALIDAD</t>
  </si>
  <si>
    <t>Total Km - Carril (Arterial+Intermedia+Local+Troncal)</t>
  </si>
  <si>
    <t>Total Km - Carril (Arterial+Intermedia+Local)</t>
  </si>
  <si>
    <t xml:space="preserve"> ARTERIAL </t>
  </si>
  <si>
    <t xml:space="preserve">INTERMEDIA </t>
  </si>
  <si>
    <t>LOCAL</t>
  </si>
  <si>
    <t>TRONCAL</t>
  </si>
  <si>
    <t>1  Usaquén</t>
  </si>
  <si>
    <t>2  Chapinero</t>
  </si>
  <si>
    <t>3  Santafe</t>
  </si>
  <si>
    <t>4  San Cristobal</t>
  </si>
  <si>
    <t>5  Usme</t>
  </si>
  <si>
    <t>6  Tunjuelito</t>
  </si>
  <si>
    <t>7  Bosa</t>
  </si>
  <si>
    <t>8  Kennedy</t>
  </si>
  <si>
    <t>9  Fontibón</t>
  </si>
  <si>
    <t>10  Engativá</t>
  </si>
  <si>
    <t>11  Suba</t>
  </si>
  <si>
    <t>12  Barrios Unidos</t>
  </si>
  <si>
    <t>13  Teusaquillo</t>
  </si>
  <si>
    <t>14  Los Mártires</t>
  </si>
  <si>
    <t>15  Antonio Nariño</t>
  </si>
  <si>
    <t>16  Puente Aranda</t>
  </si>
  <si>
    <t>17  La Candelaria</t>
  </si>
  <si>
    <t>18  Rafael Uribe Uribe</t>
  </si>
  <si>
    <t>19  Ciudad Bolivar</t>
  </si>
  <si>
    <t>Total Km-carril</t>
  </si>
  <si>
    <t>AÑO</t>
  </si>
  <si>
    <t>AÑOS</t>
  </si>
  <si>
    <t>ARTERIAL</t>
  </si>
  <si>
    <t>INTERMEDIA</t>
  </si>
  <si>
    <t xml:space="preserve">MALLA VIAL KM - CARRIL </t>
  </si>
  <si>
    <t>ESTADO</t>
  </si>
  <si>
    <t>MALLA VIAL (ARTERIAL, INTERMEDIA Y LOCAL)</t>
  </si>
  <si>
    <t>BUENO</t>
  </si>
  <si>
    <t>REGULAR</t>
  </si>
  <si>
    <t>MALO</t>
  </si>
  <si>
    <t>Km-carril</t>
  </si>
  <si>
    <t>%</t>
  </si>
  <si>
    <t>KM-CARRIL / MALLA VIAL ARTERIAL</t>
  </si>
  <si>
    <t xml:space="preserve">Malla Vial </t>
  </si>
  <si>
    <t>Malla Vial</t>
  </si>
  <si>
    <t>Arterial</t>
  </si>
  <si>
    <t>Intermedia</t>
  </si>
  <si>
    <t>Local</t>
  </si>
  <si>
    <t>Localidad</t>
  </si>
  <si>
    <t>Listas</t>
  </si>
  <si>
    <t>Usaquén</t>
  </si>
  <si>
    <t>Chapinero</t>
  </si>
  <si>
    <t>Santafe</t>
  </si>
  <si>
    <t>San Cristobal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</si>
  <si>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</si>
  <si>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</si>
  <si>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</si>
  <si>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</si>
  <si>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</si>
  <si>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</si>
  <si>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</si>
  <si>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</si>
  <si>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</si>
  <si>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</si>
  <si>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</si>
  <si>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</si>
  <si>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</si>
  <si>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 Uribe</t>
  </si>
  <si>
    <t>Ciudad Bolivar</t>
  </si>
  <si>
    <t xml:space="preserve">Km- Carril </t>
  </si>
  <si>
    <t xml:space="preserve">Estado Malla Vial </t>
  </si>
  <si>
    <t xml:space="preserve">Local </t>
  </si>
  <si>
    <t xml:space="preserve">Total </t>
  </si>
  <si>
    <t>Troncal</t>
  </si>
  <si>
    <t xml:space="preserve">Km- Carril por tipo de Malla Vial </t>
  </si>
  <si>
    <t>Estado de la Malla Vial</t>
  </si>
  <si>
    <t>Estado</t>
  </si>
  <si>
    <t xml:space="preserve">Bueno </t>
  </si>
  <si>
    <t xml:space="preserve">Regular </t>
  </si>
  <si>
    <t>Malo</t>
  </si>
  <si>
    <t>TOTAL</t>
  </si>
  <si>
    <t>Bueno</t>
  </si>
  <si>
    <t>Tipo de Malla Vial</t>
  </si>
  <si>
    <t xml:space="preserve">Extensión de la Malla Vial </t>
  </si>
  <si>
    <t>Bogotá</t>
  </si>
  <si>
    <t>TOTAL MALLA VIAL</t>
  </si>
  <si>
    <t>TIPO DE MALLA</t>
  </si>
  <si>
    <t>Km-Carril</t>
  </si>
  <si>
    <t>Km - Carril</t>
  </si>
  <si>
    <t xml:space="preserve">REGULAR </t>
  </si>
  <si>
    <t>ESTADO MALLA VIAL</t>
  </si>
  <si>
    <t xml:space="preserve">TOTAL </t>
  </si>
  <si>
    <t xml:space="preserve">  </t>
  </si>
  <si>
    <t>Localidades</t>
  </si>
  <si>
    <t>INFRAESTRUCTURA VIAL BOGOTÁ</t>
  </si>
  <si>
    <t>3  Santa fe</t>
  </si>
  <si>
    <t>4  San Cristóbal</t>
  </si>
  <si>
    <t>19  Ciudad Bolívar</t>
  </si>
  <si>
    <t>Totales</t>
  </si>
  <si>
    <t>ARTERIAL CON TRONCAL</t>
  </si>
  <si>
    <t>ARTERIAL SIN TRONCAL</t>
  </si>
  <si>
    <t>1711,85 Km-carril</t>
  </si>
  <si>
    <t>404,85 Km-carril</t>
  </si>
  <si>
    <t>1033,67 Km-carril</t>
  </si>
  <si>
    <t>3150,37 Km-carril</t>
  </si>
  <si>
    <t>MALLA VIAL</t>
  </si>
  <si>
    <t>Mapas de Calor - Estado*</t>
  </si>
  <si>
    <r>
      <t>Extensión de la Malla Vial</t>
    </r>
    <r>
      <rPr>
        <b/>
        <sz val="26"/>
        <color theme="3"/>
        <rFont val="Calibri"/>
        <family val="2"/>
        <scheme val="minor"/>
      </rPr>
      <t xml:space="preserve"> </t>
    </r>
  </si>
  <si>
    <t>ARTERIAL (Incluye Troncal)</t>
  </si>
  <si>
    <t>ARTERIAL (No Incluye Troncal)</t>
  </si>
  <si>
    <t>ARTERIAL con troncal</t>
  </si>
  <si>
    <t>arterial sin troncal 2013</t>
  </si>
  <si>
    <t>TRONCAL (Incluye Mixto y Solo Bus)</t>
  </si>
  <si>
    <t>3  Chapinero</t>
  </si>
  <si>
    <t>4  Chapinero</t>
  </si>
  <si>
    <t>5  Chapinero</t>
  </si>
  <si>
    <t>6  Chapinero</t>
  </si>
  <si>
    <t>7  Chapinero</t>
  </si>
  <si>
    <t>8  Chapinero</t>
  </si>
  <si>
    <t>9  Chapinero</t>
  </si>
  <si>
    <t>10  Chapinero</t>
  </si>
  <si>
    <t>11  Chapinero</t>
  </si>
  <si>
    <t>12  Chapinero</t>
  </si>
  <si>
    <t>13  Chapinero</t>
  </si>
  <si>
    <t>14  Chapinero</t>
  </si>
  <si>
    <t>15  Chapinero</t>
  </si>
  <si>
    <t>16  Chapinero</t>
  </si>
  <si>
    <t>17  Chapinero</t>
  </si>
  <si>
    <t>18  Chapinero</t>
  </si>
  <si>
    <t>19  Chapinero</t>
  </si>
  <si>
    <t>Estado y extensión de la Malla Vial</t>
  </si>
  <si>
    <t>3  Santa 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</si>
</sst>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\ &quot;Km-carril&quot;"/>
    <numFmt numFmtId="165" formatCode="0.0%"/>
    <numFmt numFmtId="166" formatCode="#,##0.0\ &quot;Km-carril&quot;"/>
    <numFmt numFmtId="167" formatCode="0.000%"/>
    <numFmt numFmtId="168" formatCode="0.00\ &quot;Km-carril&quot;"/>
    <numFmt numFmtId="169" formatCode="_(* #,##0_);_(* \(#,##0\);_(* &quot;-&quot;??_);_(@_)"/>
    <numFmt numFmtId="170" formatCode="#,##0.00\ &quot;Km-carril&quot;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theme="8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8"/>
      <color theme="0"/>
      <name val="Arial"/>
      <family val="2"/>
    </font>
    <font>
      <b/>
      <sz val="10"/>
      <color theme="3"/>
      <name val="Arial"/>
      <family val="2"/>
    </font>
    <font>
      <sz val="10"/>
      <color theme="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4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24"/>
      <color theme="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6"/>
      <color theme="3"/>
      <name val="Calibri"/>
      <family val="2"/>
      <scheme val="minor"/>
    </font>
    <font>
      <b/>
      <u/>
      <sz val="24"/>
      <color theme="5"/>
      <name val="Calibri"/>
      <family val="2"/>
      <scheme val="minor"/>
    </font>
    <font>
      <b/>
      <sz val="36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24"/>
      <color theme="9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3"/>
      <name val="Arial"/>
      <family val="2"/>
    </font>
    <font>
      <sz val="14"/>
      <color theme="3"/>
      <name val="Arial"/>
      <family val="2"/>
    </font>
    <font>
      <b/>
      <sz val="14"/>
      <color rgb="FF00B050"/>
      <name val="Arial"/>
      <family val="2"/>
    </font>
    <font>
      <sz val="14"/>
      <color rgb="FF00B050"/>
      <name val="Calibri"/>
      <family val="2"/>
      <scheme val="minor"/>
    </font>
    <font>
      <b/>
      <sz val="14"/>
      <color rgb="FFFF0000"/>
      <name val="Arial"/>
      <family val="2"/>
    </font>
    <font>
      <sz val="14"/>
      <color rgb="FFFF0000"/>
      <name val="Calibri"/>
      <family val="2"/>
      <scheme val="minor"/>
    </font>
    <font>
      <sz val="14"/>
      <color rgb="FF00B050"/>
      <name val="Arial"/>
      <family val="2"/>
    </font>
    <font>
      <sz val="14"/>
      <color rgb="FFFF0000"/>
      <name val="Arial"/>
      <family val="2"/>
    </font>
    <font>
      <b/>
      <sz val="2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sz val="16"/>
      <color theme="3"/>
      <name val="Calibri"/>
      <family val="2"/>
      <scheme val="minor"/>
    </font>
    <font>
      <b/>
      <sz val="14"/>
      <color rgb="FF1F497D"/>
      <name val="Calibri"/>
      <family val="2"/>
      <scheme val="minor"/>
    </font>
    <font>
      <b/>
      <sz val="26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sz val="11"/>
      <color theme="5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4" tint="0.59996337778862885"/>
      </left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6" tint="0.39994506668294322"/>
      </left>
      <right style="hair">
        <color theme="6" tint="0.39994506668294322"/>
      </right>
      <top style="hair">
        <color theme="6" tint="0.39994506668294322"/>
      </top>
      <bottom style="hair">
        <color theme="6" tint="0.3999450666829432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9">
    <xf numFmtId="0" fontId="0" fillId="0" borderId="0" xfId="0"/>
    <xf numFmtId="0" fontId="5" fillId="0" borderId="2" xfId="2" applyFont="1" applyFill="1" applyBorder="1"/>
    <xf numFmtId="2" fontId="6" fillId="0" borderId="2" xfId="2" applyNumberFormat="1" applyFont="1" applyFill="1" applyBorder="1" applyAlignment="1">
      <alignment horizontal="center"/>
    </xf>
    <xf numFmtId="0" fontId="5" fillId="0" borderId="2" xfId="2" applyFont="1" applyFill="1" applyBorder="1" applyAlignment="1">
      <alignment vertical="center"/>
    </xf>
    <xf numFmtId="164" fontId="5" fillId="0" borderId="2" xfId="2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5" fillId="0" borderId="2" xfId="2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 vertical="center" wrapText="1"/>
    </xf>
    <xf numFmtId="0" fontId="6" fillId="0" borderId="2" xfId="2" applyFont="1" applyFill="1" applyBorder="1"/>
    <xf numFmtId="0" fontId="0" fillId="2" borderId="2" xfId="0" applyFill="1" applyBorder="1"/>
    <xf numFmtId="0" fontId="0" fillId="2" borderId="0" xfId="0" applyFill="1" applyAlignment="1"/>
    <xf numFmtId="0" fontId="8" fillId="2" borderId="0" xfId="0" applyFont="1" applyFill="1" applyBorder="1" applyAlignment="1">
      <alignment horizontal="center"/>
    </xf>
    <xf numFmtId="9" fontId="0" fillId="0" borderId="0" xfId="1" applyFont="1"/>
    <xf numFmtId="165" fontId="0" fillId="0" borderId="0" xfId="1" applyNumberFormat="1" applyFont="1"/>
    <xf numFmtId="10" fontId="0" fillId="0" borderId="0" xfId="1" applyNumberFormat="1" applyFont="1"/>
    <xf numFmtId="10" fontId="0" fillId="2" borderId="0" xfId="1" applyNumberFormat="1" applyFont="1" applyFill="1"/>
    <xf numFmtId="10" fontId="0" fillId="2" borderId="2" xfId="1" applyNumberFormat="1" applyFont="1" applyFill="1" applyBorder="1"/>
    <xf numFmtId="0" fontId="11" fillId="5" borderId="14" xfId="0" applyFont="1" applyFill="1" applyBorder="1" applyAlignment="1">
      <alignment horizontal="center" vertical="center" wrapText="1"/>
    </xf>
    <xf numFmtId="10" fontId="11" fillId="5" borderId="14" xfId="3" applyNumberFormat="1" applyFont="1" applyFill="1" applyBorder="1" applyAlignment="1">
      <alignment horizontal="center" vertical="center" wrapText="1"/>
    </xf>
    <xf numFmtId="2" fontId="12" fillId="0" borderId="15" xfId="0" applyNumberFormat="1" applyFont="1" applyFill="1" applyBorder="1" applyAlignment="1">
      <alignment horizontal="center" vertical="center" wrapText="1"/>
    </xf>
    <xf numFmtId="10" fontId="12" fillId="0" borderId="15" xfId="3" applyNumberFormat="1" applyFont="1" applyFill="1" applyBorder="1" applyAlignment="1">
      <alignment horizontal="center" vertical="center" wrapText="1"/>
    </xf>
    <xf numFmtId="164" fontId="11" fillId="6" borderId="16" xfId="0" applyNumberFormat="1" applyFont="1" applyFill="1" applyBorder="1" applyAlignment="1">
      <alignment horizontal="center" vertical="center"/>
    </xf>
    <xf numFmtId="165" fontId="11" fillId="6" borderId="17" xfId="3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0" xfId="2" applyFont="1" applyFill="1" applyBorder="1" applyAlignment="1">
      <alignment horizontal="center" vertical="center" wrapText="1"/>
    </xf>
    <xf numFmtId="2" fontId="6" fillId="0" borderId="0" xfId="2" applyNumberFormat="1" applyFont="1" applyFill="1" applyBorder="1" applyAlignment="1">
      <alignment horizontal="center"/>
    </xf>
    <xf numFmtId="164" fontId="5" fillId="0" borderId="0" xfId="2" applyNumberFormat="1" applyFont="1" applyFill="1" applyBorder="1" applyAlignment="1">
      <alignment horizontal="center" vertical="center"/>
    </xf>
    <xf numFmtId="0" fontId="5" fillId="0" borderId="18" xfId="2" applyFont="1" applyFill="1" applyBorder="1" applyAlignment="1">
      <alignment horizontal="center" vertical="center" wrapText="1"/>
    </xf>
    <xf numFmtId="9" fontId="0" fillId="0" borderId="0" xfId="1" applyFont="1" applyBorder="1" applyAlignment="1">
      <alignment horizontal="center"/>
    </xf>
    <xf numFmtId="9" fontId="11" fillId="5" borderId="14" xfId="1" applyFont="1" applyFill="1" applyBorder="1" applyAlignment="1">
      <alignment horizontal="center" vertical="center" wrapText="1"/>
    </xf>
    <xf numFmtId="10" fontId="0" fillId="2" borderId="23" xfId="1" applyNumberFormat="1" applyFont="1" applyFill="1" applyBorder="1" applyAlignment="1"/>
    <xf numFmtId="0" fontId="13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5" fillId="2" borderId="2" xfId="0" applyFont="1" applyFill="1" applyBorder="1" applyAlignment="1">
      <alignment horizontal="center"/>
    </xf>
    <xf numFmtId="0" fontId="17" fillId="0" borderId="0" xfId="0" applyFont="1"/>
    <xf numFmtId="0" fontId="9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/>
    </xf>
    <xf numFmtId="2" fontId="20" fillId="2" borderId="0" xfId="0" applyNumberFormat="1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8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horizontal="center"/>
    </xf>
    <xf numFmtId="10" fontId="21" fillId="2" borderId="0" xfId="1" applyNumberFormat="1" applyFont="1" applyFill="1"/>
    <xf numFmtId="10" fontId="20" fillId="2" borderId="0" xfId="1" applyNumberFormat="1" applyFont="1" applyFill="1" applyAlignment="1">
      <alignment horizontal="center"/>
    </xf>
    <xf numFmtId="164" fontId="20" fillId="2" borderId="0" xfId="1" applyNumberFormat="1" applyFont="1" applyFill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1" fillId="2" borderId="0" xfId="0" applyFont="1" applyFill="1"/>
    <xf numFmtId="0" fontId="3" fillId="0" borderId="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/>
    </xf>
    <xf numFmtId="0" fontId="25" fillId="8" borderId="27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166" fontId="20" fillId="2" borderId="27" xfId="0" applyNumberFormat="1" applyFont="1" applyFill="1" applyBorder="1" applyAlignment="1">
      <alignment horizontal="center" vertical="center"/>
    </xf>
    <xf numFmtId="0" fontId="19" fillId="5" borderId="27" xfId="0" applyFont="1" applyFill="1" applyBorder="1" applyAlignment="1">
      <alignment horizontal="center" vertical="center"/>
    </xf>
    <xf numFmtId="166" fontId="19" fillId="5" borderId="27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/>
    <xf numFmtId="0" fontId="26" fillId="2" borderId="0" xfId="0" applyFont="1" applyFill="1" applyBorder="1" applyAlignment="1"/>
    <xf numFmtId="0" fontId="25" fillId="2" borderId="0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left"/>
    </xf>
    <xf numFmtId="0" fontId="31" fillId="2" borderId="0" xfId="0" applyFont="1" applyFill="1" applyBorder="1" applyAlignment="1">
      <alignment horizontal="left" vertical="top"/>
    </xf>
    <xf numFmtId="0" fontId="9" fillId="2" borderId="27" xfId="0" applyFont="1" applyFill="1" applyBorder="1" applyAlignment="1">
      <alignment horizontal="left"/>
    </xf>
    <xf numFmtId="2" fontId="20" fillId="2" borderId="27" xfId="0" applyNumberFormat="1" applyFont="1" applyFill="1" applyBorder="1" applyAlignment="1">
      <alignment horizontal="center"/>
    </xf>
    <xf numFmtId="4" fontId="20" fillId="2" borderId="27" xfId="0" applyNumberFormat="1" applyFont="1" applyFill="1" applyBorder="1" applyAlignment="1">
      <alignment horizontal="center"/>
    </xf>
    <xf numFmtId="0" fontId="9" fillId="2" borderId="28" xfId="0" applyFont="1" applyFill="1" applyBorder="1" applyAlignment="1">
      <alignment horizontal="left"/>
    </xf>
    <xf numFmtId="10" fontId="20" fillId="2" borderId="28" xfId="1" applyNumberFormat="1" applyFont="1" applyFill="1" applyBorder="1" applyAlignment="1">
      <alignment horizontal="center"/>
    </xf>
    <xf numFmtId="0" fontId="33" fillId="10" borderId="0" xfId="0" applyFont="1" applyFill="1" applyBorder="1" applyAlignment="1">
      <alignment horizontal="center" vertical="center" wrapText="1"/>
    </xf>
    <xf numFmtId="0" fontId="13" fillId="0" borderId="0" xfId="0" applyFont="1"/>
    <xf numFmtId="0" fontId="33" fillId="0" borderId="0" xfId="0" applyFont="1" applyFill="1" applyBorder="1" applyAlignment="1">
      <alignment horizontal="center" vertical="center" wrapText="1"/>
    </xf>
    <xf numFmtId="0" fontId="33" fillId="10" borderId="14" xfId="0" applyFont="1" applyFill="1" applyBorder="1" applyAlignment="1">
      <alignment horizontal="center" vertical="center" wrapText="1"/>
    </xf>
    <xf numFmtId="10" fontId="33" fillId="10" borderId="14" xfId="3" applyNumberFormat="1" applyFont="1" applyFill="1" applyBorder="1" applyAlignment="1">
      <alignment horizontal="center" vertical="center" wrapText="1"/>
    </xf>
    <xf numFmtId="10" fontId="33" fillId="0" borderId="0" xfId="3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 applyBorder="1" applyAlignment="1">
      <alignment horizontal="left" vertical="center" wrapText="1"/>
    </xf>
    <xf numFmtId="2" fontId="34" fillId="0" borderId="0" xfId="0" applyNumberFormat="1" applyFont="1" applyFill="1" applyBorder="1" applyAlignment="1">
      <alignment horizontal="center" vertical="center" wrapText="1"/>
    </xf>
    <xf numFmtId="167" fontId="34" fillId="0" borderId="0" xfId="3" applyNumberFormat="1" applyFont="1" applyFill="1" applyBorder="1" applyAlignment="1">
      <alignment horizontal="center" vertical="center" wrapText="1"/>
    </xf>
    <xf numFmtId="10" fontId="34" fillId="0" borderId="0" xfId="3" applyNumberFormat="1" applyFont="1" applyFill="1" applyBorder="1" applyAlignment="1">
      <alignment horizontal="center" vertical="center" wrapText="1"/>
    </xf>
    <xf numFmtId="2" fontId="33" fillId="7" borderId="0" xfId="0" applyNumberFormat="1" applyFont="1" applyFill="1" applyBorder="1" applyAlignment="1">
      <alignment horizontal="left" vertical="center" wrapText="1"/>
    </xf>
    <xf numFmtId="2" fontId="34" fillId="7" borderId="0" xfId="0" applyNumberFormat="1" applyFont="1" applyFill="1" applyBorder="1" applyAlignment="1">
      <alignment horizontal="center" vertical="center" wrapText="1"/>
    </xf>
    <xf numFmtId="167" fontId="34" fillId="7" borderId="0" xfId="3" applyNumberFormat="1" applyFont="1" applyFill="1" applyBorder="1" applyAlignment="1">
      <alignment horizontal="center" vertical="center" wrapText="1"/>
    </xf>
    <xf numFmtId="0" fontId="33" fillId="10" borderId="17" xfId="0" applyFont="1" applyFill="1" applyBorder="1" applyAlignment="1">
      <alignment horizontal="center" vertical="center"/>
    </xf>
    <xf numFmtId="168" fontId="33" fillId="10" borderId="17" xfId="0" applyNumberFormat="1" applyFont="1" applyFill="1" applyBorder="1" applyAlignment="1">
      <alignment horizontal="center" vertical="center"/>
    </xf>
    <xf numFmtId="10" fontId="33" fillId="10" borderId="17" xfId="3" applyNumberFormat="1" applyFont="1" applyFill="1" applyBorder="1" applyAlignment="1">
      <alignment horizontal="center" vertical="center"/>
    </xf>
    <xf numFmtId="165" fontId="33" fillId="0" borderId="0" xfId="3" applyNumberFormat="1" applyFont="1" applyFill="1" applyBorder="1" applyAlignment="1">
      <alignment horizontal="center" vertical="center"/>
    </xf>
    <xf numFmtId="169" fontId="13" fillId="0" borderId="0" xfId="4" applyNumberFormat="1" applyFont="1"/>
    <xf numFmtId="0" fontId="13" fillId="0" borderId="0" xfId="0" applyFont="1" applyFill="1"/>
    <xf numFmtId="0" fontId="35" fillId="11" borderId="0" xfId="0" applyFont="1" applyFill="1" applyAlignment="1">
      <alignment horizontal="center" vertical="center" wrapText="1"/>
    </xf>
    <xf numFmtId="0" fontId="36" fillId="0" borderId="0" xfId="0" applyFont="1"/>
    <xf numFmtId="0" fontId="37" fillId="11" borderId="0" xfId="0" applyFont="1" applyFill="1" applyAlignment="1">
      <alignment horizontal="center" vertical="center" wrapText="1"/>
    </xf>
    <xf numFmtId="0" fontId="38" fillId="0" borderId="0" xfId="0" applyFont="1" applyFill="1"/>
    <xf numFmtId="0" fontId="35" fillId="11" borderId="33" xfId="0" applyFont="1" applyFill="1" applyBorder="1" applyAlignment="1">
      <alignment horizontal="center" vertical="center" wrapText="1"/>
    </xf>
    <xf numFmtId="0" fontId="35" fillId="11" borderId="34" xfId="0" applyFont="1" applyFill="1" applyBorder="1" applyAlignment="1">
      <alignment horizontal="center" vertical="center" wrapText="1"/>
    </xf>
    <xf numFmtId="0" fontId="37" fillId="11" borderId="3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167" fontId="39" fillId="0" borderId="0" xfId="0" applyNumberFormat="1" applyFont="1" applyAlignment="1">
      <alignment horizontal="center" vertical="center" wrapText="1"/>
    </xf>
    <xf numFmtId="10" fontId="36" fillId="0" borderId="0" xfId="0" applyNumberFormat="1" applyFont="1"/>
    <xf numFmtId="0" fontId="37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 wrapText="1"/>
    </xf>
    <xf numFmtId="167" fontId="40" fillId="0" borderId="0" xfId="0" applyNumberFormat="1" applyFont="1" applyAlignment="1">
      <alignment horizontal="center" vertical="center" wrapText="1"/>
    </xf>
    <xf numFmtId="10" fontId="38" fillId="0" borderId="0" xfId="0" applyNumberFormat="1" applyFont="1" applyFill="1"/>
    <xf numFmtId="10" fontId="39" fillId="0" borderId="0" xfId="0" applyNumberFormat="1" applyFont="1" applyAlignment="1">
      <alignment horizontal="center" vertical="center" wrapText="1"/>
    </xf>
    <xf numFmtId="167" fontId="36" fillId="0" borderId="0" xfId="0" applyNumberFormat="1" applyFont="1"/>
    <xf numFmtId="167" fontId="36" fillId="2" borderId="0" xfId="0" applyNumberFormat="1" applyFont="1" applyFill="1"/>
    <xf numFmtId="0" fontId="35" fillId="12" borderId="0" xfId="0" applyFont="1" applyFill="1" applyAlignment="1">
      <alignment vertical="center" wrapText="1"/>
    </xf>
    <xf numFmtId="0" fontId="39" fillId="12" borderId="0" xfId="0" applyFont="1" applyFill="1" applyAlignment="1">
      <alignment horizontal="center" vertical="center" wrapText="1"/>
    </xf>
    <xf numFmtId="167" fontId="39" fillId="12" borderId="0" xfId="0" applyNumberFormat="1" applyFont="1" applyFill="1" applyAlignment="1">
      <alignment horizontal="center" vertical="center" wrapText="1"/>
    </xf>
    <xf numFmtId="10" fontId="36" fillId="13" borderId="0" xfId="0" applyNumberFormat="1" applyFont="1" applyFill="1"/>
    <xf numFmtId="0" fontId="37" fillId="12" borderId="0" xfId="0" applyFont="1" applyFill="1" applyAlignment="1">
      <alignment vertical="center" wrapText="1"/>
    </xf>
    <xf numFmtId="0" fontId="40" fillId="12" borderId="0" xfId="0" applyFont="1" applyFill="1" applyAlignment="1">
      <alignment horizontal="center" vertical="center" wrapText="1"/>
    </xf>
    <xf numFmtId="167" fontId="40" fillId="12" borderId="0" xfId="0" applyNumberFormat="1" applyFont="1" applyFill="1" applyAlignment="1">
      <alignment horizontal="center" vertical="center" wrapText="1"/>
    </xf>
    <xf numFmtId="10" fontId="39" fillId="12" borderId="0" xfId="0" applyNumberFormat="1" applyFont="1" applyFill="1" applyAlignment="1">
      <alignment horizontal="center" vertical="center" wrapText="1"/>
    </xf>
    <xf numFmtId="167" fontId="36" fillId="13" borderId="0" xfId="0" applyNumberFormat="1" applyFont="1" applyFill="1"/>
    <xf numFmtId="0" fontId="35" fillId="11" borderId="35" xfId="0" applyFont="1" applyFill="1" applyBorder="1" applyAlignment="1">
      <alignment horizontal="center" vertical="center"/>
    </xf>
    <xf numFmtId="0" fontId="35" fillId="11" borderId="36" xfId="0" applyFont="1" applyFill="1" applyBorder="1" applyAlignment="1">
      <alignment horizontal="center" vertical="center"/>
    </xf>
    <xf numFmtId="10" fontId="35" fillId="11" borderId="36" xfId="0" applyNumberFormat="1" applyFont="1" applyFill="1" applyBorder="1" applyAlignment="1">
      <alignment horizontal="center" vertical="center"/>
    </xf>
    <xf numFmtId="0" fontId="37" fillId="11" borderId="35" xfId="0" applyFont="1" applyFill="1" applyBorder="1" applyAlignment="1">
      <alignment horizontal="center" vertical="center"/>
    </xf>
    <xf numFmtId="0" fontId="37" fillId="11" borderId="36" xfId="0" applyFont="1" applyFill="1" applyBorder="1" applyAlignment="1">
      <alignment horizontal="center" vertical="center"/>
    </xf>
    <xf numFmtId="10" fontId="37" fillId="11" borderId="36" xfId="0" applyNumberFormat="1" applyFont="1" applyFill="1" applyBorder="1" applyAlignment="1">
      <alignment horizontal="center" vertical="center"/>
    </xf>
    <xf numFmtId="2" fontId="13" fillId="0" borderId="0" xfId="0" applyNumberFormat="1" applyFont="1"/>
    <xf numFmtId="166" fontId="5" fillId="0" borderId="2" xfId="2" applyNumberFormat="1" applyFont="1" applyFill="1" applyBorder="1" applyAlignment="1">
      <alignment vertical="center"/>
    </xf>
    <xf numFmtId="0" fontId="41" fillId="2" borderId="0" xfId="0" applyFont="1" applyFill="1" applyBorder="1" applyAlignment="1"/>
    <xf numFmtId="0" fontId="26" fillId="2" borderId="0" xfId="0" applyFont="1" applyFill="1" applyBorder="1" applyAlignment="1">
      <alignment horizontal="left"/>
    </xf>
    <xf numFmtId="10" fontId="43" fillId="2" borderId="0" xfId="1" applyNumberFormat="1" applyFont="1" applyFill="1"/>
    <xf numFmtId="0" fontId="21" fillId="2" borderId="0" xfId="0" applyFont="1" applyFill="1" applyBorder="1"/>
    <xf numFmtId="10" fontId="21" fillId="2" borderId="0" xfId="1" applyNumberFormat="1" applyFont="1" applyFill="1" applyBorder="1"/>
    <xf numFmtId="0" fontId="21" fillId="2" borderId="0" xfId="0" applyFont="1" applyFill="1" applyBorder="1" applyAlignment="1"/>
    <xf numFmtId="0" fontId="45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42" fillId="2" borderId="0" xfId="0" applyFont="1" applyFill="1" applyBorder="1"/>
    <xf numFmtId="0" fontId="22" fillId="2" borderId="0" xfId="0" applyFont="1" applyFill="1" applyBorder="1"/>
    <xf numFmtId="165" fontId="42" fillId="2" borderId="0" xfId="1" applyNumberFormat="1" applyFont="1" applyFill="1" applyBorder="1"/>
    <xf numFmtId="0" fontId="44" fillId="2" borderId="0" xfId="2" applyFont="1" applyFill="1" applyBorder="1"/>
    <xf numFmtId="0" fontId="44" fillId="2" borderId="0" xfId="0" applyFont="1" applyFill="1" applyBorder="1" applyAlignment="1">
      <alignment vertical="center"/>
    </xf>
    <xf numFmtId="0" fontId="44" fillId="2" borderId="0" xfId="0" applyFont="1" applyFill="1" applyBorder="1" applyAlignment="1">
      <alignment vertical="center" wrapText="1"/>
    </xf>
    <xf numFmtId="0" fontId="28" fillId="2" borderId="0" xfId="0" applyFont="1" applyFill="1" applyAlignment="1">
      <alignment vertical="center"/>
    </xf>
    <xf numFmtId="0" fontId="0" fillId="14" borderId="0" xfId="0" applyFill="1"/>
    <xf numFmtId="0" fontId="18" fillId="15" borderId="27" xfId="0" applyFont="1" applyFill="1" applyBorder="1" applyAlignment="1">
      <alignment horizontal="center" vertical="center"/>
    </xf>
    <xf numFmtId="0" fontId="19" fillId="17" borderId="27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left" vertical="top"/>
    </xf>
    <xf numFmtId="0" fontId="19" fillId="16" borderId="27" xfId="0" applyFont="1" applyFill="1" applyBorder="1" applyAlignment="1">
      <alignment horizontal="center" vertical="center"/>
    </xf>
    <xf numFmtId="170" fontId="29" fillId="9" borderId="27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1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8" fillId="3" borderId="27" xfId="0" applyFont="1" applyFill="1" applyBorder="1" applyAlignment="1">
      <alignment horizontal="center" vertical="center"/>
    </xf>
    <xf numFmtId="170" fontId="49" fillId="2" borderId="27" xfId="0" applyNumberFormat="1" applyFont="1" applyFill="1" applyBorder="1" applyAlignment="1">
      <alignment horizontal="center" vertical="center"/>
    </xf>
    <xf numFmtId="170" fontId="19" fillId="16" borderId="27" xfId="0" applyNumberFormat="1" applyFont="1" applyFill="1" applyBorder="1" applyAlignment="1">
      <alignment horizontal="center" vertical="center"/>
    </xf>
    <xf numFmtId="0" fontId="23" fillId="9" borderId="27" xfId="0" applyFont="1" applyFill="1" applyBorder="1" applyAlignment="1">
      <alignment horizontal="center" vertical="center"/>
    </xf>
    <xf numFmtId="0" fontId="18" fillId="17" borderId="27" xfId="0" applyFont="1" applyFill="1" applyBorder="1" applyAlignment="1">
      <alignment horizontal="center" vertical="center"/>
    </xf>
    <xf numFmtId="0" fontId="50" fillId="0" borderId="0" xfId="0" applyFont="1"/>
    <xf numFmtId="0" fontId="21" fillId="2" borderId="0" xfId="0" applyFont="1" applyFill="1" applyBorder="1" applyAlignment="1">
      <alignment horizontal="center"/>
    </xf>
    <xf numFmtId="10" fontId="21" fillId="2" borderId="0" xfId="1" applyNumberFormat="1" applyFont="1" applyFill="1" applyBorder="1" applyAlignment="1"/>
    <xf numFmtId="165" fontId="21" fillId="2" borderId="0" xfId="1" applyNumberFormat="1" applyFont="1" applyFill="1" applyBorder="1"/>
    <xf numFmtId="0" fontId="52" fillId="2" borderId="0" xfId="0" applyFont="1" applyFill="1" applyBorder="1" applyAlignment="1">
      <alignment horizontal="center"/>
    </xf>
    <xf numFmtId="0" fontId="53" fillId="2" borderId="0" xfId="0" applyFont="1" applyFill="1" applyBorder="1" applyAlignment="1">
      <alignment horizontal="center"/>
    </xf>
    <xf numFmtId="10" fontId="54" fillId="2" borderId="0" xfId="1" applyNumberFormat="1" applyFont="1" applyFill="1"/>
    <xf numFmtId="0" fontId="54" fillId="2" borderId="0" xfId="0" applyFont="1" applyFill="1"/>
    <xf numFmtId="0" fontId="35" fillId="11" borderId="30" xfId="0" applyFont="1" applyFill="1" applyBorder="1" applyAlignment="1">
      <alignment horizontal="center" vertical="center"/>
    </xf>
    <xf numFmtId="0" fontId="35" fillId="11" borderId="31" xfId="0" applyFont="1" applyFill="1" applyBorder="1" applyAlignment="1">
      <alignment horizontal="center" vertical="center" wrapText="1"/>
    </xf>
    <xf numFmtId="0" fontId="35" fillId="11" borderId="32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/>
    </xf>
    <xf numFmtId="0" fontId="37" fillId="11" borderId="31" xfId="0" applyFont="1" applyFill="1" applyBorder="1" applyAlignment="1">
      <alignment horizontal="center" vertical="center" wrapText="1"/>
    </xf>
    <xf numFmtId="0" fontId="37" fillId="11" borderId="32" xfId="0" applyFont="1" applyFill="1" applyBorder="1" applyAlignment="1">
      <alignment horizontal="center" vertical="center" wrapText="1"/>
    </xf>
    <xf numFmtId="0" fontId="33" fillId="10" borderId="29" xfId="0" applyFont="1" applyFill="1" applyBorder="1" applyAlignment="1">
      <alignment horizontal="center" vertical="center"/>
    </xf>
    <xf numFmtId="0" fontId="33" fillId="10" borderId="13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3" fillId="10" borderId="10" xfId="0" applyFont="1" applyFill="1" applyBorder="1" applyAlignment="1">
      <alignment horizontal="center" vertical="center" wrapText="1"/>
    </xf>
    <xf numFmtId="0" fontId="33" fillId="10" borderId="12" xfId="0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0" fillId="4" borderId="19" xfId="2" applyFont="1" applyFill="1" applyBorder="1" applyAlignment="1">
      <alignment horizontal="center"/>
    </xf>
    <xf numFmtId="0" fontId="10" fillId="4" borderId="20" xfId="2" applyFont="1" applyFill="1" applyBorder="1" applyAlignment="1">
      <alignment horizontal="center"/>
    </xf>
    <xf numFmtId="0" fontId="10" fillId="4" borderId="21" xfId="2" applyFont="1" applyFill="1" applyBorder="1" applyAlignment="1">
      <alignment horizontal="center"/>
    </xf>
    <xf numFmtId="0" fontId="11" fillId="5" borderId="10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/>
    </xf>
    <xf numFmtId="0" fontId="10" fillId="4" borderId="22" xfId="2" applyFont="1" applyFill="1" applyBorder="1" applyAlignment="1">
      <alignment horizontal="center"/>
    </xf>
    <xf numFmtId="0" fontId="10" fillId="4" borderId="13" xfId="2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1" xfId="2" applyFont="1" applyFill="1" applyBorder="1" applyAlignment="1">
      <alignment horizontal="center" vertical="center" wrapText="1"/>
    </xf>
    <xf numFmtId="0" fontId="3" fillId="0" borderId="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10" fontId="21" fillId="2" borderId="0" xfId="1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center"/>
    </xf>
    <xf numFmtId="0" fontId="47" fillId="2" borderId="0" xfId="0" applyFont="1" applyFill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/>
    </xf>
    <xf numFmtId="0" fontId="24" fillId="2" borderId="27" xfId="0" applyFont="1" applyFill="1" applyBorder="1" applyAlignment="1">
      <alignment horizontal="center"/>
    </xf>
    <xf numFmtId="0" fontId="30" fillId="2" borderId="27" xfId="0" applyFont="1" applyFill="1" applyBorder="1" applyAlignment="1" applyProtection="1">
      <alignment horizontal="center" vertical="center"/>
      <protection locked="0"/>
    </xf>
    <xf numFmtId="0" fontId="18" fillId="8" borderId="0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51" fillId="2" borderId="27" xfId="0" applyFont="1" applyFill="1" applyBorder="1" applyAlignment="1" applyProtection="1">
      <alignment horizontal="center" vertical="center"/>
      <protection locked="0"/>
    </xf>
    <xf numFmtId="0" fontId="19" fillId="16" borderId="0" xfId="0" applyFont="1" applyFill="1" applyBorder="1" applyAlignment="1">
      <alignment horizontal="center" vertical="center"/>
    </xf>
    <xf numFmtId="0" fontId="19" fillId="9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10" fontId="18" fillId="15" borderId="0" xfId="0" applyNumberFormat="1" applyFont="1" applyFill="1" applyBorder="1" applyAlignment="1">
      <alignment horizontal="center" vertical="center"/>
    </xf>
    <xf numFmtId="0" fontId="18" fillId="15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6" xfId="0" applyFill="1" applyBorder="1" applyAlignment="1">
      <alignment horizontal="center"/>
    </xf>
    <xf numFmtId="10" fontId="0" fillId="3" borderId="5" xfId="1" applyNumberFormat="1" applyFont="1" applyFill="1" applyBorder="1" applyAlignment="1">
      <alignment horizontal="center"/>
    </xf>
    <xf numFmtId="10" fontId="0" fillId="3" borderId="6" xfId="1" applyNumberFormat="1" applyFont="1" applyFill="1" applyBorder="1" applyAlignment="1">
      <alignment horizontal="center"/>
    </xf>
    <xf numFmtId="10" fontId="0" fillId="2" borderId="5" xfId="1" applyNumberFormat="1" applyFont="1" applyFill="1" applyBorder="1" applyAlignment="1">
      <alignment horizontal="center"/>
    </xf>
    <xf numFmtId="10" fontId="0" fillId="2" borderId="6" xfId="1" applyNumberFormat="1" applyFont="1" applyFill="1" applyBorder="1" applyAlignment="1">
      <alignment horizontal="center"/>
    </xf>
    <xf numFmtId="10" fontId="0" fillId="2" borderId="23" xfId="1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center"/>
    </xf>
    <xf numFmtId="0" fontId="8" fillId="2" borderId="26" xfId="0" applyFont="1" applyFill="1" applyBorder="1" applyAlignment="1">
      <alignment horizontal="center"/>
    </xf>
    <xf numFmtId="0" fontId="16" fillId="2" borderId="24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</cellXfs>
  <cellStyles count="5">
    <cellStyle name="Millares" xfId="4" builtinId="3"/>
    <cellStyle name="Normal" xfId="0" builtinId="0"/>
    <cellStyle name="Normal 2" xfId="2"/>
    <cellStyle name="Porcentaje" xfId="1" builtinId="5"/>
    <cellStyle name="Porcentaje 2" xfId="3"/>
  </cellStyles>
  <dxfs count="0"/>
  <tableStyles count="0" defaultTableStyle="TableStyleMedium2" defaultPivotStyle="PivotStyleLight16"/>
  <colors>
    <mruColors>
      <color rgb="FFFE740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Bogotá!$P$30</c:f>
          <c:strCache>
            <c:ptCount val="1"/>
            <c:pt idx="0">
              <c:v>ESTADO DE LA MALLA VIAL ARTERIAL (Incluye Troncal) 2013</c:v>
            </c:pt>
          </c:strCache>
        </c:strRef>
      </c:tx>
      <c:overlay val="1"/>
      <c:txPr>
        <a:bodyPr/>
        <a:lstStyle/>
        <a:p>
          <a:pPr>
            <a:defRPr sz="36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0819789714516885E-2"/>
          <c:y val="0.13966169970265679"/>
          <c:w val="0.95761782179599253"/>
          <c:h val="0.704970018789945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Bogotá!$K$53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multiLvlStrRef>
              <c:f>Bogotá!$J$55:$J$73</c:f>
            </c:multiLvlStrRef>
          </c:cat>
          <c:val>
            <c:numRef>
              <c:f>Bogotá!$K$55:$K$73</c:f>
            </c:numRef>
          </c:val>
        </c:ser>
        <c:ser>
          <c:idx val="2"/>
          <c:order val="1"/>
          <c:tx>
            <c:strRef>
              <c:f>Bogotá!$L$53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multiLvlStrRef>
              <c:f>Bogotá!$J$55:$J$73</c:f>
            </c:multiLvlStrRef>
          </c:cat>
          <c:val>
            <c:numRef>
              <c:f>Bogotá!$L$55:$L$73</c:f>
            </c:numRef>
          </c:val>
        </c:ser>
        <c:ser>
          <c:idx val="3"/>
          <c:order val="2"/>
          <c:tx>
            <c:strRef>
              <c:f>Bogotá!$M$53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Bogotá!$J$55:$J$73</c:f>
            </c:multiLvlStrRef>
          </c:cat>
          <c:val>
            <c:numRef>
              <c:f>Bogotá!$M$55:$M$73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083584"/>
        <c:axId val="380089472"/>
      </c:barChart>
      <c:catAx>
        <c:axId val="38008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0089472"/>
        <c:crosses val="autoZero"/>
        <c:auto val="1"/>
        <c:lblAlgn val="ctr"/>
        <c:lblOffset val="100"/>
        <c:noMultiLvlLbl val="0"/>
      </c:catAx>
      <c:valAx>
        <c:axId val="3800894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0083584"/>
        <c:crosses val="autoZero"/>
        <c:crossBetween val="between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60200964234695"/>
          <c:y val="0.91904132552509565"/>
          <c:w val="0.44845957864607938"/>
          <c:h val="7.816775965528564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3175">
      <a:solidFill>
        <a:schemeClr val="bg1">
          <a:lumMod val="95000"/>
        </a:schemeClr>
      </a:solidFill>
      <a:prstDash val="solid"/>
    </a:ln>
  </c:spPr>
  <c:txPr>
    <a:bodyPr/>
    <a:lstStyle/>
    <a:p>
      <a:pPr>
        <a:defRPr sz="3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Hoja2!$O$20</c:f>
          <c:strCache>
            <c:ptCount val="1"/>
            <c:pt idx="0">
              <c:v>ESTADO DE LA MALLA VIAL LOCAL 2012</c:v>
            </c:pt>
          </c:strCache>
        </c:strRef>
      </c:tx>
      <c:overlay val="1"/>
      <c:txPr>
        <a:bodyPr/>
        <a:lstStyle/>
        <a:p>
          <a:pPr>
            <a:defRPr sz="36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0819789714516885E-2"/>
          <c:y val="0.13966169970265679"/>
          <c:w val="0.95761782179599253"/>
          <c:h val="0.704970018789945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Hoja2!$J$43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Hoja2!$I$45:$I$63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Hoja2!$J$45:$J$63</c:f>
              <c:numCache>
                <c:formatCode>0.00%</c:formatCode>
                <c:ptCount val="19"/>
                <c:pt idx="0">
                  <c:v>0.18601490512239086</c:v>
                </c:pt>
                <c:pt idx="1">
                  <c:v>0.15696084984010153</c:v>
                </c:pt>
                <c:pt idx="2">
                  <c:v>0.21068841298400637</c:v>
                </c:pt>
                <c:pt idx="3">
                  <c:v>0.10653471207376999</c:v>
                </c:pt>
                <c:pt idx="4">
                  <c:v>5.4570699643051064E-2</c:v>
                </c:pt>
                <c:pt idx="5">
                  <c:v>0.25834957689033178</c:v>
                </c:pt>
                <c:pt idx="6">
                  <c:v>0.17866670304393303</c:v>
                </c:pt>
                <c:pt idx="7">
                  <c:v>0.14810615353149945</c:v>
                </c:pt>
                <c:pt idx="8">
                  <c:v>0.28851790857123039</c:v>
                </c:pt>
                <c:pt idx="9">
                  <c:v>0.34057240795616406</c:v>
                </c:pt>
                <c:pt idx="10">
                  <c:v>0.13970972490997074</c:v>
                </c:pt>
                <c:pt idx="11">
                  <c:v>0.10049840486386724</c:v>
                </c:pt>
                <c:pt idx="12">
                  <c:v>0.19619271041138278</c:v>
                </c:pt>
                <c:pt idx="13">
                  <c:v>0.37333048155982013</c:v>
                </c:pt>
                <c:pt idx="14">
                  <c:v>0.54067449363198594</c:v>
                </c:pt>
                <c:pt idx="15">
                  <c:v>0.18472976911750175</c:v>
                </c:pt>
                <c:pt idx="16">
                  <c:v>0.20928577991990727</c:v>
                </c:pt>
                <c:pt idx="17">
                  <c:v>0.14392460546237959</c:v>
                </c:pt>
                <c:pt idx="18">
                  <c:v>0.10678700641733621</c:v>
                </c:pt>
              </c:numCache>
            </c:numRef>
          </c:val>
        </c:ser>
        <c:ser>
          <c:idx val="2"/>
          <c:order val="1"/>
          <c:tx>
            <c:strRef>
              <c:f>Hoja2!$K$43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Hoja2!$I$45:$I$63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Hoja2!$K$45:$K$63</c:f>
              <c:numCache>
                <c:formatCode>0.00%</c:formatCode>
                <c:ptCount val="19"/>
                <c:pt idx="0">
                  <c:v>0.19907037803793215</c:v>
                </c:pt>
                <c:pt idx="1">
                  <c:v>0.20716072194507484</c:v>
                </c:pt>
                <c:pt idx="2">
                  <c:v>0.27965973545613027</c:v>
                </c:pt>
                <c:pt idx="3">
                  <c:v>0.14909188619281979</c:v>
                </c:pt>
                <c:pt idx="4">
                  <c:v>0.1731559216348019</c:v>
                </c:pt>
                <c:pt idx="5">
                  <c:v>0.17158955136019788</c:v>
                </c:pt>
                <c:pt idx="6">
                  <c:v>0.14238343038505014</c:v>
                </c:pt>
                <c:pt idx="7">
                  <c:v>0.24213344352854113</c:v>
                </c:pt>
                <c:pt idx="8">
                  <c:v>0.22953923013479555</c:v>
                </c:pt>
                <c:pt idx="9">
                  <c:v>0.40835470307152716</c:v>
                </c:pt>
                <c:pt idx="10">
                  <c:v>0.29975046219935747</c:v>
                </c:pt>
                <c:pt idx="11">
                  <c:v>7.639352844987686E-2</c:v>
                </c:pt>
                <c:pt idx="12">
                  <c:v>0.10389106238156334</c:v>
                </c:pt>
                <c:pt idx="13">
                  <c:v>0.27780569048891574</c:v>
                </c:pt>
                <c:pt idx="14">
                  <c:v>0.26741298905462441</c:v>
                </c:pt>
                <c:pt idx="15">
                  <c:v>0.24315213085856421</c:v>
                </c:pt>
                <c:pt idx="16">
                  <c:v>0.25717276147838319</c:v>
                </c:pt>
                <c:pt idx="17">
                  <c:v>0.23775497863880773</c:v>
                </c:pt>
                <c:pt idx="18">
                  <c:v>0.28046127405530652</c:v>
                </c:pt>
              </c:numCache>
            </c:numRef>
          </c:val>
        </c:ser>
        <c:ser>
          <c:idx val="3"/>
          <c:order val="2"/>
          <c:tx>
            <c:strRef>
              <c:f>Hoja2!$L$43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Hoja2!$I$45:$I$63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Hoja2!$L$45:$L$63</c:f>
              <c:numCache>
                <c:formatCode>0.00%</c:formatCode>
                <c:ptCount val="19"/>
                <c:pt idx="0">
                  <c:v>0.61491471683967702</c:v>
                </c:pt>
                <c:pt idx="1">
                  <c:v>0.63587842821482354</c:v>
                </c:pt>
                <c:pt idx="2">
                  <c:v>0.50965185155986348</c:v>
                </c:pt>
                <c:pt idx="3">
                  <c:v>0.74437340173341016</c:v>
                </c:pt>
                <c:pt idx="4">
                  <c:v>0.77227337872214707</c:v>
                </c:pt>
                <c:pt idx="5">
                  <c:v>0.5700608717494704</c:v>
                </c:pt>
                <c:pt idx="6">
                  <c:v>0.67894986657101686</c:v>
                </c:pt>
                <c:pt idx="7">
                  <c:v>0.60976040293995937</c:v>
                </c:pt>
                <c:pt idx="8">
                  <c:v>0.48194286129397396</c:v>
                </c:pt>
                <c:pt idx="9">
                  <c:v>0.25107288897230884</c:v>
                </c:pt>
                <c:pt idx="10">
                  <c:v>0.56053981289067178</c:v>
                </c:pt>
                <c:pt idx="11">
                  <c:v>0.8231080666862558</c:v>
                </c:pt>
                <c:pt idx="12">
                  <c:v>0.69991622720705382</c:v>
                </c:pt>
                <c:pt idx="13">
                  <c:v>0.34886382795126419</c:v>
                </c:pt>
                <c:pt idx="14">
                  <c:v>0.19191251731338951</c:v>
                </c:pt>
                <c:pt idx="15">
                  <c:v>0.57211810002393404</c:v>
                </c:pt>
                <c:pt idx="16">
                  <c:v>0.53354145860170954</c:v>
                </c:pt>
                <c:pt idx="17">
                  <c:v>0.61832041589881259</c:v>
                </c:pt>
                <c:pt idx="18">
                  <c:v>0.6127517195273573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03200"/>
        <c:axId val="389980160"/>
      </c:barChart>
      <c:catAx>
        <c:axId val="379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9980160"/>
        <c:crosses val="autoZero"/>
        <c:auto val="1"/>
        <c:lblAlgn val="ctr"/>
        <c:lblOffset val="100"/>
        <c:noMultiLvlLbl val="0"/>
      </c:catAx>
      <c:valAx>
        <c:axId val="3899801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79603200"/>
        <c:crosses val="autoZero"/>
        <c:crossBetween val="between"/>
      </c:valAx>
      <c:spPr>
        <a:solidFill>
          <a:schemeClr val="bg1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60200964234695"/>
          <c:y val="0.91904132552509565"/>
          <c:w val="0.44845957864607938"/>
          <c:h val="7.816775965528564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3175">
      <a:solidFill>
        <a:schemeClr val="bg1">
          <a:lumMod val="95000"/>
        </a:schemeClr>
      </a:solidFill>
      <a:prstDash val="solid"/>
    </a:ln>
  </c:spPr>
  <c:txPr>
    <a:bodyPr/>
    <a:lstStyle/>
    <a:p>
      <a:pPr>
        <a:defRPr sz="3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Hoja2!$C$21</c:f>
          <c:strCache>
            <c:ptCount val="1"/>
            <c:pt idx="0">
              <c:v>EXTENSIÓN DE LA MALLA VIAL LOCAL 2012</c:v>
            </c:pt>
          </c:strCache>
        </c:strRef>
      </c:tx>
      <c:overlay val="0"/>
      <c:txPr>
        <a:bodyPr/>
        <a:lstStyle/>
        <a:p>
          <a:pPr>
            <a:defRPr sz="3000"/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Hoja2!$D$43</c:f>
              <c:strCache>
                <c:ptCount val="1"/>
                <c:pt idx="0">
                  <c:v>LOCAL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2"/>
              <c:layout>
                <c:manualLayout>
                  <c:x val="-6.2969607000237002E-2"/>
                  <c:y val="3.7270437269431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8336323150106653E-2"/>
                  <c:y val="2.3959566816062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445441050035551E-3"/>
                  <c:y val="-2.3959566816062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8712008750296252E-3"/>
                  <c:y val="3.4608263178757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1964225330045025"/>
                  <c:y val="-1.3310870453368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5.3524165950201451E-2"/>
                  <c:y val="-2.3959566816062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9821126650225098E-2"/>
                  <c:y val="3.1946089088083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7692327525254781E-2"/>
                  <c:y val="1.064869636269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11808735024885E-2"/>
                  <c:y val="7.9865222720209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5098406125207375E-2"/>
                  <c:y val="2.3959566816062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6762082975100611E-2"/>
                  <c:y val="5.3243481813472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0"/>
                  <c:y val="-2.3959566816062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Hoja2!$C$45:$C$63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Hoja2!$D$45:$D$63</c:f>
              <c:numCache>
                <c:formatCode>0.0\ "Km-carril"</c:formatCode>
                <c:ptCount val="19"/>
                <c:pt idx="0">
                  <c:v>545.13350536401765</c:v>
                </c:pt>
                <c:pt idx="1">
                  <c:v>226.95218645688985</c:v>
                </c:pt>
                <c:pt idx="2">
                  <c:v>154.10674759262525</c:v>
                </c:pt>
                <c:pt idx="3">
                  <c:v>469.56499200285975</c:v>
                </c:pt>
                <c:pt idx="4">
                  <c:v>481.00278902310589</c:v>
                </c:pt>
                <c:pt idx="5">
                  <c:v>175.74307918004666</c:v>
                </c:pt>
                <c:pt idx="6">
                  <c:v>574.14936370888165</c:v>
                </c:pt>
                <c:pt idx="7">
                  <c:v>970.53398048558802</c:v>
                </c:pt>
                <c:pt idx="8">
                  <c:v>334.97822966968511</c:v>
                </c:pt>
                <c:pt idx="9">
                  <c:v>728.35558800446302</c:v>
                </c:pt>
                <c:pt idx="10">
                  <c:v>1062.1933984854732</c:v>
                </c:pt>
                <c:pt idx="11">
                  <c:v>263.96188950776946</c:v>
                </c:pt>
                <c:pt idx="12">
                  <c:v>237.70468688764984</c:v>
                </c:pt>
                <c:pt idx="13">
                  <c:v>178.82394964477467</c:v>
                </c:pt>
                <c:pt idx="14">
                  <c:v>123.27052389489404</c:v>
                </c:pt>
                <c:pt idx="15">
                  <c:v>476.76741635325214</c:v>
                </c:pt>
                <c:pt idx="16">
                  <c:v>23.657704558321299</c:v>
                </c:pt>
                <c:pt idx="17">
                  <c:v>448.51784977593462</c:v>
                </c:pt>
                <c:pt idx="18">
                  <c:v>814.3361223639854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75456"/>
        <c:axId val="390276992"/>
      </c:lineChart>
      <c:catAx>
        <c:axId val="39027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>
                <a:latin typeface="Maiandra GD" panose="020E0502030308020204" pitchFamily="34" charset="0"/>
              </a:defRPr>
            </a:pPr>
            <a:endParaRPr lang="es-CO"/>
          </a:p>
        </c:txPr>
        <c:crossAx val="390276992"/>
        <c:crosses val="autoZero"/>
        <c:auto val="1"/>
        <c:lblAlgn val="ctr"/>
        <c:lblOffset val="100"/>
        <c:noMultiLvlLbl val="0"/>
      </c:catAx>
      <c:valAx>
        <c:axId val="3902769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.0\ &quot;Km-carril&quot;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>
                <a:latin typeface="Maiandra GD" panose="020E0502030308020204" pitchFamily="34" charset="0"/>
              </a:defRPr>
            </a:pPr>
            <a:endParaRPr lang="es-CO"/>
          </a:p>
        </c:txPr>
        <c:crossAx val="39027545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solidFill>
        <a:schemeClr val="bg1">
          <a:lumMod val="95000"/>
        </a:schemeClr>
      </a:solidFill>
    </a:ln>
  </c:spPr>
  <c:txPr>
    <a:bodyPr/>
    <a:lstStyle/>
    <a:p>
      <a:pPr>
        <a:defRPr>
          <a:solidFill>
            <a:schemeClr val="tx2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Bogotá!$C$52</c:f>
          <c:strCache>
            <c:ptCount val="1"/>
            <c:pt idx="0">
              <c:v>Km- Carril por tipo de Malla Vial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Bogotá!$H$53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830360554504893E-2"/>
                  <c:y val="-1.4951874976895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6066983049776909E-2"/>
                  <c:y val="1.4951874976895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19876732827789E-2"/>
                  <c:y val="-3.2894124949169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7287950693131115E-2"/>
                  <c:y val="-2.0932624967653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4203130970383561E-2"/>
                  <c:y val="2.69133749584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4.6677466871454014E-2"/>
                  <c:y val="2.9903749953790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3830360554504893E-2"/>
                  <c:y val="-1.4951874976895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0745540831757212E-2"/>
                  <c:y val="-4.4855624930685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Bogotá!$C$55:$C$73</c:f>
            </c:multiLvlStrRef>
          </c:cat>
          <c:val>
            <c:numRef>
              <c:f>Bogotá!$H$55:$H$73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130816"/>
        <c:axId val="380132352"/>
      </c:lineChart>
      <c:catAx>
        <c:axId val="38013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380132352"/>
        <c:crosses val="autoZero"/>
        <c:auto val="1"/>
        <c:lblAlgn val="ctr"/>
        <c:lblOffset val="100"/>
        <c:noMultiLvlLbl val="0"/>
      </c:catAx>
      <c:valAx>
        <c:axId val="380132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38013081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>
      <a:solidFill>
        <a:schemeClr val="bg1">
          <a:lumMod val="95000"/>
        </a:schemeClr>
      </a:solidFill>
    </a:ln>
  </c:spPr>
  <c:txPr>
    <a:bodyPr/>
    <a:lstStyle/>
    <a:p>
      <a:pPr>
        <a:defRPr sz="900">
          <a:solidFill>
            <a:schemeClr val="tx2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Bogotá!$E$18</c:f>
          <c:strCache>
            <c:ptCount val="1"/>
            <c:pt idx="0">
              <c:v>Extensión de la Malla Vial Bogotá 2013</c:v>
            </c:pt>
          </c:strCache>
        </c:strRef>
      </c:tx>
      <c:overlay val="0"/>
      <c:txPr>
        <a:bodyPr/>
        <a:lstStyle/>
        <a:p>
          <a:pPr>
            <a:defRPr sz="1600">
              <a:solidFill>
                <a:schemeClr val="tx2"/>
              </a:solidFill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321051730575846"/>
          <c:y val="0.1211614020392255"/>
          <c:w val="0.69405163610137233"/>
          <c:h val="0.75734777184010604"/>
        </c:manualLayout>
      </c:layout>
      <c:doughnutChart>
        <c:varyColors val="1"/>
        <c:ser>
          <c:idx val="0"/>
          <c:order val="0"/>
          <c:tx>
            <c:strRef>
              <c:f>Bogotá!$D$20</c:f>
              <c:strCache>
                <c:ptCount val="1"/>
                <c:pt idx="0">
                  <c:v>Km-Carril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5.3361053069878187E-3"/>
                  <c:y val="-1.38888888888888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0672210613975637E-2"/>
                  <c:y val="-4.629629629629629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numFmt formatCode="0.00%" sourceLinked="0"/>
              <c:spPr/>
              <c:txPr>
                <a:bodyPr/>
                <a:lstStyle/>
                <a:p>
                  <a:pPr>
                    <a:defRPr sz="1800" b="1">
                      <a:solidFill>
                        <a:schemeClr val="tx2"/>
                      </a:solidFill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9.9572781217243223E-2"/>
                  <c:y val="0.1836940143072405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sz="18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Bogotá!$C$21:$C$24</c:f>
              <c:strCache>
                <c:ptCount val="4"/>
                <c:pt idx="0">
                  <c:v>ARTERIAL</c:v>
                </c:pt>
                <c:pt idx="1">
                  <c:v>TRONCAL</c:v>
                </c:pt>
                <c:pt idx="2">
                  <c:v>INTERMEDIA</c:v>
                </c:pt>
                <c:pt idx="3">
                  <c:v>LOCAL</c:v>
                </c:pt>
              </c:strCache>
            </c:strRef>
          </c:cat>
          <c:val>
            <c:numRef>
              <c:f>Bogotá!$D$21:$D$24</c:f>
              <c:numCache>
                <c:formatCode>#,##0.00\ "Km-carril"</c:formatCode>
                <c:ptCount val="4"/>
                <c:pt idx="0">
                  <c:v>2714.5399999999995</c:v>
                </c:pt>
                <c:pt idx="1">
                  <c:v>1038.5400000000002</c:v>
                </c:pt>
                <c:pt idx="2">
                  <c:v>3150.3700000000003</c:v>
                </c:pt>
                <c:pt idx="3">
                  <c:v>8496.2400000000016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  <c:txPr>
        <a:bodyPr/>
        <a:lstStyle/>
        <a:p>
          <a:pPr>
            <a:defRPr sz="1200" b="0">
              <a:solidFill>
                <a:schemeClr val="tx2"/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12700">
      <a:solidFill>
        <a:schemeClr val="accent5">
          <a:lumMod val="50000"/>
        </a:schemeClr>
      </a:solidFill>
      <a:prstDash val="sysDot"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Bogotá!$K$20</c:f>
          <c:strCache>
            <c:ptCount val="1"/>
            <c:pt idx="0">
              <c:v>Estado de la Malla Vial ARTERIAL (Incluye Troncal) 2013</c:v>
            </c:pt>
          </c:strCache>
        </c:strRef>
      </c:tx>
      <c:overlay val="0"/>
      <c:txPr>
        <a:bodyPr/>
        <a:lstStyle/>
        <a:p>
          <a:pPr>
            <a:defRPr sz="1500">
              <a:solidFill>
                <a:schemeClr val="tx2"/>
              </a:solidFill>
            </a:defRPr>
          </a:pPr>
          <a:endParaRPr lang="es-CO"/>
        </a:p>
      </c:txPr>
    </c:title>
    <c:autoTitleDeleted val="0"/>
    <c:view3D>
      <c:rotX val="7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651826171314608"/>
          <c:y val="0.21724674356582241"/>
          <c:w val="0.52272918003975277"/>
          <c:h val="0.71288011617825364"/>
        </c:manualLayout>
      </c:layout>
      <c:pie3DChart>
        <c:varyColors val="1"/>
        <c:ser>
          <c:idx val="0"/>
          <c:order val="0"/>
          <c:explosion val="1"/>
          <c:dPt>
            <c:idx val="0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5.1330166486960829E-2"/>
                  <c:y val="4.9873579107962723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800" b="1">
                      <a:solidFill>
                        <a:schemeClr val="accent3"/>
                      </a:solidFill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7716230981014481E-2"/>
                  <c:y val="-1.849935526725929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800" b="1">
                      <a:solidFill>
                        <a:srgbClr val="FE7402"/>
                      </a:solidFill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8738057407473802E-2"/>
                  <c:y val="6.1392250354497906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800" b="1">
                      <a:solidFill>
                        <a:srgbClr val="FF0000"/>
                      </a:solidFill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680526534939093E-3"/>
                  <c:y val="0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txPr>
              <a:bodyPr/>
              <a:lstStyle/>
              <a:p>
                <a:pPr>
                  <a:defRPr sz="18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Bogotá!$J$22:$J$24</c:f>
              <c:strCache>
                <c:ptCount val="3"/>
                <c:pt idx="0">
                  <c:v>BUENO</c:v>
                </c:pt>
                <c:pt idx="1">
                  <c:v>REGULAR </c:v>
                </c:pt>
                <c:pt idx="2">
                  <c:v>MALO</c:v>
                </c:pt>
              </c:strCache>
            </c:strRef>
          </c:cat>
          <c:val>
            <c:numRef>
              <c:f>Bogotá!$K$22:$K$24</c:f>
              <c:numCache>
                <c:formatCode>#,##0.00\ "Km-carril"</c:formatCode>
                <c:ptCount val="3"/>
                <c:pt idx="0">
                  <c:v>2638.48</c:v>
                </c:pt>
                <c:pt idx="1">
                  <c:v>650.2600000000001</c:v>
                </c:pt>
                <c:pt idx="2">
                  <c:v>464.34000000000009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28296791317194747"/>
          <c:y val="0.92602641737128522"/>
          <c:w val="0.43880109016217039"/>
          <c:h val="7.3973582628714799E-2"/>
        </c:manualLayout>
      </c:layout>
      <c:overlay val="0"/>
      <c:txPr>
        <a:bodyPr/>
        <a:lstStyle/>
        <a:p>
          <a:pPr>
            <a:defRPr sz="1200" b="0">
              <a:solidFill>
                <a:schemeClr val="tx2"/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12700">
      <a:solidFill>
        <a:srgbClr val="92D050"/>
      </a:solidFill>
      <a:prstDash val="sysDot"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'Localidades1,1'!$P$45</c:f>
          <c:strCache>
            <c:ptCount val="1"/>
            <c:pt idx="0">
              <c:v>ESTADO MALLA VIAL ARTERIAL (No Incluye Troncal) 2013</c:v>
            </c:pt>
          </c:strCache>
        </c:strRef>
      </c:tx>
      <c:overlay val="1"/>
      <c:txPr>
        <a:bodyPr/>
        <a:lstStyle/>
        <a:p>
          <a:pPr>
            <a:defRPr sz="2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9759167679331693E-2"/>
          <c:y val="0.12224503077979798"/>
          <c:w val="0.95761782179599253"/>
          <c:h val="0.704970018789945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'Localidades1,1'!$D$42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'Localidades1,1'!$C$44:$C$62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'Localidades1,1'!$D$44:$D$62</c:f>
              <c:numCache>
                <c:formatCode>0.00%</c:formatCode>
                <c:ptCount val="19"/>
                <c:pt idx="0">
                  <c:v>0.85263596086943583</c:v>
                </c:pt>
                <c:pt idx="1">
                  <c:v>0.79203539823008862</c:v>
                </c:pt>
                <c:pt idx="2">
                  <c:v>0.79313609467455615</c:v>
                </c:pt>
                <c:pt idx="3">
                  <c:v>0.62911375119486568</c:v>
                </c:pt>
                <c:pt idx="4">
                  <c:v>0.51327678406785926</c:v>
                </c:pt>
                <c:pt idx="5">
                  <c:v>0.87647455342096392</c:v>
                </c:pt>
                <c:pt idx="6">
                  <c:v>0.45831671320303169</c:v>
                </c:pt>
                <c:pt idx="7">
                  <c:v>0.71014550055353431</c:v>
                </c:pt>
                <c:pt idx="8">
                  <c:v>0.73466588953269141</c:v>
                </c:pt>
                <c:pt idx="9">
                  <c:v>0.70765959331945238</c:v>
                </c:pt>
                <c:pt idx="10">
                  <c:v>0.73545482769326287</c:v>
                </c:pt>
                <c:pt idx="11">
                  <c:v>0.70658961692608835</c:v>
                </c:pt>
                <c:pt idx="12">
                  <c:v>0.77978384456800165</c:v>
                </c:pt>
                <c:pt idx="13">
                  <c:v>0.62369069624152818</c:v>
                </c:pt>
                <c:pt idx="14">
                  <c:v>0.73500094037991359</c:v>
                </c:pt>
                <c:pt idx="15">
                  <c:v>0.71243818942563686</c:v>
                </c:pt>
                <c:pt idx="16">
                  <c:v>0.76837606837606842</c:v>
                </c:pt>
                <c:pt idx="17">
                  <c:v>0.5998327759197325</c:v>
                </c:pt>
                <c:pt idx="18">
                  <c:v>0.71725059077365672</c:v>
                </c:pt>
              </c:numCache>
            </c:numRef>
          </c:val>
        </c:ser>
        <c:ser>
          <c:idx val="2"/>
          <c:order val="1"/>
          <c:tx>
            <c:strRef>
              <c:f>'Localidades1,1'!$E$42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'Localidades1,1'!$C$44:$C$62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'Localidades1,1'!$E$44:$E$62</c:f>
              <c:numCache>
                <c:formatCode>0.00%</c:formatCode>
                <c:ptCount val="19"/>
                <c:pt idx="0">
                  <c:v>8.9441289286670111E-2</c:v>
                </c:pt>
                <c:pt idx="1">
                  <c:v>0.13176007866273351</c:v>
                </c:pt>
                <c:pt idx="2">
                  <c:v>5.136094674556213E-2</c:v>
                </c:pt>
                <c:pt idx="3">
                  <c:v>0.12057899767854702</c:v>
                </c:pt>
                <c:pt idx="4">
                  <c:v>9.7824082611100829E-2</c:v>
                </c:pt>
                <c:pt idx="5">
                  <c:v>4.6680148297944049E-2</c:v>
                </c:pt>
                <c:pt idx="6">
                  <c:v>0.15130966626778355</c:v>
                </c:pt>
                <c:pt idx="7">
                  <c:v>0.11604459908271406</c:v>
                </c:pt>
                <c:pt idx="8">
                  <c:v>0.1273356875921417</c:v>
                </c:pt>
                <c:pt idx="9">
                  <c:v>0.13777521818101263</c:v>
                </c:pt>
                <c:pt idx="10">
                  <c:v>0.12589257994411673</c:v>
                </c:pt>
                <c:pt idx="11">
                  <c:v>0.162363687202908</c:v>
                </c:pt>
                <c:pt idx="12">
                  <c:v>0.14018866745798705</c:v>
                </c:pt>
                <c:pt idx="13">
                  <c:v>0.22242760320394314</c:v>
                </c:pt>
                <c:pt idx="14">
                  <c:v>0.16889223246191459</c:v>
                </c:pt>
                <c:pt idx="15">
                  <c:v>0.17140547736782055</c:v>
                </c:pt>
                <c:pt idx="16">
                  <c:v>0.20940170940170938</c:v>
                </c:pt>
                <c:pt idx="17">
                  <c:v>0.18411371237458188</c:v>
                </c:pt>
                <c:pt idx="18">
                  <c:v>5.0960649337306083E-2</c:v>
                </c:pt>
              </c:numCache>
            </c:numRef>
          </c:val>
        </c:ser>
        <c:ser>
          <c:idx val="3"/>
          <c:order val="2"/>
          <c:tx>
            <c:strRef>
              <c:f>'Localidades1,1'!$F$42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'Localidades1,1'!$C$44:$C$62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'Localidades1,1'!$F$44:$F$62</c:f>
              <c:numCache>
                <c:formatCode>0.00%</c:formatCode>
                <c:ptCount val="19"/>
                <c:pt idx="0">
                  <c:v>5.7922749843894047E-2</c:v>
                </c:pt>
                <c:pt idx="1">
                  <c:v>7.6204523107177943E-2</c:v>
                </c:pt>
                <c:pt idx="2">
                  <c:v>0.15550295857988158</c:v>
                </c:pt>
                <c:pt idx="3">
                  <c:v>0.25030725112658736</c:v>
                </c:pt>
                <c:pt idx="4">
                  <c:v>0.38889913332103992</c:v>
                </c:pt>
                <c:pt idx="5">
                  <c:v>7.6845298281091989E-2</c:v>
                </c:pt>
                <c:pt idx="6">
                  <c:v>0.39037362052918467</c:v>
                </c:pt>
                <c:pt idx="7">
                  <c:v>0.17380990036375168</c:v>
                </c:pt>
                <c:pt idx="8">
                  <c:v>0.13799842287516695</c:v>
                </c:pt>
                <c:pt idx="9">
                  <c:v>0.15456518849953496</c:v>
                </c:pt>
                <c:pt idx="10">
                  <c:v>0.13865259236262042</c:v>
                </c:pt>
                <c:pt idx="11">
                  <c:v>0.13104669587100376</c:v>
                </c:pt>
                <c:pt idx="12">
                  <c:v>8.0027487974011297E-2</c:v>
                </c:pt>
                <c:pt idx="13">
                  <c:v>0.1538817005545286</c:v>
                </c:pt>
                <c:pt idx="14">
                  <c:v>9.610682715817187E-2</c:v>
                </c:pt>
                <c:pt idx="15">
                  <c:v>0.11615633320654249</c:v>
                </c:pt>
                <c:pt idx="16">
                  <c:v>2.2222222222222223E-2</c:v>
                </c:pt>
                <c:pt idx="17">
                  <c:v>0.21605351170568562</c:v>
                </c:pt>
                <c:pt idx="18">
                  <c:v>0.23178875988903719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764160"/>
        <c:axId val="382342272"/>
      </c:barChart>
      <c:catAx>
        <c:axId val="3867641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2342272"/>
        <c:crosses val="autoZero"/>
        <c:auto val="1"/>
        <c:lblAlgn val="ctr"/>
        <c:lblOffset val="100"/>
        <c:noMultiLvlLbl val="0"/>
      </c:catAx>
      <c:valAx>
        <c:axId val="3823422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6764160"/>
        <c:crosses val="autoZero"/>
        <c:crossBetween val="between"/>
      </c:valAx>
      <c:spPr>
        <a:solidFill>
          <a:schemeClr val="bg1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6020135046436"/>
          <c:y val="0.92171255777972727"/>
          <c:w val="0.44845957864607938"/>
          <c:h val="7.816775965528564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3175">
      <a:solidFill>
        <a:schemeClr val="bg1">
          <a:lumMod val="95000"/>
        </a:schemeClr>
      </a:solidFill>
      <a:prstDash val="solid"/>
    </a:ln>
  </c:spPr>
  <c:txPr>
    <a:bodyPr/>
    <a:lstStyle/>
    <a:p>
      <a:pPr>
        <a:defRPr sz="3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'Localidades1,1'!$J$40</c:f>
          <c:strCache>
            <c:ptCount val="1"/>
            <c:pt idx="0">
              <c:v>EXTENSIÓN POR LOCALIDADES MALLA VIAL ARTERIAL (No Incluye Troncal) 2013</c:v>
            </c:pt>
          </c:strCache>
        </c:strRef>
      </c:tx>
      <c:overlay val="0"/>
      <c:txPr>
        <a:bodyPr/>
        <a:lstStyle/>
        <a:p>
          <a:pPr>
            <a:defRPr sz="2400"/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'Localidades1,1'!$J$42</c:f>
              <c:strCache>
                <c:ptCount val="1"/>
                <c:pt idx="0">
                  <c:v>ARTERIAL</c:v>
                </c:pt>
              </c:strCache>
            </c:strRef>
          </c:tx>
          <c:spPr>
            <a:ln w="38100"/>
          </c:spPr>
          <c:marker>
            <c:spPr>
              <a:ln w="38100"/>
            </c:spPr>
          </c:marker>
          <c:cat>
            <c:strRef>
              <c:f>'Localidades1,1'!$I$44:$I$62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'Localidades1,1'!$J$44:$J$62</c:f>
              <c:numCache>
                <c:formatCode>0.00</c:formatCode>
                <c:ptCount val="19"/>
                <c:pt idx="0">
                  <c:v>336.30999999999972</c:v>
                </c:pt>
                <c:pt idx="1">
                  <c:v>162.72000000000008</c:v>
                </c:pt>
                <c:pt idx="2">
                  <c:v>42.250000000000007</c:v>
                </c:pt>
                <c:pt idx="3">
                  <c:v>73.230000000000018</c:v>
                </c:pt>
                <c:pt idx="4">
                  <c:v>108.46000000000004</c:v>
                </c:pt>
                <c:pt idx="5">
                  <c:v>59.34</c:v>
                </c:pt>
                <c:pt idx="6">
                  <c:v>75.20999999999998</c:v>
                </c:pt>
                <c:pt idx="7">
                  <c:v>252.91999999999973</c:v>
                </c:pt>
                <c:pt idx="8">
                  <c:v>291.67000000000036</c:v>
                </c:pt>
                <c:pt idx="9">
                  <c:v>225.7299999999999</c:v>
                </c:pt>
                <c:pt idx="10">
                  <c:v>322.09999999999991</c:v>
                </c:pt>
                <c:pt idx="11">
                  <c:v>107.28999999999998</c:v>
                </c:pt>
                <c:pt idx="12">
                  <c:v>160.07000000000008</c:v>
                </c:pt>
                <c:pt idx="13">
                  <c:v>64.920000000000044</c:v>
                </c:pt>
                <c:pt idx="14">
                  <c:v>53.17</c:v>
                </c:pt>
                <c:pt idx="15">
                  <c:v>210.31999999999991</c:v>
                </c:pt>
                <c:pt idx="16">
                  <c:v>11.7</c:v>
                </c:pt>
                <c:pt idx="17">
                  <c:v>59.800000000000026</c:v>
                </c:pt>
                <c:pt idx="18">
                  <c:v>97.33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'Localidades1,1'!$K$42</c:f>
              <c:strCache>
                <c:ptCount val="1"/>
                <c:pt idx="0">
                  <c:v>INTERMEDIA</c:v>
                </c:pt>
              </c:strCache>
            </c:strRef>
          </c:tx>
          <c:spPr>
            <a:ln w="38100"/>
          </c:spPr>
          <c:marker>
            <c:spPr>
              <a:ln w="38100"/>
            </c:spPr>
          </c:marker>
          <c:cat>
            <c:strRef>
              <c:f>'Localidades1,1'!$I$44:$I$62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'Localidades1,1'!$K$44:$K$62</c:f>
              <c:numCache>
                <c:formatCode>0.00</c:formatCode>
                <c:ptCount val="19"/>
                <c:pt idx="0">
                  <c:v>247.93000000000018</c:v>
                </c:pt>
                <c:pt idx="1">
                  <c:v>142.13999999999999</c:v>
                </c:pt>
                <c:pt idx="2">
                  <c:v>67.03</c:v>
                </c:pt>
                <c:pt idx="3">
                  <c:v>165.67</c:v>
                </c:pt>
                <c:pt idx="4">
                  <c:v>118.89000000000003</c:v>
                </c:pt>
                <c:pt idx="5">
                  <c:v>68.890000000000029</c:v>
                </c:pt>
                <c:pt idx="6">
                  <c:v>163.47999999999996</c:v>
                </c:pt>
                <c:pt idx="7">
                  <c:v>360.6900000000004</c:v>
                </c:pt>
                <c:pt idx="8">
                  <c:v>203.23000000000013</c:v>
                </c:pt>
                <c:pt idx="9">
                  <c:v>294.81000000000017</c:v>
                </c:pt>
                <c:pt idx="10">
                  <c:v>253.03000000000014</c:v>
                </c:pt>
                <c:pt idx="11">
                  <c:v>142.76999999999992</c:v>
                </c:pt>
                <c:pt idx="12">
                  <c:v>164.35000000000008</c:v>
                </c:pt>
                <c:pt idx="13">
                  <c:v>123.19999999999996</c:v>
                </c:pt>
                <c:pt idx="14">
                  <c:v>69.3</c:v>
                </c:pt>
                <c:pt idx="15">
                  <c:v>217.55999999999983</c:v>
                </c:pt>
                <c:pt idx="16">
                  <c:v>17.339999999999996</c:v>
                </c:pt>
                <c:pt idx="17">
                  <c:v>155.46000000000018</c:v>
                </c:pt>
                <c:pt idx="18">
                  <c:v>174.60000000000002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'Localidades1,1'!$L$42</c:f>
              <c:strCache>
                <c:ptCount val="1"/>
                <c:pt idx="0">
                  <c:v>LOCAL</c:v>
                </c:pt>
              </c:strCache>
            </c:strRef>
          </c:tx>
          <c:spPr>
            <a:ln w="38100"/>
          </c:spPr>
          <c:marker>
            <c:spPr>
              <a:ln w="38100"/>
            </c:spPr>
          </c:marker>
          <c:cat>
            <c:strRef>
              <c:f>'Localidades1,1'!$I$44:$I$62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'Localidades1,1'!$L$44:$L$62</c:f>
              <c:numCache>
                <c:formatCode>0.00</c:formatCode>
                <c:ptCount val="19"/>
                <c:pt idx="0">
                  <c:v>519.32000000000005</c:v>
                </c:pt>
                <c:pt idx="1">
                  <c:v>215.38000000000011</c:v>
                </c:pt>
                <c:pt idx="2">
                  <c:v>167.34999999999997</c:v>
                </c:pt>
                <c:pt idx="3">
                  <c:v>475.13000000000045</c:v>
                </c:pt>
                <c:pt idx="4">
                  <c:v>478.12000000000091</c:v>
                </c:pt>
                <c:pt idx="5">
                  <c:v>193.40000000000003</c:v>
                </c:pt>
                <c:pt idx="6">
                  <c:v>555.27000000000203</c:v>
                </c:pt>
                <c:pt idx="7">
                  <c:v>951.30000000000359</c:v>
                </c:pt>
                <c:pt idx="8">
                  <c:v>387.91000000000065</c:v>
                </c:pt>
                <c:pt idx="9">
                  <c:v>788.98999999999523</c:v>
                </c:pt>
                <c:pt idx="10">
                  <c:v>1084.4699999999953</c:v>
                </c:pt>
                <c:pt idx="11">
                  <c:v>312.1599999999994</c:v>
                </c:pt>
                <c:pt idx="12">
                  <c:v>268.53000000000003</c:v>
                </c:pt>
                <c:pt idx="13">
                  <c:v>187.96</c:v>
                </c:pt>
                <c:pt idx="14">
                  <c:v>138.05000000000004</c:v>
                </c:pt>
                <c:pt idx="15">
                  <c:v>474.59000000000077</c:v>
                </c:pt>
                <c:pt idx="16">
                  <c:v>38.350000000000009</c:v>
                </c:pt>
                <c:pt idx="17">
                  <c:v>468.83000000000209</c:v>
                </c:pt>
                <c:pt idx="18">
                  <c:v>791.12999999999909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'Localidades1,1'!$M$42</c:f>
              <c:strCache>
                <c:ptCount val="1"/>
                <c:pt idx="0">
                  <c:v>TRONCAL</c:v>
                </c:pt>
              </c:strCache>
            </c:strRef>
          </c:tx>
          <c:spPr>
            <a:ln w="38100"/>
          </c:spPr>
          <c:marker>
            <c:spPr>
              <a:ln w="38100"/>
            </c:spPr>
          </c:marker>
          <c:cat>
            <c:strRef>
              <c:f>'Localidades1,1'!$I$44:$I$62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 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'Localidades1,1'!$M$44:$M$62</c:f>
              <c:numCache>
                <c:formatCode>0.00</c:formatCode>
                <c:ptCount val="19"/>
                <c:pt idx="0">
                  <c:v>86.529999999999973</c:v>
                </c:pt>
                <c:pt idx="1">
                  <c:v>65.819999999999993</c:v>
                </c:pt>
                <c:pt idx="2">
                  <c:v>75.039999999999992</c:v>
                </c:pt>
                <c:pt idx="3">
                  <c:v>12.960000000000008</c:v>
                </c:pt>
                <c:pt idx="4">
                  <c:v>5.2199999999999989</c:v>
                </c:pt>
                <c:pt idx="5">
                  <c:v>10.540000000000006</c:v>
                </c:pt>
                <c:pt idx="6">
                  <c:v>28.039999999999992</c:v>
                </c:pt>
                <c:pt idx="7">
                  <c:v>80.860000000000014</c:v>
                </c:pt>
                <c:pt idx="8">
                  <c:v>51.800000000000068</c:v>
                </c:pt>
                <c:pt idx="9">
                  <c:v>75.610000000000014</c:v>
                </c:pt>
                <c:pt idx="10">
                  <c:v>103.68</c:v>
                </c:pt>
                <c:pt idx="11">
                  <c:v>94.019999999999968</c:v>
                </c:pt>
                <c:pt idx="12">
                  <c:v>91.539999999999992</c:v>
                </c:pt>
                <c:pt idx="13">
                  <c:v>62.69000000000004</c:v>
                </c:pt>
                <c:pt idx="14">
                  <c:v>21.160000000000011</c:v>
                </c:pt>
                <c:pt idx="15">
                  <c:v>110.29000000000005</c:v>
                </c:pt>
                <c:pt idx="16">
                  <c:v>1.5199999999999996</c:v>
                </c:pt>
                <c:pt idx="17">
                  <c:v>51.729999999999976</c:v>
                </c:pt>
                <c:pt idx="18">
                  <c:v>9.4900000000000091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372864"/>
        <c:axId val="382379136"/>
      </c:lineChart>
      <c:catAx>
        <c:axId val="38237286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CO"/>
          </a:p>
        </c:txPr>
        <c:crossAx val="382379136"/>
        <c:crosses val="autoZero"/>
        <c:auto val="1"/>
        <c:lblAlgn val="ctr"/>
        <c:lblOffset val="100"/>
        <c:noMultiLvlLbl val="0"/>
      </c:catAx>
      <c:valAx>
        <c:axId val="3823791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CO"/>
          </a:p>
        </c:txPr>
        <c:crossAx val="382372864"/>
        <c:crosses val="autoZero"/>
        <c:crossBetween val="between"/>
      </c:valAx>
      <c:spPr>
        <a:ln>
          <a:solidFill>
            <a:schemeClr val="bg1">
              <a:lumMod val="95000"/>
            </a:schemeClr>
          </a:solidFill>
        </a:ln>
      </c:spPr>
    </c:plotArea>
    <c:legend>
      <c:legendPos val="b"/>
      <c:overlay val="0"/>
      <c:txPr>
        <a:bodyPr/>
        <a:lstStyle/>
        <a:p>
          <a:pPr>
            <a:defRPr sz="1200"/>
          </a:pPr>
          <a:endParaRPr lang="es-CO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solidFill>
        <a:schemeClr val="bg1">
          <a:lumMod val="95000"/>
        </a:schemeClr>
      </a:solidFill>
    </a:ln>
  </c:spPr>
  <c:txPr>
    <a:bodyPr/>
    <a:lstStyle/>
    <a:p>
      <a:pPr>
        <a:defRPr sz="900">
          <a:solidFill>
            <a:schemeClr val="tx2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Localidades!$P$75</c:f>
          <c:strCache>
            <c:ptCount val="1"/>
            <c:pt idx="0">
              <c:v>ESTADO DE LA MALLA VIAL INTERMEDIA 2012</c:v>
            </c:pt>
          </c:strCache>
        </c:strRef>
      </c:tx>
      <c:overlay val="1"/>
      <c:txPr>
        <a:bodyPr/>
        <a:lstStyle/>
        <a:p>
          <a:pPr>
            <a:defRPr sz="36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4.0819789714516885E-2"/>
          <c:y val="0.13966169970265679"/>
          <c:w val="0.95761782179599253"/>
          <c:h val="0.704970018789945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Localidades!$K$98</c:f>
              <c:strCache>
                <c:ptCount val="1"/>
                <c:pt idx="0">
                  <c:v>Bueno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Localidades!$J$100:$J$118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Localidades!$K$100:$K$118</c:f>
              <c:numCache>
                <c:formatCode>0.00%</c:formatCode>
                <c:ptCount val="19"/>
                <c:pt idx="0">
                  <c:v>0.56306731174079117</c:v>
                </c:pt>
                <c:pt idx="1">
                  <c:v>0.50479658365280067</c:v>
                </c:pt>
                <c:pt idx="2">
                  <c:v>0.4760694375828447</c:v>
                </c:pt>
                <c:pt idx="3">
                  <c:v>0.54235573761324751</c:v>
                </c:pt>
                <c:pt idx="4">
                  <c:v>0.66238965215544643</c:v>
                </c:pt>
                <c:pt idx="5">
                  <c:v>0.67855255578034102</c:v>
                </c:pt>
                <c:pt idx="6">
                  <c:v>0.65881179228455355</c:v>
                </c:pt>
                <c:pt idx="7">
                  <c:v>0.61148332267834105</c:v>
                </c:pt>
                <c:pt idx="8">
                  <c:v>0.51699965516354851</c:v>
                </c:pt>
                <c:pt idx="9">
                  <c:v>0.58456335361108558</c:v>
                </c:pt>
                <c:pt idx="10">
                  <c:v>0.67089777009282636</c:v>
                </c:pt>
                <c:pt idx="11">
                  <c:v>0.29931080356117107</c:v>
                </c:pt>
                <c:pt idx="12">
                  <c:v>0.53144097490751274</c:v>
                </c:pt>
                <c:pt idx="13">
                  <c:v>0.36784591417038798</c:v>
                </c:pt>
                <c:pt idx="14">
                  <c:v>0.27675480459974749</c:v>
                </c:pt>
                <c:pt idx="15">
                  <c:v>0.58792242371515757</c:v>
                </c:pt>
                <c:pt idx="16">
                  <c:v>0.35699337891791849</c:v>
                </c:pt>
                <c:pt idx="17">
                  <c:v>0.64131982805385224</c:v>
                </c:pt>
                <c:pt idx="18">
                  <c:v>0.70329590119070251</c:v>
                </c:pt>
              </c:numCache>
            </c:numRef>
          </c:val>
        </c:ser>
        <c:ser>
          <c:idx val="2"/>
          <c:order val="1"/>
          <c:tx>
            <c:strRef>
              <c:f>Localidades!$L$98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Localidades!$J$100:$J$118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Localidades!$L$100:$L$118</c:f>
              <c:numCache>
                <c:formatCode>0.00%</c:formatCode>
                <c:ptCount val="19"/>
                <c:pt idx="0">
                  <c:v>7.2030921327979031E-2</c:v>
                </c:pt>
                <c:pt idx="1">
                  <c:v>7.2007424133140374E-2</c:v>
                </c:pt>
                <c:pt idx="2">
                  <c:v>0.13392414325938384</c:v>
                </c:pt>
                <c:pt idx="3">
                  <c:v>9.0581128743942321E-2</c:v>
                </c:pt>
                <c:pt idx="4">
                  <c:v>0.17971169140781298</c:v>
                </c:pt>
                <c:pt idx="5">
                  <c:v>0.13648674694802715</c:v>
                </c:pt>
                <c:pt idx="6">
                  <c:v>0.1265221207565069</c:v>
                </c:pt>
                <c:pt idx="7">
                  <c:v>0.15626050435649277</c:v>
                </c:pt>
                <c:pt idx="8">
                  <c:v>0.10632619066659145</c:v>
                </c:pt>
                <c:pt idx="9">
                  <c:v>0.11277002729924367</c:v>
                </c:pt>
                <c:pt idx="10">
                  <c:v>7.2868650676053998E-2</c:v>
                </c:pt>
                <c:pt idx="11">
                  <c:v>0.10481342445063616</c:v>
                </c:pt>
                <c:pt idx="12">
                  <c:v>6.5058190877101268E-2</c:v>
                </c:pt>
                <c:pt idx="13">
                  <c:v>0.18660129765443739</c:v>
                </c:pt>
                <c:pt idx="14">
                  <c:v>0.10744712144701084</c:v>
                </c:pt>
                <c:pt idx="15">
                  <c:v>0.14012621319567181</c:v>
                </c:pt>
                <c:pt idx="16">
                  <c:v>9.0386166565407502E-2</c:v>
                </c:pt>
                <c:pt idx="17">
                  <c:v>0.13140119819805626</c:v>
                </c:pt>
                <c:pt idx="18">
                  <c:v>0.13962323504646085</c:v>
                </c:pt>
              </c:numCache>
            </c:numRef>
          </c:val>
        </c:ser>
        <c:ser>
          <c:idx val="3"/>
          <c:order val="2"/>
          <c:tx>
            <c:strRef>
              <c:f>Localidades!$M$98</c:f>
              <c:strCache>
                <c:ptCount val="1"/>
                <c:pt idx="0">
                  <c:v>Malo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Localidades!$J$100:$J$118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Localidades!$M$100:$M$118</c:f>
              <c:numCache>
                <c:formatCode>0.00%</c:formatCode>
                <c:ptCount val="19"/>
                <c:pt idx="0">
                  <c:v>0.36490176693122983</c:v>
                </c:pt>
                <c:pt idx="1">
                  <c:v>0.42319599221405896</c:v>
                </c:pt>
                <c:pt idx="2">
                  <c:v>0.39000641915777146</c:v>
                </c:pt>
                <c:pt idx="3">
                  <c:v>0.36706313364281012</c:v>
                </c:pt>
                <c:pt idx="4">
                  <c:v>0.15789865643674059</c:v>
                </c:pt>
                <c:pt idx="5">
                  <c:v>0.18496069727163192</c:v>
                </c:pt>
                <c:pt idx="6">
                  <c:v>0.21466608695893954</c:v>
                </c:pt>
                <c:pt idx="7">
                  <c:v>0.23225617296516612</c:v>
                </c:pt>
                <c:pt idx="8">
                  <c:v>0.37667415416985994</c:v>
                </c:pt>
                <c:pt idx="9">
                  <c:v>0.3026666190896708</c:v>
                </c:pt>
                <c:pt idx="10">
                  <c:v>0.25623357923111967</c:v>
                </c:pt>
                <c:pt idx="11">
                  <c:v>0.59587577198819275</c:v>
                </c:pt>
                <c:pt idx="12">
                  <c:v>0.40350083421538591</c:v>
                </c:pt>
                <c:pt idx="13">
                  <c:v>0.44555278817517469</c:v>
                </c:pt>
                <c:pt idx="14">
                  <c:v>0.6157980739532416</c:v>
                </c:pt>
                <c:pt idx="15">
                  <c:v>0.27195136308917056</c:v>
                </c:pt>
                <c:pt idx="16">
                  <c:v>0.55262045451667385</c:v>
                </c:pt>
                <c:pt idx="17">
                  <c:v>0.22727897374809139</c:v>
                </c:pt>
                <c:pt idx="18">
                  <c:v>0.15708086376283675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931520"/>
        <c:axId val="387937408"/>
      </c:barChart>
      <c:catAx>
        <c:axId val="38793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7937408"/>
        <c:crosses val="autoZero"/>
        <c:auto val="1"/>
        <c:lblAlgn val="ctr"/>
        <c:lblOffset val="100"/>
        <c:noMultiLvlLbl val="0"/>
      </c:catAx>
      <c:valAx>
        <c:axId val="387937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87931520"/>
        <c:crosses val="autoZero"/>
        <c:crossBetween val="between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60200964234695"/>
          <c:y val="0.91904132552509565"/>
          <c:w val="0.44845957864607938"/>
          <c:h val="7.816775965528564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3175">
      <a:solidFill>
        <a:schemeClr val="bg1">
          <a:lumMod val="95000"/>
        </a:schemeClr>
      </a:solidFill>
      <a:prstDash val="solid"/>
    </a:ln>
  </c:spPr>
  <c:txPr>
    <a:bodyPr/>
    <a:lstStyle/>
    <a:p>
      <a:pPr>
        <a:defRPr sz="3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Localidades!$C$97</c:f>
          <c:strCache>
            <c:ptCount val="1"/>
            <c:pt idx="0">
              <c:v>Km- Carril por tipo de Malla Vial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Localidades!$H$98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830360554504893E-2"/>
                  <c:y val="-1.4951874976895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6066983049776909E-2"/>
                  <c:y val="1.4951874976895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19876732827789E-2"/>
                  <c:y val="-3.2894124949169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7287950693131115E-2"/>
                  <c:y val="-2.0932624967653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4203130970383561E-2"/>
                  <c:y val="2.691337495841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4.6677466871454014E-2"/>
                  <c:y val="2.9903749953790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3830360554504893E-2"/>
                  <c:y val="-1.4951874976895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0745540831757212E-2"/>
                  <c:y val="-4.4855624930685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>
                    <a:solidFill>
                      <a:schemeClr val="tx2"/>
                    </a:solidFill>
                    <a:latin typeface="Maiandra GD" panose="020E0502030308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Localidades!$C$100:$C$118</c:f>
              <c:strCache>
                <c:ptCount val="19"/>
                <c:pt idx="0">
                  <c:v>1  Usaquén</c:v>
                </c:pt>
                <c:pt idx="1">
                  <c:v>2  Chapinero</c:v>
                </c:pt>
                <c:pt idx="2">
                  <c:v>3  Santafe</c:v>
                </c:pt>
                <c:pt idx="3">
                  <c:v>4  San Cristobal</c:v>
                </c:pt>
                <c:pt idx="4">
                  <c:v>5  Usme</c:v>
                </c:pt>
                <c:pt idx="5">
                  <c:v>6  Tunjuelito</c:v>
                </c:pt>
                <c:pt idx="6">
                  <c:v>7  Bosa</c:v>
                </c:pt>
                <c:pt idx="7">
                  <c:v>8  Kennedy</c:v>
                </c:pt>
                <c:pt idx="8">
                  <c:v>9  Fontibón</c:v>
                </c:pt>
                <c:pt idx="9">
                  <c:v>10  Engativá</c:v>
                </c:pt>
                <c:pt idx="10">
                  <c:v>11  Suba</c:v>
                </c:pt>
                <c:pt idx="11">
                  <c:v>12  Barrios Unidos</c:v>
                </c:pt>
                <c:pt idx="12">
                  <c:v>13  Teusaquillo</c:v>
                </c:pt>
                <c:pt idx="13">
                  <c:v>14  Los Mártires</c:v>
                </c:pt>
                <c:pt idx="14">
                  <c:v>15  Antonio Nariño</c:v>
                </c:pt>
                <c:pt idx="15">
                  <c:v>16  Puente Aranda</c:v>
                </c:pt>
                <c:pt idx="16">
                  <c:v>17  La Candelaria</c:v>
                </c:pt>
                <c:pt idx="17">
                  <c:v>18  Rafael Uribe Uribe</c:v>
                </c:pt>
                <c:pt idx="18">
                  <c:v>19  Ciudad Bolivar</c:v>
                </c:pt>
              </c:strCache>
            </c:strRef>
          </c:cat>
          <c:val>
            <c:numRef>
              <c:f>Localidades!$H$100:$H$118</c:f>
              <c:numCache>
                <c:formatCode>#,##0.00</c:formatCode>
                <c:ptCount val="19"/>
                <c:pt idx="0">
                  <c:v>1227.9579592276564</c:v>
                </c:pt>
                <c:pt idx="1">
                  <c:v>620.59179933595919</c:v>
                </c:pt>
                <c:pt idx="2">
                  <c:v>359.6902784053953</c:v>
                </c:pt>
                <c:pt idx="3">
                  <c:v>732.14597834574317</c:v>
                </c:pt>
                <c:pt idx="4">
                  <c:v>750.37577763208265</c:v>
                </c:pt>
                <c:pt idx="5">
                  <c:v>332.70300367696785</c:v>
                </c:pt>
                <c:pt idx="6">
                  <c:v>821.89109177532373</c:v>
                </c:pt>
                <c:pt idx="7">
                  <c:v>1645.6850328624812</c:v>
                </c:pt>
                <c:pt idx="8">
                  <c:v>936.27362243402354</c:v>
                </c:pt>
                <c:pt idx="9">
                  <c:v>1390.8300427570402</c:v>
                </c:pt>
                <c:pt idx="10">
                  <c:v>1773.1923841755488</c:v>
                </c:pt>
                <c:pt idx="11">
                  <c:v>658.39265720091851</c:v>
                </c:pt>
                <c:pt idx="12">
                  <c:v>684.48795273230996</c:v>
                </c:pt>
                <c:pt idx="13">
                  <c:v>438.84595680424513</c:v>
                </c:pt>
                <c:pt idx="14">
                  <c:v>281.98275969087535</c:v>
                </c:pt>
                <c:pt idx="15">
                  <c:v>1012.668490208833</c:v>
                </c:pt>
                <c:pt idx="16">
                  <c:v>69.370734626997773</c:v>
                </c:pt>
                <c:pt idx="17">
                  <c:v>735.77402688249572</c:v>
                </c:pt>
                <c:pt idx="18">
                  <c:v>1086.6967263711535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74656"/>
        <c:axId val="387976192"/>
      </c:lineChart>
      <c:catAx>
        <c:axId val="3879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>
                <a:latin typeface="Maiandra GD" panose="020E0502030308020204" pitchFamily="34" charset="0"/>
              </a:defRPr>
            </a:pPr>
            <a:endParaRPr lang="es-CO"/>
          </a:p>
        </c:txPr>
        <c:crossAx val="387976192"/>
        <c:crosses val="autoZero"/>
        <c:auto val="1"/>
        <c:lblAlgn val="ctr"/>
        <c:lblOffset val="100"/>
        <c:noMultiLvlLbl val="0"/>
      </c:catAx>
      <c:valAx>
        <c:axId val="387976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b="1">
                <a:latin typeface="Maiandra GD" panose="020E0502030308020204" pitchFamily="34" charset="0"/>
              </a:defRPr>
            </a:pPr>
            <a:endParaRPr lang="es-CO"/>
          </a:p>
        </c:txPr>
        <c:crossAx val="38797465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>
          <a:lumMod val="95000"/>
        </a:schemeClr>
      </a:solidFill>
    </a:ln>
  </c:spPr>
  <c:txPr>
    <a:bodyPr/>
    <a:lstStyle/>
    <a:p>
      <a:pPr>
        <a:defRPr>
          <a:solidFill>
            <a:schemeClr val="tx2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Localidades!$E$20</c:f>
          <c:strCache>
            <c:ptCount val="1"/>
            <c:pt idx="0">
              <c:v>Extensión de la Malla Vial Bogotá 2012</c:v>
            </c:pt>
          </c:strCache>
        </c:strRef>
      </c:tx>
      <c:overlay val="0"/>
      <c:txPr>
        <a:bodyPr/>
        <a:lstStyle/>
        <a:p>
          <a:pPr>
            <a:defRPr sz="1600">
              <a:solidFill>
                <a:schemeClr val="tx2"/>
              </a:solidFill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4241102510861859"/>
          <c:y val="0.12334661127935491"/>
          <c:w val="0.49558417766700968"/>
          <c:h val="0.68040940131835359"/>
        </c:manualLayout>
      </c:layout>
      <c:doughnutChart>
        <c:varyColors val="1"/>
        <c:ser>
          <c:idx val="0"/>
          <c:order val="0"/>
          <c:tx>
            <c:strRef>
              <c:f>Localidades!$D$22</c:f>
              <c:strCache>
                <c:ptCount val="1"/>
                <c:pt idx="0">
                  <c:v>Km-Carril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layout>
                <c:manualLayout>
                  <c:x val="5.3361053069878187E-3"/>
                  <c:y val="-1.38888888888888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0672210613975637E-2"/>
                  <c:y val="-4.629629629629629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600" b="1">
                      <a:solidFill>
                        <a:schemeClr val="tx2"/>
                      </a:solidFill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680526534939093E-3"/>
                  <c:y val="0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 b="1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Localidades!$C$23:$C$26</c:f>
              <c:strCache>
                <c:ptCount val="4"/>
                <c:pt idx="0">
                  <c:v>ARTERIAL</c:v>
                </c:pt>
                <c:pt idx="1">
                  <c:v>TRONCAL</c:v>
                </c:pt>
                <c:pt idx="2">
                  <c:v>INTERMEDIA</c:v>
                </c:pt>
                <c:pt idx="3">
                  <c:v>LOCAL</c:v>
                </c:pt>
              </c:strCache>
            </c:strRef>
          </c:cat>
          <c:val>
            <c:numRef>
              <c:f>Localidades!$D$23:$D$26</c:f>
              <c:numCache>
                <c:formatCode>#,##0.0\ "Km-carril"</c:formatCode>
                <c:ptCount val="4"/>
                <c:pt idx="0">
                  <c:v>2690.2543925714285</c:v>
                </c:pt>
                <c:pt idx="1">
                  <c:v>1030.0589199999999</c:v>
                </c:pt>
                <c:pt idx="2">
                  <c:v>3549.4889596144067</c:v>
                </c:pt>
                <c:pt idx="3">
                  <c:v>8289.7540029602169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overlay val="0"/>
      <c:txPr>
        <a:bodyPr/>
        <a:lstStyle/>
        <a:p>
          <a:pPr>
            <a:defRPr sz="1400" b="0">
              <a:solidFill>
                <a:schemeClr val="tx2"/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12700">
      <a:solidFill>
        <a:schemeClr val="bg1">
          <a:lumMod val="75000"/>
        </a:schemeClr>
      </a:solidFill>
      <a:prstDash val="sysDot"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hyperlink" Target="#Bogot&#225;!A1"/><Relationship Id="rId5" Type="http://schemas.openxmlformats.org/officeDocument/2006/relationships/hyperlink" Target="#Hoja5!A1"/><Relationship Id="rId4" Type="http://schemas.openxmlformats.org/officeDocument/2006/relationships/hyperlink" Target="#'Localidades1,1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chart" Target="../charts/chart3.xml"/><Relationship Id="rId7" Type="http://schemas.openxmlformats.org/officeDocument/2006/relationships/image" Target="../media/image7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indice!A1"/><Relationship Id="rId5" Type="http://schemas.openxmlformats.org/officeDocument/2006/relationships/image" Target="../media/image6.png"/><Relationship Id="rId10" Type="http://schemas.openxmlformats.org/officeDocument/2006/relationships/image" Target="../media/image10.png"/><Relationship Id="rId4" Type="http://schemas.openxmlformats.org/officeDocument/2006/relationships/chart" Target="../charts/chart4.xml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192611</xdr:colOff>
      <xdr:row>0</xdr:row>
      <xdr:rowOff>146538</xdr:rowOff>
    </xdr:from>
    <xdr:to>
      <xdr:col>17</xdr:col>
      <xdr:colOff>36633</xdr:colOff>
      <xdr:row>36</xdr:row>
      <xdr:rowOff>109904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77" t="17059" r="14484" b="5670"/>
        <a:stretch/>
      </xdr:blipFill>
      <xdr:spPr>
        <a:xfrm>
          <a:off x="1706842" y="146538"/>
          <a:ext cx="11200753" cy="6997212"/>
        </a:xfrm>
        <a:prstGeom prst="rect">
          <a:avLst/>
        </a:prstGeom>
      </xdr:spPr>
    </xdr:pic>
    <xdr:clientData/>
  </xdr:twoCellAnchor>
  <xdr:oneCellAnchor>
    <xdr:from>
      <xdr:col>17</xdr:col>
      <xdr:colOff>61056</xdr:colOff>
      <xdr:row>33</xdr:row>
      <xdr:rowOff>0</xdr:rowOff>
    </xdr:from>
    <xdr:ext cx="973280" cy="468013"/>
    <xdr:sp macro="" textlink="">
      <xdr:nvSpPr>
        <xdr:cNvPr id="5" name="4 CuadroTexto">
          <a:hlinkClick xmlns:r="http://schemas.openxmlformats.org/officeDocument/2006/relationships" r:id="rId2" tooltip="   "/>
        </xdr:cNvPr>
        <xdr:cNvSpPr txBox="1"/>
      </xdr:nvSpPr>
      <xdr:spPr>
        <a:xfrm>
          <a:off x="12932018" y="6447692"/>
          <a:ext cx="973280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2400" b="1">
              <a:solidFill>
                <a:schemeClr val="accent5"/>
              </a:solidFill>
            </a:rPr>
            <a:t>Iniciar</a:t>
          </a:r>
        </a:p>
      </xdr:txBody>
    </xdr:sp>
    <xdr:clientData/>
  </xdr:oneCellAnchor>
  <xdr:twoCellAnchor editAs="oneCell">
    <xdr:from>
      <xdr:col>8</xdr:col>
      <xdr:colOff>576866</xdr:colOff>
      <xdr:row>29</xdr:row>
      <xdr:rowOff>40247</xdr:rowOff>
    </xdr:from>
    <xdr:to>
      <xdr:col>16</xdr:col>
      <xdr:colOff>737853</xdr:colOff>
      <xdr:row>35</xdr:row>
      <xdr:rowOff>147571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565" t="63828" r="26784" b="19298"/>
        <a:stretch/>
      </xdr:blipFill>
      <xdr:spPr>
        <a:xfrm>
          <a:off x="6694331" y="5486937"/>
          <a:ext cx="6278452" cy="1234226"/>
        </a:xfrm>
        <a:prstGeom prst="rect">
          <a:avLst/>
        </a:prstGeom>
      </xdr:spPr>
    </xdr:pic>
    <xdr:clientData/>
  </xdr:twoCellAnchor>
  <xdr:twoCellAnchor>
    <xdr:from>
      <xdr:col>2</xdr:col>
      <xdr:colOff>241479</xdr:colOff>
      <xdr:row>1</xdr:row>
      <xdr:rowOff>67076</xdr:rowOff>
    </xdr:from>
    <xdr:to>
      <xdr:col>16</xdr:col>
      <xdr:colOff>724435</xdr:colOff>
      <xdr:row>35</xdr:row>
      <xdr:rowOff>160984</xdr:rowOff>
    </xdr:to>
    <xdr:sp macro="" textlink="">
      <xdr:nvSpPr>
        <xdr:cNvPr id="7" name="6 Rectángulo"/>
        <xdr:cNvSpPr/>
      </xdr:nvSpPr>
      <xdr:spPr>
        <a:xfrm>
          <a:off x="1770845" y="254893"/>
          <a:ext cx="11188520" cy="6479683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192611</xdr:colOff>
      <xdr:row>0</xdr:row>
      <xdr:rowOff>83873</xdr:rowOff>
    </xdr:from>
    <xdr:to>
      <xdr:col>18</xdr:col>
      <xdr:colOff>274867</xdr:colOff>
      <xdr:row>37</xdr:row>
      <xdr:rowOff>87014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77" t="17059" r="14484" b="5670"/>
        <a:stretch/>
      </xdr:blipFill>
      <xdr:spPr>
        <a:xfrm>
          <a:off x="267808" y="83873"/>
          <a:ext cx="12314362" cy="6958898"/>
        </a:xfrm>
        <a:prstGeom prst="rect">
          <a:avLst/>
        </a:prstGeom>
      </xdr:spPr>
    </xdr:pic>
    <xdr:clientData/>
  </xdr:twoCellAnchor>
  <xdr:twoCellAnchor editAs="oneCell">
    <xdr:from>
      <xdr:col>3</xdr:col>
      <xdr:colOff>604431</xdr:colOff>
      <xdr:row>7</xdr:row>
      <xdr:rowOff>181429</xdr:rowOff>
    </xdr:from>
    <xdr:to>
      <xdr:col>10</xdr:col>
      <xdr:colOff>687257</xdr:colOff>
      <xdr:row>12</xdr:row>
      <xdr:rowOff>136072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391" t="24533" r="34550" b="57211"/>
        <a:stretch/>
      </xdr:blipFill>
      <xdr:spPr>
        <a:xfrm>
          <a:off x="2890431" y="1514929"/>
          <a:ext cx="5416826" cy="907143"/>
        </a:xfrm>
        <a:prstGeom prst="rect">
          <a:avLst/>
        </a:prstGeom>
      </xdr:spPr>
    </xdr:pic>
    <xdr:clientData/>
  </xdr:twoCellAnchor>
  <xdr:twoCellAnchor editAs="oneCell">
    <xdr:from>
      <xdr:col>3</xdr:col>
      <xdr:colOff>635002</xdr:colOff>
      <xdr:row>14</xdr:row>
      <xdr:rowOff>181428</xdr:rowOff>
    </xdr:from>
    <xdr:to>
      <xdr:col>10</xdr:col>
      <xdr:colOff>703037</xdr:colOff>
      <xdr:row>19</xdr:row>
      <xdr:rowOff>140331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941" t="18449" r="31665" b="60622"/>
        <a:stretch/>
      </xdr:blipFill>
      <xdr:spPr>
        <a:xfrm>
          <a:off x="2921002" y="2848428"/>
          <a:ext cx="5402035" cy="911403"/>
        </a:xfrm>
        <a:prstGeom prst="rect">
          <a:avLst/>
        </a:prstGeom>
      </xdr:spPr>
    </xdr:pic>
    <xdr:clientData/>
  </xdr:twoCellAnchor>
  <xdr:twoCellAnchor>
    <xdr:from>
      <xdr:col>3</xdr:col>
      <xdr:colOff>691510</xdr:colOff>
      <xdr:row>15</xdr:row>
      <xdr:rowOff>69599</xdr:rowOff>
    </xdr:from>
    <xdr:to>
      <xdr:col>10</xdr:col>
      <xdr:colOff>628650</xdr:colOff>
      <xdr:row>19</xdr:row>
      <xdr:rowOff>4019</xdr:rowOff>
    </xdr:to>
    <xdr:sp macro="" textlink="">
      <xdr:nvSpPr>
        <xdr:cNvPr id="6" name="5 CuadroTexto">
          <a:hlinkClick xmlns:r="http://schemas.openxmlformats.org/officeDocument/2006/relationships" r:id="rId4" tooltip="   "/>
        </xdr:cNvPr>
        <xdr:cNvSpPr txBox="1"/>
      </xdr:nvSpPr>
      <xdr:spPr>
        <a:xfrm>
          <a:off x="2977510" y="2927099"/>
          <a:ext cx="5271140" cy="696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4000" b="1">
              <a:solidFill>
                <a:schemeClr val="bg1"/>
              </a:solidFill>
            </a:rPr>
            <a:t>Localidades Bogotá</a:t>
          </a:r>
        </a:p>
      </xdr:txBody>
    </xdr:sp>
    <xdr:clientData/>
  </xdr:twoCellAnchor>
  <xdr:oneCellAnchor>
    <xdr:from>
      <xdr:col>17</xdr:col>
      <xdr:colOff>24424</xdr:colOff>
      <xdr:row>33</xdr:row>
      <xdr:rowOff>85482</xdr:rowOff>
    </xdr:from>
    <xdr:ext cx="489942" cy="264560"/>
    <xdr:sp macro="" textlink="">
      <xdr:nvSpPr>
        <xdr:cNvPr id="9" name="8 CuadroTexto">
          <a:hlinkClick xmlns:r="http://schemas.openxmlformats.org/officeDocument/2006/relationships" r:id="rId5" tooltip="   "/>
        </xdr:cNvPr>
        <xdr:cNvSpPr txBox="1"/>
      </xdr:nvSpPr>
      <xdr:spPr>
        <a:xfrm>
          <a:off x="12895386" y="6533174"/>
          <a:ext cx="4899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>
              <a:solidFill>
                <a:schemeClr val="bg1"/>
              </a:solidFill>
            </a:rPr>
            <a:t>inicio</a:t>
          </a:r>
        </a:p>
      </xdr:txBody>
    </xdr:sp>
    <xdr:clientData/>
  </xdr:oneCellAnchor>
  <xdr:twoCellAnchor>
    <xdr:from>
      <xdr:col>3</xdr:col>
      <xdr:colOff>715134</xdr:colOff>
      <xdr:row>8</xdr:row>
      <xdr:rowOff>55979</xdr:rowOff>
    </xdr:from>
    <xdr:to>
      <xdr:col>10</xdr:col>
      <xdr:colOff>657225</xdr:colOff>
      <xdr:row>12</xdr:row>
      <xdr:rowOff>23177</xdr:rowOff>
    </xdr:to>
    <xdr:sp macro="" textlink="">
      <xdr:nvSpPr>
        <xdr:cNvPr id="4" name="3 CuadroTexto">
          <a:hlinkClick xmlns:r="http://schemas.openxmlformats.org/officeDocument/2006/relationships" r:id="rId6" tooltip="   "/>
        </xdr:cNvPr>
        <xdr:cNvSpPr txBox="1"/>
      </xdr:nvSpPr>
      <xdr:spPr>
        <a:xfrm>
          <a:off x="3001134" y="1579979"/>
          <a:ext cx="5276091" cy="7291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4000" b="1">
              <a:solidFill>
                <a:schemeClr val="bg1"/>
              </a:solidFill>
            </a:rPr>
            <a:t>Bogotá</a:t>
          </a:r>
        </a:p>
      </xdr:txBody>
    </xdr:sp>
    <xdr:clientData/>
  </xdr:twoCellAnchor>
  <xdr:twoCellAnchor>
    <xdr:from>
      <xdr:col>3</xdr:col>
      <xdr:colOff>697606</xdr:colOff>
      <xdr:row>8</xdr:row>
      <xdr:rowOff>53662</xdr:rowOff>
    </xdr:from>
    <xdr:to>
      <xdr:col>10</xdr:col>
      <xdr:colOff>590282</xdr:colOff>
      <xdr:row>12</xdr:row>
      <xdr:rowOff>53662</xdr:rowOff>
    </xdr:to>
    <xdr:sp macro="" textlink="">
      <xdr:nvSpPr>
        <xdr:cNvPr id="12" name="11 Rectángulo"/>
        <xdr:cNvSpPr/>
      </xdr:nvSpPr>
      <xdr:spPr>
        <a:xfrm>
          <a:off x="2983606" y="1577662"/>
          <a:ext cx="5226676" cy="7620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3</xdr:col>
      <xdr:colOff>702436</xdr:colOff>
      <xdr:row>15</xdr:row>
      <xdr:rowOff>58491</xdr:rowOff>
    </xdr:from>
    <xdr:to>
      <xdr:col>10</xdr:col>
      <xdr:colOff>595112</xdr:colOff>
      <xdr:row>19</xdr:row>
      <xdr:rowOff>58492</xdr:rowOff>
    </xdr:to>
    <xdr:sp macro="" textlink="">
      <xdr:nvSpPr>
        <xdr:cNvPr id="13" name="12 Rectángulo"/>
        <xdr:cNvSpPr/>
      </xdr:nvSpPr>
      <xdr:spPr>
        <a:xfrm>
          <a:off x="2988436" y="2915991"/>
          <a:ext cx="5226676" cy="762001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241479</xdr:colOff>
      <xdr:row>1</xdr:row>
      <xdr:rowOff>13416</xdr:rowOff>
    </xdr:from>
    <xdr:to>
      <xdr:col>18</xdr:col>
      <xdr:colOff>149678</xdr:colOff>
      <xdr:row>37</xdr:row>
      <xdr:rowOff>0</xdr:rowOff>
    </xdr:to>
    <xdr:sp macro="" textlink="">
      <xdr:nvSpPr>
        <xdr:cNvPr id="14" name="13 Rectángulo"/>
        <xdr:cNvSpPr/>
      </xdr:nvSpPr>
      <xdr:spPr>
        <a:xfrm>
          <a:off x="1765479" y="203916"/>
          <a:ext cx="12100199" cy="6844584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7</xdr:col>
      <xdr:colOff>612322</xdr:colOff>
      <xdr:row>28</xdr:row>
      <xdr:rowOff>168790</xdr:rowOff>
    </xdr:from>
    <xdr:to>
      <xdr:col>18</xdr:col>
      <xdr:colOff>108858</xdr:colOff>
      <xdr:row>36</xdr:row>
      <xdr:rowOff>149680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7823" t="43718" r="25633" b="40469"/>
        <a:stretch/>
      </xdr:blipFill>
      <xdr:spPr>
        <a:xfrm>
          <a:off x="5946322" y="5502790"/>
          <a:ext cx="7878537" cy="15048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27608</xdr:colOff>
      <xdr:row>16</xdr:row>
      <xdr:rowOff>260959</xdr:rowOff>
    </xdr:from>
    <xdr:to>
      <xdr:col>8</xdr:col>
      <xdr:colOff>110435</xdr:colOff>
      <xdr:row>75</xdr:row>
      <xdr:rowOff>276088</xdr:rowOff>
    </xdr:to>
    <xdr:sp macro="" textlink="">
      <xdr:nvSpPr>
        <xdr:cNvPr id="2" name="1 Rectángulo"/>
        <xdr:cNvSpPr/>
      </xdr:nvSpPr>
      <xdr:spPr>
        <a:xfrm>
          <a:off x="96630" y="3256502"/>
          <a:ext cx="8434457" cy="5274586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</xdr:col>
      <xdr:colOff>65774</xdr:colOff>
      <xdr:row>30</xdr:row>
      <xdr:rowOff>119065</xdr:rowOff>
    </xdr:from>
    <xdr:to>
      <xdr:col>23</xdr:col>
      <xdr:colOff>257969</xdr:colOff>
      <xdr:row>48</xdr:row>
      <xdr:rowOff>238125</xdr:rowOff>
    </xdr:to>
    <xdr:graphicFrame macro="">
      <xdr:nvGraphicFramePr>
        <xdr:cNvPr id="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1158</xdr:colOff>
      <xdr:row>29</xdr:row>
      <xdr:rowOff>226886</xdr:rowOff>
    </xdr:from>
    <xdr:to>
      <xdr:col>8</xdr:col>
      <xdr:colOff>0</xdr:colOff>
      <xdr:row>48</xdr:row>
      <xdr:rowOff>39202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90968</xdr:colOff>
      <xdr:row>19</xdr:row>
      <xdr:rowOff>0</xdr:rowOff>
    </xdr:from>
    <xdr:to>
      <xdr:col>7</xdr:col>
      <xdr:colOff>587157</xdr:colOff>
      <xdr:row>25</xdr:row>
      <xdr:rowOff>5174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76775</xdr:colOff>
      <xdr:row>20</xdr:row>
      <xdr:rowOff>0</xdr:rowOff>
    </xdr:from>
    <xdr:to>
      <xdr:col>16</xdr:col>
      <xdr:colOff>593587</xdr:colOff>
      <xdr:row>25</xdr:row>
      <xdr:rowOff>13804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78287</xdr:colOff>
      <xdr:row>15</xdr:row>
      <xdr:rowOff>313150</xdr:rowOff>
    </xdr:from>
    <xdr:to>
      <xdr:col>4</xdr:col>
      <xdr:colOff>743734</xdr:colOff>
      <xdr:row>16</xdr:row>
      <xdr:rowOff>91336</xdr:rowOff>
    </xdr:to>
    <xdr:grpSp>
      <xdr:nvGrpSpPr>
        <xdr:cNvPr id="10" name="9 Grupo"/>
        <xdr:cNvGrpSpPr/>
      </xdr:nvGrpSpPr>
      <xdr:grpSpPr>
        <a:xfrm>
          <a:off x="147309" y="2880759"/>
          <a:ext cx="4572077" cy="206120"/>
          <a:chOff x="143527" y="4057910"/>
          <a:chExt cx="4566782" cy="208768"/>
        </a:xfrm>
      </xdr:grpSpPr>
      <xdr:sp macro="" textlink="">
        <xdr:nvSpPr>
          <xdr:cNvPr id="8" name="7 Rectángulo"/>
          <xdr:cNvSpPr/>
        </xdr:nvSpPr>
        <xdr:spPr>
          <a:xfrm>
            <a:off x="143527" y="4175342"/>
            <a:ext cx="4475445" cy="45719"/>
          </a:xfrm>
          <a:prstGeom prst="rect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9" name="8 Elipse"/>
          <xdr:cNvSpPr/>
        </xdr:nvSpPr>
        <xdr:spPr>
          <a:xfrm>
            <a:off x="4488494" y="4057910"/>
            <a:ext cx="221815" cy="208768"/>
          </a:xfrm>
          <a:prstGeom prst="ellipse">
            <a:avLst/>
          </a:prstGeom>
        </xdr:spPr>
        <xdr:style>
          <a:lnRef idx="1">
            <a:schemeClr val="accent5"/>
          </a:lnRef>
          <a:fillRef idx="3">
            <a:schemeClr val="accent5"/>
          </a:fillRef>
          <a:effectRef idx="2">
            <a:schemeClr val="accent5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8</xdr:col>
      <xdr:colOff>530790</xdr:colOff>
      <xdr:row>15</xdr:row>
      <xdr:rowOff>308974</xdr:rowOff>
    </xdr:from>
    <xdr:to>
      <xdr:col>11</xdr:col>
      <xdr:colOff>1130997</xdr:colOff>
      <xdr:row>16</xdr:row>
      <xdr:rowOff>87160</xdr:rowOff>
    </xdr:to>
    <xdr:grpSp>
      <xdr:nvGrpSpPr>
        <xdr:cNvPr id="11" name="10 Grupo"/>
        <xdr:cNvGrpSpPr/>
      </xdr:nvGrpSpPr>
      <xdr:grpSpPr>
        <a:xfrm>
          <a:off x="8951442" y="2876583"/>
          <a:ext cx="4589664" cy="206120"/>
          <a:chOff x="143527" y="4057910"/>
          <a:chExt cx="4566782" cy="208768"/>
        </a:xfrm>
      </xdr:grpSpPr>
      <xdr:sp macro="" textlink="">
        <xdr:nvSpPr>
          <xdr:cNvPr id="12" name="11 Rectángulo"/>
          <xdr:cNvSpPr/>
        </xdr:nvSpPr>
        <xdr:spPr>
          <a:xfrm>
            <a:off x="143527" y="4175342"/>
            <a:ext cx="4475445" cy="45719"/>
          </a:xfrm>
          <a:prstGeom prst="rect">
            <a:avLst/>
          </a:prstGeom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3" name="12 Elipse"/>
          <xdr:cNvSpPr/>
        </xdr:nvSpPr>
        <xdr:spPr>
          <a:xfrm>
            <a:off x="4488494" y="4057910"/>
            <a:ext cx="221815" cy="208768"/>
          </a:xfrm>
          <a:prstGeom prst="ellipse">
            <a:avLst/>
          </a:prstGeom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8</xdr:col>
      <xdr:colOff>506281</xdr:colOff>
      <xdr:row>16</xdr:row>
      <xdr:rowOff>262283</xdr:rowOff>
    </xdr:from>
    <xdr:to>
      <xdr:col>16</xdr:col>
      <xdr:colOff>635000</xdr:colOff>
      <xdr:row>75</xdr:row>
      <xdr:rowOff>289892</xdr:rowOff>
    </xdr:to>
    <xdr:sp macro="" textlink="">
      <xdr:nvSpPr>
        <xdr:cNvPr id="14" name="13 Rectángulo"/>
        <xdr:cNvSpPr/>
      </xdr:nvSpPr>
      <xdr:spPr>
        <a:xfrm>
          <a:off x="8926933" y="3257826"/>
          <a:ext cx="9142958" cy="5287066"/>
        </a:xfrm>
        <a:prstGeom prst="rect">
          <a:avLst/>
        </a:prstGeom>
        <a:noFill/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427935</xdr:colOff>
      <xdr:row>8</xdr:row>
      <xdr:rowOff>27609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643" t="26799" r="11187" b="66595"/>
        <a:stretch/>
      </xdr:blipFill>
      <xdr:spPr>
        <a:xfrm>
          <a:off x="0" y="0"/>
          <a:ext cx="17103587" cy="1573696"/>
        </a:xfrm>
        <a:prstGeom prst="rect">
          <a:avLst/>
        </a:prstGeom>
      </xdr:spPr>
    </xdr:pic>
    <xdr:clientData/>
  </xdr:twoCellAnchor>
  <xdr:twoCellAnchor>
    <xdr:from>
      <xdr:col>1</xdr:col>
      <xdr:colOff>105314</xdr:colOff>
      <xdr:row>0</xdr:row>
      <xdr:rowOff>0</xdr:rowOff>
    </xdr:from>
    <xdr:to>
      <xdr:col>6</xdr:col>
      <xdr:colOff>917261</xdr:colOff>
      <xdr:row>6</xdr:row>
      <xdr:rowOff>30262</xdr:rowOff>
    </xdr:to>
    <xdr:sp macro="" textlink="">
      <xdr:nvSpPr>
        <xdr:cNvPr id="17" name="16 CuadroTexto"/>
        <xdr:cNvSpPr txBox="1"/>
      </xdr:nvSpPr>
      <xdr:spPr>
        <a:xfrm>
          <a:off x="174336" y="0"/>
          <a:ext cx="7313795" cy="11898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7200" b="1">
              <a:solidFill>
                <a:schemeClr val="bg1"/>
              </a:solidFill>
            </a:rPr>
            <a:t>Bogotá</a:t>
          </a:r>
        </a:p>
      </xdr:txBody>
    </xdr:sp>
    <xdr:clientData/>
  </xdr:twoCellAnchor>
  <xdr:twoCellAnchor>
    <xdr:from>
      <xdr:col>7</xdr:col>
      <xdr:colOff>55217</xdr:colOff>
      <xdr:row>111</xdr:row>
      <xdr:rowOff>138043</xdr:rowOff>
    </xdr:from>
    <xdr:to>
      <xdr:col>9</xdr:col>
      <xdr:colOff>1313834</xdr:colOff>
      <xdr:row>115</xdr:row>
      <xdr:rowOff>110435</xdr:rowOff>
    </xdr:to>
    <xdr:sp macro="" textlink="">
      <xdr:nvSpPr>
        <xdr:cNvPr id="18" name="17 Rectángulo redondeado">
          <a:hlinkClick xmlns:r="http://schemas.openxmlformats.org/officeDocument/2006/relationships" r:id="rId6" tooltip="   "/>
        </xdr:cNvPr>
        <xdr:cNvSpPr/>
      </xdr:nvSpPr>
      <xdr:spPr>
        <a:xfrm>
          <a:off x="7758043" y="18180326"/>
          <a:ext cx="2639052" cy="745435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3200" b="1"/>
            <a:t>VOLVER</a:t>
          </a:r>
        </a:p>
      </xdr:txBody>
    </xdr:sp>
    <xdr:clientData/>
  </xdr:twoCellAnchor>
  <xdr:twoCellAnchor>
    <xdr:from>
      <xdr:col>1</xdr:col>
      <xdr:colOff>78287</xdr:colOff>
      <xdr:row>76</xdr:row>
      <xdr:rowOff>306941</xdr:rowOff>
    </xdr:from>
    <xdr:to>
      <xdr:col>4</xdr:col>
      <xdr:colOff>745435</xdr:colOff>
      <xdr:row>77</xdr:row>
      <xdr:rowOff>124242</xdr:rowOff>
    </xdr:to>
    <xdr:grpSp>
      <xdr:nvGrpSpPr>
        <xdr:cNvPr id="19" name="18 Grupo"/>
        <xdr:cNvGrpSpPr/>
      </xdr:nvGrpSpPr>
      <xdr:grpSpPr>
        <a:xfrm>
          <a:off x="147309" y="9348789"/>
          <a:ext cx="4573778" cy="245236"/>
          <a:chOff x="143527" y="4057910"/>
          <a:chExt cx="4566782" cy="208768"/>
        </a:xfrm>
      </xdr:grpSpPr>
      <xdr:sp macro="" textlink="">
        <xdr:nvSpPr>
          <xdr:cNvPr id="20" name="19 Rectángulo"/>
          <xdr:cNvSpPr/>
        </xdr:nvSpPr>
        <xdr:spPr>
          <a:xfrm>
            <a:off x="143527" y="4175342"/>
            <a:ext cx="4475445" cy="45719"/>
          </a:xfrm>
          <a:prstGeom prst="rect">
            <a:avLst/>
          </a:prstGeom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21" name="20 Elipse"/>
          <xdr:cNvSpPr/>
        </xdr:nvSpPr>
        <xdr:spPr>
          <a:xfrm>
            <a:off x="4488494" y="4057910"/>
            <a:ext cx="221815" cy="208768"/>
          </a:xfrm>
          <a:prstGeom prst="ellipse">
            <a:avLst/>
          </a:prstGeom>
        </xdr:spPr>
        <xdr:style>
          <a:lnRef idx="1">
            <a:schemeClr val="accent6"/>
          </a:lnRef>
          <a:fillRef idx="3">
            <a:schemeClr val="accent6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oneCellAnchor>
    <xdr:from>
      <xdr:col>10</xdr:col>
      <xdr:colOff>1090543</xdr:colOff>
      <xdr:row>76</xdr:row>
      <xdr:rowOff>151848</xdr:rowOff>
    </xdr:from>
    <xdr:ext cx="184731" cy="264560"/>
    <xdr:sp macro="" textlink="">
      <xdr:nvSpPr>
        <xdr:cNvPr id="27" name="26 CuadroTexto"/>
        <xdr:cNvSpPr txBox="1"/>
      </xdr:nvSpPr>
      <xdr:spPr>
        <a:xfrm>
          <a:off x="11719891" y="81721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8</xdr:col>
      <xdr:colOff>578681</xdr:colOff>
      <xdr:row>78</xdr:row>
      <xdr:rowOff>207066</xdr:rowOff>
    </xdr:from>
    <xdr:to>
      <xdr:col>11</xdr:col>
      <xdr:colOff>1325217</xdr:colOff>
      <xdr:row>104</xdr:row>
      <xdr:rowOff>26292</xdr:rowOff>
    </xdr:to>
    <xdr:grpSp>
      <xdr:nvGrpSpPr>
        <xdr:cNvPr id="31" name="30 Grupo"/>
        <xdr:cNvGrpSpPr/>
      </xdr:nvGrpSpPr>
      <xdr:grpSpPr>
        <a:xfrm>
          <a:off x="8999333" y="9939131"/>
          <a:ext cx="4735993" cy="6735204"/>
          <a:chOff x="10600637" y="8614465"/>
          <a:chExt cx="4666972" cy="6735204"/>
        </a:xfrm>
      </xdr:grpSpPr>
      <xdr:pic>
        <xdr:nvPicPr>
          <xdr:cNvPr id="24" name="23 Imagen"/>
          <xdr:cNvPicPr/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600637" y="9110869"/>
            <a:ext cx="4666972" cy="6238800"/>
          </a:xfrm>
          <a:prstGeom prst="rect">
            <a:avLst/>
          </a:prstGeom>
          <a:noFill/>
        </xdr:spPr>
      </xdr:pic>
      <xdr:sp macro="" textlink="">
        <xdr:nvSpPr>
          <xdr:cNvPr id="25" name="24 Rectángulo"/>
          <xdr:cNvSpPr/>
        </xdr:nvSpPr>
        <xdr:spPr>
          <a:xfrm>
            <a:off x="10712726" y="8614465"/>
            <a:ext cx="4445000" cy="552174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30" name="29 CuadroTexto"/>
          <xdr:cNvSpPr txBox="1"/>
        </xdr:nvSpPr>
        <xdr:spPr>
          <a:xfrm>
            <a:off x="11638177" y="8669683"/>
            <a:ext cx="2654125" cy="4367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2200" b="1">
                <a:solidFill>
                  <a:schemeClr val="accent6">
                    <a:lumMod val="75000"/>
                  </a:schemeClr>
                </a:solidFill>
              </a:rPr>
              <a:t>Malla Vial Local 2013</a:t>
            </a:r>
          </a:p>
        </xdr:txBody>
      </xdr:sp>
    </xdr:grpSp>
    <xdr:clientData/>
  </xdr:twoCellAnchor>
  <xdr:oneCellAnchor>
    <xdr:from>
      <xdr:col>2</xdr:col>
      <xdr:colOff>41412</xdr:colOff>
      <xdr:row>104</xdr:row>
      <xdr:rowOff>13804</xdr:rowOff>
    </xdr:from>
    <xdr:ext cx="5562100" cy="530658"/>
    <xdr:sp macro="" textlink="">
      <xdr:nvSpPr>
        <xdr:cNvPr id="34" name="33 CuadroTexto"/>
        <xdr:cNvSpPr txBox="1"/>
      </xdr:nvSpPr>
      <xdr:spPr>
        <a:xfrm>
          <a:off x="234673" y="16661847"/>
          <a:ext cx="556210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*Información con corte</a:t>
          </a:r>
          <a:r>
            <a:rPr lang="es-CO" sz="1400" b="1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O" sz="1400" b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a Diciembre de 2013.</a:t>
          </a:r>
          <a:endParaRPr lang="es-CO" sz="1400" b="1">
            <a:solidFill>
              <a:schemeClr val="tx2"/>
            </a:solidFill>
          </a:endParaRPr>
        </a:p>
        <a:p>
          <a:r>
            <a:rPr lang="es-CO" sz="14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  <xdr:oneCellAnchor>
    <xdr:from>
      <xdr:col>1</xdr:col>
      <xdr:colOff>41415</xdr:colOff>
      <xdr:row>25</xdr:row>
      <xdr:rowOff>172829</xdr:rowOff>
    </xdr:from>
    <xdr:ext cx="4793620" cy="280205"/>
    <xdr:sp macro="" textlink="">
      <xdr:nvSpPr>
        <xdr:cNvPr id="35" name="34 CuadroTexto"/>
        <xdr:cNvSpPr txBox="1"/>
      </xdr:nvSpPr>
      <xdr:spPr>
        <a:xfrm>
          <a:off x="110437" y="8165546"/>
          <a:ext cx="479362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  <xdr:oneCellAnchor>
    <xdr:from>
      <xdr:col>8</xdr:col>
      <xdr:colOff>594142</xdr:colOff>
      <xdr:row>25</xdr:row>
      <xdr:rowOff>172829</xdr:rowOff>
    </xdr:from>
    <xdr:ext cx="4793620" cy="280205"/>
    <xdr:sp macro="" textlink="">
      <xdr:nvSpPr>
        <xdr:cNvPr id="36" name="35 CuadroTexto"/>
        <xdr:cNvSpPr txBox="1"/>
      </xdr:nvSpPr>
      <xdr:spPr>
        <a:xfrm>
          <a:off x="9014794" y="8165546"/>
          <a:ext cx="479362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  <xdr:oneCellAnchor>
    <xdr:from>
      <xdr:col>2</xdr:col>
      <xdr:colOff>27607</xdr:colOff>
      <xdr:row>5</xdr:row>
      <xdr:rowOff>96630</xdr:rowOff>
    </xdr:from>
    <xdr:ext cx="4010713" cy="342786"/>
    <xdr:sp macro="" textlink="">
      <xdr:nvSpPr>
        <xdr:cNvPr id="37" name="36 CuadroTexto"/>
        <xdr:cNvSpPr txBox="1"/>
      </xdr:nvSpPr>
      <xdr:spPr>
        <a:xfrm>
          <a:off x="220868" y="1062934"/>
          <a:ext cx="401071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*Información con corte</a:t>
          </a:r>
          <a:r>
            <a:rPr lang="es-CO" sz="16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O" sz="16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 Diciembre de 2013.</a:t>
          </a:r>
          <a:endParaRPr lang="es-CO" sz="1600" b="1">
            <a:solidFill>
              <a:schemeClr val="bg1"/>
            </a:solidFill>
          </a:endParaRPr>
        </a:p>
      </xdr:txBody>
    </xdr:sp>
    <xdr:clientData/>
  </xdr:oneCellAnchor>
  <xdr:twoCellAnchor>
    <xdr:from>
      <xdr:col>11</xdr:col>
      <xdr:colOff>1270000</xdr:colOff>
      <xdr:row>78</xdr:row>
      <xdr:rowOff>186766</xdr:rowOff>
    </xdr:from>
    <xdr:to>
      <xdr:col>16</xdr:col>
      <xdr:colOff>597647</xdr:colOff>
      <xdr:row>104</xdr:row>
      <xdr:rowOff>26077</xdr:rowOff>
    </xdr:to>
    <xdr:grpSp>
      <xdr:nvGrpSpPr>
        <xdr:cNvPr id="41" name="40 Grupo"/>
        <xdr:cNvGrpSpPr/>
      </xdr:nvGrpSpPr>
      <xdr:grpSpPr>
        <a:xfrm>
          <a:off x="13680109" y="9918831"/>
          <a:ext cx="4352429" cy="6755289"/>
          <a:chOff x="13680109" y="9918831"/>
          <a:chExt cx="4352429" cy="6755289"/>
        </a:xfrm>
      </xdr:grpSpPr>
      <xdr:pic>
        <xdr:nvPicPr>
          <xdr:cNvPr id="38" name="14 Imagen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80109" y="10449892"/>
            <a:ext cx="4352429" cy="6224228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39" name="38 Rectángulo"/>
          <xdr:cNvSpPr/>
        </xdr:nvSpPr>
        <xdr:spPr>
          <a:xfrm>
            <a:off x="13800811" y="9930198"/>
            <a:ext cx="4117233" cy="555049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40" name="39 CuadroTexto"/>
          <xdr:cNvSpPr txBox="1"/>
        </xdr:nvSpPr>
        <xdr:spPr>
          <a:xfrm>
            <a:off x="14754389" y="9918831"/>
            <a:ext cx="2755207" cy="67722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s-CO" sz="1800" b="1">
                <a:solidFill>
                  <a:schemeClr val="accent6">
                    <a:lumMod val="75000"/>
                  </a:schemeClr>
                </a:solidFill>
              </a:rPr>
              <a:t>Malla Vial Troncal 2013 </a:t>
            </a:r>
          </a:p>
          <a:p>
            <a:r>
              <a:rPr lang="es-CO" sz="1600" b="1">
                <a:solidFill>
                  <a:schemeClr val="accent6">
                    <a:lumMod val="75000"/>
                  </a:schemeClr>
                </a:solidFill>
              </a:rPr>
              <a:t>(Incluye Mixto y Solo Bus)</a:t>
            </a:r>
          </a:p>
        </xdr:txBody>
      </xdr:sp>
    </xdr:grpSp>
    <xdr:clientData/>
  </xdr:twoCellAnchor>
  <xdr:twoCellAnchor>
    <xdr:from>
      <xdr:col>4</xdr:col>
      <xdr:colOff>510760</xdr:colOff>
      <xdr:row>78</xdr:row>
      <xdr:rowOff>207065</xdr:rowOff>
    </xdr:from>
    <xdr:to>
      <xdr:col>9</xdr:col>
      <xdr:colOff>41413</xdr:colOff>
      <xdr:row>104</xdr:row>
      <xdr:rowOff>40647</xdr:rowOff>
    </xdr:to>
    <xdr:grpSp>
      <xdr:nvGrpSpPr>
        <xdr:cNvPr id="32" name="31 Grupo"/>
        <xdr:cNvGrpSpPr/>
      </xdr:nvGrpSpPr>
      <xdr:grpSpPr>
        <a:xfrm>
          <a:off x="4486412" y="9939130"/>
          <a:ext cx="4638262" cy="6749560"/>
          <a:chOff x="5259457" y="8600109"/>
          <a:chExt cx="4693478" cy="6749560"/>
        </a:xfrm>
      </xdr:grpSpPr>
      <xdr:pic>
        <xdr:nvPicPr>
          <xdr:cNvPr id="23" name="22 Imagen"/>
          <xdr:cNvPicPr/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59457" y="9110869"/>
            <a:ext cx="4693478" cy="6238800"/>
          </a:xfrm>
          <a:prstGeom prst="rect">
            <a:avLst/>
          </a:prstGeom>
          <a:noFill/>
        </xdr:spPr>
      </xdr:pic>
      <xdr:sp macro="" textlink="">
        <xdr:nvSpPr>
          <xdr:cNvPr id="3" name="2 Rectángulo"/>
          <xdr:cNvSpPr/>
        </xdr:nvSpPr>
        <xdr:spPr>
          <a:xfrm>
            <a:off x="5383696" y="8600109"/>
            <a:ext cx="4439225" cy="552174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29" name="28 CuadroTexto"/>
          <xdr:cNvSpPr txBox="1"/>
        </xdr:nvSpPr>
        <xdr:spPr>
          <a:xfrm>
            <a:off x="6019255" y="8669683"/>
            <a:ext cx="3354701" cy="43672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2200" b="1">
                <a:solidFill>
                  <a:schemeClr val="accent6">
                    <a:lumMod val="75000"/>
                  </a:schemeClr>
                </a:solidFill>
              </a:rPr>
              <a:t>Malla Vial Intermedia 2013</a:t>
            </a:r>
          </a:p>
        </xdr:txBody>
      </xdr:sp>
    </xdr:grpSp>
    <xdr:clientData/>
  </xdr:twoCellAnchor>
  <xdr:twoCellAnchor>
    <xdr:from>
      <xdr:col>1</xdr:col>
      <xdr:colOff>55216</xdr:colOff>
      <xdr:row>78</xdr:row>
      <xdr:rowOff>220871</xdr:rowOff>
    </xdr:from>
    <xdr:to>
      <xdr:col>4</xdr:col>
      <xdr:colOff>621196</xdr:colOff>
      <xdr:row>104</xdr:row>
      <xdr:rowOff>26292</xdr:rowOff>
    </xdr:to>
    <xdr:grpSp>
      <xdr:nvGrpSpPr>
        <xdr:cNvPr id="45" name="44 Grupo"/>
        <xdr:cNvGrpSpPr/>
      </xdr:nvGrpSpPr>
      <xdr:grpSpPr>
        <a:xfrm>
          <a:off x="124238" y="9952936"/>
          <a:ext cx="4472610" cy="6721399"/>
          <a:chOff x="124238" y="9952936"/>
          <a:chExt cx="4472610" cy="6721399"/>
        </a:xfrm>
      </xdr:grpSpPr>
      <xdr:grpSp>
        <xdr:nvGrpSpPr>
          <xdr:cNvPr id="33" name="32 Grupo"/>
          <xdr:cNvGrpSpPr/>
        </xdr:nvGrpSpPr>
        <xdr:grpSpPr>
          <a:xfrm>
            <a:off x="124238" y="9952936"/>
            <a:ext cx="4472610" cy="6721399"/>
            <a:chOff x="82825" y="8628270"/>
            <a:chExt cx="4679676" cy="6721399"/>
          </a:xfrm>
        </xdr:grpSpPr>
        <xdr:sp macro="" textlink="">
          <xdr:nvSpPr>
            <xdr:cNvPr id="28" name="27 CuadroTexto"/>
            <xdr:cNvSpPr txBox="1"/>
          </xdr:nvSpPr>
          <xdr:spPr>
            <a:xfrm>
              <a:off x="234677" y="8683487"/>
              <a:ext cx="4280726" cy="374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s-CO" sz="1800" b="1">
                  <a:solidFill>
                    <a:schemeClr val="accent6">
                      <a:lumMod val="75000"/>
                    </a:schemeClr>
                  </a:solidFill>
                </a:rPr>
                <a:t>Malla Vial Arterial 2013 (Incluye Troncal)</a:t>
              </a:r>
            </a:p>
          </xdr:txBody>
        </xdr:sp>
        <xdr:pic>
          <xdr:nvPicPr>
            <xdr:cNvPr id="22" name="21 Imagen"/>
            <xdr:cNvPicPr/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2825" y="9110104"/>
              <a:ext cx="4679676" cy="6239565"/>
            </a:xfrm>
            <a:prstGeom prst="rect">
              <a:avLst/>
            </a:prstGeom>
            <a:noFill/>
          </xdr:spPr>
        </xdr:pic>
        <xdr:sp macro="" textlink="">
          <xdr:nvSpPr>
            <xdr:cNvPr id="26" name="25 Rectángulo"/>
            <xdr:cNvSpPr/>
          </xdr:nvSpPr>
          <xdr:spPr>
            <a:xfrm>
              <a:off x="207617" y="8628270"/>
              <a:ext cx="4445000" cy="510761"/>
            </a:xfrm>
            <a:prstGeom prst="rect">
              <a:avLst/>
            </a:prstGeom>
            <a:noFill/>
            <a:ln>
              <a:solidFill>
                <a:schemeClr val="bg1">
                  <a:lumMod val="8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CO" sz="1100"/>
            </a:p>
          </xdr:txBody>
        </xdr:sp>
      </xdr:grpSp>
      <xdr:cxnSp macro="">
        <xdr:nvCxnSpPr>
          <xdr:cNvPr id="44" name="43 Conector recto"/>
          <xdr:cNvCxnSpPr/>
        </xdr:nvCxnSpPr>
        <xdr:spPr>
          <a:xfrm flipH="1">
            <a:off x="4459356" y="10505660"/>
            <a:ext cx="13804" cy="6032500"/>
          </a:xfrm>
          <a:prstGeom prst="line">
            <a:avLst/>
          </a:prstGeom>
          <a:ln>
            <a:solidFill>
              <a:schemeClr val="bg1">
                <a:lumMod val="6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110434</xdr:colOff>
      <xdr:row>77</xdr:row>
      <xdr:rowOff>248479</xdr:rowOff>
    </xdr:from>
    <xdr:to>
      <xdr:col>16</xdr:col>
      <xdr:colOff>672352</xdr:colOff>
      <xdr:row>107</xdr:row>
      <xdr:rowOff>69022</xdr:rowOff>
    </xdr:to>
    <xdr:sp macro="" textlink="">
      <xdr:nvSpPr>
        <xdr:cNvPr id="15" name="14 Rectángulo"/>
        <xdr:cNvSpPr/>
      </xdr:nvSpPr>
      <xdr:spPr>
        <a:xfrm>
          <a:off x="179456" y="9718262"/>
          <a:ext cx="17927787" cy="7619999"/>
        </a:xfrm>
        <a:prstGeom prst="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68337</xdr:colOff>
      <xdr:row>63</xdr:row>
      <xdr:rowOff>508869</xdr:rowOff>
    </xdr:from>
    <xdr:to>
      <xdr:col>14</xdr:col>
      <xdr:colOff>248478</xdr:colOff>
      <xdr:row>88</xdr:row>
      <xdr:rowOff>156575</xdr:rowOff>
    </xdr:to>
    <xdr:sp macro="" textlink="">
      <xdr:nvSpPr>
        <xdr:cNvPr id="2" name="1 Rectángulo"/>
        <xdr:cNvSpPr/>
      </xdr:nvSpPr>
      <xdr:spPr>
        <a:xfrm>
          <a:off x="133577" y="15631437"/>
          <a:ext cx="16659696" cy="6223871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112510</xdr:colOff>
      <xdr:row>17</xdr:row>
      <xdr:rowOff>191328</xdr:rowOff>
    </xdr:from>
    <xdr:to>
      <xdr:col>13</xdr:col>
      <xdr:colOff>1145004</xdr:colOff>
      <xdr:row>37</xdr:row>
      <xdr:rowOff>64657</xdr:rowOff>
    </xdr:to>
    <xdr:graphicFrame macro="">
      <xdr:nvGraphicFramePr>
        <xdr:cNvPr id="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7392</xdr:colOff>
      <xdr:row>66</xdr:row>
      <xdr:rowOff>18881</xdr:rowOff>
    </xdr:from>
    <xdr:to>
      <xdr:col>14</xdr:col>
      <xdr:colOff>110435</xdr:colOff>
      <xdr:row>87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4966</xdr:colOff>
      <xdr:row>17</xdr:row>
      <xdr:rowOff>59758</xdr:rowOff>
    </xdr:from>
    <xdr:to>
      <xdr:col>14</xdr:col>
      <xdr:colOff>55218</xdr:colOff>
      <xdr:row>38</xdr:row>
      <xdr:rowOff>247912</xdr:rowOff>
    </xdr:to>
    <xdr:sp macro="" textlink="">
      <xdr:nvSpPr>
        <xdr:cNvPr id="14" name="13 Rectángulo"/>
        <xdr:cNvSpPr/>
      </xdr:nvSpPr>
      <xdr:spPr>
        <a:xfrm>
          <a:off x="435548" y="2825922"/>
          <a:ext cx="16164465" cy="5603052"/>
        </a:xfrm>
        <a:prstGeom prst="rect">
          <a:avLst/>
        </a:prstGeom>
        <a:noFill/>
        <a:ln>
          <a:solidFill>
            <a:srgbClr val="92D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30335</xdr:colOff>
      <xdr:row>15</xdr:row>
      <xdr:rowOff>198752</xdr:rowOff>
    </xdr:from>
    <xdr:to>
      <xdr:col>5</xdr:col>
      <xdr:colOff>221815</xdr:colOff>
      <xdr:row>16</xdr:row>
      <xdr:rowOff>78289</xdr:rowOff>
    </xdr:to>
    <xdr:grpSp>
      <xdr:nvGrpSpPr>
        <xdr:cNvPr id="15" name="14 Grupo"/>
        <xdr:cNvGrpSpPr/>
      </xdr:nvGrpSpPr>
      <xdr:grpSpPr>
        <a:xfrm>
          <a:off x="477721" y="2551138"/>
          <a:ext cx="4939549" cy="283628"/>
          <a:chOff x="143527" y="4057910"/>
          <a:chExt cx="4566782" cy="208768"/>
        </a:xfrm>
      </xdr:grpSpPr>
      <xdr:sp macro="" textlink="">
        <xdr:nvSpPr>
          <xdr:cNvPr id="16" name="15 Rectángulo"/>
          <xdr:cNvSpPr/>
        </xdr:nvSpPr>
        <xdr:spPr>
          <a:xfrm>
            <a:off x="143527" y="4175342"/>
            <a:ext cx="4475445" cy="45719"/>
          </a:xfrm>
          <a:prstGeom prst="rect">
            <a:avLst/>
          </a:prstGeom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7" name="16 Elipse"/>
          <xdr:cNvSpPr/>
        </xdr:nvSpPr>
        <xdr:spPr>
          <a:xfrm>
            <a:off x="4488494" y="4057910"/>
            <a:ext cx="221815" cy="208768"/>
          </a:xfrm>
          <a:prstGeom prst="ellipse">
            <a:avLst/>
          </a:prstGeom>
        </xdr:spPr>
        <xdr:style>
          <a:lnRef idx="1">
            <a:schemeClr val="accent3"/>
          </a:lnRef>
          <a:fillRef idx="3">
            <a:schemeClr val="accent3"/>
          </a:fillRef>
          <a:effectRef idx="2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 editAs="oneCell">
    <xdr:from>
      <xdr:col>0</xdr:col>
      <xdr:colOff>1</xdr:colOff>
      <xdr:row>0</xdr:row>
      <xdr:rowOff>0</xdr:rowOff>
    </xdr:from>
    <xdr:to>
      <xdr:col>13</xdr:col>
      <xdr:colOff>1171879</xdr:colOff>
      <xdr:row>7</xdr:row>
      <xdr:rowOff>91336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643" t="26799" r="11187" b="66595"/>
        <a:stretch/>
      </xdr:blipFill>
      <xdr:spPr>
        <a:xfrm>
          <a:off x="1" y="0"/>
          <a:ext cx="16675273" cy="1461370"/>
        </a:xfrm>
        <a:prstGeom prst="rect">
          <a:avLst/>
        </a:prstGeom>
      </xdr:spPr>
    </xdr:pic>
    <xdr:clientData/>
  </xdr:twoCellAnchor>
  <xdr:twoCellAnchor>
    <xdr:from>
      <xdr:col>1</xdr:col>
      <xdr:colOff>83759</xdr:colOff>
      <xdr:row>0</xdr:row>
      <xdr:rowOff>74500</xdr:rowOff>
    </xdr:from>
    <xdr:to>
      <xdr:col>7</xdr:col>
      <xdr:colOff>129849</xdr:colOff>
      <xdr:row>5</xdr:row>
      <xdr:rowOff>89862</xdr:rowOff>
    </xdr:to>
    <xdr:sp macro="" textlink="">
      <xdr:nvSpPr>
        <xdr:cNvPr id="18" name="17 CuadroTexto"/>
        <xdr:cNvSpPr txBox="1"/>
      </xdr:nvSpPr>
      <xdr:spPr>
        <a:xfrm>
          <a:off x="148999" y="74500"/>
          <a:ext cx="7561706" cy="993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5400" b="1">
              <a:solidFill>
                <a:schemeClr val="bg1"/>
              </a:solidFill>
            </a:rPr>
            <a:t>Localidades Bogotá</a:t>
          </a:r>
        </a:p>
      </xdr:txBody>
    </xdr:sp>
    <xdr:clientData/>
  </xdr:twoCellAnchor>
  <xdr:twoCellAnchor>
    <xdr:from>
      <xdr:col>6</xdr:col>
      <xdr:colOff>482984</xdr:colOff>
      <xdr:row>89</xdr:row>
      <xdr:rowOff>101438</xdr:rowOff>
    </xdr:from>
    <xdr:to>
      <xdr:col>8</xdr:col>
      <xdr:colOff>1582378</xdr:colOff>
      <xdr:row>92</xdr:row>
      <xdr:rowOff>70712</xdr:rowOff>
    </xdr:to>
    <xdr:sp macro="" textlink="">
      <xdr:nvSpPr>
        <xdr:cNvPr id="19" name="18 Rectángulo redondeado">
          <a:hlinkClick xmlns:r="http://schemas.openxmlformats.org/officeDocument/2006/relationships" r:id="rId4" tooltip="   "/>
        </xdr:cNvPr>
        <xdr:cNvSpPr/>
      </xdr:nvSpPr>
      <xdr:spPr>
        <a:xfrm>
          <a:off x="6680758" y="22622191"/>
          <a:ext cx="2639052" cy="752151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3200" b="1"/>
            <a:t>VOLVER</a:t>
          </a:r>
        </a:p>
      </xdr:txBody>
    </xdr:sp>
    <xdr:clientData/>
  </xdr:twoCellAnchor>
  <xdr:oneCellAnchor>
    <xdr:from>
      <xdr:col>2</xdr:col>
      <xdr:colOff>39144</xdr:colOff>
      <xdr:row>37</xdr:row>
      <xdr:rowOff>91336</xdr:rowOff>
    </xdr:from>
    <xdr:ext cx="5562100" cy="311496"/>
    <xdr:sp macro="" textlink="">
      <xdr:nvSpPr>
        <xdr:cNvPr id="12" name="11 CuadroTexto"/>
        <xdr:cNvSpPr txBox="1"/>
      </xdr:nvSpPr>
      <xdr:spPr>
        <a:xfrm>
          <a:off x="469726" y="8011439"/>
          <a:ext cx="556210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4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  <xdr:oneCellAnchor>
    <xdr:from>
      <xdr:col>1</xdr:col>
      <xdr:colOff>352294</xdr:colOff>
      <xdr:row>87</xdr:row>
      <xdr:rowOff>26096</xdr:rowOff>
    </xdr:from>
    <xdr:ext cx="5562100" cy="311496"/>
    <xdr:sp macro="" textlink="">
      <xdr:nvSpPr>
        <xdr:cNvPr id="13" name="12 CuadroTexto"/>
        <xdr:cNvSpPr txBox="1"/>
      </xdr:nvSpPr>
      <xdr:spPr>
        <a:xfrm>
          <a:off x="417534" y="21411678"/>
          <a:ext cx="556210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4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  <xdr:oneCellAnchor>
    <xdr:from>
      <xdr:col>1</xdr:col>
      <xdr:colOff>130478</xdr:colOff>
      <xdr:row>4</xdr:row>
      <xdr:rowOff>39144</xdr:rowOff>
    </xdr:from>
    <xdr:ext cx="3532827" cy="311496"/>
    <xdr:sp macro="" textlink="">
      <xdr:nvSpPr>
        <xdr:cNvPr id="20" name="19 CuadroTexto"/>
        <xdr:cNvSpPr txBox="1"/>
      </xdr:nvSpPr>
      <xdr:spPr>
        <a:xfrm>
          <a:off x="195718" y="822021"/>
          <a:ext cx="3532827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*Información con corte</a:t>
          </a:r>
          <a:r>
            <a:rPr lang="es-CO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O" sz="14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 Diciembre de 2013.</a:t>
          </a:r>
          <a:endParaRPr lang="es-CO" sz="1400" b="1">
            <a:solidFill>
              <a:schemeClr val="bg1"/>
            </a:solidFill>
          </a:endParaRPr>
        </a:p>
      </xdr:txBody>
    </xdr:sp>
    <xdr:clientData/>
  </xdr:oneCellAnchor>
  <xdr:oneCellAnchor>
    <xdr:from>
      <xdr:col>1</xdr:col>
      <xdr:colOff>326198</xdr:colOff>
      <xdr:row>62</xdr:row>
      <xdr:rowOff>17484</xdr:rowOff>
    </xdr:from>
    <xdr:ext cx="4793620" cy="280205"/>
    <xdr:sp macro="" textlink="">
      <xdr:nvSpPr>
        <xdr:cNvPr id="21" name="20 CuadroTexto"/>
        <xdr:cNvSpPr txBox="1"/>
      </xdr:nvSpPr>
      <xdr:spPr>
        <a:xfrm>
          <a:off x="391438" y="14879094"/>
          <a:ext cx="479362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  <xdr:oneCellAnchor>
    <xdr:from>
      <xdr:col>7</xdr:col>
      <xdr:colOff>348119</xdr:colOff>
      <xdr:row>62</xdr:row>
      <xdr:rowOff>17484</xdr:rowOff>
    </xdr:from>
    <xdr:ext cx="4793620" cy="280205"/>
    <xdr:sp macro="" textlink="">
      <xdr:nvSpPr>
        <xdr:cNvPr id="22" name="21 CuadroTexto"/>
        <xdr:cNvSpPr txBox="1"/>
      </xdr:nvSpPr>
      <xdr:spPr>
        <a:xfrm>
          <a:off x="7928975" y="14879094"/>
          <a:ext cx="479362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200" b="1">
              <a:solidFill>
                <a:schemeClr val="tx2"/>
              </a:solidFill>
            </a:rPr>
            <a:t>Fuente: Base de Datos del Inventario y Diagnóstico de la Malla Vial IDU. 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1588</xdr:colOff>
      <xdr:row>20</xdr:row>
      <xdr:rowOff>235033</xdr:rowOff>
    </xdr:from>
    <xdr:to>
      <xdr:col>7</xdr:col>
      <xdr:colOff>1001346</xdr:colOff>
      <xdr:row>27</xdr:row>
      <xdr:rowOff>185552</xdr:rowOff>
    </xdr:to>
    <xdr:sp macro="" textlink="">
      <xdr:nvSpPr>
        <xdr:cNvPr id="2" name="1 Rectángulo"/>
        <xdr:cNvSpPr/>
      </xdr:nvSpPr>
      <xdr:spPr>
        <a:xfrm>
          <a:off x="192088" y="4568908"/>
          <a:ext cx="8229233" cy="3550969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24</xdr:col>
      <xdr:colOff>76199</xdr:colOff>
      <xdr:row>9</xdr:row>
      <xdr:rowOff>114300</xdr:rowOff>
    </xdr:to>
    <xdr:sp macro="" textlink="">
      <xdr:nvSpPr>
        <xdr:cNvPr id="3" name="2 Rectángulo"/>
        <xdr:cNvSpPr/>
      </xdr:nvSpPr>
      <xdr:spPr>
        <a:xfrm>
          <a:off x="0" y="0"/>
          <a:ext cx="24764999" cy="18288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9</xdr:col>
      <xdr:colOff>65774</xdr:colOff>
      <xdr:row>75</xdr:row>
      <xdr:rowOff>119065</xdr:rowOff>
    </xdr:from>
    <xdr:to>
      <xdr:col>23</xdr:col>
      <xdr:colOff>257969</xdr:colOff>
      <xdr:row>93</xdr:row>
      <xdr:rowOff>238125</xdr:rowOff>
    </xdr:to>
    <xdr:graphicFrame macro="">
      <xdr:nvGraphicFramePr>
        <xdr:cNvPr id="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1158</xdr:colOff>
      <xdr:row>74</xdr:row>
      <xdr:rowOff>226886</xdr:rowOff>
    </xdr:from>
    <xdr:to>
      <xdr:col>8</xdr:col>
      <xdr:colOff>370254</xdr:colOff>
      <xdr:row>93</xdr:row>
      <xdr:rowOff>39202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90967</xdr:colOff>
      <xdr:row>21</xdr:row>
      <xdr:rowOff>0</xdr:rowOff>
    </xdr:from>
    <xdr:to>
      <xdr:col>7</xdr:col>
      <xdr:colOff>903655</xdr:colOff>
      <xdr:row>26</xdr:row>
      <xdr:rowOff>593766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76199</xdr:colOff>
      <xdr:row>9</xdr:row>
      <xdr:rowOff>114300</xdr:rowOff>
    </xdr:to>
    <xdr:sp macro="" textlink="">
      <xdr:nvSpPr>
        <xdr:cNvPr id="2" name="1 Rectángulo"/>
        <xdr:cNvSpPr/>
      </xdr:nvSpPr>
      <xdr:spPr>
        <a:xfrm>
          <a:off x="0" y="0"/>
          <a:ext cx="19148096" cy="178938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354853</xdr:colOff>
      <xdr:row>15</xdr:row>
      <xdr:rowOff>223449</xdr:rowOff>
    </xdr:from>
    <xdr:to>
      <xdr:col>22</xdr:col>
      <xdr:colOff>323208</xdr:colOff>
      <xdr:row>36</xdr:row>
      <xdr:rowOff>224117</xdr:rowOff>
    </xdr:to>
    <xdr:graphicFrame macro="">
      <xdr:nvGraphicFramePr>
        <xdr:cNvPr id="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93829</xdr:colOff>
      <xdr:row>15</xdr:row>
      <xdr:rowOff>186768</xdr:rowOff>
    </xdr:from>
    <xdr:to>
      <xdr:col>8</xdr:col>
      <xdr:colOff>93383</xdr:colOff>
      <xdr:row>36</xdr:row>
      <xdr:rowOff>224117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7"/>
  <sheetViews>
    <sheetView showGridLines="0" topLeftCell="D1" zoomScale="55" zoomScaleNormal="55" workbookViewId="0">
      <selection activeCell="I3" sqref="I3:I21"/>
    </sheetView>
  </sheetViews>
  <sheetFormatPr baseColWidth="10" defaultRowHeight="18.75" x14ac:dyDescent="0.3"/>
  <cols>
    <col min="1" max="1" width="33.42578125" style="67" customWidth="1"/>
    <col min="2" max="2" width="28.7109375" style="67" bestFit="1" customWidth="1"/>
    <col min="3" max="3" width="16" style="67" bestFit="1" customWidth="1"/>
    <col min="4" max="4" width="26.5703125" style="67" bestFit="1" customWidth="1"/>
    <col min="5" max="5" width="12.5703125" style="67" bestFit="1" customWidth="1"/>
    <col min="6" max="6" width="26.5703125" style="67" bestFit="1" customWidth="1"/>
    <col min="7" max="7" width="12.5703125" style="67" bestFit="1" customWidth="1"/>
    <col min="8" max="8" width="28.7109375" style="67" bestFit="1" customWidth="1"/>
    <col min="9" max="9" width="16.7109375" style="67" bestFit="1" customWidth="1"/>
    <col min="10" max="10" width="33.42578125" style="67" customWidth="1"/>
    <col min="11" max="11" width="28" style="67" bestFit="1" customWidth="1"/>
    <col min="12" max="12" width="13.140625" style="67" bestFit="1" customWidth="1"/>
    <col min="13" max="13" width="26.140625" style="67" bestFit="1" customWidth="1"/>
    <col min="14" max="14" width="12.5703125" style="67" bestFit="1" customWidth="1"/>
    <col min="15" max="15" width="26.5703125" style="67" bestFit="1" customWidth="1"/>
    <col min="16" max="16" width="12.5703125" style="67" bestFit="1" customWidth="1"/>
    <col min="17" max="17" width="28" style="67" bestFit="1" customWidth="1"/>
    <col min="18" max="18" width="12.140625" style="84" bestFit="1" customWidth="1"/>
    <col min="19" max="19" width="33.42578125" style="67" bestFit="1" customWidth="1"/>
    <col min="20" max="20" width="26.85546875" style="67" bestFit="1" customWidth="1"/>
    <col min="21" max="21" width="13.140625" style="67" bestFit="1" customWidth="1"/>
    <col min="22" max="22" width="26.5703125" style="67" bestFit="1" customWidth="1"/>
    <col min="23" max="23" width="12.5703125" style="67" bestFit="1" customWidth="1"/>
    <col min="24" max="24" width="28" style="67" bestFit="1" customWidth="1"/>
    <col min="25" max="25" width="12.5703125" style="67" customWidth="1"/>
    <col min="26" max="26" width="28" style="67" bestFit="1" customWidth="1"/>
    <col min="27" max="27" width="15.140625" style="67" bestFit="1" customWidth="1"/>
    <col min="28" max="28" width="33.42578125" style="67" customWidth="1"/>
    <col min="29" max="29" width="28" style="67" bestFit="1" customWidth="1"/>
    <col min="30" max="30" width="13.140625" style="67" bestFit="1" customWidth="1"/>
    <col min="31" max="31" width="28" style="67" bestFit="1" customWidth="1"/>
    <col min="32" max="32" width="13.140625" style="67" bestFit="1" customWidth="1"/>
    <col min="33" max="33" width="28" style="67" bestFit="1" customWidth="1"/>
    <col min="34" max="34" width="13.140625" style="67" bestFit="1" customWidth="1"/>
    <col min="35" max="35" width="28.7109375" style="67" bestFit="1" customWidth="1"/>
    <col min="36" max="36" width="13.7109375" style="67" bestFit="1" customWidth="1"/>
    <col min="37" max="16384" width="11.42578125" style="67"/>
  </cols>
  <sheetData>
    <row r="1" spans="1:35" ht="15.75" customHeight="1" thickBot="1" x14ac:dyDescent="0.35">
      <c r="A1" s="165" t="s">
        <v>0</v>
      </c>
      <c r="B1" s="166" t="s">
        <v>34</v>
      </c>
      <c r="C1" s="166"/>
      <c r="D1" s="166" t="s">
        <v>35</v>
      </c>
      <c r="E1" s="166"/>
      <c r="F1" s="166" t="s">
        <v>36</v>
      </c>
      <c r="G1" s="166"/>
      <c r="H1" s="66" t="s">
        <v>77</v>
      </c>
      <c r="J1" s="165" t="s">
        <v>0</v>
      </c>
      <c r="K1" s="166" t="s">
        <v>34</v>
      </c>
      <c r="L1" s="166"/>
      <c r="M1" s="166" t="s">
        <v>35</v>
      </c>
      <c r="N1" s="166"/>
      <c r="O1" s="166" t="s">
        <v>36</v>
      </c>
      <c r="P1" s="166"/>
      <c r="Q1" s="66" t="s">
        <v>77</v>
      </c>
      <c r="R1" s="68"/>
      <c r="S1" s="165" t="s">
        <v>0</v>
      </c>
      <c r="T1" s="168" t="s">
        <v>34</v>
      </c>
      <c r="U1" s="169"/>
      <c r="V1" s="168" t="s">
        <v>35</v>
      </c>
      <c r="W1" s="169"/>
      <c r="X1" s="168" t="s">
        <v>36</v>
      </c>
      <c r="Y1" s="169"/>
      <c r="Z1" s="66" t="s">
        <v>77</v>
      </c>
      <c r="AB1" s="165" t="s">
        <v>0</v>
      </c>
      <c r="AC1" s="166" t="s">
        <v>34</v>
      </c>
      <c r="AD1" s="166"/>
      <c r="AE1" s="166" t="s">
        <v>35</v>
      </c>
      <c r="AF1" s="166"/>
      <c r="AG1" s="166" t="s">
        <v>36</v>
      </c>
      <c r="AH1" s="166"/>
      <c r="AI1" s="66" t="s">
        <v>77</v>
      </c>
    </row>
    <row r="2" spans="1:35" ht="15" customHeight="1" x14ac:dyDescent="0.3">
      <c r="A2" s="165"/>
      <c r="B2" s="69" t="s">
        <v>37</v>
      </c>
      <c r="C2" s="69" t="s">
        <v>38</v>
      </c>
      <c r="D2" s="69" t="s">
        <v>37</v>
      </c>
      <c r="E2" s="70" t="s">
        <v>38</v>
      </c>
      <c r="F2" s="69" t="s">
        <v>37</v>
      </c>
      <c r="G2" s="70" t="s">
        <v>38</v>
      </c>
      <c r="H2" s="69" t="s">
        <v>37</v>
      </c>
      <c r="J2" s="165"/>
      <c r="K2" s="69" t="s">
        <v>37</v>
      </c>
      <c r="L2" s="69" t="s">
        <v>38</v>
      </c>
      <c r="M2" s="69" t="s">
        <v>37</v>
      </c>
      <c r="N2" s="70" t="s">
        <v>38</v>
      </c>
      <c r="O2" s="69" t="s">
        <v>37</v>
      </c>
      <c r="P2" s="70" t="s">
        <v>38</v>
      </c>
      <c r="Q2" s="69" t="s">
        <v>37</v>
      </c>
      <c r="R2" s="71"/>
      <c r="S2" s="165"/>
      <c r="T2" s="69" t="s">
        <v>37</v>
      </c>
      <c r="U2" s="69" t="s">
        <v>38</v>
      </c>
      <c r="V2" s="69" t="s">
        <v>37</v>
      </c>
      <c r="W2" s="70" t="s">
        <v>38</v>
      </c>
      <c r="X2" s="69" t="s">
        <v>37</v>
      </c>
      <c r="Y2" s="70" t="s">
        <v>38</v>
      </c>
      <c r="Z2" s="69" t="s">
        <v>37</v>
      </c>
      <c r="AB2" s="165"/>
      <c r="AC2" s="69" t="s">
        <v>37</v>
      </c>
      <c r="AD2" s="69" t="s">
        <v>38</v>
      </c>
      <c r="AE2" s="69" t="s">
        <v>37</v>
      </c>
      <c r="AF2" s="70" t="s">
        <v>38</v>
      </c>
      <c r="AG2" s="69" t="s">
        <v>37</v>
      </c>
      <c r="AH2" s="70" t="s">
        <v>38</v>
      </c>
      <c r="AI2" s="69" t="s">
        <v>37</v>
      </c>
    </row>
    <row r="3" spans="1:35" x14ac:dyDescent="0.3">
      <c r="A3" s="72" t="s">
        <v>7</v>
      </c>
      <c r="B3" s="73">
        <v>292.24999999999972</v>
      </c>
      <c r="C3" s="74">
        <f>+B3/H3</f>
        <v>0.69115977674770579</v>
      </c>
      <c r="D3" s="73">
        <v>100.34999999999997</v>
      </c>
      <c r="E3" s="74">
        <f>+D3/H3</f>
        <v>0.23732381042474704</v>
      </c>
      <c r="F3" s="73">
        <v>30.239999999999984</v>
      </c>
      <c r="G3" s="74">
        <f>+F3/H3</f>
        <v>7.1516412827547074E-2</v>
      </c>
      <c r="H3" s="73">
        <v>422.83999999999969</v>
      </c>
      <c r="I3" s="119">
        <f>H3-Q3</f>
        <v>86.529999999999973</v>
      </c>
      <c r="J3" s="72" t="s">
        <v>7</v>
      </c>
      <c r="K3" s="73">
        <v>286.74999999999972</v>
      </c>
      <c r="L3" s="74">
        <v>0.85263599999999995</v>
      </c>
      <c r="M3" s="73">
        <v>30.08</v>
      </c>
      <c r="N3" s="74">
        <v>8.9441000000000007E-2</v>
      </c>
      <c r="O3" s="73">
        <v>19.47999999999999</v>
      </c>
      <c r="P3" s="74">
        <v>5.7923000000000002E-2</v>
      </c>
      <c r="Q3" s="73">
        <v>336.30999999999972</v>
      </c>
      <c r="R3" s="75"/>
      <c r="S3" s="72" t="s">
        <v>7</v>
      </c>
      <c r="T3" s="73">
        <v>124.8000000000001</v>
      </c>
      <c r="U3" s="74">
        <v>0.50336800000000004</v>
      </c>
      <c r="V3" s="73">
        <v>20.960000000000008</v>
      </c>
      <c r="W3" s="74">
        <v>8.4540000000000004E-2</v>
      </c>
      <c r="X3" s="73">
        <v>102.17000000000007</v>
      </c>
      <c r="Y3" s="74">
        <v>0.41209200000000001</v>
      </c>
      <c r="Z3" s="73">
        <v>247.93000000000018</v>
      </c>
      <c r="AB3" s="72" t="s">
        <v>7</v>
      </c>
      <c r="AC3" s="73">
        <v>113.22999999999999</v>
      </c>
      <c r="AD3" s="74">
        <v>0.21803500000000001</v>
      </c>
      <c r="AE3" s="73">
        <v>99.399999999999949</v>
      </c>
      <c r="AF3" s="74">
        <v>0.19140399999999999</v>
      </c>
      <c r="AG3" s="73">
        <v>306.69000000000011</v>
      </c>
      <c r="AH3" s="74">
        <v>0.590561</v>
      </c>
      <c r="AI3" s="73">
        <v>519.32000000000005</v>
      </c>
    </row>
    <row r="4" spans="1:35" x14ac:dyDescent="0.3">
      <c r="A4" s="76" t="s">
        <v>8</v>
      </c>
      <c r="B4" s="77">
        <v>130.04000000000008</v>
      </c>
      <c r="C4" s="78">
        <f t="shared" ref="C4:C22" si="0">+B4/H4</f>
        <v>0.56900323794521757</v>
      </c>
      <c r="D4" s="77">
        <v>80.17000000000003</v>
      </c>
      <c r="E4" s="78">
        <f t="shared" ref="E4:E22" si="1">+D4/H4</f>
        <v>0.35079198389778599</v>
      </c>
      <c r="F4" s="77">
        <v>18.329999999999998</v>
      </c>
      <c r="G4" s="78">
        <f t="shared" ref="G4:G22" si="2">+F4/H4</f>
        <v>8.0204778156996559E-2</v>
      </c>
      <c r="H4" s="77">
        <v>228.54000000000008</v>
      </c>
      <c r="I4" s="119">
        <f t="shared" ref="I4:I21" si="3">H4-Q4</f>
        <v>65.819999999999993</v>
      </c>
      <c r="J4" s="76" t="s">
        <v>8</v>
      </c>
      <c r="K4" s="77">
        <v>128.88000000000008</v>
      </c>
      <c r="L4" s="78">
        <v>0.79203500000000004</v>
      </c>
      <c r="M4" s="77">
        <v>21.440000000000008</v>
      </c>
      <c r="N4" s="78">
        <v>0.13175999999999999</v>
      </c>
      <c r="O4" s="77">
        <v>12.4</v>
      </c>
      <c r="P4" s="78">
        <v>7.6204999999999995E-2</v>
      </c>
      <c r="Q4" s="77">
        <v>162.72000000000008</v>
      </c>
      <c r="R4" s="75"/>
      <c r="S4" s="76" t="s">
        <v>8</v>
      </c>
      <c r="T4" s="77">
        <v>65.820000000000007</v>
      </c>
      <c r="U4" s="78">
        <v>0.463065</v>
      </c>
      <c r="V4" s="77">
        <v>15.069999999999997</v>
      </c>
      <c r="W4" s="78">
        <v>0.10602200000000001</v>
      </c>
      <c r="X4" s="77">
        <v>61.249999999999986</v>
      </c>
      <c r="Y4" s="78">
        <v>0.43091299999999999</v>
      </c>
      <c r="Z4" s="77">
        <v>142.13999999999999</v>
      </c>
      <c r="AB4" s="76" t="s">
        <v>8</v>
      </c>
      <c r="AC4" s="77">
        <v>50.16</v>
      </c>
      <c r="AD4" s="78">
        <v>0.23289099999999999</v>
      </c>
      <c r="AE4" s="77">
        <v>38.65000000000002</v>
      </c>
      <c r="AF4" s="78">
        <v>0.17945</v>
      </c>
      <c r="AG4" s="77">
        <v>126.57000000000008</v>
      </c>
      <c r="AH4" s="78">
        <v>0.58765900000000004</v>
      </c>
      <c r="AI4" s="77">
        <v>215.38000000000011</v>
      </c>
    </row>
    <row r="5" spans="1:35" x14ac:dyDescent="0.3">
      <c r="A5" s="72" t="s">
        <v>92</v>
      </c>
      <c r="B5" s="73">
        <v>78.040000000000006</v>
      </c>
      <c r="C5" s="74">
        <f t="shared" si="0"/>
        <v>0.66535936567482323</v>
      </c>
      <c r="D5" s="73">
        <v>24.209999999999997</v>
      </c>
      <c r="E5" s="74">
        <f t="shared" si="1"/>
        <v>0.20641145877738937</v>
      </c>
      <c r="F5" s="73">
        <v>15.039999999999997</v>
      </c>
      <c r="G5" s="74">
        <f t="shared" si="2"/>
        <v>0.12822917554778751</v>
      </c>
      <c r="H5" s="73">
        <v>117.28999999999999</v>
      </c>
      <c r="I5" s="119">
        <f t="shared" si="3"/>
        <v>75.039999999999992</v>
      </c>
      <c r="J5" s="72" t="s">
        <v>92</v>
      </c>
      <c r="K5" s="73">
        <v>33.510000000000005</v>
      </c>
      <c r="L5" s="74">
        <v>0.79313599999999995</v>
      </c>
      <c r="M5" s="73">
        <v>2.1700000000000004</v>
      </c>
      <c r="N5" s="74">
        <v>5.1360999999999997E-2</v>
      </c>
      <c r="O5" s="73">
        <v>6.5699999999999985</v>
      </c>
      <c r="P5" s="74">
        <v>0.155503</v>
      </c>
      <c r="Q5" s="73">
        <v>42.250000000000007</v>
      </c>
      <c r="R5" s="75"/>
      <c r="S5" s="72" t="s">
        <v>92</v>
      </c>
      <c r="T5" s="73">
        <v>33.339999999999996</v>
      </c>
      <c r="U5" s="74">
        <v>0.49738900000000003</v>
      </c>
      <c r="V5" s="73">
        <v>8.0799999999999983</v>
      </c>
      <c r="W5" s="74">
        <v>0.120543</v>
      </c>
      <c r="X5" s="73">
        <v>25.61</v>
      </c>
      <c r="Y5" s="74">
        <v>0.38206800000000002</v>
      </c>
      <c r="Z5" s="73">
        <v>67.03</v>
      </c>
      <c r="AB5" s="72" t="s">
        <v>92</v>
      </c>
      <c r="AC5" s="73">
        <v>39.219999999999992</v>
      </c>
      <c r="AD5" s="74">
        <v>0.23435900000000001</v>
      </c>
      <c r="AE5" s="73">
        <v>47.320000000000022</v>
      </c>
      <c r="AF5" s="74">
        <v>0.28276099999999998</v>
      </c>
      <c r="AG5" s="73">
        <v>80.809999999999945</v>
      </c>
      <c r="AH5" s="74">
        <v>0.48287999999999998</v>
      </c>
      <c r="AI5" s="73">
        <v>167.34999999999997</v>
      </c>
    </row>
    <row r="6" spans="1:35" x14ac:dyDescent="0.3">
      <c r="A6" s="76" t="s">
        <v>93</v>
      </c>
      <c r="B6" s="77">
        <v>59.03000000000003</v>
      </c>
      <c r="C6" s="78">
        <f t="shared" si="0"/>
        <v>0.68488223691843619</v>
      </c>
      <c r="D6" s="77">
        <v>8.83</v>
      </c>
      <c r="E6" s="78">
        <f t="shared" si="1"/>
        <v>0.1024480798236454</v>
      </c>
      <c r="F6" s="77">
        <v>18.329999999999998</v>
      </c>
      <c r="G6" s="78">
        <f t="shared" si="2"/>
        <v>0.21266968325791846</v>
      </c>
      <c r="H6" s="77">
        <v>86.190000000000026</v>
      </c>
      <c r="I6" s="119">
        <f t="shared" si="3"/>
        <v>12.960000000000008</v>
      </c>
      <c r="J6" s="76" t="s">
        <v>93</v>
      </c>
      <c r="K6" s="77">
        <v>46.070000000000029</v>
      </c>
      <c r="L6" s="78">
        <v>0.62911399999999995</v>
      </c>
      <c r="M6" s="77">
        <v>8.83</v>
      </c>
      <c r="N6" s="78">
        <v>0.12057900000000001</v>
      </c>
      <c r="O6" s="77">
        <v>18.329999999999998</v>
      </c>
      <c r="P6" s="78">
        <v>0.250307</v>
      </c>
      <c r="Q6" s="77">
        <v>73.230000000000018</v>
      </c>
      <c r="R6" s="75"/>
      <c r="S6" s="76" t="s">
        <v>93</v>
      </c>
      <c r="T6" s="77">
        <v>89.329999999999941</v>
      </c>
      <c r="U6" s="78">
        <v>0.53920400000000002</v>
      </c>
      <c r="V6" s="77">
        <v>16.449999999999996</v>
      </c>
      <c r="W6" s="78">
        <v>9.9293999999999993E-2</v>
      </c>
      <c r="X6" s="77">
        <v>59.890000000000036</v>
      </c>
      <c r="Y6" s="78">
        <v>0.36150199999999999</v>
      </c>
      <c r="Z6" s="77">
        <v>165.67</v>
      </c>
      <c r="AB6" s="76" t="s">
        <v>93</v>
      </c>
      <c r="AC6" s="77">
        <v>59.039999999999985</v>
      </c>
      <c r="AD6" s="78">
        <v>0.124261</v>
      </c>
      <c r="AE6" s="77">
        <v>75.230000000000288</v>
      </c>
      <c r="AF6" s="78">
        <v>0.158336</v>
      </c>
      <c r="AG6" s="77">
        <v>340.86000000000018</v>
      </c>
      <c r="AH6" s="78">
        <v>0.71740400000000004</v>
      </c>
      <c r="AI6" s="77">
        <v>475.13000000000045</v>
      </c>
    </row>
    <row r="7" spans="1:35" x14ac:dyDescent="0.3">
      <c r="A7" s="72" t="s">
        <v>11</v>
      </c>
      <c r="B7" s="73">
        <v>55.67000000000003</v>
      </c>
      <c r="C7" s="74">
        <f t="shared" si="0"/>
        <v>0.48970795214637591</v>
      </c>
      <c r="D7" s="73">
        <v>15.83</v>
      </c>
      <c r="E7" s="74">
        <f t="shared" si="1"/>
        <v>0.13925052779732577</v>
      </c>
      <c r="F7" s="73">
        <v>42.180000000000007</v>
      </c>
      <c r="G7" s="74">
        <f t="shared" si="2"/>
        <v>0.37104152005629831</v>
      </c>
      <c r="H7" s="73">
        <v>113.68000000000004</v>
      </c>
      <c r="I7" s="119">
        <f t="shared" si="3"/>
        <v>5.2199999999999989</v>
      </c>
      <c r="J7" s="72" t="s">
        <v>11</v>
      </c>
      <c r="K7" s="73">
        <v>55.67000000000003</v>
      </c>
      <c r="L7" s="74">
        <v>0.51327699999999998</v>
      </c>
      <c r="M7" s="73">
        <v>10.61</v>
      </c>
      <c r="N7" s="74">
        <v>9.7823999999999994E-2</v>
      </c>
      <c r="O7" s="73">
        <v>42.180000000000007</v>
      </c>
      <c r="P7" s="74">
        <v>0.38889899999999999</v>
      </c>
      <c r="Q7" s="73">
        <v>108.46000000000004</v>
      </c>
      <c r="R7" s="75"/>
      <c r="S7" s="72" t="s">
        <v>11</v>
      </c>
      <c r="T7" s="73">
        <v>67.230000000000061</v>
      </c>
      <c r="U7" s="74">
        <v>0.56548100000000001</v>
      </c>
      <c r="V7" s="73">
        <v>21.129999999999981</v>
      </c>
      <c r="W7" s="74">
        <v>0.177727</v>
      </c>
      <c r="X7" s="73">
        <v>30.529999999999983</v>
      </c>
      <c r="Y7" s="74">
        <v>0.25679200000000002</v>
      </c>
      <c r="Z7" s="73">
        <v>118.89000000000003</v>
      </c>
      <c r="AB7" s="72" t="s">
        <v>11</v>
      </c>
      <c r="AC7" s="73">
        <v>53.829999999999963</v>
      </c>
      <c r="AD7" s="74">
        <v>0.11258700000000001</v>
      </c>
      <c r="AE7" s="73">
        <v>85.700000000000287</v>
      </c>
      <c r="AF7" s="74">
        <v>0.17924399999999999</v>
      </c>
      <c r="AG7" s="73">
        <v>338.59000000000066</v>
      </c>
      <c r="AH7" s="74">
        <v>0.70816900000000005</v>
      </c>
      <c r="AI7" s="73">
        <v>478.12000000000091</v>
      </c>
    </row>
    <row r="8" spans="1:35" x14ac:dyDescent="0.3">
      <c r="A8" s="76" t="s">
        <v>12</v>
      </c>
      <c r="B8" s="77">
        <v>57.02</v>
      </c>
      <c r="C8" s="78">
        <f t="shared" si="0"/>
        <v>0.81597023468803653</v>
      </c>
      <c r="D8" s="77">
        <v>8.2999999999999989</v>
      </c>
      <c r="E8" s="78">
        <f t="shared" si="1"/>
        <v>0.11877504293073837</v>
      </c>
      <c r="F8" s="77">
        <v>4.5599999999999987</v>
      </c>
      <c r="G8" s="78">
        <f t="shared" si="2"/>
        <v>6.5254722381224928E-2</v>
      </c>
      <c r="H8" s="77">
        <v>69.88000000000001</v>
      </c>
      <c r="I8" s="119">
        <f t="shared" si="3"/>
        <v>10.540000000000006</v>
      </c>
      <c r="J8" s="76" t="s">
        <v>12</v>
      </c>
      <c r="K8" s="77">
        <v>52.010000000000005</v>
      </c>
      <c r="L8" s="78">
        <v>0.876475</v>
      </c>
      <c r="M8" s="77">
        <v>2.77</v>
      </c>
      <c r="N8" s="78">
        <v>4.6679999999999999E-2</v>
      </c>
      <c r="O8" s="77">
        <v>4.5599999999999987</v>
      </c>
      <c r="P8" s="78">
        <v>7.6844999999999997E-2</v>
      </c>
      <c r="Q8" s="77">
        <v>59.34</v>
      </c>
      <c r="R8" s="75"/>
      <c r="S8" s="76" t="s">
        <v>12</v>
      </c>
      <c r="T8" s="77">
        <v>46.630000000000017</v>
      </c>
      <c r="U8" s="78">
        <v>0.67687600000000003</v>
      </c>
      <c r="V8" s="77">
        <v>10.190000000000007</v>
      </c>
      <c r="W8" s="78">
        <v>0.14791699999999999</v>
      </c>
      <c r="X8" s="77">
        <v>12.070000000000004</v>
      </c>
      <c r="Y8" s="78">
        <v>0.175207</v>
      </c>
      <c r="Z8" s="77">
        <v>68.890000000000029</v>
      </c>
      <c r="AB8" s="76" t="s">
        <v>12</v>
      </c>
      <c r="AC8" s="77">
        <v>59.440000000000062</v>
      </c>
      <c r="AD8" s="78">
        <v>0.307342</v>
      </c>
      <c r="AE8" s="77">
        <v>35.650000000000006</v>
      </c>
      <c r="AF8" s="78">
        <v>0.184333</v>
      </c>
      <c r="AG8" s="77">
        <v>98.30999999999996</v>
      </c>
      <c r="AH8" s="78">
        <v>0.50832500000000003</v>
      </c>
      <c r="AI8" s="77">
        <v>193.40000000000003</v>
      </c>
    </row>
    <row r="9" spans="1:35" x14ac:dyDescent="0.3">
      <c r="A9" s="72" t="s">
        <v>13</v>
      </c>
      <c r="B9" s="73">
        <v>62.510000000000005</v>
      </c>
      <c r="C9" s="74">
        <f t="shared" si="0"/>
        <v>0.60542372881355955</v>
      </c>
      <c r="D9" s="73">
        <v>11.379999999999997</v>
      </c>
      <c r="E9" s="74">
        <f t="shared" si="1"/>
        <v>0.1102179176755448</v>
      </c>
      <c r="F9" s="73">
        <v>29.359999999999971</v>
      </c>
      <c r="G9" s="74">
        <f t="shared" si="2"/>
        <v>0.28435835351089567</v>
      </c>
      <c r="H9" s="73">
        <v>103.24999999999997</v>
      </c>
      <c r="I9" s="119">
        <f t="shared" si="3"/>
        <v>28.039999999999992</v>
      </c>
      <c r="J9" s="72" t="s">
        <v>13</v>
      </c>
      <c r="K9" s="73">
        <v>34.470000000000006</v>
      </c>
      <c r="L9" s="74">
        <v>0.45831699999999997</v>
      </c>
      <c r="M9" s="73">
        <v>11.379999999999997</v>
      </c>
      <c r="N9" s="74">
        <v>0.15131</v>
      </c>
      <c r="O9" s="73">
        <v>29.359999999999971</v>
      </c>
      <c r="P9" s="74">
        <v>0.390374</v>
      </c>
      <c r="Q9" s="73">
        <v>75.20999999999998</v>
      </c>
      <c r="R9" s="75"/>
      <c r="S9" s="72" t="s">
        <v>13</v>
      </c>
      <c r="T9" s="73">
        <v>90.879999999999939</v>
      </c>
      <c r="U9" s="74">
        <v>0.55590899999999999</v>
      </c>
      <c r="V9" s="73">
        <v>17.850000000000001</v>
      </c>
      <c r="W9" s="74">
        <v>0.10918799999999999</v>
      </c>
      <c r="X9" s="73">
        <v>54.750000000000043</v>
      </c>
      <c r="Y9" s="74">
        <v>0.33490300000000001</v>
      </c>
      <c r="Z9" s="73">
        <v>163.47999999999996</v>
      </c>
      <c r="AB9" s="72" t="s">
        <v>13</v>
      </c>
      <c r="AC9" s="73">
        <v>112.56999999999985</v>
      </c>
      <c r="AD9" s="74">
        <v>0.20272999999999999</v>
      </c>
      <c r="AE9" s="73">
        <v>89.300000000000111</v>
      </c>
      <c r="AF9" s="74">
        <v>0.16082299999999999</v>
      </c>
      <c r="AG9" s="73">
        <v>353.40000000000208</v>
      </c>
      <c r="AH9" s="74">
        <v>0.63644699999999998</v>
      </c>
      <c r="AI9" s="73">
        <v>555.27000000000203</v>
      </c>
    </row>
    <row r="10" spans="1:35" x14ac:dyDescent="0.3">
      <c r="A10" s="76" t="s">
        <v>14</v>
      </c>
      <c r="B10" s="77">
        <v>248.6999999999997</v>
      </c>
      <c r="C10" s="78">
        <f t="shared" si="0"/>
        <v>0.74510156390436788</v>
      </c>
      <c r="D10" s="77">
        <v>39.530000000000008</v>
      </c>
      <c r="E10" s="78">
        <f t="shared" si="1"/>
        <v>0.11843130205524609</v>
      </c>
      <c r="F10" s="77">
        <v>45.550000000000033</v>
      </c>
      <c r="G10" s="78">
        <f t="shared" si="2"/>
        <v>0.13646713404038607</v>
      </c>
      <c r="H10" s="77">
        <v>333.77999999999975</v>
      </c>
      <c r="I10" s="119">
        <f t="shared" si="3"/>
        <v>80.860000000000014</v>
      </c>
      <c r="J10" s="76" t="s">
        <v>14</v>
      </c>
      <c r="K10" s="77">
        <v>179.6099999999997</v>
      </c>
      <c r="L10" s="78">
        <v>0.71014600000000005</v>
      </c>
      <c r="M10" s="77">
        <v>29.350000000000009</v>
      </c>
      <c r="N10" s="78">
        <v>0.116045</v>
      </c>
      <c r="O10" s="77">
        <v>43.960000000000029</v>
      </c>
      <c r="P10" s="78">
        <v>0.17380999999999999</v>
      </c>
      <c r="Q10" s="77">
        <v>252.91999999999973</v>
      </c>
      <c r="R10" s="75"/>
      <c r="S10" s="76" t="s">
        <v>14</v>
      </c>
      <c r="T10" s="77">
        <v>208.89000000000027</v>
      </c>
      <c r="U10" s="78">
        <v>0.57913999999999999</v>
      </c>
      <c r="V10" s="77">
        <v>58.220000000000091</v>
      </c>
      <c r="W10" s="78">
        <v>0.161413</v>
      </c>
      <c r="X10" s="77">
        <v>93.580000000000013</v>
      </c>
      <c r="Y10" s="78">
        <v>0.25944699999999998</v>
      </c>
      <c r="Z10" s="77">
        <v>360.6900000000004</v>
      </c>
      <c r="AB10" s="76" t="s">
        <v>14</v>
      </c>
      <c r="AC10" s="77">
        <v>158.03000000000006</v>
      </c>
      <c r="AD10" s="78">
        <v>0.16611999999999999</v>
      </c>
      <c r="AE10" s="77">
        <v>231.97000000000415</v>
      </c>
      <c r="AF10" s="78">
        <v>0.24384500000000001</v>
      </c>
      <c r="AG10" s="77">
        <v>561.29999999999939</v>
      </c>
      <c r="AH10" s="78">
        <v>0.59003499999999998</v>
      </c>
      <c r="AI10" s="77">
        <v>951.30000000000359</v>
      </c>
    </row>
    <row r="11" spans="1:35" x14ac:dyDescent="0.3">
      <c r="A11" s="72" t="s">
        <v>15</v>
      </c>
      <c r="B11" s="73">
        <v>251.0000000000004</v>
      </c>
      <c r="C11" s="74">
        <f t="shared" si="0"/>
        <v>0.73077706932192066</v>
      </c>
      <c r="D11" s="73">
        <v>52.220000000000013</v>
      </c>
      <c r="E11" s="74">
        <f t="shared" si="1"/>
        <v>0.15203656796809023</v>
      </c>
      <c r="F11" s="73">
        <v>40.249999999999993</v>
      </c>
      <c r="G11" s="74">
        <f t="shared" si="2"/>
        <v>0.11718636270998906</v>
      </c>
      <c r="H11" s="73">
        <v>343.47000000000043</v>
      </c>
      <c r="I11" s="119">
        <f t="shared" si="3"/>
        <v>51.800000000000068</v>
      </c>
      <c r="J11" s="72" t="s">
        <v>15</v>
      </c>
      <c r="K11" s="73">
        <v>214.28000000000037</v>
      </c>
      <c r="L11" s="74">
        <v>0.73466600000000004</v>
      </c>
      <c r="M11" s="73">
        <v>37.140000000000015</v>
      </c>
      <c r="N11" s="74">
        <v>0.127336</v>
      </c>
      <c r="O11" s="73">
        <v>40.249999999999993</v>
      </c>
      <c r="P11" s="74">
        <v>0.13799800000000001</v>
      </c>
      <c r="Q11" s="73">
        <v>291.67000000000036</v>
      </c>
      <c r="R11" s="75"/>
      <c r="S11" s="72" t="s">
        <v>15</v>
      </c>
      <c r="T11" s="73">
        <v>107.82000000000009</v>
      </c>
      <c r="U11" s="74">
        <v>0.530532</v>
      </c>
      <c r="V11" s="73">
        <v>26.240000000000002</v>
      </c>
      <c r="W11" s="74">
        <v>0.12911500000000001</v>
      </c>
      <c r="X11" s="73">
        <v>69.17000000000003</v>
      </c>
      <c r="Y11" s="74">
        <v>0.34035300000000002</v>
      </c>
      <c r="Z11" s="73">
        <v>203.23000000000013</v>
      </c>
      <c r="AB11" s="72" t="s">
        <v>15</v>
      </c>
      <c r="AC11" s="73">
        <v>120.92999999999988</v>
      </c>
      <c r="AD11" s="74">
        <v>0.31174800000000003</v>
      </c>
      <c r="AE11" s="73">
        <v>83.670000000000243</v>
      </c>
      <c r="AF11" s="74">
        <v>0.215694</v>
      </c>
      <c r="AG11" s="73">
        <v>183.31000000000051</v>
      </c>
      <c r="AH11" s="74">
        <v>0.47255799999999998</v>
      </c>
      <c r="AI11" s="73">
        <v>387.91000000000065</v>
      </c>
    </row>
    <row r="12" spans="1:35" x14ac:dyDescent="0.3">
      <c r="A12" s="76" t="s">
        <v>16</v>
      </c>
      <c r="B12" s="77">
        <v>221.53999999999994</v>
      </c>
      <c r="C12" s="78">
        <f t="shared" si="0"/>
        <v>0.73518284993694827</v>
      </c>
      <c r="D12" s="77">
        <v>42.629999999999967</v>
      </c>
      <c r="E12" s="78">
        <f t="shared" si="1"/>
        <v>0.14146810911263019</v>
      </c>
      <c r="F12" s="77">
        <v>37.170000000000016</v>
      </c>
      <c r="G12" s="78">
        <f t="shared" si="2"/>
        <v>0.12334904095042154</v>
      </c>
      <c r="H12" s="77">
        <v>301.33999999999992</v>
      </c>
      <c r="I12" s="119">
        <f t="shared" si="3"/>
        <v>75.610000000000014</v>
      </c>
      <c r="J12" s="76" t="s">
        <v>16</v>
      </c>
      <c r="K12" s="77">
        <v>159.73999999999992</v>
      </c>
      <c r="L12" s="78">
        <v>0.70765999999999996</v>
      </c>
      <c r="M12" s="77">
        <v>31.099999999999969</v>
      </c>
      <c r="N12" s="78">
        <v>0.13777500000000001</v>
      </c>
      <c r="O12" s="77">
        <v>34.890000000000015</v>
      </c>
      <c r="P12" s="78">
        <v>0.15456500000000001</v>
      </c>
      <c r="Q12" s="77">
        <v>225.7299999999999</v>
      </c>
      <c r="R12" s="75"/>
      <c r="S12" s="76" t="s">
        <v>16</v>
      </c>
      <c r="T12" s="77">
        <v>178.14000000000007</v>
      </c>
      <c r="U12" s="78">
        <v>0.60425399999999996</v>
      </c>
      <c r="V12" s="77">
        <v>38.850000000000023</v>
      </c>
      <c r="W12" s="78">
        <v>0.13178000000000001</v>
      </c>
      <c r="X12" s="77">
        <v>77.82000000000005</v>
      </c>
      <c r="Y12" s="78">
        <v>0.26396700000000001</v>
      </c>
      <c r="Z12" s="77">
        <v>294.81000000000017</v>
      </c>
      <c r="AB12" s="76" t="s">
        <v>16</v>
      </c>
      <c r="AC12" s="77">
        <v>296.4699999999998</v>
      </c>
      <c r="AD12" s="78">
        <v>0.37575900000000001</v>
      </c>
      <c r="AE12" s="77">
        <v>288.26999999999504</v>
      </c>
      <c r="AF12" s="78">
        <v>0.36536600000000002</v>
      </c>
      <c r="AG12" s="77">
        <v>204.25000000000051</v>
      </c>
      <c r="AH12" s="78">
        <v>0.25887500000000002</v>
      </c>
      <c r="AI12" s="77">
        <v>788.98999999999523</v>
      </c>
    </row>
    <row r="13" spans="1:35" x14ac:dyDescent="0.3">
      <c r="A13" s="72" t="s">
        <v>17</v>
      </c>
      <c r="B13" s="73">
        <v>303.15999999999991</v>
      </c>
      <c r="C13" s="74">
        <f t="shared" si="0"/>
        <v>0.71201089764667191</v>
      </c>
      <c r="D13" s="73">
        <v>67.609999999999985</v>
      </c>
      <c r="E13" s="74">
        <f t="shared" si="1"/>
        <v>0.15879092489078867</v>
      </c>
      <c r="F13" s="73">
        <v>55.010000000000026</v>
      </c>
      <c r="G13" s="74">
        <f t="shared" si="2"/>
        <v>0.12919817746253942</v>
      </c>
      <c r="H13" s="73">
        <v>425.77999999999992</v>
      </c>
      <c r="I13" s="119">
        <f t="shared" si="3"/>
        <v>103.68</v>
      </c>
      <c r="J13" s="72" t="s">
        <v>17</v>
      </c>
      <c r="K13" s="73">
        <v>236.8899999999999</v>
      </c>
      <c r="L13" s="74">
        <v>0.73545499999999997</v>
      </c>
      <c r="M13" s="73">
        <v>40.54999999999999</v>
      </c>
      <c r="N13" s="74">
        <v>0.125893</v>
      </c>
      <c r="O13" s="73">
        <v>44.660000000000025</v>
      </c>
      <c r="P13" s="74">
        <v>0.138653</v>
      </c>
      <c r="Q13" s="73">
        <v>322.09999999999991</v>
      </c>
      <c r="R13" s="75"/>
      <c r="S13" s="72" t="s">
        <v>17</v>
      </c>
      <c r="T13" s="73">
        <v>163.52000000000015</v>
      </c>
      <c r="U13" s="74">
        <v>0.64624700000000002</v>
      </c>
      <c r="V13" s="73">
        <v>14.42</v>
      </c>
      <c r="W13" s="74">
        <v>5.6988999999999998E-2</v>
      </c>
      <c r="X13" s="73">
        <v>75.089999999999989</v>
      </c>
      <c r="Y13" s="74">
        <v>0.296763</v>
      </c>
      <c r="Z13" s="73">
        <v>253.03000000000014</v>
      </c>
      <c r="AB13" s="72" t="s">
        <v>17</v>
      </c>
      <c r="AC13" s="73">
        <v>166.66000000000017</v>
      </c>
      <c r="AD13" s="74">
        <v>0.15367900000000001</v>
      </c>
      <c r="AE13" s="73">
        <v>323.10999999999882</v>
      </c>
      <c r="AF13" s="74">
        <v>0.29794300000000001</v>
      </c>
      <c r="AG13" s="73">
        <v>594.69999999999641</v>
      </c>
      <c r="AH13" s="74">
        <v>0.54837800000000003</v>
      </c>
      <c r="AI13" s="73">
        <v>1084.4699999999953</v>
      </c>
    </row>
    <row r="14" spans="1:35" x14ac:dyDescent="0.3">
      <c r="A14" s="76" t="s">
        <v>18</v>
      </c>
      <c r="B14" s="77">
        <v>164.45999999999998</v>
      </c>
      <c r="C14" s="78">
        <f t="shared" si="0"/>
        <v>0.8169489841537928</v>
      </c>
      <c r="D14" s="77">
        <v>19.229999999999993</v>
      </c>
      <c r="E14" s="78">
        <f t="shared" si="1"/>
        <v>9.5524315731955689E-2</v>
      </c>
      <c r="F14" s="77">
        <v>17.61999999999999</v>
      </c>
      <c r="G14" s="78">
        <f t="shared" si="2"/>
        <v>8.7526700114251621E-2</v>
      </c>
      <c r="H14" s="77">
        <v>201.30999999999995</v>
      </c>
      <c r="I14" s="119">
        <f t="shared" si="3"/>
        <v>94.019999999999968</v>
      </c>
      <c r="J14" s="76" t="s">
        <v>18</v>
      </c>
      <c r="K14" s="77">
        <v>75.81</v>
      </c>
      <c r="L14" s="78">
        <v>0.70659000000000005</v>
      </c>
      <c r="M14" s="77">
        <v>17.419999999999995</v>
      </c>
      <c r="N14" s="78">
        <v>0.16236400000000001</v>
      </c>
      <c r="O14" s="77">
        <v>14.059999999999992</v>
      </c>
      <c r="P14" s="78">
        <v>0.131047</v>
      </c>
      <c r="Q14" s="77">
        <v>107.28999999999998</v>
      </c>
      <c r="R14" s="75"/>
      <c r="S14" s="76" t="s">
        <v>18</v>
      </c>
      <c r="T14" s="77">
        <v>47.629999999999974</v>
      </c>
      <c r="U14" s="78">
        <v>0.33361400000000002</v>
      </c>
      <c r="V14" s="77">
        <v>19.490000000000006</v>
      </c>
      <c r="W14" s="78">
        <v>0.136513</v>
      </c>
      <c r="X14" s="77">
        <v>75.649999999999949</v>
      </c>
      <c r="Y14" s="78">
        <v>0.52987300000000004</v>
      </c>
      <c r="Z14" s="77">
        <v>142.76999999999992</v>
      </c>
      <c r="AB14" s="76" t="s">
        <v>18</v>
      </c>
      <c r="AC14" s="77">
        <v>40.829999999999977</v>
      </c>
      <c r="AD14" s="78">
        <v>0.130798</v>
      </c>
      <c r="AE14" s="77">
        <v>32.29</v>
      </c>
      <c r="AF14" s="78">
        <v>0.10344100000000001</v>
      </c>
      <c r="AG14" s="77">
        <v>239.0399999999994</v>
      </c>
      <c r="AH14" s="78">
        <v>0.76576100000000002</v>
      </c>
      <c r="AI14" s="77">
        <v>312.1599999999994</v>
      </c>
    </row>
    <row r="15" spans="1:35" x14ac:dyDescent="0.3">
      <c r="A15" s="72" t="s">
        <v>19</v>
      </c>
      <c r="B15" s="73">
        <v>188.66000000000008</v>
      </c>
      <c r="C15" s="74">
        <f t="shared" si="0"/>
        <v>0.74981121577043852</v>
      </c>
      <c r="D15" s="73">
        <v>48.88000000000001</v>
      </c>
      <c r="E15" s="74">
        <f t="shared" si="1"/>
        <v>0.19426890823099238</v>
      </c>
      <c r="F15" s="73">
        <v>14.069999999999995</v>
      </c>
      <c r="G15" s="74">
        <f t="shared" si="2"/>
        <v>5.591987599856918E-2</v>
      </c>
      <c r="H15" s="73">
        <v>251.61000000000007</v>
      </c>
      <c r="I15" s="119">
        <f t="shared" si="3"/>
        <v>91.539999999999992</v>
      </c>
      <c r="J15" s="72" t="s">
        <v>19</v>
      </c>
      <c r="K15" s="73">
        <v>124.82000000000008</v>
      </c>
      <c r="L15" s="74">
        <v>0.77978400000000003</v>
      </c>
      <c r="M15" s="73">
        <v>22.439999999999998</v>
      </c>
      <c r="N15" s="74">
        <v>0.14018900000000001</v>
      </c>
      <c r="O15" s="73">
        <v>12.809999999999995</v>
      </c>
      <c r="P15" s="74">
        <v>8.0027000000000001E-2</v>
      </c>
      <c r="Q15" s="73">
        <v>160.07000000000008</v>
      </c>
      <c r="R15" s="75"/>
      <c r="S15" s="72" t="s">
        <v>19</v>
      </c>
      <c r="T15" s="73">
        <v>80.370000000000118</v>
      </c>
      <c r="U15" s="74">
        <v>0.48901699999999998</v>
      </c>
      <c r="V15" s="73">
        <v>13.200000000000001</v>
      </c>
      <c r="W15" s="74">
        <v>8.0315999999999999E-2</v>
      </c>
      <c r="X15" s="73">
        <v>70.779999999999959</v>
      </c>
      <c r="Y15" s="74">
        <v>0.43066599999999999</v>
      </c>
      <c r="Z15" s="73">
        <v>164.35000000000008</v>
      </c>
      <c r="AB15" s="72" t="s">
        <v>19</v>
      </c>
      <c r="AC15" s="73">
        <v>67.30999999999996</v>
      </c>
      <c r="AD15" s="74">
        <v>0.25066100000000002</v>
      </c>
      <c r="AE15" s="73">
        <v>33.100000000000009</v>
      </c>
      <c r="AF15" s="74">
        <v>0.123264</v>
      </c>
      <c r="AG15" s="73">
        <v>168.12000000000006</v>
      </c>
      <c r="AH15" s="74">
        <v>0.62607500000000005</v>
      </c>
      <c r="AI15" s="73">
        <v>268.53000000000003</v>
      </c>
    </row>
    <row r="16" spans="1:35" x14ac:dyDescent="0.3">
      <c r="A16" s="76" t="s">
        <v>20</v>
      </c>
      <c r="B16" s="77">
        <v>91.010000000000076</v>
      </c>
      <c r="C16" s="78">
        <f t="shared" si="0"/>
        <v>0.71318862158138085</v>
      </c>
      <c r="D16" s="77">
        <v>23.369999999999997</v>
      </c>
      <c r="E16" s="78">
        <f t="shared" si="1"/>
        <v>0.1831361178591018</v>
      </c>
      <c r="F16" s="77">
        <v>13.230000000000004</v>
      </c>
      <c r="G16" s="78">
        <f t="shared" si="2"/>
        <v>0.10367526055951724</v>
      </c>
      <c r="H16" s="77">
        <v>127.61000000000008</v>
      </c>
      <c r="I16" s="119">
        <f t="shared" si="3"/>
        <v>62.69000000000004</v>
      </c>
      <c r="J16" s="76" t="s">
        <v>20</v>
      </c>
      <c r="K16" s="77">
        <v>40.490000000000038</v>
      </c>
      <c r="L16" s="78">
        <v>0.623691</v>
      </c>
      <c r="M16" s="77">
        <v>14.44</v>
      </c>
      <c r="N16" s="78">
        <v>0.22242799999999999</v>
      </c>
      <c r="O16" s="77">
        <v>9.9900000000000038</v>
      </c>
      <c r="P16" s="78">
        <v>0.15388199999999999</v>
      </c>
      <c r="Q16" s="77">
        <v>64.920000000000044</v>
      </c>
      <c r="R16" s="75"/>
      <c r="S16" s="76" t="s">
        <v>20</v>
      </c>
      <c r="T16" s="77">
        <v>48.04</v>
      </c>
      <c r="U16" s="78">
        <v>0.38993499999999998</v>
      </c>
      <c r="V16" s="77">
        <v>26.629999999999992</v>
      </c>
      <c r="W16" s="78">
        <v>0.21615300000000001</v>
      </c>
      <c r="X16" s="77">
        <v>48.52999999999998</v>
      </c>
      <c r="Y16" s="78">
        <v>0.39391199999999998</v>
      </c>
      <c r="Z16" s="77">
        <v>123.19999999999996</v>
      </c>
      <c r="AB16" s="76" t="s">
        <v>20</v>
      </c>
      <c r="AC16" s="77">
        <v>74.150000000000063</v>
      </c>
      <c r="AD16" s="78">
        <v>0.39449899999999999</v>
      </c>
      <c r="AE16" s="77">
        <v>47.719999999999949</v>
      </c>
      <c r="AF16" s="78">
        <v>0.253884</v>
      </c>
      <c r="AG16" s="77">
        <v>66.09</v>
      </c>
      <c r="AH16" s="78">
        <v>0.35161700000000001</v>
      </c>
      <c r="AI16" s="77">
        <v>187.96</v>
      </c>
    </row>
    <row r="17" spans="1:36" x14ac:dyDescent="0.3">
      <c r="A17" s="72" t="s">
        <v>21</v>
      </c>
      <c r="B17" s="73">
        <v>44.620000000000005</v>
      </c>
      <c r="C17" s="74">
        <f t="shared" si="0"/>
        <v>0.6002959773980896</v>
      </c>
      <c r="D17" s="73">
        <v>20.559999999999995</v>
      </c>
      <c r="E17" s="74">
        <f t="shared" si="1"/>
        <v>0.27660433203282647</v>
      </c>
      <c r="F17" s="73">
        <v>9.1499999999999986</v>
      </c>
      <c r="G17" s="74">
        <f t="shared" si="2"/>
        <v>0.12309969056908378</v>
      </c>
      <c r="H17" s="73">
        <v>74.330000000000013</v>
      </c>
      <c r="I17" s="119">
        <f t="shared" si="3"/>
        <v>21.160000000000011</v>
      </c>
      <c r="J17" s="72" t="s">
        <v>21</v>
      </c>
      <c r="K17" s="73">
        <v>39.080000000000005</v>
      </c>
      <c r="L17" s="74">
        <v>0.73500100000000002</v>
      </c>
      <c r="M17" s="73">
        <v>8.9799999999999986</v>
      </c>
      <c r="N17" s="74">
        <v>0.16889199999999999</v>
      </c>
      <c r="O17" s="73">
        <v>5.1099999999999985</v>
      </c>
      <c r="P17" s="74">
        <v>9.6106999999999998E-2</v>
      </c>
      <c r="Q17" s="73">
        <v>53.17</v>
      </c>
      <c r="R17" s="75"/>
      <c r="S17" s="72" t="s">
        <v>21</v>
      </c>
      <c r="T17" s="73">
        <v>22.570000000000011</v>
      </c>
      <c r="U17" s="74">
        <v>0.325685</v>
      </c>
      <c r="V17" s="73">
        <v>9.2899999999999974</v>
      </c>
      <c r="W17" s="74">
        <v>0.13405500000000001</v>
      </c>
      <c r="X17" s="73">
        <v>37.439999999999991</v>
      </c>
      <c r="Y17" s="74">
        <v>0.54025999999999996</v>
      </c>
      <c r="Z17" s="73">
        <v>69.3</v>
      </c>
      <c r="AB17" s="72" t="s">
        <v>21</v>
      </c>
      <c r="AC17" s="73">
        <v>71.020000000000039</v>
      </c>
      <c r="AD17" s="74">
        <v>0.51445099999999999</v>
      </c>
      <c r="AE17" s="73">
        <v>34.339999999999989</v>
      </c>
      <c r="AF17" s="74">
        <v>0.24875</v>
      </c>
      <c r="AG17" s="73">
        <v>32.690000000000019</v>
      </c>
      <c r="AH17" s="74">
        <v>0.23679800000000001</v>
      </c>
      <c r="AI17" s="73">
        <v>138.05000000000004</v>
      </c>
    </row>
    <row r="18" spans="1:36" x14ac:dyDescent="0.3">
      <c r="A18" s="76" t="s">
        <v>22</v>
      </c>
      <c r="B18" s="77">
        <v>255.09999999999997</v>
      </c>
      <c r="C18" s="78">
        <f t="shared" si="0"/>
        <v>0.79567075262780329</v>
      </c>
      <c r="D18" s="77">
        <v>41.080000000000005</v>
      </c>
      <c r="E18" s="78">
        <f t="shared" si="1"/>
        <v>0.1281307507563707</v>
      </c>
      <c r="F18" s="77">
        <v>24.430000000000007</v>
      </c>
      <c r="G18" s="78">
        <f t="shared" si="2"/>
        <v>7.6198496615826117E-2</v>
      </c>
      <c r="H18" s="77">
        <v>320.60999999999996</v>
      </c>
      <c r="I18" s="119">
        <f t="shared" si="3"/>
        <v>110.29000000000005</v>
      </c>
      <c r="J18" s="76" t="s">
        <v>22</v>
      </c>
      <c r="K18" s="77">
        <v>149.83999999999989</v>
      </c>
      <c r="L18" s="78">
        <v>0.71243800000000002</v>
      </c>
      <c r="M18" s="77">
        <v>36.050000000000004</v>
      </c>
      <c r="N18" s="78">
        <v>0.171405</v>
      </c>
      <c r="O18" s="77">
        <v>24.430000000000007</v>
      </c>
      <c r="P18" s="78">
        <v>0.116156</v>
      </c>
      <c r="Q18" s="77">
        <v>210.31999999999991</v>
      </c>
      <c r="R18" s="75"/>
      <c r="S18" s="76" t="s">
        <v>22</v>
      </c>
      <c r="T18" s="77">
        <v>124.05999999999987</v>
      </c>
      <c r="U18" s="78">
        <v>0.57023299999999999</v>
      </c>
      <c r="V18" s="77">
        <v>35.989999999999988</v>
      </c>
      <c r="W18" s="78">
        <v>0.16542599999999999</v>
      </c>
      <c r="X18" s="77">
        <v>57.509999999999977</v>
      </c>
      <c r="Y18" s="78">
        <v>0.26434099999999999</v>
      </c>
      <c r="Z18" s="77">
        <v>217.55999999999983</v>
      </c>
      <c r="AB18" s="76" t="s">
        <v>22</v>
      </c>
      <c r="AC18" s="77">
        <v>93.660000000000011</v>
      </c>
      <c r="AD18" s="78">
        <v>0.197349</v>
      </c>
      <c r="AE18" s="77">
        <v>119.12000000000006</v>
      </c>
      <c r="AF18" s="78">
        <v>0.250996</v>
      </c>
      <c r="AG18" s="77">
        <v>261.81000000000068</v>
      </c>
      <c r="AH18" s="78">
        <v>0.55165500000000001</v>
      </c>
      <c r="AI18" s="77">
        <v>474.59000000000077</v>
      </c>
    </row>
    <row r="19" spans="1:36" x14ac:dyDescent="0.3">
      <c r="A19" s="72" t="s">
        <v>23</v>
      </c>
      <c r="B19" s="73">
        <v>9.92</v>
      </c>
      <c r="C19" s="74">
        <f t="shared" si="0"/>
        <v>0.75037821482602118</v>
      </c>
      <c r="D19" s="73">
        <v>2.4499999999999997</v>
      </c>
      <c r="E19" s="74">
        <f t="shared" si="1"/>
        <v>0.18532526475037822</v>
      </c>
      <c r="F19" s="73">
        <v>0.85</v>
      </c>
      <c r="G19" s="74">
        <f t="shared" si="2"/>
        <v>6.4296520423600609E-2</v>
      </c>
      <c r="H19" s="73">
        <v>13.219999999999999</v>
      </c>
      <c r="I19" s="119">
        <f t="shared" si="3"/>
        <v>1.5199999999999996</v>
      </c>
      <c r="J19" s="72" t="s">
        <v>23</v>
      </c>
      <c r="K19" s="73">
        <v>8.99</v>
      </c>
      <c r="L19" s="74">
        <v>0.76837599999999995</v>
      </c>
      <c r="M19" s="73">
        <v>2.4499999999999997</v>
      </c>
      <c r="N19" s="74">
        <v>0.209402</v>
      </c>
      <c r="O19" s="73">
        <v>0.26</v>
      </c>
      <c r="P19" s="74">
        <v>2.2221999999999999E-2</v>
      </c>
      <c r="Q19" s="73">
        <v>11.7</v>
      </c>
      <c r="R19" s="75"/>
      <c r="S19" s="72" t="s">
        <v>23</v>
      </c>
      <c r="T19" s="73">
        <v>9.0499999999999972</v>
      </c>
      <c r="U19" s="74">
        <v>0.52191500000000002</v>
      </c>
      <c r="V19" s="73">
        <v>3.2200000000000006</v>
      </c>
      <c r="W19" s="74">
        <v>0.185698</v>
      </c>
      <c r="X19" s="73">
        <v>5.0699999999999994</v>
      </c>
      <c r="Y19" s="74">
        <v>0.29238799999999998</v>
      </c>
      <c r="Z19" s="73">
        <v>17.339999999999996</v>
      </c>
      <c r="AB19" s="72" t="s">
        <v>23</v>
      </c>
      <c r="AC19" s="73">
        <v>10.730000000000004</v>
      </c>
      <c r="AD19" s="74">
        <v>0.27979100000000001</v>
      </c>
      <c r="AE19" s="73">
        <v>9.0399999999999991</v>
      </c>
      <c r="AF19" s="74">
        <v>0.23572399999999999</v>
      </c>
      <c r="AG19" s="73">
        <v>18.580000000000009</v>
      </c>
      <c r="AH19" s="74">
        <v>0.484485</v>
      </c>
      <c r="AI19" s="73">
        <v>38.350000000000009</v>
      </c>
    </row>
    <row r="20" spans="1:36" x14ac:dyDescent="0.3">
      <c r="A20" s="76" t="s">
        <v>24</v>
      </c>
      <c r="B20" s="77">
        <v>46.450000000000017</v>
      </c>
      <c r="C20" s="78">
        <f t="shared" si="0"/>
        <v>0.41647987088675709</v>
      </c>
      <c r="D20" s="77">
        <v>38.669999999999987</v>
      </c>
      <c r="E20" s="78">
        <f t="shared" si="1"/>
        <v>0.34672285483726339</v>
      </c>
      <c r="F20" s="77">
        <v>26.410000000000004</v>
      </c>
      <c r="G20" s="78">
        <f t="shared" si="2"/>
        <v>0.23679727427597957</v>
      </c>
      <c r="H20" s="77">
        <v>111.53</v>
      </c>
      <c r="I20" s="119">
        <f t="shared" si="3"/>
        <v>51.729999999999976</v>
      </c>
      <c r="J20" s="76" t="s">
        <v>24</v>
      </c>
      <c r="K20" s="77">
        <v>35.870000000000019</v>
      </c>
      <c r="L20" s="78">
        <v>0.59983299999999995</v>
      </c>
      <c r="M20" s="77">
        <v>11.010000000000002</v>
      </c>
      <c r="N20" s="78">
        <v>0.184114</v>
      </c>
      <c r="O20" s="77">
        <v>12.920000000000005</v>
      </c>
      <c r="P20" s="78">
        <v>0.216054</v>
      </c>
      <c r="Q20" s="77">
        <v>59.800000000000026</v>
      </c>
      <c r="R20" s="75"/>
      <c r="S20" s="76" t="s">
        <v>24</v>
      </c>
      <c r="T20" s="77">
        <v>99.970000000000141</v>
      </c>
      <c r="U20" s="78">
        <v>0.64305900000000005</v>
      </c>
      <c r="V20" s="77">
        <v>20.490000000000006</v>
      </c>
      <c r="W20" s="78">
        <v>0.131802</v>
      </c>
      <c r="X20" s="77">
        <v>35.000000000000028</v>
      </c>
      <c r="Y20" s="78">
        <v>0.225138</v>
      </c>
      <c r="Z20" s="77">
        <v>155.46000000000018</v>
      </c>
      <c r="AB20" s="76" t="s">
        <v>24</v>
      </c>
      <c r="AC20" s="77">
        <v>86.759999999999991</v>
      </c>
      <c r="AD20" s="78">
        <v>0.185056</v>
      </c>
      <c r="AE20" s="77">
        <v>114.05000000000034</v>
      </c>
      <c r="AF20" s="78">
        <v>0.24326500000000001</v>
      </c>
      <c r="AG20" s="77">
        <v>268.02000000000174</v>
      </c>
      <c r="AH20" s="78">
        <v>0.57167800000000002</v>
      </c>
      <c r="AI20" s="77">
        <v>468.83000000000209</v>
      </c>
    </row>
    <row r="21" spans="1:36" x14ac:dyDescent="0.3">
      <c r="A21" s="72" t="s">
        <v>94</v>
      </c>
      <c r="B21" s="73">
        <v>79.300000000000011</v>
      </c>
      <c r="C21" s="74">
        <f t="shared" si="0"/>
        <v>0.74237034263246593</v>
      </c>
      <c r="D21" s="73">
        <v>4.9600000000000009</v>
      </c>
      <c r="E21" s="74">
        <f t="shared" si="1"/>
        <v>4.6433252199962562E-2</v>
      </c>
      <c r="F21" s="73">
        <v>22.559999999999988</v>
      </c>
      <c r="G21" s="74">
        <f t="shared" si="2"/>
        <v>0.21119640516757149</v>
      </c>
      <c r="H21" s="73">
        <v>106.82000000000001</v>
      </c>
      <c r="I21" s="119">
        <f t="shared" si="3"/>
        <v>9.4900000000000091</v>
      </c>
      <c r="J21" s="72" t="s">
        <v>94</v>
      </c>
      <c r="K21" s="73">
        <v>69.81</v>
      </c>
      <c r="L21" s="74">
        <v>0.71725099999999997</v>
      </c>
      <c r="M21" s="73">
        <v>4.9600000000000009</v>
      </c>
      <c r="N21" s="74">
        <v>5.0960999999999999E-2</v>
      </c>
      <c r="O21" s="73">
        <v>22.559999999999988</v>
      </c>
      <c r="P21" s="74">
        <v>0.231789</v>
      </c>
      <c r="Q21" s="73">
        <v>97.33</v>
      </c>
      <c r="R21" s="75"/>
      <c r="S21" s="72" t="s">
        <v>94</v>
      </c>
      <c r="T21" s="73">
        <v>103.76000000000009</v>
      </c>
      <c r="U21" s="74">
        <v>0.59427300000000005</v>
      </c>
      <c r="V21" s="73">
        <v>29.08</v>
      </c>
      <c r="W21" s="74">
        <v>0.16655200000000001</v>
      </c>
      <c r="X21" s="73">
        <v>41.759999999999948</v>
      </c>
      <c r="Y21" s="74">
        <v>0.239175</v>
      </c>
      <c r="Z21" s="73">
        <v>174.60000000000002</v>
      </c>
      <c r="AB21" s="72" t="s">
        <v>94</v>
      </c>
      <c r="AC21" s="73">
        <v>88.990000000000137</v>
      </c>
      <c r="AD21" s="74">
        <v>0.112485</v>
      </c>
      <c r="AE21" s="73">
        <v>225.34000000000336</v>
      </c>
      <c r="AF21" s="74">
        <v>0.284833</v>
      </c>
      <c r="AG21" s="73">
        <v>476.79999999999558</v>
      </c>
      <c r="AH21" s="74">
        <v>0.60268200000000005</v>
      </c>
      <c r="AI21" s="73">
        <v>791.12999999999909</v>
      </c>
    </row>
    <row r="22" spans="1:36" x14ac:dyDescent="0.3">
      <c r="A22" s="79" t="s">
        <v>95</v>
      </c>
      <c r="B22" s="80">
        <f>SUM(B3:B21)</f>
        <v>2638.48</v>
      </c>
      <c r="C22" s="81">
        <f t="shared" si="0"/>
        <v>0.70301725516109426</v>
      </c>
      <c r="D22" s="80">
        <f>SUM(D3:D21)</f>
        <v>650.2600000000001</v>
      </c>
      <c r="E22" s="81">
        <f t="shared" si="1"/>
        <v>0.17326036215588264</v>
      </c>
      <c r="F22" s="80">
        <f>SUM(F3:F21)</f>
        <v>464.34000000000009</v>
      </c>
      <c r="G22" s="81">
        <f t="shared" si="2"/>
        <v>0.12372238268302302</v>
      </c>
      <c r="H22" s="80">
        <f>SUM(H3:H21)</f>
        <v>3753.0800000000004</v>
      </c>
      <c r="J22" s="79" t="s">
        <v>95</v>
      </c>
      <c r="K22" s="80">
        <f>SUM(K3:K21)</f>
        <v>1972.59</v>
      </c>
      <c r="L22" s="81">
        <f t="shared" ref="L22" si="4">+K22/Q22</f>
        <v>0.72667560618005267</v>
      </c>
      <c r="M22" s="80">
        <f>SUM(M3:M21)</f>
        <v>343.16999999999996</v>
      </c>
      <c r="N22" s="81">
        <f t="shared" ref="N22" si="5">+M22/Q22</f>
        <v>0.12641920914777457</v>
      </c>
      <c r="O22" s="80">
        <f>SUM(O3:O21)</f>
        <v>398.78000000000009</v>
      </c>
      <c r="P22" s="81">
        <f t="shared" ref="P22" si="6">+O22/Q22</f>
        <v>0.14690518467217287</v>
      </c>
      <c r="Q22" s="80">
        <f>SUM(Q3:Q21)</f>
        <v>2714.5399999999995</v>
      </c>
      <c r="R22" s="82"/>
      <c r="S22" s="79" t="s">
        <v>95</v>
      </c>
      <c r="T22" s="80">
        <f>SUM(T3:T21)</f>
        <v>1711.8500000000006</v>
      </c>
      <c r="U22" s="81">
        <f t="shared" ref="U22" si="7">+T22/Z22</f>
        <v>0.54338061878446031</v>
      </c>
      <c r="V22" s="80">
        <f>SUM(V3:V21)</f>
        <v>404.85000000000014</v>
      </c>
      <c r="W22" s="81">
        <f t="shared" ref="W22" si="8">+V22/Z22</f>
        <v>0.12850871484936693</v>
      </c>
      <c r="X22" s="80">
        <f>SUM(X3:X21)</f>
        <v>1033.67</v>
      </c>
      <c r="Y22" s="81">
        <f t="shared" ref="Y22" si="9">+X22/Z22</f>
        <v>0.32811066636617287</v>
      </c>
      <c r="Z22" s="80">
        <f>SUM(Z3:Z21)</f>
        <v>3150.3700000000003</v>
      </c>
      <c r="AB22" s="79" t="s">
        <v>95</v>
      </c>
      <c r="AC22" s="80">
        <f>SUM(AC3:AC21)</f>
        <v>1763.03</v>
      </c>
      <c r="AD22" s="81">
        <f t="shared" ref="AD22" si="10">+AC22/AI22</f>
        <v>0.20750708548722724</v>
      </c>
      <c r="AE22" s="80">
        <f>SUM(AE3:AE21)</f>
        <v>2013.2700000000025</v>
      </c>
      <c r="AF22" s="81">
        <f t="shared" ref="AF22" si="11">+AE22/AI22</f>
        <v>0.23696011412107026</v>
      </c>
      <c r="AG22" s="80">
        <f>SUM(AG3:AG21)</f>
        <v>4719.9399999999978</v>
      </c>
      <c r="AH22" s="81">
        <f t="shared" ref="AH22" si="12">+AG22/AI22</f>
        <v>0.55553280039170228</v>
      </c>
      <c r="AI22" s="80">
        <f>SUM(AI3:AI21)</f>
        <v>8496.2400000000016</v>
      </c>
    </row>
    <row r="23" spans="1:36" x14ac:dyDescent="0.3">
      <c r="H23" s="83">
        <f>+H22*72.33</f>
        <v>271460.27640000003</v>
      </c>
    </row>
    <row r="24" spans="1:36" x14ac:dyDescent="0.3">
      <c r="A24" s="167" t="s">
        <v>96</v>
      </c>
      <c r="B24" s="167"/>
      <c r="C24" s="167"/>
      <c r="D24" s="167"/>
      <c r="E24" s="167"/>
      <c r="F24" s="167"/>
      <c r="G24" s="167"/>
      <c r="H24" s="167"/>
      <c r="J24" s="167" t="s">
        <v>97</v>
      </c>
      <c r="K24" s="167"/>
      <c r="L24" s="167"/>
      <c r="M24" s="167"/>
      <c r="N24" s="167"/>
      <c r="O24" s="167"/>
      <c r="P24" s="167"/>
      <c r="Q24" s="167"/>
      <c r="S24" s="167" t="s">
        <v>30</v>
      </c>
      <c r="T24" s="167"/>
      <c r="U24" s="167"/>
      <c r="V24" s="167"/>
      <c r="W24" s="167"/>
      <c r="X24" s="167"/>
      <c r="Y24" s="167"/>
      <c r="Z24" s="167"/>
      <c r="AB24" s="167" t="s">
        <v>5</v>
      </c>
      <c r="AC24" s="167"/>
      <c r="AD24" s="167"/>
      <c r="AE24" s="167"/>
      <c r="AF24" s="167"/>
      <c r="AG24" s="167"/>
      <c r="AH24" s="167"/>
      <c r="AI24" s="167"/>
    </row>
    <row r="25" spans="1:36" ht="19.5" thickBot="1" x14ac:dyDescent="0.35"/>
    <row r="26" spans="1:36" ht="19.5" thickBot="1" x14ac:dyDescent="0.35">
      <c r="A26" s="159" t="s">
        <v>0</v>
      </c>
      <c r="B26" s="160" t="s">
        <v>34</v>
      </c>
      <c r="C26" s="161"/>
      <c r="D26" s="160" t="s">
        <v>35</v>
      </c>
      <c r="E26" s="161"/>
      <c r="F26" s="160" t="s">
        <v>36</v>
      </c>
      <c r="G26" s="161"/>
      <c r="H26" s="85" t="s">
        <v>77</v>
      </c>
      <c r="I26" s="86"/>
      <c r="J26" s="162" t="s">
        <v>0</v>
      </c>
      <c r="K26" s="163" t="s">
        <v>34</v>
      </c>
      <c r="L26" s="164"/>
      <c r="M26" s="163" t="s">
        <v>35</v>
      </c>
      <c r="N26" s="164"/>
      <c r="O26" s="163" t="s">
        <v>36</v>
      </c>
      <c r="P26" s="164"/>
      <c r="Q26" s="87" t="s">
        <v>77</v>
      </c>
      <c r="R26" s="88"/>
      <c r="S26" s="159" t="s">
        <v>0</v>
      </c>
      <c r="T26" s="160" t="s">
        <v>34</v>
      </c>
      <c r="U26" s="161"/>
      <c r="V26" s="160" t="s">
        <v>35</v>
      </c>
      <c r="W26" s="161"/>
      <c r="X26" s="160" t="s">
        <v>36</v>
      </c>
      <c r="Y26" s="161"/>
      <c r="Z26" s="85" t="s">
        <v>77</v>
      </c>
      <c r="AA26" s="86"/>
      <c r="AB26" s="159" t="s">
        <v>0</v>
      </c>
      <c r="AC26" s="160" t="s">
        <v>34</v>
      </c>
      <c r="AD26" s="161"/>
      <c r="AE26" s="160" t="s">
        <v>35</v>
      </c>
      <c r="AF26" s="161"/>
      <c r="AG26" s="160" t="s">
        <v>36</v>
      </c>
      <c r="AH26" s="161"/>
      <c r="AI26" s="85" t="s">
        <v>77</v>
      </c>
      <c r="AJ26" s="86"/>
    </row>
    <row r="27" spans="1:36" x14ac:dyDescent="0.3">
      <c r="A27" s="159"/>
      <c r="B27" s="89" t="s">
        <v>37</v>
      </c>
      <c r="C27" s="89" t="s">
        <v>38</v>
      </c>
      <c r="D27" s="89" t="s">
        <v>37</v>
      </c>
      <c r="E27" s="89" t="s">
        <v>38</v>
      </c>
      <c r="F27" s="89" t="s">
        <v>37</v>
      </c>
      <c r="G27" s="89" t="s">
        <v>38</v>
      </c>
      <c r="H27" s="90" t="s">
        <v>37</v>
      </c>
      <c r="I27" s="86"/>
      <c r="J27" s="162"/>
      <c r="K27" s="91" t="s">
        <v>37</v>
      </c>
      <c r="L27" s="91" t="s">
        <v>38</v>
      </c>
      <c r="M27" s="91" t="s">
        <v>37</v>
      </c>
      <c r="N27" s="91" t="s">
        <v>38</v>
      </c>
      <c r="O27" s="91" t="s">
        <v>37</v>
      </c>
      <c r="P27" s="91" t="s">
        <v>38</v>
      </c>
      <c r="Q27" s="92" t="s">
        <v>37</v>
      </c>
      <c r="R27" s="88"/>
      <c r="S27" s="159"/>
      <c r="T27" s="89" t="s">
        <v>37</v>
      </c>
      <c r="U27" s="89" t="s">
        <v>38</v>
      </c>
      <c r="V27" s="89" t="s">
        <v>37</v>
      </c>
      <c r="W27" s="89" t="s">
        <v>38</v>
      </c>
      <c r="X27" s="89" t="s">
        <v>37</v>
      </c>
      <c r="Y27" s="89" t="s">
        <v>38</v>
      </c>
      <c r="Z27" s="90" t="s">
        <v>37</v>
      </c>
      <c r="AA27" s="86"/>
      <c r="AB27" s="159"/>
      <c r="AC27" s="89" t="s">
        <v>37</v>
      </c>
      <c r="AD27" s="89" t="s">
        <v>38</v>
      </c>
      <c r="AE27" s="89" t="s">
        <v>37</v>
      </c>
      <c r="AF27" s="89" t="s">
        <v>38</v>
      </c>
      <c r="AG27" s="89" t="s">
        <v>37</v>
      </c>
      <c r="AH27" s="89" t="s">
        <v>38</v>
      </c>
      <c r="AI27" s="90" t="s">
        <v>37</v>
      </c>
      <c r="AJ27" s="86"/>
    </row>
    <row r="28" spans="1:36" x14ac:dyDescent="0.3">
      <c r="A28" s="93" t="s">
        <v>7</v>
      </c>
      <c r="B28" s="94">
        <v>292.25</v>
      </c>
      <c r="C28" s="95">
        <v>0.69116</v>
      </c>
      <c r="D28" s="94">
        <v>100.35</v>
      </c>
      <c r="E28" s="95">
        <v>0.23732</v>
      </c>
      <c r="F28" s="94">
        <v>30.24</v>
      </c>
      <c r="G28" s="95">
        <v>7.152E-2</v>
      </c>
      <c r="H28" s="94">
        <f>+B28+D28+F28</f>
        <v>422.84000000000003</v>
      </c>
      <c r="I28" s="96">
        <f>+C28+E28+G28</f>
        <v>1</v>
      </c>
      <c r="J28" s="97" t="s">
        <v>7</v>
      </c>
      <c r="K28" s="98"/>
      <c r="L28" s="99"/>
      <c r="M28" s="98"/>
      <c r="N28" s="99"/>
      <c r="O28" s="98"/>
      <c r="P28" s="99"/>
      <c r="Q28" s="98"/>
      <c r="R28" s="100"/>
      <c r="S28" s="93" t="s">
        <v>7</v>
      </c>
      <c r="T28" s="94">
        <v>124.8</v>
      </c>
      <c r="U28" s="101">
        <v>0.50336999999999998</v>
      </c>
      <c r="V28" s="94">
        <v>20.96</v>
      </c>
      <c r="W28" s="101">
        <v>8.4540000000000004E-2</v>
      </c>
      <c r="X28" s="94">
        <v>102.17</v>
      </c>
      <c r="Y28" s="101">
        <v>0.41209000000000001</v>
      </c>
      <c r="Z28" s="94">
        <v>247.93</v>
      </c>
      <c r="AA28" s="102">
        <f>+U28+W28+Y28</f>
        <v>1</v>
      </c>
      <c r="AB28" s="93" t="s">
        <v>7</v>
      </c>
      <c r="AC28" s="94">
        <v>113.23</v>
      </c>
      <c r="AD28" s="95">
        <v>0.21804000000000001</v>
      </c>
      <c r="AE28" s="94">
        <v>99.4</v>
      </c>
      <c r="AF28" s="95">
        <v>0.19139999999999999</v>
      </c>
      <c r="AG28" s="94">
        <v>306.69</v>
      </c>
      <c r="AH28" s="101">
        <v>0.59055999999999997</v>
      </c>
      <c r="AI28" s="94">
        <v>519.32000000000005</v>
      </c>
      <c r="AJ28" s="103">
        <f>+AD28+AF28+AH28</f>
        <v>1</v>
      </c>
    </row>
    <row r="29" spans="1:36" x14ac:dyDescent="0.3">
      <c r="A29" s="104" t="s">
        <v>8</v>
      </c>
      <c r="B29" s="105">
        <v>130.04</v>
      </c>
      <c r="C29" s="106">
        <v>0.56899999999999995</v>
      </c>
      <c r="D29" s="105">
        <v>80.17</v>
      </c>
      <c r="E29" s="106">
        <v>0.35078999999999999</v>
      </c>
      <c r="F29" s="105">
        <v>18.329999999999998</v>
      </c>
      <c r="G29" s="106">
        <v>8.0199999999999994E-2</v>
      </c>
      <c r="H29" s="105">
        <f t="shared" ref="H29:I46" si="13">+B29+D29+F29</f>
        <v>228.53999999999996</v>
      </c>
      <c r="I29" s="107">
        <f>+C29+E29+G29</f>
        <v>0.99998999999999993</v>
      </c>
      <c r="J29" s="108" t="s">
        <v>8</v>
      </c>
      <c r="K29" s="109"/>
      <c r="L29" s="110"/>
      <c r="M29" s="109"/>
      <c r="N29" s="110"/>
      <c r="O29" s="109"/>
      <c r="P29" s="110"/>
      <c r="Q29" s="109"/>
      <c r="R29" s="100"/>
      <c r="S29" s="104" t="s">
        <v>8</v>
      </c>
      <c r="T29" s="105">
        <v>65.819999999999993</v>
      </c>
      <c r="U29" s="111">
        <v>0.46306999999999998</v>
      </c>
      <c r="V29" s="105">
        <v>15.07</v>
      </c>
      <c r="W29" s="111">
        <v>0.10602</v>
      </c>
      <c r="X29" s="105">
        <v>61.25</v>
      </c>
      <c r="Y29" s="111">
        <v>0.43091000000000002</v>
      </c>
      <c r="Z29" s="105">
        <v>142.13999999999999</v>
      </c>
      <c r="AA29" s="102">
        <f t="shared" ref="AA29:AA46" si="14">+U29+W29+Y29</f>
        <v>1</v>
      </c>
      <c r="AB29" s="104" t="s">
        <v>8</v>
      </c>
      <c r="AC29" s="105">
        <v>50.16</v>
      </c>
      <c r="AD29" s="106">
        <v>0.23289000000000001</v>
      </c>
      <c r="AE29" s="105">
        <v>38.65</v>
      </c>
      <c r="AF29" s="106">
        <v>0.17945</v>
      </c>
      <c r="AG29" s="105">
        <v>126.57</v>
      </c>
      <c r="AH29" s="111">
        <v>0.58765999999999996</v>
      </c>
      <c r="AI29" s="105">
        <v>215.38</v>
      </c>
      <c r="AJ29" s="103">
        <f t="shared" ref="AJ29:AJ46" si="15">+AD29+AF29+AH29</f>
        <v>1</v>
      </c>
    </row>
    <row r="30" spans="1:36" x14ac:dyDescent="0.3">
      <c r="A30" s="93" t="s">
        <v>92</v>
      </c>
      <c r="B30" s="94">
        <v>78.040000000000006</v>
      </c>
      <c r="C30" s="95">
        <v>0.66535999999999995</v>
      </c>
      <c r="D30" s="94">
        <v>24.21</v>
      </c>
      <c r="E30" s="95">
        <v>0.20641000000000001</v>
      </c>
      <c r="F30" s="94">
        <v>15.04</v>
      </c>
      <c r="G30" s="95">
        <v>0.12823000000000001</v>
      </c>
      <c r="H30" s="94">
        <f t="shared" si="13"/>
        <v>117.28999999999999</v>
      </c>
      <c r="I30" s="96">
        <f t="shared" si="13"/>
        <v>1</v>
      </c>
      <c r="J30" s="97" t="s">
        <v>92</v>
      </c>
      <c r="K30" s="98"/>
      <c r="L30" s="99"/>
      <c r="M30" s="98"/>
      <c r="N30" s="99"/>
      <c r="O30" s="98"/>
      <c r="P30" s="99"/>
      <c r="Q30" s="98"/>
      <c r="R30" s="100"/>
      <c r="S30" s="93" t="s">
        <v>92</v>
      </c>
      <c r="T30" s="94">
        <v>33.340000000000003</v>
      </c>
      <c r="U30" s="101">
        <v>0.49739</v>
      </c>
      <c r="V30" s="94">
        <v>8.08</v>
      </c>
      <c r="W30" s="101">
        <v>0.12053999999999999</v>
      </c>
      <c r="X30" s="94">
        <v>25.61</v>
      </c>
      <c r="Y30" s="101">
        <v>0.38207000000000002</v>
      </c>
      <c r="Z30" s="94">
        <v>67.03</v>
      </c>
      <c r="AA30" s="102">
        <f t="shared" si="14"/>
        <v>1</v>
      </c>
      <c r="AB30" s="93" t="s">
        <v>92</v>
      </c>
      <c r="AC30" s="94">
        <v>39.22</v>
      </c>
      <c r="AD30" s="95">
        <v>0.23436000000000001</v>
      </c>
      <c r="AE30" s="94">
        <v>47.32</v>
      </c>
      <c r="AF30" s="95">
        <v>0.28276000000000001</v>
      </c>
      <c r="AG30" s="94">
        <v>80.81</v>
      </c>
      <c r="AH30" s="101">
        <v>0.48287999999999998</v>
      </c>
      <c r="AI30" s="94">
        <v>167.35</v>
      </c>
      <c r="AJ30" s="103">
        <f t="shared" si="15"/>
        <v>1</v>
      </c>
    </row>
    <row r="31" spans="1:36" x14ac:dyDescent="0.3">
      <c r="A31" s="104" t="s">
        <v>93</v>
      </c>
      <c r="B31" s="105">
        <v>59.03</v>
      </c>
      <c r="C31" s="106">
        <v>0.68488000000000004</v>
      </c>
      <c r="D31" s="105">
        <v>8.83</v>
      </c>
      <c r="E31" s="106">
        <v>0.10245</v>
      </c>
      <c r="F31" s="105">
        <v>18.329999999999998</v>
      </c>
      <c r="G31" s="106">
        <v>0.21267</v>
      </c>
      <c r="H31" s="105">
        <f t="shared" si="13"/>
        <v>86.19</v>
      </c>
      <c r="I31" s="96">
        <f t="shared" si="13"/>
        <v>1</v>
      </c>
      <c r="J31" s="108" t="s">
        <v>93</v>
      </c>
      <c r="K31" s="109"/>
      <c r="L31" s="110"/>
      <c r="M31" s="109"/>
      <c r="N31" s="110"/>
      <c r="O31" s="109"/>
      <c r="P31" s="110"/>
      <c r="Q31" s="109"/>
      <c r="R31" s="100"/>
      <c r="S31" s="104" t="s">
        <v>93</v>
      </c>
      <c r="T31" s="105">
        <v>89.33</v>
      </c>
      <c r="U31" s="111">
        <v>0.53920000000000001</v>
      </c>
      <c r="V31" s="105">
        <v>16.45</v>
      </c>
      <c r="W31" s="111">
        <v>9.9290000000000003E-2</v>
      </c>
      <c r="X31" s="105">
        <v>59.89</v>
      </c>
      <c r="Y31" s="111">
        <v>0.36149999999999999</v>
      </c>
      <c r="Z31" s="105">
        <v>165.67</v>
      </c>
      <c r="AA31" s="112">
        <f t="shared" si="14"/>
        <v>0.99998999999999993</v>
      </c>
      <c r="AB31" s="104" t="s">
        <v>93</v>
      </c>
      <c r="AC31" s="105">
        <v>59.04</v>
      </c>
      <c r="AD31" s="106">
        <v>0.12426</v>
      </c>
      <c r="AE31" s="105">
        <v>75.23</v>
      </c>
      <c r="AF31" s="106">
        <v>0.15834000000000001</v>
      </c>
      <c r="AG31" s="105">
        <v>340.86</v>
      </c>
      <c r="AH31" s="111">
        <v>0.71740000000000004</v>
      </c>
      <c r="AI31" s="105">
        <v>475.13</v>
      </c>
      <c r="AJ31" s="103">
        <f t="shared" si="15"/>
        <v>1</v>
      </c>
    </row>
    <row r="32" spans="1:36" x14ac:dyDescent="0.3">
      <c r="A32" s="93" t="s">
        <v>11</v>
      </c>
      <c r="B32" s="94">
        <v>55.67</v>
      </c>
      <c r="C32" s="95">
        <v>0.48970999999999998</v>
      </c>
      <c r="D32" s="94">
        <v>15.83</v>
      </c>
      <c r="E32" s="95">
        <v>0.13925000000000001</v>
      </c>
      <c r="F32" s="94">
        <v>42.18</v>
      </c>
      <c r="G32" s="95">
        <v>0.37103999999999998</v>
      </c>
      <c r="H32" s="94">
        <f t="shared" si="13"/>
        <v>113.68</v>
      </c>
      <c r="I32" s="96">
        <f t="shared" si="13"/>
        <v>1</v>
      </c>
      <c r="J32" s="97" t="s">
        <v>11</v>
      </c>
      <c r="K32" s="98"/>
      <c r="L32" s="99"/>
      <c r="M32" s="98"/>
      <c r="N32" s="99"/>
      <c r="O32" s="98"/>
      <c r="P32" s="99"/>
      <c r="Q32" s="98"/>
      <c r="R32" s="100"/>
      <c r="S32" s="93" t="s">
        <v>11</v>
      </c>
      <c r="T32" s="94">
        <v>67.23</v>
      </c>
      <c r="U32" s="101">
        <v>0.56547999999999998</v>
      </c>
      <c r="V32" s="94">
        <v>21.13</v>
      </c>
      <c r="W32" s="101">
        <v>0.17773</v>
      </c>
      <c r="X32" s="94">
        <v>30.53</v>
      </c>
      <c r="Y32" s="101">
        <v>0.25679000000000002</v>
      </c>
      <c r="Z32" s="94">
        <v>118.89</v>
      </c>
      <c r="AA32" s="102">
        <f t="shared" si="14"/>
        <v>1</v>
      </c>
      <c r="AB32" s="93" t="s">
        <v>11</v>
      </c>
      <c r="AC32" s="94">
        <v>53.83</v>
      </c>
      <c r="AD32" s="95">
        <v>0.11259</v>
      </c>
      <c r="AE32" s="94">
        <v>85.7</v>
      </c>
      <c r="AF32" s="95">
        <v>0.17924000000000001</v>
      </c>
      <c r="AG32" s="94">
        <v>338.59</v>
      </c>
      <c r="AH32" s="101">
        <v>0.70816999999999997</v>
      </c>
      <c r="AI32" s="94">
        <v>478.12</v>
      </c>
      <c r="AJ32" s="103">
        <f t="shared" si="15"/>
        <v>1</v>
      </c>
    </row>
    <row r="33" spans="1:36" x14ac:dyDescent="0.3">
      <c r="A33" s="104" t="s">
        <v>12</v>
      </c>
      <c r="B33" s="105">
        <v>57.02</v>
      </c>
      <c r="C33" s="106">
        <v>0.81596999999999997</v>
      </c>
      <c r="D33" s="105">
        <v>8.3000000000000007</v>
      </c>
      <c r="E33" s="106">
        <v>0.11878</v>
      </c>
      <c r="F33" s="105">
        <v>4.5599999999999996</v>
      </c>
      <c r="G33" s="106">
        <v>6.5250000000000002E-2</v>
      </c>
      <c r="H33" s="105">
        <f t="shared" si="13"/>
        <v>69.88000000000001</v>
      </c>
      <c r="I33" s="96">
        <f t="shared" si="13"/>
        <v>1</v>
      </c>
      <c r="J33" s="108" t="s">
        <v>12</v>
      </c>
      <c r="K33" s="109"/>
      <c r="L33" s="110"/>
      <c r="M33" s="109"/>
      <c r="N33" s="110"/>
      <c r="O33" s="109"/>
      <c r="P33" s="110"/>
      <c r="Q33" s="109"/>
      <c r="R33" s="100"/>
      <c r="S33" s="104" t="s">
        <v>12</v>
      </c>
      <c r="T33" s="105">
        <v>46.63</v>
      </c>
      <c r="U33" s="111">
        <v>0.67688000000000004</v>
      </c>
      <c r="V33" s="105">
        <v>10.19</v>
      </c>
      <c r="W33" s="111">
        <v>0.14792</v>
      </c>
      <c r="X33" s="105">
        <v>12.07</v>
      </c>
      <c r="Y33" s="111">
        <v>0.17521</v>
      </c>
      <c r="Z33" s="105">
        <v>68.89</v>
      </c>
      <c r="AA33" s="112">
        <f t="shared" si="14"/>
        <v>1.0000100000000001</v>
      </c>
      <c r="AB33" s="104" t="s">
        <v>12</v>
      </c>
      <c r="AC33" s="105">
        <v>59.44</v>
      </c>
      <c r="AD33" s="106">
        <v>0.30734</v>
      </c>
      <c r="AE33" s="105">
        <v>35.65</v>
      </c>
      <c r="AF33" s="106">
        <v>0.18432999999999999</v>
      </c>
      <c r="AG33" s="105">
        <v>98.31</v>
      </c>
      <c r="AH33" s="111">
        <v>0.50832999999999995</v>
      </c>
      <c r="AI33" s="105">
        <v>193.4</v>
      </c>
      <c r="AJ33" s="103">
        <f t="shared" si="15"/>
        <v>1</v>
      </c>
    </row>
    <row r="34" spans="1:36" x14ac:dyDescent="0.3">
      <c r="A34" s="93" t="s">
        <v>13</v>
      </c>
      <c r="B34" s="94">
        <v>62.51</v>
      </c>
      <c r="C34" s="95">
        <v>0.60541999999999996</v>
      </c>
      <c r="D34" s="94">
        <v>11.38</v>
      </c>
      <c r="E34" s="95">
        <v>0.11022</v>
      </c>
      <c r="F34" s="94">
        <v>29.36</v>
      </c>
      <c r="G34" s="95">
        <v>0.28436</v>
      </c>
      <c r="H34" s="94">
        <f t="shared" si="13"/>
        <v>103.25</v>
      </c>
      <c r="I34" s="96">
        <f t="shared" si="13"/>
        <v>1</v>
      </c>
      <c r="J34" s="97" t="s">
        <v>13</v>
      </c>
      <c r="K34" s="98"/>
      <c r="L34" s="99"/>
      <c r="M34" s="98"/>
      <c r="N34" s="99"/>
      <c r="O34" s="98"/>
      <c r="P34" s="99"/>
      <c r="Q34" s="98"/>
      <c r="R34" s="100"/>
      <c r="S34" s="93" t="s">
        <v>13</v>
      </c>
      <c r="T34" s="94">
        <v>90.88</v>
      </c>
      <c r="U34" s="101">
        <v>0.55591000000000002</v>
      </c>
      <c r="V34" s="94">
        <v>17.850000000000001</v>
      </c>
      <c r="W34" s="101">
        <v>0.10919</v>
      </c>
      <c r="X34" s="94">
        <v>54.75</v>
      </c>
      <c r="Y34" s="101">
        <v>0.33489999999999998</v>
      </c>
      <c r="Z34" s="94">
        <v>163.47999999999999</v>
      </c>
      <c r="AA34" s="102">
        <f t="shared" si="14"/>
        <v>1</v>
      </c>
      <c r="AB34" s="93" t="s">
        <v>13</v>
      </c>
      <c r="AC34" s="94">
        <v>112.57</v>
      </c>
      <c r="AD34" s="95">
        <v>0.20272999999999999</v>
      </c>
      <c r="AE34" s="94">
        <v>89.3</v>
      </c>
      <c r="AF34" s="95">
        <v>0.16081999999999999</v>
      </c>
      <c r="AG34" s="94">
        <v>353.4</v>
      </c>
      <c r="AH34" s="101">
        <v>0.63644999999999996</v>
      </c>
      <c r="AI34" s="94">
        <v>555.27</v>
      </c>
      <c r="AJ34" s="103">
        <f t="shared" si="15"/>
        <v>1</v>
      </c>
    </row>
    <row r="35" spans="1:36" x14ac:dyDescent="0.3">
      <c r="A35" s="104" t="s">
        <v>14</v>
      </c>
      <c r="B35" s="105">
        <v>248.7</v>
      </c>
      <c r="C35" s="106">
        <v>0.74509999999999998</v>
      </c>
      <c r="D35" s="105">
        <v>39.53</v>
      </c>
      <c r="E35" s="106">
        <v>0.11842999999999999</v>
      </c>
      <c r="F35" s="105">
        <v>45.55</v>
      </c>
      <c r="G35" s="106">
        <v>0.13647000000000001</v>
      </c>
      <c r="H35" s="105">
        <f t="shared" si="13"/>
        <v>333.78000000000003</v>
      </c>
      <c r="I35" s="96">
        <f t="shared" si="13"/>
        <v>1</v>
      </c>
      <c r="J35" s="108" t="s">
        <v>14</v>
      </c>
      <c r="K35" s="109"/>
      <c r="L35" s="110"/>
      <c r="M35" s="109"/>
      <c r="N35" s="110"/>
      <c r="O35" s="109"/>
      <c r="P35" s="110"/>
      <c r="Q35" s="109"/>
      <c r="R35" s="100"/>
      <c r="S35" s="104" t="s">
        <v>14</v>
      </c>
      <c r="T35" s="105">
        <v>208.89</v>
      </c>
      <c r="U35" s="111">
        <v>0.57913999999999999</v>
      </c>
      <c r="V35" s="105">
        <v>58.22</v>
      </c>
      <c r="W35" s="111">
        <v>0.16141</v>
      </c>
      <c r="X35" s="105">
        <v>93.58</v>
      </c>
      <c r="Y35" s="111">
        <v>0.25945000000000001</v>
      </c>
      <c r="Z35" s="105">
        <v>360.69</v>
      </c>
      <c r="AA35" s="102">
        <f t="shared" si="14"/>
        <v>1</v>
      </c>
      <c r="AB35" s="104" t="s">
        <v>14</v>
      </c>
      <c r="AC35" s="105">
        <v>158.03</v>
      </c>
      <c r="AD35" s="106">
        <v>0.16611999999999999</v>
      </c>
      <c r="AE35" s="105">
        <v>231.97</v>
      </c>
      <c r="AF35" s="106">
        <v>0.24385000000000001</v>
      </c>
      <c r="AG35" s="105">
        <v>561.29999999999995</v>
      </c>
      <c r="AH35" s="111">
        <v>0.59004000000000001</v>
      </c>
      <c r="AI35" s="105">
        <v>951.3</v>
      </c>
      <c r="AJ35" s="112">
        <f t="shared" si="15"/>
        <v>1.0000100000000001</v>
      </c>
    </row>
    <row r="36" spans="1:36" x14ac:dyDescent="0.3">
      <c r="A36" s="93" t="s">
        <v>15</v>
      </c>
      <c r="B36" s="94">
        <v>251</v>
      </c>
      <c r="C36" s="95">
        <v>0.73077999999999999</v>
      </c>
      <c r="D36" s="94">
        <v>52.22</v>
      </c>
      <c r="E36" s="95">
        <v>0.15204000000000001</v>
      </c>
      <c r="F36" s="94">
        <v>40.25</v>
      </c>
      <c r="G36" s="95">
        <v>0.11719</v>
      </c>
      <c r="H36" s="94">
        <f t="shared" si="13"/>
        <v>343.47</v>
      </c>
      <c r="I36" s="107">
        <f t="shared" si="13"/>
        <v>1.0000099999999998</v>
      </c>
      <c r="J36" s="97" t="s">
        <v>15</v>
      </c>
      <c r="K36" s="98"/>
      <c r="L36" s="99"/>
      <c r="M36" s="98"/>
      <c r="N36" s="99"/>
      <c r="O36" s="98"/>
      <c r="P36" s="99"/>
      <c r="Q36" s="98"/>
      <c r="R36" s="100"/>
      <c r="S36" s="93" t="s">
        <v>15</v>
      </c>
      <c r="T36" s="94">
        <v>107.82</v>
      </c>
      <c r="U36" s="101">
        <v>0.53052999999999995</v>
      </c>
      <c r="V36" s="94">
        <v>26.24</v>
      </c>
      <c r="W36" s="101">
        <v>0.12912000000000001</v>
      </c>
      <c r="X36" s="94">
        <v>69.17</v>
      </c>
      <c r="Y36" s="101">
        <v>0.34034999999999999</v>
      </c>
      <c r="Z36" s="94">
        <v>203.23</v>
      </c>
      <c r="AA36" s="102">
        <f t="shared" si="14"/>
        <v>1</v>
      </c>
      <c r="AB36" s="93" t="s">
        <v>15</v>
      </c>
      <c r="AC36" s="94">
        <v>120.93</v>
      </c>
      <c r="AD36" s="95">
        <v>0.31175000000000003</v>
      </c>
      <c r="AE36" s="94">
        <v>83.67</v>
      </c>
      <c r="AF36" s="95">
        <v>0.21568999999999999</v>
      </c>
      <c r="AG36" s="94">
        <v>183.31</v>
      </c>
      <c r="AH36" s="101">
        <v>0.47255999999999998</v>
      </c>
      <c r="AI36" s="94">
        <v>387.91</v>
      </c>
      <c r="AJ36" s="103">
        <f t="shared" si="15"/>
        <v>1</v>
      </c>
    </row>
    <row r="37" spans="1:36" x14ac:dyDescent="0.3">
      <c r="A37" s="104" t="s">
        <v>16</v>
      </c>
      <c r="B37" s="105">
        <v>221.54</v>
      </c>
      <c r="C37" s="106">
        <v>0.73517999999999994</v>
      </c>
      <c r="D37" s="105">
        <v>42.63</v>
      </c>
      <c r="E37" s="106">
        <v>0.14147000000000001</v>
      </c>
      <c r="F37" s="105">
        <v>37.17</v>
      </c>
      <c r="G37" s="106">
        <v>0.12335</v>
      </c>
      <c r="H37" s="105">
        <f t="shared" si="13"/>
        <v>301.34000000000003</v>
      </c>
      <c r="I37" s="96">
        <f t="shared" si="13"/>
        <v>0.99999999999999989</v>
      </c>
      <c r="J37" s="108" t="s">
        <v>16</v>
      </c>
      <c r="K37" s="109"/>
      <c r="L37" s="110"/>
      <c r="M37" s="109"/>
      <c r="N37" s="110"/>
      <c r="O37" s="109"/>
      <c r="P37" s="110"/>
      <c r="Q37" s="109"/>
      <c r="R37" s="100"/>
      <c r="S37" s="104" t="s">
        <v>16</v>
      </c>
      <c r="T37" s="105">
        <v>178.14</v>
      </c>
      <c r="U37" s="111">
        <v>0.60424999999999995</v>
      </c>
      <c r="V37" s="105">
        <v>38.85</v>
      </c>
      <c r="W37" s="111">
        <v>0.13178000000000001</v>
      </c>
      <c r="X37" s="105">
        <v>77.819999999999993</v>
      </c>
      <c r="Y37" s="111">
        <v>0.26396999999999998</v>
      </c>
      <c r="Z37" s="105">
        <v>294.81</v>
      </c>
      <c r="AA37" s="102">
        <f t="shared" si="14"/>
        <v>1</v>
      </c>
      <c r="AB37" s="104" t="s">
        <v>16</v>
      </c>
      <c r="AC37" s="105">
        <v>296.47000000000003</v>
      </c>
      <c r="AD37" s="106">
        <v>0.37575999999999998</v>
      </c>
      <c r="AE37" s="105">
        <v>288.27</v>
      </c>
      <c r="AF37" s="106">
        <v>0.36536999999999997</v>
      </c>
      <c r="AG37" s="105">
        <v>204.25</v>
      </c>
      <c r="AH37" s="111">
        <v>0.25888</v>
      </c>
      <c r="AI37" s="105">
        <v>788.99</v>
      </c>
      <c r="AJ37" s="112">
        <f t="shared" si="15"/>
        <v>1.0000100000000001</v>
      </c>
    </row>
    <row r="38" spans="1:36" x14ac:dyDescent="0.3">
      <c r="A38" s="93" t="s">
        <v>17</v>
      </c>
      <c r="B38" s="94">
        <v>303.16000000000003</v>
      </c>
      <c r="C38" s="95">
        <v>0.71201000000000003</v>
      </c>
      <c r="D38" s="94">
        <v>67.61</v>
      </c>
      <c r="E38" s="95">
        <v>0.15878999999999999</v>
      </c>
      <c r="F38" s="94">
        <v>55.01</v>
      </c>
      <c r="G38" s="95">
        <v>0.12920000000000001</v>
      </c>
      <c r="H38" s="94">
        <f t="shared" si="13"/>
        <v>425.78000000000003</v>
      </c>
      <c r="I38" s="96">
        <f t="shared" si="13"/>
        <v>1</v>
      </c>
      <c r="J38" s="97" t="s">
        <v>17</v>
      </c>
      <c r="K38" s="98"/>
      <c r="L38" s="99"/>
      <c r="M38" s="98"/>
      <c r="N38" s="99"/>
      <c r="O38" s="98"/>
      <c r="P38" s="99"/>
      <c r="Q38" s="98"/>
      <c r="R38" s="100"/>
      <c r="S38" s="93" t="s">
        <v>17</v>
      </c>
      <c r="T38" s="94">
        <v>163.52000000000001</v>
      </c>
      <c r="U38" s="101">
        <v>0.64624999999999999</v>
      </c>
      <c r="V38" s="94">
        <v>14.42</v>
      </c>
      <c r="W38" s="101">
        <v>5.6989999999999999E-2</v>
      </c>
      <c r="X38" s="94">
        <v>75.09</v>
      </c>
      <c r="Y38" s="101">
        <v>0.29676000000000002</v>
      </c>
      <c r="Z38" s="94">
        <v>253.03</v>
      </c>
      <c r="AA38" s="102">
        <f t="shared" si="14"/>
        <v>1</v>
      </c>
      <c r="AB38" s="93" t="s">
        <v>17</v>
      </c>
      <c r="AC38" s="94">
        <v>166.66</v>
      </c>
      <c r="AD38" s="95">
        <v>0.15368000000000001</v>
      </c>
      <c r="AE38" s="94">
        <v>323.11</v>
      </c>
      <c r="AF38" s="95">
        <v>0.29793999999999998</v>
      </c>
      <c r="AG38" s="94">
        <v>594.70000000000005</v>
      </c>
      <c r="AH38" s="101">
        <v>0.54837999999999998</v>
      </c>
      <c r="AI38" s="94">
        <v>1084.47</v>
      </c>
      <c r="AJ38" s="103">
        <f t="shared" si="15"/>
        <v>1</v>
      </c>
    </row>
    <row r="39" spans="1:36" x14ac:dyDescent="0.3">
      <c r="A39" s="104" t="s">
        <v>18</v>
      </c>
      <c r="B39" s="105">
        <v>164.46</v>
      </c>
      <c r="C39" s="106">
        <v>0.81694999999999995</v>
      </c>
      <c r="D39" s="105">
        <v>19.23</v>
      </c>
      <c r="E39" s="106">
        <v>9.5519999999999994E-2</v>
      </c>
      <c r="F39" s="105">
        <v>17.62</v>
      </c>
      <c r="G39" s="106">
        <v>8.7529999999999997E-2</v>
      </c>
      <c r="H39" s="105">
        <f t="shared" si="13"/>
        <v>201.31</v>
      </c>
      <c r="I39" s="96">
        <f t="shared" si="13"/>
        <v>0.99999999999999989</v>
      </c>
      <c r="J39" s="108" t="s">
        <v>18</v>
      </c>
      <c r="K39" s="109"/>
      <c r="L39" s="110"/>
      <c r="M39" s="109"/>
      <c r="N39" s="110"/>
      <c r="O39" s="109"/>
      <c r="P39" s="110"/>
      <c r="Q39" s="109"/>
      <c r="R39" s="100"/>
      <c r="S39" s="104" t="s">
        <v>18</v>
      </c>
      <c r="T39" s="105">
        <v>47.63</v>
      </c>
      <c r="U39" s="111">
        <v>0.33361000000000002</v>
      </c>
      <c r="V39" s="105">
        <v>19.489999999999998</v>
      </c>
      <c r="W39" s="111">
        <v>0.13650999999999999</v>
      </c>
      <c r="X39" s="105">
        <v>75.650000000000006</v>
      </c>
      <c r="Y39" s="111">
        <v>0.52986999999999995</v>
      </c>
      <c r="Z39" s="105">
        <v>142.77000000000001</v>
      </c>
      <c r="AA39" s="112">
        <f t="shared" si="14"/>
        <v>0.99998999999999993</v>
      </c>
      <c r="AB39" s="104" t="s">
        <v>18</v>
      </c>
      <c r="AC39" s="105">
        <v>40.83</v>
      </c>
      <c r="AD39" s="106">
        <v>0.1308</v>
      </c>
      <c r="AE39" s="105">
        <v>32.29</v>
      </c>
      <c r="AF39" s="106">
        <v>0.10344</v>
      </c>
      <c r="AG39" s="105">
        <v>239.04</v>
      </c>
      <c r="AH39" s="111">
        <v>0.76576</v>
      </c>
      <c r="AI39" s="105">
        <v>312.16000000000003</v>
      </c>
      <c r="AJ39" s="103">
        <f t="shared" si="15"/>
        <v>1</v>
      </c>
    </row>
    <row r="40" spans="1:36" x14ac:dyDescent="0.3">
      <c r="A40" s="93" t="s">
        <v>19</v>
      </c>
      <c r="B40" s="94">
        <v>188.66</v>
      </c>
      <c r="C40" s="95">
        <v>0.74980999999999998</v>
      </c>
      <c r="D40" s="94">
        <v>48.88</v>
      </c>
      <c r="E40" s="95">
        <v>0.19427</v>
      </c>
      <c r="F40" s="94">
        <v>14.07</v>
      </c>
      <c r="G40" s="95">
        <v>5.5919999999999997E-2</v>
      </c>
      <c r="H40" s="94">
        <f t="shared" si="13"/>
        <v>251.60999999999999</v>
      </c>
      <c r="I40" s="96">
        <f t="shared" si="13"/>
        <v>1</v>
      </c>
      <c r="J40" s="97" t="s">
        <v>19</v>
      </c>
      <c r="K40" s="98"/>
      <c r="L40" s="99"/>
      <c r="M40" s="98"/>
      <c r="N40" s="99"/>
      <c r="O40" s="98"/>
      <c r="P40" s="99"/>
      <c r="Q40" s="98"/>
      <c r="R40" s="100"/>
      <c r="S40" s="93" t="s">
        <v>19</v>
      </c>
      <c r="T40" s="94">
        <v>80.37</v>
      </c>
      <c r="U40" s="101">
        <v>0.48902000000000001</v>
      </c>
      <c r="V40" s="94">
        <v>13.2</v>
      </c>
      <c r="W40" s="101">
        <v>8.0320000000000003E-2</v>
      </c>
      <c r="X40" s="94">
        <v>70.78</v>
      </c>
      <c r="Y40" s="101">
        <v>0.43067</v>
      </c>
      <c r="Z40" s="94">
        <v>164.35</v>
      </c>
      <c r="AA40" s="112">
        <f t="shared" si="14"/>
        <v>1.0000100000000001</v>
      </c>
      <c r="AB40" s="93" t="s">
        <v>19</v>
      </c>
      <c r="AC40" s="94">
        <v>67.31</v>
      </c>
      <c r="AD40" s="95">
        <v>0.25065999999999999</v>
      </c>
      <c r="AE40" s="94">
        <v>33.1</v>
      </c>
      <c r="AF40" s="95">
        <v>0.12325999999999999</v>
      </c>
      <c r="AG40" s="94">
        <v>168.12</v>
      </c>
      <c r="AH40" s="101">
        <v>0.62607999999999997</v>
      </c>
      <c r="AI40" s="94">
        <v>268.52999999999997</v>
      </c>
      <c r="AJ40" s="103">
        <f t="shared" si="15"/>
        <v>1</v>
      </c>
    </row>
    <row r="41" spans="1:36" x14ac:dyDescent="0.3">
      <c r="A41" s="104" t="s">
        <v>20</v>
      </c>
      <c r="B41" s="105">
        <v>91.01</v>
      </c>
      <c r="C41" s="106">
        <v>0.71318999999999999</v>
      </c>
      <c r="D41" s="105">
        <v>23.37</v>
      </c>
      <c r="E41" s="106">
        <v>0.18314</v>
      </c>
      <c r="F41" s="105">
        <v>13.23</v>
      </c>
      <c r="G41" s="106">
        <v>0.10367999999999999</v>
      </c>
      <c r="H41" s="105">
        <f t="shared" si="13"/>
        <v>127.61000000000001</v>
      </c>
      <c r="I41" s="107">
        <f t="shared" si="13"/>
        <v>1.0000100000000001</v>
      </c>
      <c r="J41" s="108" t="s">
        <v>20</v>
      </c>
      <c r="K41" s="109"/>
      <c r="L41" s="110"/>
      <c r="M41" s="109"/>
      <c r="N41" s="110"/>
      <c r="O41" s="109"/>
      <c r="P41" s="110"/>
      <c r="Q41" s="109"/>
      <c r="R41" s="100"/>
      <c r="S41" s="104" t="s">
        <v>20</v>
      </c>
      <c r="T41" s="105">
        <v>48.04</v>
      </c>
      <c r="U41" s="111">
        <v>0.38994000000000001</v>
      </c>
      <c r="V41" s="105">
        <v>26.63</v>
      </c>
      <c r="W41" s="111">
        <v>0.21615000000000001</v>
      </c>
      <c r="X41" s="105">
        <v>48.53</v>
      </c>
      <c r="Y41" s="111">
        <v>0.39390999999999998</v>
      </c>
      <c r="Z41" s="105">
        <v>123.2</v>
      </c>
      <c r="AA41" s="102">
        <f t="shared" si="14"/>
        <v>1</v>
      </c>
      <c r="AB41" s="104" t="s">
        <v>20</v>
      </c>
      <c r="AC41" s="105">
        <v>74.150000000000006</v>
      </c>
      <c r="AD41" s="106">
        <v>0.39450000000000002</v>
      </c>
      <c r="AE41" s="105">
        <v>47.72</v>
      </c>
      <c r="AF41" s="106">
        <v>0.25387999999999999</v>
      </c>
      <c r="AG41" s="105">
        <v>66.09</v>
      </c>
      <c r="AH41" s="111">
        <v>0.35161999999999999</v>
      </c>
      <c r="AI41" s="105">
        <v>187.96</v>
      </c>
      <c r="AJ41" s="103">
        <f t="shared" si="15"/>
        <v>1</v>
      </c>
    </row>
    <row r="42" spans="1:36" x14ac:dyDescent="0.3">
      <c r="A42" s="93" t="s">
        <v>21</v>
      </c>
      <c r="B42" s="94">
        <v>44.62</v>
      </c>
      <c r="C42" s="95">
        <v>0.60029999999999994</v>
      </c>
      <c r="D42" s="94">
        <v>20.56</v>
      </c>
      <c r="E42" s="95">
        <v>0.27660000000000001</v>
      </c>
      <c r="F42" s="94">
        <v>9.15</v>
      </c>
      <c r="G42" s="95">
        <v>0.1231</v>
      </c>
      <c r="H42" s="94">
        <f t="shared" si="13"/>
        <v>74.33</v>
      </c>
      <c r="I42" s="96">
        <f t="shared" si="13"/>
        <v>1</v>
      </c>
      <c r="J42" s="97" t="s">
        <v>21</v>
      </c>
      <c r="K42" s="98"/>
      <c r="L42" s="99"/>
      <c r="M42" s="98"/>
      <c r="N42" s="99"/>
      <c r="O42" s="98"/>
      <c r="P42" s="99"/>
      <c r="Q42" s="98"/>
      <c r="R42" s="100"/>
      <c r="S42" s="93" t="s">
        <v>21</v>
      </c>
      <c r="T42" s="94">
        <v>22.57</v>
      </c>
      <c r="U42" s="101">
        <v>0.32568999999999998</v>
      </c>
      <c r="V42" s="94">
        <v>9.2899999999999991</v>
      </c>
      <c r="W42" s="101">
        <v>0.13406000000000001</v>
      </c>
      <c r="X42" s="94">
        <v>37.44</v>
      </c>
      <c r="Y42" s="101">
        <v>0.54025999999999996</v>
      </c>
      <c r="Z42" s="94">
        <v>69.3</v>
      </c>
      <c r="AA42" s="112">
        <f t="shared" si="14"/>
        <v>1.0000100000000001</v>
      </c>
      <c r="AB42" s="93" t="s">
        <v>21</v>
      </c>
      <c r="AC42" s="94">
        <v>71.02</v>
      </c>
      <c r="AD42" s="95">
        <v>0.51444999999999996</v>
      </c>
      <c r="AE42" s="94">
        <v>34.340000000000003</v>
      </c>
      <c r="AF42" s="95">
        <v>0.24875</v>
      </c>
      <c r="AG42" s="94">
        <v>32.69</v>
      </c>
      <c r="AH42" s="101">
        <v>0.23680000000000001</v>
      </c>
      <c r="AI42" s="94">
        <v>138.05000000000001</v>
      </c>
      <c r="AJ42" s="103">
        <f t="shared" si="15"/>
        <v>1</v>
      </c>
    </row>
    <row r="43" spans="1:36" x14ac:dyDescent="0.3">
      <c r="A43" s="104" t="s">
        <v>22</v>
      </c>
      <c r="B43" s="105">
        <v>255.1</v>
      </c>
      <c r="C43" s="106">
        <v>0.79566999999999999</v>
      </c>
      <c r="D43" s="105">
        <v>41.08</v>
      </c>
      <c r="E43" s="106">
        <v>0.12812999999999999</v>
      </c>
      <c r="F43" s="105">
        <v>24.43</v>
      </c>
      <c r="G43" s="106">
        <v>7.6200000000000004E-2</v>
      </c>
      <c r="H43" s="105">
        <f t="shared" si="13"/>
        <v>320.61</v>
      </c>
      <c r="I43" s="96">
        <f t="shared" si="13"/>
        <v>1</v>
      </c>
      <c r="J43" s="108" t="s">
        <v>22</v>
      </c>
      <c r="K43" s="109"/>
      <c r="L43" s="110"/>
      <c r="M43" s="109"/>
      <c r="N43" s="110"/>
      <c r="O43" s="109"/>
      <c r="P43" s="110"/>
      <c r="Q43" s="109"/>
      <c r="R43" s="100"/>
      <c r="S43" s="104" t="s">
        <v>22</v>
      </c>
      <c r="T43" s="105">
        <v>124.06</v>
      </c>
      <c r="U43" s="111">
        <v>0.57023000000000001</v>
      </c>
      <c r="V43" s="105">
        <v>35.99</v>
      </c>
      <c r="W43" s="111">
        <v>0.16542999999999999</v>
      </c>
      <c r="X43" s="105">
        <v>57.51</v>
      </c>
      <c r="Y43" s="111">
        <v>0.26434000000000002</v>
      </c>
      <c r="Z43" s="105">
        <v>217.56</v>
      </c>
      <c r="AA43" s="102">
        <f t="shared" si="14"/>
        <v>1</v>
      </c>
      <c r="AB43" s="104" t="s">
        <v>22</v>
      </c>
      <c r="AC43" s="105">
        <v>93.66</v>
      </c>
      <c r="AD43" s="106">
        <v>0.19735</v>
      </c>
      <c r="AE43" s="105">
        <v>119.12</v>
      </c>
      <c r="AF43" s="106">
        <v>0.251</v>
      </c>
      <c r="AG43" s="105">
        <v>261.81</v>
      </c>
      <c r="AH43" s="111">
        <v>0.55166000000000004</v>
      </c>
      <c r="AI43" s="105">
        <v>474.59</v>
      </c>
      <c r="AJ43" s="112">
        <f t="shared" si="15"/>
        <v>1.0000100000000001</v>
      </c>
    </row>
    <row r="44" spans="1:36" x14ac:dyDescent="0.3">
      <c r="A44" s="93" t="s">
        <v>23</v>
      </c>
      <c r="B44" s="94">
        <v>9.92</v>
      </c>
      <c r="C44" s="95">
        <v>0.75038000000000005</v>
      </c>
      <c r="D44" s="94">
        <v>2.4500000000000002</v>
      </c>
      <c r="E44" s="95">
        <v>0.18532999999999999</v>
      </c>
      <c r="F44" s="94">
        <v>0.85</v>
      </c>
      <c r="G44" s="95">
        <v>6.4299999999999996E-2</v>
      </c>
      <c r="H44" s="94">
        <f t="shared" si="13"/>
        <v>13.22</v>
      </c>
      <c r="I44" s="107">
        <f t="shared" si="13"/>
        <v>1.0000100000000001</v>
      </c>
      <c r="J44" s="97" t="s">
        <v>23</v>
      </c>
      <c r="K44" s="98"/>
      <c r="L44" s="99"/>
      <c r="M44" s="98"/>
      <c r="N44" s="99"/>
      <c r="O44" s="98"/>
      <c r="P44" s="99"/>
      <c r="Q44" s="98"/>
      <c r="R44" s="100"/>
      <c r="S44" s="93" t="s">
        <v>23</v>
      </c>
      <c r="T44" s="94">
        <v>9.0500000000000007</v>
      </c>
      <c r="U44" s="101">
        <v>0.52192000000000005</v>
      </c>
      <c r="V44" s="94">
        <v>3.22</v>
      </c>
      <c r="W44" s="101">
        <v>0.1857</v>
      </c>
      <c r="X44" s="94">
        <v>5.07</v>
      </c>
      <c r="Y44" s="101">
        <v>0.29238999999999998</v>
      </c>
      <c r="Z44" s="94">
        <v>17.34</v>
      </c>
      <c r="AA44" s="112">
        <f t="shared" si="14"/>
        <v>1.0000100000000001</v>
      </c>
      <c r="AB44" s="93" t="s">
        <v>23</v>
      </c>
      <c r="AC44" s="94">
        <v>10.73</v>
      </c>
      <c r="AD44" s="95">
        <v>0.27978999999999998</v>
      </c>
      <c r="AE44" s="94">
        <v>9.0399999999999991</v>
      </c>
      <c r="AF44" s="95">
        <v>0.23572000000000001</v>
      </c>
      <c r="AG44" s="94">
        <v>18.579999999999998</v>
      </c>
      <c r="AH44" s="101">
        <v>0.48448999999999998</v>
      </c>
      <c r="AI44" s="94">
        <v>38.35</v>
      </c>
      <c r="AJ44" s="103">
        <f t="shared" si="15"/>
        <v>1</v>
      </c>
    </row>
    <row r="45" spans="1:36" x14ac:dyDescent="0.3">
      <c r="A45" s="104" t="s">
        <v>24</v>
      </c>
      <c r="B45" s="105">
        <v>46.45</v>
      </c>
      <c r="C45" s="106">
        <v>0.41648000000000002</v>
      </c>
      <c r="D45" s="105">
        <v>38.67</v>
      </c>
      <c r="E45" s="106">
        <v>0.34671999999999997</v>
      </c>
      <c r="F45" s="105">
        <v>26.41</v>
      </c>
      <c r="G45" s="106">
        <v>0.23680000000000001</v>
      </c>
      <c r="H45" s="105">
        <f t="shared" si="13"/>
        <v>111.53</v>
      </c>
      <c r="I45" s="96">
        <f t="shared" si="13"/>
        <v>1</v>
      </c>
      <c r="J45" s="108" t="s">
        <v>24</v>
      </c>
      <c r="K45" s="109"/>
      <c r="L45" s="110"/>
      <c r="M45" s="109"/>
      <c r="N45" s="110"/>
      <c r="O45" s="109"/>
      <c r="P45" s="110"/>
      <c r="Q45" s="109"/>
      <c r="R45" s="100"/>
      <c r="S45" s="104" t="s">
        <v>24</v>
      </c>
      <c r="T45" s="105">
        <v>99.97</v>
      </c>
      <c r="U45" s="111">
        <v>0.64305999999999996</v>
      </c>
      <c r="V45" s="105">
        <v>20.49</v>
      </c>
      <c r="W45" s="111">
        <v>0.1318</v>
      </c>
      <c r="X45" s="105">
        <v>35</v>
      </c>
      <c r="Y45" s="111">
        <v>0.22514000000000001</v>
      </c>
      <c r="Z45" s="105">
        <v>155.46</v>
      </c>
      <c r="AA45" s="102">
        <f t="shared" si="14"/>
        <v>1</v>
      </c>
      <c r="AB45" s="104" t="s">
        <v>24</v>
      </c>
      <c r="AC45" s="105">
        <v>86.76</v>
      </c>
      <c r="AD45" s="106">
        <v>0.18506</v>
      </c>
      <c r="AE45" s="105">
        <v>114.05</v>
      </c>
      <c r="AF45" s="106">
        <v>0.24326999999999999</v>
      </c>
      <c r="AG45" s="105">
        <v>268.02</v>
      </c>
      <c r="AH45" s="111">
        <v>0.57167999999999997</v>
      </c>
      <c r="AI45" s="105">
        <v>468.83</v>
      </c>
      <c r="AJ45" s="112">
        <f t="shared" si="15"/>
        <v>1.0000100000000001</v>
      </c>
    </row>
    <row r="46" spans="1:36" x14ac:dyDescent="0.3">
      <c r="A46" s="93" t="s">
        <v>94</v>
      </c>
      <c r="B46" s="94">
        <v>79.3</v>
      </c>
      <c r="C46" s="95">
        <v>0.74236999999999997</v>
      </c>
      <c r="D46" s="94">
        <v>4.96</v>
      </c>
      <c r="E46" s="95">
        <v>4.6429999999999999E-2</v>
      </c>
      <c r="F46" s="94">
        <v>22.56</v>
      </c>
      <c r="G46" s="95">
        <v>0.2112</v>
      </c>
      <c r="H46" s="94">
        <f t="shared" si="13"/>
        <v>106.82</v>
      </c>
      <c r="I46" s="96">
        <f t="shared" si="13"/>
        <v>1</v>
      </c>
      <c r="J46" s="97" t="s">
        <v>94</v>
      </c>
      <c r="K46" s="98"/>
      <c r="L46" s="99"/>
      <c r="M46" s="98"/>
      <c r="N46" s="99"/>
      <c r="O46" s="98"/>
      <c r="P46" s="99"/>
      <c r="Q46" s="98"/>
      <c r="R46" s="100"/>
      <c r="S46" s="93" t="s">
        <v>94</v>
      </c>
      <c r="T46" s="94">
        <v>103.76</v>
      </c>
      <c r="U46" s="101">
        <v>0.59426999999999996</v>
      </c>
      <c r="V46" s="94">
        <v>29.08</v>
      </c>
      <c r="W46" s="101">
        <v>0.16655</v>
      </c>
      <c r="X46" s="94">
        <v>41.76</v>
      </c>
      <c r="Y46" s="101">
        <v>0.23918</v>
      </c>
      <c r="Z46" s="94">
        <v>174.6</v>
      </c>
      <c r="AA46" s="102">
        <f t="shared" si="14"/>
        <v>1</v>
      </c>
      <c r="AB46" s="93" t="s">
        <v>94</v>
      </c>
      <c r="AC46" s="94">
        <v>88.99</v>
      </c>
      <c r="AD46" s="95">
        <v>0.11249000000000001</v>
      </c>
      <c r="AE46" s="94">
        <v>225.34</v>
      </c>
      <c r="AF46" s="95">
        <v>0.28483000000000003</v>
      </c>
      <c r="AG46" s="94">
        <v>476.8</v>
      </c>
      <c r="AH46" s="101">
        <v>0.60267999999999999</v>
      </c>
      <c r="AI46" s="94">
        <v>791.13</v>
      </c>
      <c r="AJ46" s="103">
        <f t="shared" si="15"/>
        <v>1</v>
      </c>
    </row>
    <row r="47" spans="1:36" ht="19.5" thickBot="1" x14ac:dyDescent="0.35">
      <c r="A47" s="113" t="s">
        <v>95</v>
      </c>
      <c r="B47" s="114">
        <f>SUM(B28:B46)</f>
        <v>2638.48</v>
      </c>
      <c r="C47" s="115">
        <f>+B47/H47</f>
        <v>0.70301725516109426</v>
      </c>
      <c r="D47" s="114">
        <f>SUM(D28:D46)</f>
        <v>650.2600000000001</v>
      </c>
      <c r="E47" s="115">
        <f>+D47/H47</f>
        <v>0.17326036215588261</v>
      </c>
      <c r="F47" s="114">
        <f>SUM(F28:F46)</f>
        <v>464.34000000000009</v>
      </c>
      <c r="G47" s="115">
        <f>+F47/H47</f>
        <v>0.12372238268302301</v>
      </c>
      <c r="H47" s="114">
        <f>SUM(H28:H46)</f>
        <v>3753.0800000000008</v>
      </c>
      <c r="I47" s="86"/>
      <c r="J47" s="116" t="s">
        <v>95</v>
      </c>
      <c r="K47" s="117">
        <f>SUM(K28:K46)</f>
        <v>0</v>
      </c>
      <c r="L47" s="118"/>
      <c r="M47" s="117"/>
      <c r="N47" s="118"/>
      <c r="O47" s="117"/>
      <c r="P47" s="118"/>
      <c r="Q47" s="117"/>
      <c r="R47" s="88"/>
      <c r="S47" s="113" t="s">
        <v>95</v>
      </c>
      <c r="T47" s="114" t="s">
        <v>98</v>
      </c>
      <c r="U47" s="115">
        <v>0.54339999999999999</v>
      </c>
      <c r="V47" s="114" t="s">
        <v>99</v>
      </c>
      <c r="W47" s="115">
        <v>0.1285</v>
      </c>
      <c r="X47" s="114" t="s">
        <v>100</v>
      </c>
      <c r="Y47" s="115">
        <v>0.3281</v>
      </c>
      <c r="Z47" s="114" t="s">
        <v>101</v>
      </c>
      <c r="AA47" s="86"/>
      <c r="AB47" s="113" t="s">
        <v>95</v>
      </c>
      <c r="AC47" s="114">
        <f>SUM(AC28:AC46)</f>
        <v>1763.0300000000002</v>
      </c>
      <c r="AD47" s="115">
        <f>+AC47/AI47</f>
        <v>0.20750708548722732</v>
      </c>
      <c r="AE47" s="114">
        <f>SUM(AE28:AE46)</f>
        <v>2013.2699999999995</v>
      </c>
      <c r="AF47" s="115">
        <f>+AE47/AI47</f>
        <v>0.23696011412106999</v>
      </c>
      <c r="AG47" s="114">
        <f>SUM(AG28:AG46)</f>
        <v>4719.9399999999996</v>
      </c>
      <c r="AH47" s="115">
        <f>+AG47/AI47</f>
        <v>0.55553280039170261</v>
      </c>
      <c r="AI47" s="114">
        <f>SUM(AI28:AI46)</f>
        <v>8496.24</v>
      </c>
      <c r="AJ47" s="86"/>
    </row>
  </sheetData>
  <mergeCells count="36">
    <mergeCell ref="A24:H24"/>
    <mergeCell ref="J24:Q24"/>
    <mergeCell ref="S24:Z24"/>
    <mergeCell ref="AB24:AI24"/>
    <mergeCell ref="M1:N1"/>
    <mergeCell ref="O1:P1"/>
    <mergeCell ref="S1:S2"/>
    <mergeCell ref="T1:U1"/>
    <mergeCell ref="V1:W1"/>
    <mergeCell ref="X1:Y1"/>
    <mergeCell ref="A1:A2"/>
    <mergeCell ref="B1:C1"/>
    <mergeCell ref="D1:E1"/>
    <mergeCell ref="F1:G1"/>
    <mergeCell ref="J1:J2"/>
    <mergeCell ref="K1:L1"/>
    <mergeCell ref="K26:L26"/>
    <mergeCell ref="AB1:AB2"/>
    <mergeCell ref="AC1:AD1"/>
    <mergeCell ref="AE1:AF1"/>
    <mergeCell ref="AG1:AH1"/>
    <mergeCell ref="AB26:AB27"/>
    <mergeCell ref="AC26:AD26"/>
    <mergeCell ref="AE26:AF26"/>
    <mergeCell ref="AG26:AH26"/>
    <mergeCell ref="M26:N26"/>
    <mergeCell ref="O26:P26"/>
    <mergeCell ref="S26:S27"/>
    <mergeCell ref="T26:U26"/>
    <mergeCell ref="V26:W26"/>
    <mergeCell ref="X26:Y26"/>
    <mergeCell ref="A26:A27"/>
    <mergeCell ref="B26:C26"/>
    <mergeCell ref="D26:E26"/>
    <mergeCell ref="F26:G26"/>
    <mergeCell ref="J26:J2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4:U125"/>
  <sheetViews>
    <sheetView topLeftCell="A16" zoomScale="51" zoomScaleNormal="51" workbookViewId="0">
      <selection activeCell="J14" sqref="J14:M14"/>
    </sheetView>
  </sheetViews>
  <sheetFormatPr baseColWidth="10" defaultRowHeight="15" x14ac:dyDescent="0.25"/>
  <cols>
    <col min="1" max="1" width="3.5703125" style="5" customWidth="1"/>
    <col min="2" max="2" width="3.85546875" style="5" customWidth="1"/>
    <col min="3" max="3" width="31.42578125" style="5" customWidth="1"/>
    <col min="4" max="4" width="24.28515625" style="5" customWidth="1"/>
    <col min="5" max="5" width="20" style="5" customWidth="1"/>
    <col min="6" max="6" width="18.85546875" style="5" customWidth="1"/>
    <col min="7" max="7" width="17" style="5" customWidth="1"/>
    <col min="8" max="8" width="35.5703125" style="5" customWidth="1"/>
    <col min="9" max="9" width="33.140625" style="5" customWidth="1"/>
    <col min="10" max="10" width="16.85546875" style="16" customWidth="1"/>
    <col min="11" max="11" width="20.7109375" style="16" customWidth="1"/>
    <col min="12" max="12" width="14.140625" style="16" customWidth="1"/>
    <col min="13" max="13" width="17.7109375" style="16" customWidth="1"/>
    <col min="14" max="15" width="11.42578125" style="16"/>
    <col min="16" max="16384" width="11.42578125" style="5"/>
  </cols>
  <sheetData>
    <row r="14" spans="3:13" ht="21" x14ac:dyDescent="0.35">
      <c r="C14" s="221" t="s">
        <v>27</v>
      </c>
      <c r="D14" s="221"/>
      <c r="E14" s="222">
        <v>2012</v>
      </c>
      <c r="F14" s="222"/>
      <c r="G14" s="222"/>
      <c r="H14" s="12"/>
      <c r="I14" s="39" t="s">
        <v>79</v>
      </c>
      <c r="J14" s="223" t="s">
        <v>5</v>
      </c>
      <c r="K14" s="224"/>
      <c r="L14" s="224"/>
      <c r="M14" s="225"/>
    </row>
    <row r="15" spans="3:13" ht="21" x14ac:dyDescent="0.35">
      <c r="C15" s="36"/>
      <c r="D15" s="36"/>
      <c r="E15" s="12"/>
      <c r="F15" s="12"/>
      <c r="G15" s="12"/>
      <c r="H15" s="12"/>
      <c r="I15" s="39"/>
      <c r="J15" s="12"/>
      <c r="K15" s="12"/>
      <c r="L15" s="12"/>
      <c r="M15" s="12"/>
    </row>
    <row r="16" spans="3:13" ht="21" x14ac:dyDescent="0.35">
      <c r="C16" s="36"/>
      <c r="D16" s="36"/>
      <c r="E16" s="12"/>
      <c r="F16" s="12"/>
      <c r="G16" s="12"/>
      <c r="H16" s="12"/>
      <c r="I16" s="39"/>
      <c r="J16" s="12"/>
      <c r="K16" s="12"/>
      <c r="L16" s="12"/>
      <c r="M16" s="12"/>
    </row>
    <row r="17" spans="3:15" ht="21" x14ac:dyDescent="0.35">
      <c r="C17" s="36"/>
      <c r="D17" s="36"/>
      <c r="E17" s="12"/>
      <c r="F17" s="12"/>
      <c r="G17" s="12"/>
      <c r="H17" s="12"/>
      <c r="I17" s="39"/>
      <c r="J17" s="12"/>
      <c r="K17" s="12"/>
      <c r="L17" s="12"/>
      <c r="M17" s="12"/>
    </row>
    <row r="18" spans="3:15" ht="21" x14ac:dyDescent="0.35">
      <c r="C18" s="36"/>
      <c r="D18" s="36"/>
      <c r="E18" s="12"/>
      <c r="F18" s="12"/>
      <c r="G18" s="12"/>
      <c r="H18" s="12"/>
      <c r="I18" s="39"/>
      <c r="J18" s="12"/>
      <c r="K18" s="12"/>
      <c r="L18" s="12"/>
      <c r="M18" s="12"/>
    </row>
    <row r="19" spans="3:15" ht="21" x14ac:dyDescent="0.35">
      <c r="C19" s="36"/>
      <c r="D19" s="36"/>
      <c r="E19" s="12"/>
      <c r="F19" s="12"/>
      <c r="G19" s="12"/>
      <c r="H19" s="12"/>
      <c r="I19" s="39"/>
      <c r="J19" s="12"/>
      <c r="K19" s="12"/>
      <c r="L19" s="12"/>
      <c r="M19" s="12"/>
    </row>
    <row r="20" spans="3:15" ht="21" x14ac:dyDescent="0.35">
      <c r="C20" s="36"/>
      <c r="D20" s="36"/>
      <c r="E20" s="12"/>
      <c r="F20" s="12"/>
      <c r="G20" s="12"/>
      <c r="H20" s="12"/>
      <c r="I20" s="39"/>
      <c r="J20" s="12"/>
      <c r="K20" s="12"/>
      <c r="L20" s="12"/>
      <c r="M20" s="12"/>
      <c r="O20" s="42" t="str">
        <f>CONCATENATE("ESTADO DE LA MALLA VIAL ",J14,," ",E14)</f>
        <v>ESTADO DE LA MALLA VIAL LOCAL 2012</v>
      </c>
    </row>
    <row r="21" spans="3:15" ht="21" x14ac:dyDescent="0.35">
      <c r="C21" s="45" t="str">
        <f>CONCATENATE("EXTENSIÓN DE LA MALLA VIAL ",J14," ",E14)</f>
        <v>EXTENSIÓN DE LA MALLA VIAL LOCAL 2012</v>
      </c>
      <c r="D21" s="36"/>
      <c r="E21" s="12"/>
      <c r="F21" s="12"/>
      <c r="G21" s="12"/>
      <c r="H21" s="12"/>
      <c r="I21" s="39"/>
      <c r="J21" s="12"/>
      <c r="K21" s="12"/>
      <c r="L21" s="12"/>
      <c r="M21" s="12"/>
    </row>
    <row r="22" spans="3:15" ht="21" x14ac:dyDescent="0.35">
      <c r="C22" s="36"/>
      <c r="D22" s="36"/>
      <c r="E22" s="12"/>
      <c r="F22" s="12"/>
      <c r="G22" s="12"/>
      <c r="H22" s="12"/>
      <c r="I22" s="39"/>
      <c r="J22" s="12"/>
      <c r="K22" s="12"/>
      <c r="L22" s="12"/>
      <c r="M22" s="12"/>
    </row>
    <row r="23" spans="3:15" ht="21" x14ac:dyDescent="0.35">
      <c r="C23" s="36"/>
      <c r="D23" s="36"/>
      <c r="E23" s="12"/>
      <c r="F23" s="12"/>
      <c r="G23" s="12"/>
      <c r="H23" s="12"/>
      <c r="I23" s="39"/>
      <c r="J23" s="12"/>
      <c r="K23" s="12"/>
      <c r="L23" s="12"/>
      <c r="M23" s="12"/>
    </row>
    <row r="24" spans="3:15" ht="21" x14ac:dyDescent="0.35">
      <c r="C24" s="36"/>
      <c r="D24" s="36"/>
      <c r="E24" s="12"/>
      <c r="F24" s="12"/>
      <c r="G24" s="12"/>
      <c r="H24" s="12"/>
      <c r="I24" s="39"/>
      <c r="J24" s="12"/>
      <c r="K24" s="12"/>
      <c r="L24" s="12"/>
      <c r="M24" s="12"/>
    </row>
    <row r="25" spans="3:15" ht="21" x14ac:dyDescent="0.35">
      <c r="C25" s="36"/>
      <c r="D25" s="36"/>
      <c r="E25" s="12"/>
      <c r="F25" s="12"/>
      <c r="G25" s="12"/>
      <c r="H25" s="12"/>
      <c r="I25" s="39"/>
      <c r="J25" s="12"/>
      <c r="K25" s="12"/>
      <c r="L25" s="12"/>
      <c r="M25" s="12"/>
    </row>
    <row r="26" spans="3:15" ht="21" x14ac:dyDescent="0.35">
      <c r="C26" s="36"/>
      <c r="D26" s="36"/>
      <c r="E26" s="12"/>
      <c r="F26" s="12"/>
      <c r="G26" s="12"/>
      <c r="H26" s="12"/>
      <c r="I26" s="39"/>
      <c r="J26" s="12"/>
      <c r="K26" s="12"/>
      <c r="L26" s="12"/>
      <c r="M26" s="12"/>
    </row>
    <row r="27" spans="3:15" ht="21" x14ac:dyDescent="0.35">
      <c r="C27" s="36"/>
      <c r="D27" s="36"/>
      <c r="E27" s="12"/>
      <c r="F27" s="12"/>
      <c r="G27" s="12"/>
      <c r="H27" s="12"/>
      <c r="I27" s="39"/>
      <c r="J27" s="12"/>
      <c r="K27" s="12"/>
      <c r="L27" s="12"/>
      <c r="M27" s="12"/>
    </row>
    <row r="28" spans="3:15" ht="21" x14ac:dyDescent="0.35">
      <c r="C28" s="36"/>
      <c r="D28" s="36"/>
      <c r="E28" s="12"/>
      <c r="F28" s="12"/>
      <c r="G28" s="12"/>
      <c r="H28" s="12"/>
      <c r="I28" s="39"/>
      <c r="J28" s="12"/>
      <c r="K28" s="12"/>
      <c r="L28" s="12"/>
      <c r="M28" s="12"/>
    </row>
    <row r="29" spans="3:15" ht="21" x14ac:dyDescent="0.35">
      <c r="C29" s="36"/>
      <c r="D29" s="36"/>
      <c r="E29" s="12"/>
      <c r="F29" s="12"/>
      <c r="G29" s="12"/>
      <c r="H29" s="12"/>
      <c r="I29" s="39"/>
      <c r="J29" s="12"/>
      <c r="K29" s="12"/>
      <c r="L29" s="12"/>
      <c r="M29" s="12"/>
    </row>
    <row r="30" spans="3:15" ht="21" x14ac:dyDescent="0.35">
      <c r="C30" s="36"/>
      <c r="D30" s="36"/>
      <c r="E30" s="12"/>
      <c r="F30" s="12"/>
      <c r="G30" s="12"/>
      <c r="H30" s="12"/>
      <c r="I30" s="39"/>
      <c r="J30" s="12"/>
      <c r="K30" s="12"/>
      <c r="L30" s="12"/>
      <c r="M30" s="12"/>
    </row>
    <row r="31" spans="3:15" ht="21" x14ac:dyDescent="0.35">
      <c r="C31" s="36"/>
      <c r="D31" s="36"/>
      <c r="E31" s="12"/>
      <c r="F31" s="12"/>
      <c r="G31" s="12"/>
      <c r="H31" s="12"/>
      <c r="I31" s="39"/>
      <c r="J31" s="12"/>
      <c r="K31" s="12"/>
      <c r="L31" s="12"/>
      <c r="M31" s="12"/>
    </row>
    <row r="32" spans="3:15" ht="21" x14ac:dyDescent="0.35">
      <c r="C32" s="36"/>
      <c r="D32" s="36"/>
      <c r="E32" s="12"/>
      <c r="F32" s="12"/>
      <c r="G32" s="12"/>
      <c r="H32" s="12"/>
      <c r="I32" s="39"/>
      <c r="J32" s="12"/>
      <c r="K32" s="12"/>
      <c r="L32" s="12"/>
      <c r="M32" s="12"/>
    </row>
    <row r="33" spans="3:15" ht="21" x14ac:dyDescent="0.35">
      <c r="C33" s="36"/>
      <c r="D33" s="36"/>
      <c r="E33" s="12"/>
      <c r="F33" s="12"/>
      <c r="G33" s="12"/>
      <c r="H33" s="12"/>
      <c r="I33" s="39"/>
      <c r="J33" s="12"/>
      <c r="K33" s="12"/>
      <c r="L33" s="12"/>
      <c r="M33" s="12"/>
    </row>
    <row r="34" spans="3:15" ht="21" x14ac:dyDescent="0.35">
      <c r="C34" s="36"/>
      <c r="D34" s="36"/>
      <c r="E34" s="12"/>
      <c r="F34" s="12"/>
      <c r="G34" s="12"/>
      <c r="H34" s="12"/>
      <c r="I34" s="39"/>
      <c r="J34" s="12"/>
      <c r="K34" s="12"/>
      <c r="L34" s="12"/>
      <c r="M34" s="12"/>
    </row>
    <row r="35" spans="3:15" ht="21" x14ac:dyDescent="0.35">
      <c r="C35" s="36"/>
      <c r="D35" s="36"/>
      <c r="E35" s="12"/>
      <c r="F35" s="12"/>
      <c r="G35" s="12"/>
      <c r="H35" s="12"/>
      <c r="I35" s="39"/>
      <c r="J35" s="12"/>
      <c r="K35" s="12"/>
      <c r="L35" s="12"/>
      <c r="M35" s="12"/>
    </row>
    <row r="36" spans="3:15" ht="21" x14ac:dyDescent="0.35">
      <c r="C36" s="36"/>
      <c r="D36" s="36"/>
      <c r="E36" s="12"/>
      <c r="F36" s="12"/>
      <c r="G36" s="12"/>
      <c r="H36" s="12"/>
      <c r="I36" s="39"/>
      <c r="J36" s="12"/>
      <c r="K36" s="12"/>
      <c r="L36" s="12"/>
      <c r="M36" s="12"/>
    </row>
    <row r="37" spans="3:15" ht="21" x14ac:dyDescent="0.35">
      <c r="C37" s="36"/>
      <c r="D37" s="36"/>
      <c r="E37" s="12"/>
      <c r="F37" s="12"/>
      <c r="G37" s="12"/>
      <c r="H37" s="12"/>
      <c r="I37" s="39"/>
      <c r="J37" s="12"/>
      <c r="K37" s="12"/>
      <c r="L37" s="12"/>
      <c r="M37" s="12"/>
    </row>
    <row r="38" spans="3:15" ht="21" x14ac:dyDescent="0.35">
      <c r="C38" s="36"/>
      <c r="D38" s="36"/>
      <c r="E38" s="12"/>
      <c r="F38" s="12"/>
      <c r="G38" s="12"/>
      <c r="H38" s="12"/>
      <c r="I38" s="39"/>
      <c r="J38" s="12"/>
      <c r="K38" s="12"/>
      <c r="L38" s="12"/>
      <c r="M38" s="12"/>
    </row>
    <row r="39" spans="3:15" ht="21" x14ac:dyDescent="0.35">
      <c r="C39" s="36"/>
      <c r="D39" s="36"/>
      <c r="E39" s="12"/>
      <c r="F39" s="12"/>
      <c r="G39" s="12"/>
      <c r="H39" s="12"/>
      <c r="I39" s="39"/>
      <c r="J39" s="12"/>
      <c r="K39" s="12"/>
      <c r="L39" s="12"/>
      <c r="M39" s="12"/>
    </row>
    <row r="40" spans="3:15" ht="21" x14ac:dyDescent="0.35">
      <c r="C40" s="36"/>
      <c r="D40" s="36"/>
      <c r="E40" s="12"/>
      <c r="F40" s="12"/>
      <c r="G40" s="12"/>
      <c r="H40" s="12"/>
      <c r="I40" s="39"/>
      <c r="J40" s="12"/>
      <c r="K40" s="12"/>
      <c r="L40" s="12"/>
      <c r="M40" s="12"/>
    </row>
    <row r="41" spans="3:15" ht="21" x14ac:dyDescent="0.35">
      <c r="C41" s="36"/>
      <c r="D41" s="36"/>
      <c r="E41" s="12"/>
      <c r="F41" s="12"/>
      <c r="G41" s="12"/>
      <c r="H41" s="12"/>
      <c r="I41" s="12"/>
    </row>
    <row r="42" spans="3:15" ht="36.75" customHeight="1" x14ac:dyDescent="0.35">
      <c r="C42" s="203" t="s">
        <v>71</v>
      </c>
      <c r="D42" s="203"/>
      <c r="E42" s="203"/>
      <c r="F42" s="203"/>
      <c r="G42" s="203"/>
      <c r="H42" s="12"/>
      <c r="I42" s="203" t="s">
        <v>72</v>
      </c>
      <c r="J42" s="203"/>
      <c r="K42" s="203"/>
      <c r="L42" s="203"/>
      <c r="M42" s="40"/>
      <c r="N42" s="40"/>
      <c r="O42" s="40"/>
    </row>
    <row r="43" spans="3:15" ht="21" x14ac:dyDescent="0.35">
      <c r="C43" s="198" t="str">
        <f>D101</f>
        <v>Localidad</v>
      </c>
      <c r="D43" s="198" t="str">
        <f>J14</f>
        <v>LOCAL</v>
      </c>
      <c r="E43" s="198"/>
      <c r="F43" s="198"/>
      <c r="G43" s="198"/>
      <c r="H43" s="12"/>
      <c r="I43" s="198" t="s">
        <v>45</v>
      </c>
      <c r="J43" s="198" t="s">
        <v>78</v>
      </c>
      <c r="K43" s="198" t="s">
        <v>75</v>
      </c>
      <c r="L43" s="198" t="s">
        <v>76</v>
      </c>
      <c r="M43" s="199"/>
    </row>
    <row r="44" spans="3:15" ht="21" x14ac:dyDescent="0.35">
      <c r="C44" s="198"/>
      <c r="D44" s="198"/>
      <c r="E44" s="198"/>
      <c r="F44" s="198"/>
      <c r="G44" s="198"/>
      <c r="H44" s="12"/>
      <c r="I44" s="198"/>
      <c r="J44" s="198"/>
      <c r="K44" s="198"/>
      <c r="L44" s="198"/>
      <c r="M44" s="199"/>
    </row>
    <row r="45" spans="3:15" ht="21" x14ac:dyDescent="0.35">
      <c r="C45" s="37" t="str">
        <f t="shared" ref="C45:C63" si="0">D102</f>
        <v>1  Usaquén</v>
      </c>
      <c r="D45" s="44">
        <f>IF($J$14="Arterial",$E102,IF($J$14="Intermedia",$F102,IF($J$14="Local",$G102,IF(J14="TRONCAL",$H102))))</f>
        <v>545.13350536401765</v>
      </c>
      <c r="E45" s="38"/>
      <c r="F45" s="38"/>
      <c r="G45" s="38"/>
      <c r="H45" s="12"/>
      <c r="I45" s="37" t="str">
        <f>C45</f>
        <v>1  Usaquén</v>
      </c>
      <c r="J45" s="43">
        <f>IF($J$14="Arterial",$J102,IF($J$14="Intermedia",$M102,IF($J$14="Local",$P102)))</f>
        <v>0.18601490512239086</v>
      </c>
      <c r="K45" s="43">
        <f>IF($J$14="Arterial",$K102,IF($J$14="Intermedia",$N102,IF($J$14="Local",$Q102)))</f>
        <v>0.19907037803793215</v>
      </c>
      <c r="L45" s="43">
        <f>IF($J$14="Arterial",$L102,IF($J$14="Intermedia",$O102,IF($J$14="Local",$R102)))</f>
        <v>0.61491471683967702</v>
      </c>
    </row>
    <row r="46" spans="3:15" ht="21" x14ac:dyDescent="0.35">
      <c r="C46" s="37" t="str">
        <f t="shared" si="0"/>
        <v>2  Chapinero</v>
      </c>
      <c r="D46" s="44">
        <f t="shared" ref="D46:D63" si="1">IF($J$14="Arterial",$E103,IF($J$14="Intermedia",$F103,IF($J$14="Local",$G103,IF(J15="TRONCAL",$H103))))</f>
        <v>226.95218645688985</v>
      </c>
      <c r="E46" s="38"/>
      <c r="F46" s="38"/>
      <c r="G46" s="38"/>
      <c r="H46" s="12"/>
      <c r="I46" s="37" t="str">
        <f t="shared" ref="I46:I63" si="2">C46</f>
        <v>2  Chapinero</v>
      </c>
      <c r="J46" s="43">
        <f t="shared" ref="J46:J63" si="3">IF($J$14="Arterial",$J103,IF($J$14="Intermedia",$M103,IF($J$14="Local",$P103)))</f>
        <v>0.15696084984010153</v>
      </c>
      <c r="K46" s="43">
        <f t="shared" ref="K46:K63" si="4">IF($J$14="Arterial",$K103,IF($J$14="Intermedia",$N103,IF($J$14="Local",$Q103)))</f>
        <v>0.20716072194507484</v>
      </c>
      <c r="L46" s="43">
        <f t="shared" ref="L46:L63" si="5">IF($J$14="Arterial",$L103,IF($J$14="Intermedia",$O103,IF($J$14="Local",$R103)))</f>
        <v>0.63587842821482354</v>
      </c>
    </row>
    <row r="47" spans="3:15" ht="21" x14ac:dyDescent="0.35">
      <c r="C47" s="37" t="str">
        <f t="shared" si="0"/>
        <v>3  Santafe</v>
      </c>
      <c r="D47" s="44">
        <f t="shared" si="1"/>
        <v>154.10674759262525</v>
      </c>
      <c r="E47" s="38"/>
      <c r="F47" s="38"/>
      <c r="G47" s="38"/>
      <c r="H47" s="12"/>
      <c r="I47" s="37" t="str">
        <f t="shared" si="2"/>
        <v>3  Santafe</v>
      </c>
      <c r="J47" s="43">
        <f t="shared" si="3"/>
        <v>0.21068841298400637</v>
      </c>
      <c r="K47" s="43">
        <f t="shared" si="4"/>
        <v>0.27965973545613027</v>
      </c>
      <c r="L47" s="43">
        <f t="shared" si="5"/>
        <v>0.50965185155986348</v>
      </c>
    </row>
    <row r="48" spans="3:15" ht="21" x14ac:dyDescent="0.35">
      <c r="C48" s="37" t="str">
        <f t="shared" si="0"/>
        <v>4  San Cristobal</v>
      </c>
      <c r="D48" s="44">
        <f t="shared" si="1"/>
        <v>469.56499200285975</v>
      </c>
      <c r="E48" s="38"/>
      <c r="F48" s="38"/>
      <c r="G48" s="38"/>
      <c r="H48" s="12"/>
      <c r="I48" s="37" t="str">
        <f t="shared" si="2"/>
        <v>4  San Cristobal</v>
      </c>
      <c r="J48" s="43">
        <f t="shared" si="3"/>
        <v>0.10653471207376999</v>
      </c>
      <c r="K48" s="43">
        <f t="shared" si="4"/>
        <v>0.14909188619281979</v>
      </c>
      <c r="L48" s="43">
        <f t="shared" si="5"/>
        <v>0.74437340173341016</v>
      </c>
    </row>
    <row r="49" spans="3:12" ht="21" x14ac:dyDescent="0.35">
      <c r="C49" s="37" t="str">
        <f t="shared" si="0"/>
        <v>5  Usme</v>
      </c>
      <c r="D49" s="44">
        <f t="shared" si="1"/>
        <v>481.00278902310589</v>
      </c>
      <c r="E49" s="38"/>
      <c r="F49" s="38"/>
      <c r="G49" s="38"/>
      <c r="H49" s="12"/>
      <c r="I49" s="37" t="str">
        <f t="shared" si="2"/>
        <v>5  Usme</v>
      </c>
      <c r="J49" s="43">
        <f t="shared" si="3"/>
        <v>5.4570699643051064E-2</v>
      </c>
      <c r="K49" s="43">
        <f t="shared" si="4"/>
        <v>0.1731559216348019</v>
      </c>
      <c r="L49" s="43">
        <f t="shared" si="5"/>
        <v>0.77227337872214707</v>
      </c>
    </row>
    <row r="50" spans="3:12" ht="21" x14ac:dyDescent="0.35">
      <c r="C50" s="37" t="str">
        <f t="shared" si="0"/>
        <v>6  Tunjuelito</v>
      </c>
      <c r="D50" s="44">
        <f t="shared" si="1"/>
        <v>175.74307918004666</v>
      </c>
      <c r="E50" s="38"/>
      <c r="F50" s="38"/>
      <c r="G50" s="38"/>
      <c r="H50" s="12"/>
      <c r="I50" s="37" t="str">
        <f t="shared" si="2"/>
        <v>6  Tunjuelito</v>
      </c>
      <c r="J50" s="43">
        <f t="shared" si="3"/>
        <v>0.25834957689033178</v>
      </c>
      <c r="K50" s="43">
        <f t="shared" si="4"/>
        <v>0.17158955136019788</v>
      </c>
      <c r="L50" s="43">
        <f t="shared" si="5"/>
        <v>0.5700608717494704</v>
      </c>
    </row>
    <row r="51" spans="3:12" ht="21" x14ac:dyDescent="0.35">
      <c r="C51" s="37" t="str">
        <f t="shared" si="0"/>
        <v>7  Bosa</v>
      </c>
      <c r="D51" s="44">
        <f t="shared" si="1"/>
        <v>574.14936370888165</v>
      </c>
      <c r="E51" s="38"/>
      <c r="F51" s="38"/>
      <c r="G51" s="38"/>
      <c r="H51" s="12"/>
      <c r="I51" s="37" t="str">
        <f t="shared" si="2"/>
        <v>7  Bosa</v>
      </c>
      <c r="J51" s="43">
        <f t="shared" si="3"/>
        <v>0.17866670304393303</v>
      </c>
      <c r="K51" s="43">
        <f t="shared" si="4"/>
        <v>0.14238343038505014</v>
      </c>
      <c r="L51" s="43">
        <f t="shared" si="5"/>
        <v>0.67894986657101686</v>
      </c>
    </row>
    <row r="52" spans="3:12" ht="21" x14ac:dyDescent="0.35">
      <c r="C52" s="37" t="str">
        <f t="shared" si="0"/>
        <v>8  Kennedy</v>
      </c>
      <c r="D52" s="44">
        <f t="shared" si="1"/>
        <v>970.53398048558802</v>
      </c>
      <c r="E52" s="38"/>
      <c r="F52" s="38"/>
      <c r="G52" s="38"/>
      <c r="H52" s="12"/>
      <c r="I52" s="37" t="str">
        <f t="shared" si="2"/>
        <v>8  Kennedy</v>
      </c>
      <c r="J52" s="43">
        <f t="shared" si="3"/>
        <v>0.14810615353149945</v>
      </c>
      <c r="K52" s="43">
        <f t="shared" si="4"/>
        <v>0.24213344352854113</v>
      </c>
      <c r="L52" s="43">
        <f t="shared" si="5"/>
        <v>0.60976040293995937</v>
      </c>
    </row>
    <row r="53" spans="3:12" ht="21" x14ac:dyDescent="0.35">
      <c r="C53" s="37" t="str">
        <f t="shared" si="0"/>
        <v>9  Fontibón</v>
      </c>
      <c r="D53" s="44">
        <f t="shared" si="1"/>
        <v>334.97822966968511</v>
      </c>
      <c r="E53" s="38"/>
      <c r="F53" s="38"/>
      <c r="G53" s="38"/>
      <c r="H53" s="12"/>
      <c r="I53" s="37" t="str">
        <f t="shared" si="2"/>
        <v>9  Fontibón</v>
      </c>
      <c r="J53" s="43">
        <f t="shared" si="3"/>
        <v>0.28851790857123039</v>
      </c>
      <c r="K53" s="43">
        <f t="shared" si="4"/>
        <v>0.22953923013479555</v>
      </c>
      <c r="L53" s="43">
        <f t="shared" si="5"/>
        <v>0.48194286129397396</v>
      </c>
    </row>
    <row r="54" spans="3:12" ht="21" x14ac:dyDescent="0.35">
      <c r="C54" s="37" t="str">
        <f t="shared" si="0"/>
        <v>10  Engativá</v>
      </c>
      <c r="D54" s="44">
        <f t="shared" si="1"/>
        <v>728.35558800446302</v>
      </c>
      <c r="E54" s="38"/>
      <c r="F54" s="38"/>
      <c r="G54" s="38"/>
      <c r="H54" s="12"/>
      <c r="I54" s="37" t="str">
        <f t="shared" si="2"/>
        <v>10  Engativá</v>
      </c>
      <c r="J54" s="43">
        <f t="shared" si="3"/>
        <v>0.34057240795616406</v>
      </c>
      <c r="K54" s="43">
        <f t="shared" si="4"/>
        <v>0.40835470307152716</v>
      </c>
      <c r="L54" s="43">
        <f t="shared" si="5"/>
        <v>0.25107288897230884</v>
      </c>
    </row>
    <row r="55" spans="3:12" ht="21" x14ac:dyDescent="0.35">
      <c r="C55" s="37" t="str">
        <f t="shared" si="0"/>
        <v>11  Suba</v>
      </c>
      <c r="D55" s="44">
        <f t="shared" si="1"/>
        <v>1062.1933984854732</v>
      </c>
      <c r="E55" s="38"/>
      <c r="F55" s="38"/>
      <c r="G55" s="38"/>
      <c r="H55" s="12"/>
      <c r="I55" s="37" t="str">
        <f t="shared" si="2"/>
        <v>11  Suba</v>
      </c>
      <c r="J55" s="43">
        <f t="shared" si="3"/>
        <v>0.13970972490997074</v>
      </c>
      <c r="K55" s="43">
        <f t="shared" si="4"/>
        <v>0.29975046219935747</v>
      </c>
      <c r="L55" s="43">
        <f t="shared" si="5"/>
        <v>0.56053981289067178</v>
      </c>
    </row>
    <row r="56" spans="3:12" ht="21" x14ac:dyDescent="0.35">
      <c r="C56" s="37" t="str">
        <f t="shared" si="0"/>
        <v>12  Barrios Unidos</v>
      </c>
      <c r="D56" s="44">
        <f t="shared" si="1"/>
        <v>263.96188950776946</v>
      </c>
      <c r="E56" s="38"/>
      <c r="F56" s="38"/>
      <c r="G56" s="38"/>
      <c r="H56" s="12"/>
      <c r="I56" s="37" t="str">
        <f t="shared" si="2"/>
        <v>12  Barrios Unidos</v>
      </c>
      <c r="J56" s="43">
        <f t="shared" si="3"/>
        <v>0.10049840486386724</v>
      </c>
      <c r="K56" s="43">
        <f t="shared" si="4"/>
        <v>7.639352844987686E-2</v>
      </c>
      <c r="L56" s="43">
        <f t="shared" si="5"/>
        <v>0.8231080666862558</v>
      </c>
    </row>
    <row r="57" spans="3:12" ht="21" x14ac:dyDescent="0.35">
      <c r="C57" s="37" t="str">
        <f t="shared" si="0"/>
        <v>13  Teusaquillo</v>
      </c>
      <c r="D57" s="44">
        <f t="shared" si="1"/>
        <v>237.70468688764984</v>
      </c>
      <c r="E57" s="38"/>
      <c r="F57" s="38"/>
      <c r="G57" s="38"/>
      <c r="H57" s="12"/>
      <c r="I57" s="37" t="str">
        <f t="shared" si="2"/>
        <v>13  Teusaquillo</v>
      </c>
      <c r="J57" s="43">
        <f t="shared" si="3"/>
        <v>0.19619271041138278</v>
      </c>
      <c r="K57" s="43">
        <f t="shared" si="4"/>
        <v>0.10389106238156334</v>
      </c>
      <c r="L57" s="43">
        <f t="shared" si="5"/>
        <v>0.69991622720705382</v>
      </c>
    </row>
    <row r="58" spans="3:12" ht="21" x14ac:dyDescent="0.35">
      <c r="C58" s="37" t="str">
        <f t="shared" si="0"/>
        <v>14  Los Mártires</v>
      </c>
      <c r="D58" s="44">
        <f t="shared" si="1"/>
        <v>178.82394964477467</v>
      </c>
      <c r="E58" s="38"/>
      <c r="F58" s="38"/>
      <c r="G58" s="38"/>
      <c r="H58" s="12"/>
      <c r="I58" s="37" t="str">
        <f t="shared" si="2"/>
        <v>14  Los Mártires</v>
      </c>
      <c r="J58" s="43">
        <f t="shared" si="3"/>
        <v>0.37333048155982013</v>
      </c>
      <c r="K58" s="43">
        <f t="shared" si="4"/>
        <v>0.27780569048891574</v>
      </c>
      <c r="L58" s="43">
        <f t="shared" si="5"/>
        <v>0.34886382795126419</v>
      </c>
    </row>
    <row r="59" spans="3:12" ht="21" x14ac:dyDescent="0.35">
      <c r="C59" s="37" t="str">
        <f t="shared" si="0"/>
        <v>15  Antonio Nariño</v>
      </c>
      <c r="D59" s="44">
        <f t="shared" si="1"/>
        <v>123.27052389489404</v>
      </c>
      <c r="E59" s="38"/>
      <c r="F59" s="38"/>
      <c r="G59" s="38"/>
      <c r="H59" s="12"/>
      <c r="I59" s="37" t="str">
        <f t="shared" si="2"/>
        <v>15  Antonio Nariño</v>
      </c>
      <c r="J59" s="43">
        <f t="shared" si="3"/>
        <v>0.54067449363198594</v>
      </c>
      <c r="K59" s="43">
        <f t="shared" si="4"/>
        <v>0.26741298905462441</v>
      </c>
      <c r="L59" s="43">
        <f t="shared" si="5"/>
        <v>0.19191251731338951</v>
      </c>
    </row>
    <row r="60" spans="3:12" ht="21" x14ac:dyDescent="0.35">
      <c r="C60" s="37" t="str">
        <f>D117</f>
        <v>16  Puente Aranda</v>
      </c>
      <c r="D60" s="44">
        <f t="shared" si="1"/>
        <v>476.76741635325214</v>
      </c>
      <c r="E60" s="38"/>
      <c r="F60" s="38"/>
      <c r="G60" s="38"/>
      <c r="H60" s="12"/>
      <c r="I60" s="37" t="str">
        <f t="shared" si="2"/>
        <v>16  Puente Aranda</v>
      </c>
      <c r="J60" s="43">
        <f t="shared" si="3"/>
        <v>0.18472976911750175</v>
      </c>
      <c r="K60" s="43">
        <f t="shared" si="4"/>
        <v>0.24315213085856421</v>
      </c>
      <c r="L60" s="43">
        <f t="shared" si="5"/>
        <v>0.57211810002393404</v>
      </c>
    </row>
    <row r="61" spans="3:12" ht="21" x14ac:dyDescent="0.35">
      <c r="C61" s="37" t="str">
        <f t="shared" si="0"/>
        <v>17  La Candelaria</v>
      </c>
      <c r="D61" s="44">
        <f t="shared" si="1"/>
        <v>23.657704558321299</v>
      </c>
      <c r="E61" s="38"/>
      <c r="F61" s="38"/>
      <c r="G61" s="38"/>
      <c r="H61" s="12"/>
      <c r="I61" s="37" t="str">
        <f t="shared" si="2"/>
        <v>17  La Candelaria</v>
      </c>
      <c r="J61" s="43">
        <f t="shared" si="3"/>
        <v>0.20928577991990727</v>
      </c>
      <c r="K61" s="43">
        <f t="shared" si="4"/>
        <v>0.25717276147838319</v>
      </c>
      <c r="L61" s="43">
        <f t="shared" si="5"/>
        <v>0.53354145860170954</v>
      </c>
    </row>
    <row r="62" spans="3:12" ht="21" x14ac:dyDescent="0.35">
      <c r="C62" s="37" t="str">
        <f t="shared" si="0"/>
        <v>18  Rafael Uribe Uribe</v>
      </c>
      <c r="D62" s="44">
        <f t="shared" si="1"/>
        <v>448.51784977593462</v>
      </c>
      <c r="E62" s="38"/>
      <c r="F62" s="38"/>
      <c r="G62" s="38"/>
      <c r="H62" s="12"/>
      <c r="I62" s="37" t="str">
        <f t="shared" si="2"/>
        <v>18  Rafael Uribe Uribe</v>
      </c>
      <c r="J62" s="43">
        <f t="shared" si="3"/>
        <v>0.14392460546237959</v>
      </c>
      <c r="K62" s="43">
        <f t="shared" si="4"/>
        <v>0.23775497863880773</v>
      </c>
      <c r="L62" s="43">
        <f t="shared" si="5"/>
        <v>0.61832041589881259</v>
      </c>
    </row>
    <row r="63" spans="3:12" ht="21" x14ac:dyDescent="0.35">
      <c r="C63" s="37" t="str">
        <f t="shared" si="0"/>
        <v>19  Ciudad Bolivar</v>
      </c>
      <c r="D63" s="44">
        <f t="shared" si="1"/>
        <v>814.3361223639854</v>
      </c>
      <c r="E63" s="38"/>
      <c r="F63" s="38"/>
      <c r="G63" s="38"/>
      <c r="H63" s="12"/>
      <c r="I63" s="37" t="str">
        <f t="shared" si="2"/>
        <v>19  Ciudad Bolivar</v>
      </c>
      <c r="J63" s="43">
        <f t="shared" si="3"/>
        <v>0.10678700641733621</v>
      </c>
      <c r="K63" s="43">
        <f t="shared" si="4"/>
        <v>0.28046127405530652</v>
      </c>
      <c r="L63" s="43">
        <f t="shared" si="5"/>
        <v>0.6127517195273573</v>
      </c>
    </row>
    <row r="64" spans="3:12" ht="21" x14ac:dyDescent="0.35">
      <c r="C64" s="36"/>
      <c r="D64" s="36"/>
      <c r="E64" s="12"/>
      <c r="F64" s="12"/>
      <c r="G64" s="12"/>
      <c r="H64" s="12"/>
      <c r="I64" s="12"/>
    </row>
    <row r="65" spans="3:9" ht="21" x14ac:dyDescent="0.35">
      <c r="C65" s="36"/>
      <c r="D65" s="36"/>
      <c r="E65" s="12"/>
      <c r="F65" s="12"/>
      <c r="G65" s="12"/>
      <c r="H65" s="12"/>
      <c r="I65" s="12"/>
    </row>
    <row r="66" spans="3:9" ht="21" x14ac:dyDescent="0.35">
      <c r="C66" s="36"/>
      <c r="D66" s="36"/>
      <c r="E66" s="12"/>
      <c r="F66" s="12"/>
      <c r="G66" s="12"/>
      <c r="H66" s="12"/>
      <c r="I66" s="12"/>
    </row>
    <row r="67" spans="3:9" ht="21" x14ac:dyDescent="0.35">
      <c r="C67" s="36"/>
      <c r="D67" s="36"/>
      <c r="E67" s="12"/>
      <c r="F67" s="12"/>
      <c r="G67" s="12"/>
      <c r="H67" s="12"/>
      <c r="I67" s="12"/>
    </row>
    <row r="68" spans="3:9" ht="21" x14ac:dyDescent="0.35">
      <c r="C68" s="36"/>
      <c r="D68" s="36"/>
      <c r="E68" s="12"/>
      <c r="F68" s="12"/>
      <c r="G68" s="12"/>
      <c r="H68" s="12"/>
      <c r="I68" s="12"/>
    </row>
    <row r="69" spans="3:9" ht="21" x14ac:dyDescent="0.35">
      <c r="C69" s="36"/>
      <c r="D69" s="36"/>
      <c r="E69" s="12"/>
      <c r="F69" s="12"/>
      <c r="G69" s="12"/>
      <c r="H69" s="12"/>
      <c r="I69" s="12"/>
    </row>
    <row r="70" spans="3:9" ht="21" x14ac:dyDescent="0.35">
      <c r="C70" s="36"/>
      <c r="D70" s="36"/>
      <c r="E70" s="12"/>
      <c r="F70" s="12"/>
      <c r="G70" s="12"/>
      <c r="H70" s="12"/>
      <c r="I70" s="12"/>
    </row>
    <row r="71" spans="3:9" ht="21" x14ac:dyDescent="0.35">
      <c r="C71" s="36"/>
      <c r="D71" s="36"/>
      <c r="E71" s="12"/>
      <c r="F71" s="12"/>
      <c r="G71" s="12"/>
      <c r="H71" s="12"/>
      <c r="I71" s="12"/>
    </row>
    <row r="72" spans="3:9" ht="21" x14ac:dyDescent="0.35">
      <c r="C72" s="36"/>
      <c r="D72" s="36"/>
      <c r="E72" s="12"/>
      <c r="F72" s="12"/>
      <c r="G72" s="12"/>
      <c r="H72" s="12"/>
      <c r="I72" s="12"/>
    </row>
    <row r="73" spans="3:9" ht="21" x14ac:dyDescent="0.35">
      <c r="C73" s="36"/>
      <c r="D73" s="36"/>
      <c r="E73" s="12"/>
      <c r="F73" s="12"/>
      <c r="G73" s="12"/>
      <c r="H73" s="12"/>
      <c r="I73" s="12"/>
    </row>
    <row r="74" spans="3:9" ht="21" x14ac:dyDescent="0.35">
      <c r="C74" s="36"/>
      <c r="D74" s="36"/>
      <c r="E74" s="12"/>
      <c r="F74" s="12"/>
      <c r="G74" s="12"/>
      <c r="H74" s="12"/>
      <c r="I74" s="12"/>
    </row>
    <row r="75" spans="3:9" ht="21" x14ac:dyDescent="0.35">
      <c r="C75" s="36"/>
      <c r="D75" s="36"/>
      <c r="E75" s="12"/>
      <c r="F75" s="12"/>
      <c r="G75" s="12"/>
      <c r="H75" s="12"/>
      <c r="I75" s="12"/>
    </row>
    <row r="76" spans="3:9" ht="21" x14ac:dyDescent="0.35">
      <c r="C76" s="36"/>
      <c r="D76" s="36"/>
      <c r="E76" s="12"/>
      <c r="F76" s="12"/>
      <c r="G76" s="12"/>
      <c r="H76" s="12"/>
      <c r="I76" s="12"/>
    </row>
    <row r="77" spans="3:9" ht="21" x14ac:dyDescent="0.35">
      <c r="C77" s="36"/>
      <c r="D77" s="36"/>
      <c r="E77" s="12"/>
      <c r="F77" s="12"/>
      <c r="G77" s="12"/>
      <c r="H77" s="12"/>
      <c r="I77" s="12"/>
    </row>
    <row r="78" spans="3:9" ht="21" x14ac:dyDescent="0.35">
      <c r="C78" s="36"/>
      <c r="D78" s="36"/>
      <c r="E78" s="12"/>
      <c r="F78" s="12"/>
      <c r="G78" s="12"/>
      <c r="H78" s="12"/>
      <c r="I78" s="12"/>
    </row>
    <row r="79" spans="3:9" ht="21" x14ac:dyDescent="0.35">
      <c r="C79" s="36"/>
      <c r="D79" s="36"/>
      <c r="E79" s="12"/>
      <c r="F79" s="12"/>
      <c r="G79" s="12"/>
      <c r="H79" s="12"/>
      <c r="I79" s="12"/>
    </row>
    <row r="80" spans="3:9" ht="21" x14ac:dyDescent="0.35">
      <c r="C80" s="36"/>
      <c r="D80" s="36"/>
      <c r="E80" s="12"/>
      <c r="F80" s="12"/>
      <c r="G80" s="12"/>
      <c r="H80" s="12"/>
      <c r="I80" s="12"/>
    </row>
    <row r="81" spans="3:9" ht="21" x14ac:dyDescent="0.35">
      <c r="C81" s="36"/>
      <c r="D81" s="36"/>
      <c r="E81" s="12"/>
      <c r="F81" s="12"/>
      <c r="G81" s="12"/>
      <c r="H81" s="12"/>
      <c r="I81" s="12"/>
    </row>
    <row r="82" spans="3:9" ht="21" x14ac:dyDescent="0.35">
      <c r="C82" s="36"/>
      <c r="D82" s="36"/>
      <c r="E82" s="12"/>
      <c r="F82" s="12"/>
      <c r="G82" s="12"/>
      <c r="H82" s="12"/>
      <c r="I82" s="12"/>
    </row>
    <row r="83" spans="3:9" ht="21" x14ac:dyDescent="0.35">
      <c r="C83" s="36"/>
      <c r="D83" s="36"/>
      <c r="E83" s="12"/>
      <c r="F83" s="12"/>
      <c r="G83" s="12"/>
      <c r="H83" s="12"/>
      <c r="I83" s="12"/>
    </row>
    <row r="84" spans="3:9" ht="21" x14ac:dyDescent="0.35">
      <c r="C84" s="36"/>
      <c r="D84" s="36"/>
      <c r="E84" s="12"/>
      <c r="F84" s="12"/>
      <c r="G84" s="12"/>
      <c r="H84" s="12"/>
      <c r="I84" s="12"/>
    </row>
    <row r="85" spans="3:9" ht="21" x14ac:dyDescent="0.35">
      <c r="C85" s="36"/>
      <c r="D85" s="36"/>
      <c r="E85" s="12"/>
      <c r="F85" s="12"/>
      <c r="G85" s="12"/>
      <c r="H85" s="12"/>
      <c r="I85" s="12"/>
    </row>
    <row r="86" spans="3:9" ht="21" x14ac:dyDescent="0.35">
      <c r="C86" s="36"/>
      <c r="D86" s="36"/>
      <c r="E86" s="12"/>
      <c r="F86" s="12"/>
      <c r="G86" s="12"/>
      <c r="H86" s="12"/>
      <c r="I86" s="12"/>
    </row>
    <row r="87" spans="3:9" ht="21" x14ac:dyDescent="0.35">
      <c r="C87" s="36"/>
      <c r="D87" s="36"/>
      <c r="E87" s="12"/>
      <c r="F87" s="12"/>
      <c r="G87" s="12"/>
      <c r="H87" s="12"/>
      <c r="I87" s="12"/>
    </row>
    <row r="88" spans="3:9" ht="21" x14ac:dyDescent="0.35">
      <c r="C88" s="36"/>
      <c r="D88" s="36"/>
      <c r="E88" s="12"/>
      <c r="F88" s="12"/>
      <c r="G88" s="12"/>
      <c r="H88" s="12"/>
      <c r="I88" s="12"/>
    </row>
    <row r="89" spans="3:9" ht="21" x14ac:dyDescent="0.35">
      <c r="C89" s="36"/>
      <c r="D89" s="36"/>
      <c r="E89" s="12"/>
      <c r="F89" s="12"/>
      <c r="G89" s="12"/>
      <c r="H89" s="12"/>
      <c r="I89" s="12"/>
    </row>
    <row r="90" spans="3:9" ht="21" x14ac:dyDescent="0.35">
      <c r="C90" s="36"/>
      <c r="D90" s="36"/>
      <c r="E90" s="12"/>
      <c r="F90" s="12"/>
      <c r="G90" s="12"/>
      <c r="H90" s="12"/>
      <c r="I90" s="12"/>
    </row>
    <row r="91" spans="3:9" ht="21" x14ac:dyDescent="0.35">
      <c r="C91" s="36"/>
      <c r="D91" s="36"/>
      <c r="E91" s="12"/>
      <c r="F91" s="12"/>
      <c r="G91" s="12"/>
      <c r="H91" s="12"/>
      <c r="I91" s="12"/>
    </row>
    <row r="92" spans="3:9" ht="21" x14ac:dyDescent="0.35">
      <c r="C92" s="36"/>
      <c r="D92" s="36"/>
      <c r="E92" s="12"/>
      <c r="F92" s="12"/>
      <c r="G92" s="12"/>
      <c r="H92" s="12"/>
      <c r="I92" s="12"/>
    </row>
    <row r="93" spans="3:9" ht="21" x14ac:dyDescent="0.35">
      <c r="C93" s="36"/>
      <c r="D93" s="36"/>
      <c r="E93" s="12"/>
      <c r="F93" s="12"/>
      <c r="G93" s="12"/>
      <c r="H93" s="12"/>
      <c r="I93" s="12"/>
    </row>
    <row r="94" spans="3:9" ht="21" x14ac:dyDescent="0.35">
      <c r="C94" s="36"/>
      <c r="D94" s="36"/>
      <c r="E94" s="12"/>
      <c r="F94" s="12"/>
      <c r="G94" s="12"/>
      <c r="H94" s="12"/>
      <c r="I94" s="12"/>
    </row>
    <row r="95" spans="3:9" ht="21" x14ac:dyDescent="0.35">
      <c r="C95" s="36"/>
      <c r="D95" s="36"/>
      <c r="E95" s="12"/>
      <c r="F95" s="12"/>
      <c r="G95" s="12"/>
      <c r="H95" s="12"/>
      <c r="I95" s="12"/>
    </row>
    <row r="96" spans="3:9" ht="21" x14ac:dyDescent="0.35">
      <c r="C96" s="36"/>
      <c r="D96" s="36"/>
      <c r="E96" s="12"/>
      <c r="F96" s="12"/>
      <c r="G96" s="12"/>
      <c r="H96" s="12"/>
      <c r="I96" s="12"/>
    </row>
    <row r="99" spans="3:21" x14ac:dyDescent="0.25">
      <c r="C99" s="213" t="s">
        <v>31</v>
      </c>
      <c r="D99" s="213"/>
      <c r="E99" s="213"/>
      <c r="F99" s="213"/>
      <c r="G99" s="213"/>
      <c r="H99" s="6"/>
      <c r="I99" s="6"/>
      <c r="J99" s="213" t="s">
        <v>32</v>
      </c>
      <c r="K99" s="213"/>
      <c r="L99" s="213"/>
      <c r="M99" s="213"/>
      <c r="N99" s="213"/>
      <c r="O99" s="213"/>
      <c r="P99" s="213"/>
      <c r="Q99" s="11"/>
      <c r="R99" s="11"/>
    </row>
    <row r="100" spans="3:21" x14ac:dyDescent="0.25">
      <c r="C100" s="6"/>
      <c r="D100" s="6"/>
      <c r="E100" s="6"/>
      <c r="F100" s="6"/>
      <c r="G100" s="6"/>
      <c r="H100" s="6"/>
      <c r="I100" s="213" t="s">
        <v>0</v>
      </c>
      <c r="J100" s="215" t="s">
        <v>29</v>
      </c>
      <c r="K100" s="216"/>
      <c r="L100" s="216"/>
      <c r="M100" s="217" t="s">
        <v>30</v>
      </c>
      <c r="N100" s="218"/>
      <c r="O100" s="219"/>
      <c r="P100" s="217" t="s">
        <v>5</v>
      </c>
      <c r="Q100" s="218"/>
      <c r="R100" s="218"/>
      <c r="S100" s="31"/>
    </row>
    <row r="101" spans="3:21" x14ac:dyDescent="0.25">
      <c r="D101" s="10" t="s">
        <v>45</v>
      </c>
      <c r="E101" s="10" t="s">
        <v>29</v>
      </c>
      <c r="F101" s="10" t="s">
        <v>30</v>
      </c>
      <c r="G101" s="10" t="s">
        <v>5</v>
      </c>
      <c r="H101" s="10" t="s">
        <v>6</v>
      </c>
      <c r="I101" s="214"/>
      <c r="J101" s="16" t="s">
        <v>34</v>
      </c>
      <c r="K101" s="17" t="s">
        <v>35</v>
      </c>
      <c r="L101" s="17" t="s">
        <v>36</v>
      </c>
      <c r="M101" s="16" t="s">
        <v>34</v>
      </c>
      <c r="N101" s="17" t="s">
        <v>35</v>
      </c>
      <c r="O101" s="17" t="s">
        <v>36</v>
      </c>
      <c r="P101" s="16" t="s">
        <v>34</v>
      </c>
      <c r="Q101" s="17" t="s">
        <v>35</v>
      </c>
      <c r="R101" s="17" t="s">
        <v>36</v>
      </c>
      <c r="S101" s="16"/>
      <c r="T101" s="17"/>
      <c r="U101" s="17"/>
    </row>
    <row r="102" spans="3:21" x14ac:dyDescent="0.25">
      <c r="D102" s="1" t="s">
        <v>7</v>
      </c>
      <c r="E102" s="10">
        <f>IF($E$14=2012,Hoja1!J6,IF($E$14=2011,Hoja1!P6,IF($E$14=2010,Hoja1!V6,IF(Hoja2!$E$14=2009,Hoja1!AB6,IF(Hoja2!$E$14=2008,Hoja1!AH6,IF($E$14=2013,Hoja1!B6))))))</f>
        <v>343.51283571428581</v>
      </c>
      <c r="F102" s="10">
        <f>IF($E$14=2012,Hoja1!K6,IF($E$14=2011,Hoja1!Q6,IF($E$14=2010,Hoja1!W6,IF(Hoja2!$E$14=2009,Hoja1!AC6,IF(Hoja2!$E$14=2008,Hoja1!AI6,IF($E$14=2013,Hoja1!C6))))))</f>
        <v>254.53140814935301</v>
      </c>
      <c r="G102" s="10">
        <f>IF($E$14=2012,Hoja1!L6,IF($E$14=2011,Hoja1!R6,IF($E$14=2010,Hoja1!X6,IF(Hoja2!$E$14=2009,Hoja1!AD6,IF(Hoja2!$E$14=2008,Hoja1!AJ6,IF($E$14=2013,Hoja1!D6))))))</f>
        <v>545.13350536401765</v>
      </c>
      <c r="H102" s="10">
        <f>IF($E$14=2012,Hoja1!M6,IF($E$14=2011,Hoja1!S6,IF($E$14=2010,Hoja1!Y6,IF(Hoja2!$E$14=2009,Hoja1!AE6,IF(Hoja2!$E$14=2008,Hoja1!AK6,IF($E$14=2013,Hoja1!E6))))))</f>
        <v>84.780210000000011</v>
      </c>
      <c r="I102" s="1" t="s">
        <v>7</v>
      </c>
      <c r="J102" s="17">
        <f>IF($E$14=2008,Hoja1!FJ7,IF(Hoja2!$E$14=2009,Hoja1!EL7,IF(Hoja2!$E$14=2010,Hoja1!DN7,IF(Hoja2!$E$14=2011,Hoja1!CP7,IF(Hoja2!$E$14=2012,Hoja1!BR7,IF(Hoja2!$E$14=2013,Hoja1!AT7))))))</f>
        <v>0.7827065019009376</v>
      </c>
      <c r="K102" s="17">
        <f>IF($E$14=2008,Hoja1!FL7,IF(Hoja2!$E$14=2009,Hoja1!EN7,IF(Hoja2!$E$14=2010,Hoja1!DP7,IF(Hoja2!$E$14=2011,Hoja1!CR7,IF(Hoja2!$E$14=2012,Hoja1!BT7,IF(Hoja2!$E$14=2013,Hoja1!AV7))))))</f>
        <v>0.11950860559442182</v>
      </c>
      <c r="L102" s="17">
        <f>IF($E$14=2008,Hoja1!FN7,IF(Hoja2!$E$14=2009,Hoja1!EN7,IF(Hoja2!$E$14=2010,Hoja1!DR7,IF(Hoja2!$E$14=2011,Hoja1!CT7,IF(Hoja2!$E$14=2012,Hoja1!BV7,IF(Hoja2!$E$14=2013,Hoja1!AX7))))))</f>
        <v>9.7784892504640619E-2</v>
      </c>
      <c r="M102" s="17">
        <f>IF($E$14=2008,Hoja1!FP7,IF(Hoja2!$E$14=2009,Hoja1!ER7,IF(Hoja2!$E$14=2010,Hoja1!DT7,IF(Hoja2!$E$14=2011,Hoja1!CV7,IF(Hoja2!$E$14=2012,Hoja1!BX7,IF(Hoja2!$E$14=2013,Hoja1!AZ7))))))</f>
        <v>0.56306731174079117</v>
      </c>
      <c r="N102" s="17">
        <f>IF($E$14=2008,Hoja1!FR7,IF(Hoja2!$E$14=2009,Hoja1!ET7,IF(Hoja2!$E$14=2010,Hoja1!DV7,IF(Hoja2!$E$14=2011,Hoja1!CX7,IF(Hoja2!$E$14=2012,Hoja1!BZ7,IF(Hoja2!$E$14=2013,Hoja1!BB7))))))</f>
        <v>7.2030921327979031E-2</v>
      </c>
      <c r="O102" s="17">
        <f>IF($E$14=2008,Hoja1!FT7,IF(Hoja2!$E$14=2009,Hoja1!EV7,IF(Hoja2!$E$14=2010,Hoja1!DX7,IF(Hoja2!$E$14=2011,Hoja1!CZ7,IF(Hoja2!$E$14=2012,Hoja1!CB7,IF(Hoja2!$E$14=2013,Hoja1!BD7))))))</f>
        <v>0.36490176693122983</v>
      </c>
      <c r="P102" s="17">
        <f>IF($E$14=2008,Hoja1!FV7,IF(Hoja2!$E$14=2009,Hoja1!EX7,IF(Hoja2!$E$14=2010,Hoja1!DZ7,IF(Hoja2!$E$14=2011,Hoja1!DB7,IF(Hoja2!$E$14=2012,Hoja1!CD7,IF(Hoja2!$E$14=2013,Hoja1!BF7))))))</f>
        <v>0.18601490512239086</v>
      </c>
      <c r="Q102" s="17">
        <f>IF($E$14=2008,Hoja1!FX7,IF(Hoja2!$E$14=2009,Hoja1!EZ7,IF(Hoja2!$E$14=2010,Hoja1!EB7,IF(Hoja2!$E$14=2011,Hoja1!DD7,IF(Hoja2!$E$14=2012,Hoja1!CF7,IF(Hoja2!$E$14=2013,Hoja1!BH7))))))</f>
        <v>0.19907037803793215</v>
      </c>
      <c r="R102" s="17">
        <f>IF($E$14=2008,Hoja1!FZ7,IF(Hoja2!$E$14=2009,Hoja1!FB7,IF(Hoja2!$E$14=2010,Hoja1!ED7,IF(Hoja2!$E$14=2011,Hoja1!DF7,IF(Hoja2!$E$14=2012,Hoja1!CH7,IF(Hoja2!$E$14=2013,Hoja1!BJ7))))))</f>
        <v>0.61491471683967702</v>
      </c>
      <c r="S102" s="17"/>
    </row>
    <row r="103" spans="3:21" x14ac:dyDescent="0.25">
      <c r="D103" s="1" t="s">
        <v>8</v>
      </c>
      <c r="E103" s="10">
        <f>IF($E$14=2012,Hoja1!J7,IF($E$14=2011,Hoja1!P7,IF($E$14=2010,Hoja1!V7,IF(Hoja2!$E$14=2009,Hoja1!AB7,IF(Hoja2!$E$14=2008,Hoja1!AH7,IF($E$14=2013,Hoja1!B7))))))</f>
        <v>144.90377399999994</v>
      </c>
      <c r="F103" s="10">
        <f>IF($E$14=2012,Hoja1!K7,IF($E$14=2011,Hoja1!Q7,IF($E$14=2010,Hoja1!W7,IF(Hoja2!$E$14=2009,Hoja1!AC7,IF(Hoja2!$E$14=2008,Hoja1!AI7,IF($E$14=2013,Hoja1!C7))))))</f>
        <v>182.59035887906941</v>
      </c>
      <c r="G103" s="10">
        <f>IF($E$14=2012,Hoja1!L7,IF($E$14=2011,Hoja1!R7,IF($E$14=2010,Hoja1!X7,IF(Hoja2!$E$14=2009,Hoja1!AD7,IF(Hoja2!$E$14=2008,Hoja1!AJ7,IF($E$14=2013,Hoja1!D7))))))</f>
        <v>226.95218645688985</v>
      </c>
      <c r="H103" s="10">
        <f>IF($E$14=2012,Hoja1!M7,IF($E$14=2011,Hoja1!S7,IF($E$14=2010,Hoja1!Y7,IF(Hoja2!$E$14=2009,Hoja1!AE7,IF(Hoja2!$E$14=2008,Hoja1!AK7,IF($E$14=2013,Hoja1!E7))))))</f>
        <v>66.145479999999978</v>
      </c>
      <c r="I103" s="1" t="s">
        <v>8</v>
      </c>
      <c r="J103" s="17">
        <f>IF($E$14=2008,Hoja1!FJ8,IF(Hoja2!$E$14=2009,Hoja1!EL8,IF(Hoja2!$E$14=2010,Hoja1!DN8,IF(Hoja2!$E$14=2011,Hoja1!CP8,IF(Hoja2!$E$14=2012,Hoja1!BR8,IF(Hoja2!$E$14=2013,Hoja1!AT8))))))</f>
        <v>0.75802670260334271</v>
      </c>
      <c r="K103" s="17">
        <f>IF($E$14=2008,Hoja1!FL8,IF(Hoja2!$E$14=2009,Hoja1!EN8,IF(Hoja2!$E$14=2010,Hoja1!DP8,IF(Hoja2!$E$14=2011,Hoja1!CR8,IF(Hoja2!$E$14=2012,Hoja1!BT8,IF(Hoja2!$E$14=2013,Hoja1!AV8))))))</f>
        <v>0.1803805330839762</v>
      </c>
      <c r="L103" s="17">
        <f>IF($E$14=2008,Hoja1!FN8,IF(Hoja2!$E$14=2009,Hoja1!EN8,IF(Hoja2!$E$14=2010,Hoja1!DR8,IF(Hoja2!$E$14=2011,Hoja1!CT8,IF(Hoja2!$E$14=2012,Hoja1!BV8,IF(Hoja2!$E$14=2013,Hoja1!AX8))))))</f>
        <v>6.1592764312681077E-2</v>
      </c>
      <c r="M103" s="17">
        <f>IF($E$14=2008,Hoja1!FP8,IF(Hoja2!$E$14=2009,Hoja1!ER8,IF(Hoja2!$E$14=2010,Hoja1!DT8,IF(Hoja2!$E$14=2011,Hoja1!CV8,IF(Hoja2!$E$14=2012,Hoja1!BX8,IF(Hoja2!$E$14=2013,Hoja1!AZ8))))))</f>
        <v>0.50479658365280067</v>
      </c>
      <c r="N103" s="17">
        <f>IF($E$14=2008,Hoja1!FR8,IF(Hoja2!$E$14=2009,Hoja1!ET8,IF(Hoja2!$E$14=2010,Hoja1!DV8,IF(Hoja2!$E$14=2011,Hoja1!CX8,IF(Hoja2!$E$14=2012,Hoja1!BZ8,IF(Hoja2!$E$14=2013,Hoja1!BB8))))))</f>
        <v>7.2007424133140374E-2</v>
      </c>
      <c r="O103" s="17">
        <f>IF($E$14=2008,Hoja1!FT8,IF(Hoja2!$E$14=2009,Hoja1!EV8,IF(Hoja2!$E$14=2010,Hoja1!DX8,IF(Hoja2!$E$14=2011,Hoja1!CZ8,IF(Hoja2!$E$14=2012,Hoja1!CB8,IF(Hoja2!$E$14=2013,Hoja1!BD8))))))</f>
        <v>0.42319599221405896</v>
      </c>
      <c r="P103" s="17">
        <f>IF($E$14=2008,Hoja1!FV8,IF(Hoja2!$E$14=2009,Hoja1!EX8,IF(Hoja2!$E$14=2010,Hoja1!DZ8,IF(Hoja2!$E$14=2011,Hoja1!DB8,IF(Hoja2!$E$14=2012,Hoja1!CD8,IF(Hoja2!$E$14=2013,Hoja1!BF8))))))</f>
        <v>0.15696084984010153</v>
      </c>
      <c r="Q103" s="17">
        <f>IF($E$14=2008,Hoja1!FX8,IF(Hoja2!$E$14=2009,Hoja1!EZ8,IF(Hoja2!$E$14=2010,Hoja1!EB8,IF(Hoja2!$E$14=2011,Hoja1!DD8,IF(Hoja2!$E$14=2012,Hoja1!CF8,IF(Hoja2!$E$14=2013,Hoja1!BH8))))))</f>
        <v>0.20716072194507484</v>
      </c>
      <c r="R103" s="17">
        <f>IF($E$14=2008,Hoja1!FZ8,IF(Hoja2!$E$14=2009,Hoja1!FB8,IF(Hoja2!$E$14=2010,Hoja1!ED8,IF(Hoja2!$E$14=2011,Hoja1!DF8,IF(Hoja2!$E$14=2012,Hoja1!CH8,IF(Hoja2!$E$14=2013,Hoja1!BJ8))))))</f>
        <v>0.63587842821482354</v>
      </c>
      <c r="S103" s="17"/>
    </row>
    <row r="104" spans="3:21" x14ac:dyDescent="0.25">
      <c r="D104" s="1" t="s">
        <v>9</v>
      </c>
      <c r="E104" s="10">
        <f>IF($E$14=2012,Hoja1!J8,IF($E$14=2011,Hoja1!P8,IF($E$14=2010,Hoja1!V8,IF(Hoja2!$E$14=2009,Hoja1!AB8,IF(Hoja2!$E$14=2008,Hoja1!AH8,IF($E$14=2013,Hoja1!B8))))))</f>
        <v>40.054297142857145</v>
      </c>
      <c r="F104" s="10">
        <f>IF($E$14=2012,Hoja1!K8,IF($E$14=2011,Hoja1!Q8,IF($E$14=2010,Hoja1!W8,IF(Hoja2!$E$14=2009,Hoja1!AC8,IF(Hoja2!$E$14=2008,Hoja1!AI8,IF($E$14=2013,Hoja1!C8))))))</f>
        <v>98.201723669912923</v>
      </c>
      <c r="G104" s="10">
        <f>IF($E$14=2012,Hoja1!L8,IF($E$14=2011,Hoja1!R8,IF($E$14=2010,Hoja1!X8,IF(Hoja2!$E$14=2009,Hoja1!AD8,IF(Hoja2!$E$14=2008,Hoja1!AJ8,IF($E$14=2013,Hoja1!D8))))))</f>
        <v>154.10674759262525</v>
      </c>
      <c r="H104" s="10">
        <f>IF($E$14=2012,Hoja1!M8,IF($E$14=2011,Hoja1!S8,IF($E$14=2010,Hoja1!Y8,IF(Hoja2!$E$14=2009,Hoja1!AE8,IF(Hoja2!$E$14=2008,Hoja1!AK8,IF($E$14=2013,Hoja1!E8))))))</f>
        <v>67.327510000000004</v>
      </c>
      <c r="I104" s="1" t="s">
        <v>9</v>
      </c>
      <c r="J104" s="17">
        <f>IF($E$14=2008,Hoja1!FJ9,IF(Hoja2!$E$14=2009,Hoja1!EL9,IF(Hoja2!$E$14=2010,Hoja1!DN9,IF(Hoja2!$E$14=2011,Hoja1!CP9,IF(Hoja2!$E$14=2012,Hoja1!BR9,IF(Hoja2!$E$14=2013,Hoja1!AT9))))))</f>
        <v>0.71438152810285227</v>
      </c>
      <c r="K104" s="17">
        <f>IF($E$14=2008,Hoja1!FL9,IF(Hoja2!$E$14=2009,Hoja1!EN9,IF(Hoja2!$E$14=2010,Hoja1!DP9,IF(Hoja2!$E$14=2011,Hoja1!CR9,IF(Hoja2!$E$14=2012,Hoja1!BT9,IF(Hoja2!$E$14=2013,Hoja1!AV9))))))</f>
        <v>9.9903088693034117E-2</v>
      </c>
      <c r="L104" s="17">
        <f>IF($E$14=2008,Hoja1!FN9,IF(Hoja2!$E$14=2009,Hoja1!EN9,IF(Hoja2!$E$14=2010,Hoja1!DR9,IF(Hoja2!$E$14=2011,Hoja1!CT9,IF(Hoja2!$E$14=2012,Hoja1!BV9,IF(Hoja2!$E$14=2013,Hoja1!AX9))))))</f>
        <v>0.18571538320411354</v>
      </c>
      <c r="M104" s="17">
        <f>IF($E$14=2008,Hoja1!FP9,IF(Hoja2!$E$14=2009,Hoja1!ER9,IF(Hoja2!$E$14=2010,Hoja1!DT9,IF(Hoja2!$E$14=2011,Hoja1!CV9,IF(Hoja2!$E$14=2012,Hoja1!BX9,IF(Hoja2!$E$14=2013,Hoja1!AZ9))))))</f>
        <v>0.4760694375828447</v>
      </c>
      <c r="N104" s="17">
        <f>IF($E$14=2008,Hoja1!FR9,IF(Hoja2!$E$14=2009,Hoja1!ET9,IF(Hoja2!$E$14=2010,Hoja1!DV9,IF(Hoja2!$E$14=2011,Hoja1!CX9,IF(Hoja2!$E$14=2012,Hoja1!BZ9,IF(Hoja2!$E$14=2013,Hoja1!BB9))))))</f>
        <v>0.13392414325938384</v>
      </c>
      <c r="O104" s="17">
        <f>IF($E$14=2008,Hoja1!FT9,IF(Hoja2!$E$14=2009,Hoja1!EV9,IF(Hoja2!$E$14=2010,Hoja1!DX9,IF(Hoja2!$E$14=2011,Hoja1!CZ9,IF(Hoja2!$E$14=2012,Hoja1!CB9,IF(Hoja2!$E$14=2013,Hoja1!BD9))))))</f>
        <v>0.39000641915777146</v>
      </c>
      <c r="P104" s="17">
        <f>IF($E$14=2008,Hoja1!FV9,IF(Hoja2!$E$14=2009,Hoja1!EX9,IF(Hoja2!$E$14=2010,Hoja1!DZ9,IF(Hoja2!$E$14=2011,Hoja1!DB9,IF(Hoja2!$E$14=2012,Hoja1!CD9,IF(Hoja2!$E$14=2013,Hoja1!BF9))))))</f>
        <v>0.21068841298400637</v>
      </c>
      <c r="Q104" s="17">
        <f>IF($E$14=2008,Hoja1!FX9,IF(Hoja2!$E$14=2009,Hoja1!EZ9,IF(Hoja2!$E$14=2010,Hoja1!EB9,IF(Hoja2!$E$14=2011,Hoja1!DD9,IF(Hoja2!$E$14=2012,Hoja1!CF9,IF(Hoja2!$E$14=2013,Hoja1!BH9))))))</f>
        <v>0.27965973545613027</v>
      </c>
      <c r="R104" s="17">
        <f>IF($E$14=2008,Hoja1!FZ9,IF(Hoja2!$E$14=2009,Hoja1!FB9,IF(Hoja2!$E$14=2010,Hoja1!ED9,IF(Hoja2!$E$14=2011,Hoja1!DF9,IF(Hoja2!$E$14=2012,Hoja1!CH9,IF(Hoja2!$E$14=2013,Hoja1!BJ9))))))</f>
        <v>0.50965185155986348</v>
      </c>
      <c r="S104" s="17"/>
    </row>
    <row r="105" spans="3:21" x14ac:dyDescent="0.25">
      <c r="D105" s="1" t="s">
        <v>10</v>
      </c>
      <c r="E105" s="10">
        <f>IF($E$14=2012,Hoja1!J9,IF($E$14=2011,Hoja1!P9,IF($E$14=2010,Hoja1!V9,IF(Hoja2!$E$14=2009,Hoja1!AB9,IF(Hoja2!$E$14=2008,Hoja1!AH9,IF($E$14=2013,Hoja1!B9))))))</f>
        <v>65.865304571428581</v>
      </c>
      <c r="F105" s="10">
        <f>IF($E$14=2012,Hoja1!K9,IF($E$14=2011,Hoja1!Q9,IF($E$14=2010,Hoja1!W9,IF(Hoja2!$E$14=2009,Hoja1!AC9,IF(Hoja2!$E$14=2008,Hoja1!AI9,IF($E$14=2013,Hoja1!C9))))))</f>
        <v>183.7631617714548</v>
      </c>
      <c r="G105" s="10">
        <f>IF($E$14=2012,Hoja1!L9,IF($E$14=2011,Hoja1!R9,IF($E$14=2010,Hoja1!X9,IF(Hoja2!$E$14=2009,Hoja1!AD9,IF(Hoja2!$E$14=2008,Hoja1!AJ9,IF($E$14=2013,Hoja1!D9))))))</f>
        <v>469.56499200285975</v>
      </c>
      <c r="H105" s="10">
        <f>IF($E$14=2012,Hoja1!M9,IF($E$14=2011,Hoja1!S9,IF($E$14=2010,Hoja1!Y9,IF(Hoja2!$E$14=2009,Hoja1!AE9,IF(Hoja2!$E$14=2008,Hoja1!AK9,IF($E$14=2013,Hoja1!E9))))))</f>
        <v>12.952519999999998</v>
      </c>
      <c r="I105" s="1" t="s">
        <v>10</v>
      </c>
      <c r="J105" s="17">
        <f>IF($E$14=2008,Hoja1!FJ10,IF(Hoja2!$E$14=2009,Hoja1!EL10,IF(Hoja2!$E$14=2010,Hoja1!DN10,IF(Hoja2!$E$14=2011,Hoja1!CP10,IF(Hoja2!$E$14=2012,Hoja1!BR10,IF(Hoja2!$E$14=2013,Hoja1!AT10))))))</f>
        <v>0.58923435111291156</v>
      </c>
      <c r="K105" s="17">
        <f>IF($E$14=2008,Hoja1!FL10,IF(Hoja2!$E$14=2009,Hoja1!EN10,IF(Hoja2!$E$14=2010,Hoja1!DP10,IF(Hoja2!$E$14=2011,Hoja1!CR10,IF(Hoja2!$E$14=2012,Hoja1!BT10,IF(Hoja2!$E$14=2013,Hoja1!AV10))))))</f>
        <v>0.12784747899746185</v>
      </c>
      <c r="L105" s="17">
        <f>IF($E$14=2008,Hoja1!FN10,IF(Hoja2!$E$14=2009,Hoja1!EN10,IF(Hoja2!$E$14=2010,Hoja1!DR10,IF(Hoja2!$E$14=2011,Hoja1!CT10,IF(Hoja2!$E$14=2012,Hoja1!BV10,IF(Hoja2!$E$14=2013,Hoja1!AX10))))))</f>
        <v>0.28291816988962659</v>
      </c>
      <c r="M105" s="17">
        <f>IF($E$14=2008,Hoja1!FP10,IF(Hoja2!$E$14=2009,Hoja1!ER10,IF(Hoja2!$E$14=2010,Hoja1!DT10,IF(Hoja2!$E$14=2011,Hoja1!CV10,IF(Hoja2!$E$14=2012,Hoja1!BX10,IF(Hoja2!$E$14=2013,Hoja1!AZ10))))))</f>
        <v>0.54235573761324751</v>
      </c>
      <c r="N105" s="17">
        <f>IF($E$14=2008,Hoja1!FR10,IF(Hoja2!$E$14=2009,Hoja1!ET10,IF(Hoja2!$E$14=2010,Hoja1!DV10,IF(Hoja2!$E$14=2011,Hoja1!CX10,IF(Hoja2!$E$14=2012,Hoja1!BZ10,IF(Hoja2!$E$14=2013,Hoja1!BB10))))))</f>
        <v>9.0581128743942321E-2</v>
      </c>
      <c r="O105" s="17">
        <f>IF($E$14=2008,Hoja1!FT10,IF(Hoja2!$E$14=2009,Hoja1!EV10,IF(Hoja2!$E$14=2010,Hoja1!DX10,IF(Hoja2!$E$14=2011,Hoja1!CZ10,IF(Hoja2!$E$14=2012,Hoja1!CB10,IF(Hoja2!$E$14=2013,Hoja1!BD10))))))</f>
        <v>0.36706313364281012</v>
      </c>
      <c r="P105" s="17">
        <f>IF($E$14=2008,Hoja1!FV10,IF(Hoja2!$E$14=2009,Hoja1!EX10,IF(Hoja2!$E$14=2010,Hoja1!DZ10,IF(Hoja2!$E$14=2011,Hoja1!DB10,IF(Hoja2!$E$14=2012,Hoja1!CD10,IF(Hoja2!$E$14=2013,Hoja1!BF10))))))</f>
        <v>0.10653471207376999</v>
      </c>
      <c r="Q105" s="17">
        <f>IF($E$14=2008,Hoja1!FX10,IF(Hoja2!$E$14=2009,Hoja1!EZ10,IF(Hoja2!$E$14=2010,Hoja1!EB10,IF(Hoja2!$E$14=2011,Hoja1!DD10,IF(Hoja2!$E$14=2012,Hoja1!CF10,IF(Hoja2!$E$14=2013,Hoja1!BH10))))))</f>
        <v>0.14909188619281979</v>
      </c>
      <c r="R105" s="17">
        <f>IF($E$14=2008,Hoja1!FZ10,IF(Hoja2!$E$14=2009,Hoja1!FB10,IF(Hoja2!$E$14=2010,Hoja1!ED10,IF(Hoja2!$E$14=2011,Hoja1!DF10,IF(Hoja2!$E$14=2012,Hoja1!CH10,IF(Hoja2!$E$14=2013,Hoja1!BJ10))))))</f>
        <v>0.74437340173341016</v>
      </c>
      <c r="S105" s="17"/>
    </row>
    <row r="106" spans="3:21" x14ac:dyDescent="0.25">
      <c r="D106" s="1" t="s">
        <v>11</v>
      </c>
      <c r="E106" s="10">
        <f>IF($E$14=2012,Hoja1!J10,IF($E$14=2011,Hoja1!P10,IF($E$14=2010,Hoja1!V10,IF(Hoja2!$E$14=2009,Hoja1!AB10,IF(Hoja2!$E$14=2008,Hoja1!AH10,IF($E$14=2013,Hoja1!B10))))))</f>
        <v>118.71202914285709</v>
      </c>
      <c r="F106" s="10">
        <f>IF($E$14=2012,Hoja1!K10,IF($E$14=2011,Hoja1!Q10,IF($E$14=2010,Hoja1!W10,IF(Hoja2!$E$14=2009,Hoja1!AC10,IF(Hoja2!$E$14=2008,Hoja1!AI10,IF($E$14=2013,Hoja1!C10))))))</f>
        <v>145.44317946611966</v>
      </c>
      <c r="G106" s="10">
        <f>IF($E$14=2012,Hoja1!L10,IF($E$14=2011,Hoja1!R10,IF($E$14=2010,Hoja1!X10,IF(Hoja2!$E$14=2009,Hoja1!AD10,IF(Hoja2!$E$14=2008,Hoja1!AJ10,IF($E$14=2013,Hoja1!D10))))))</f>
        <v>481.00278902310589</v>
      </c>
      <c r="H106" s="10">
        <f>IF($E$14=2012,Hoja1!M10,IF($E$14=2011,Hoja1!S10,IF($E$14=2010,Hoja1!Y10,IF(Hoja2!$E$14=2009,Hoja1!AE10,IF(Hoja2!$E$14=2008,Hoja1!AK10,IF($E$14=2013,Hoja1!E10))))))</f>
        <v>5.2177800000000003</v>
      </c>
      <c r="I106" s="1" t="s">
        <v>11</v>
      </c>
      <c r="J106" s="17">
        <f>IF($E$14=2008,Hoja1!FJ11,IF(Hoja2!$E$14=2009,Hoja1!EL11,IF(Hoja2!$E$14=2010,Hoja1!DN11,IF(Hoja2!$E$14=2011,Hoja1!CP11,IF(Hoja2!$E$14=2012,Hoja1!BR11,IF(Hoja2!$E$14=2013,Hoja1!AT11))))))</f>
        <v>0.47858014398550452</v>
      </c>
      <c r="K106" s="17">
        <f>IF($E$14=2008,Hoja1!FL11,IF(Hoja2!$E$14=2009,Hoja1!EN11,IF(Hoja2!$E$14=2010,Hoja1!DP11,IF(Hoja2!$E$14=2011,Hoja1!CR11,IF(Hoja2!$E$14=2012,Hoja1!BT11,IF(Hoja2!$E$14=2013,Hoja1!AV11))))))</f>
        <v>7.2067928261124958E-2</v>
      </c>
      <c r="L106" s="17">
        <f>IF($E$14=2008,Hoja1!FN11,IF(Hoja2!$E$14=2009,Hoja1!EN11,IF(Hoja2!$E$14=2010,Hoja1!DR11,IF(Hoja2!$E$14=2011,Hoja1!CT11,IF(Hoja2!$E$14=2012,Hoja1!BV11,IF(Hoja2!$E$14=2013,Hoja1!AX11))))))</f>
        <v>0.44935192775337057</v>
      </c>
      <c r="M106" s="17">
        <f>IF($E$14=2008,Hoja1!FP11,IF(Hoja2!$E$14=2009,Hoja1!ER11,IF(Hoja2!$E$14=2010,Hoja1!DT11,IF(Hoja2!$E$14=2011,Hoja1!CV11,IF(Hoja2!$E$14=2012,Hoja1!BX11,IF(Hoja2!$E$14=2013,Hoja1!AZ11))))))</f>
        <v>0.66238965215544643</v>
      </c>
      <c r="N106" s="17">
        <f>IF($E$14=2008,Hoja1!FR11,IF(Hoja2!$E$14=2009,Hoja1!ET11,IF(Hoja2!$E$14=2010,Hoja1!DV11,IF(Hoja2!$E$14=2011,Hoja1!CX11,IF(Hoja2!$E$14=2012,Hoja1!BZ11,IF(Hoja2!$E$14=2013,Hoja1!BB11))))))</f>
        <v>0.17971169140781298</v>
      </c>
      <c r="O106" s="17">
        <f>IF($E$14=2008,Hoja1!FT11,IF(Hoja2!$E$14=2009,Hoja1!EV11,IF(Hoja2!$E$14=2010,Hoja1!DX11,IF(Hoja2!$E$14=2011,Hoja1!CZ11,IF(Hoja2!$E$14=2012,Hoja1!CB11,IF(Hoja2!$E$14=2013,Hoja1!BD11))))))</f>
        <v>0.15789865643674059</v>
      </c>
      <c r="P106" s="17">
        <f>IF($E$14=2008,Hoja1!FV11,IF(Hoja2!$E$14=2009,Hoja1!EX11,IF(Hoja2!$E$14=2010,Hoja1!DZ11,IF(Hoja2!$E$14=2011,Hoja1!DB11,IF(Hoja2!$E$14=2012,Hoja1!CD11,IF(Hoja2!$E$14=2013,Hoja1!BF11))))))</f>
        <v>5.4570699643051064E-2</v>
      </c>
      <c r="Q106" s="17">
        <f>IF($E$14=2008,Hoja1!FX11,IF(Hoja2!$E$14=2009,Hoja1!EZ11,IF(Hoja2!$E$14=2010,Hoja1!EB11,IF(Hoja2!$E$14=2011,Hoja1!DD11,IF(Hoja2!$E$14=2012,Hoja1!CF11,IF(Hoja2!$E$14=2013,Hoja1!BH11))))))</f>
        <v>0.1731559216348019</v>
      </c>
      <c r="R106" s="17">
        <f>IF($E$14=2008,Hoja1!FZ11,IF(Hoja2!$E$14=2009,Hoja1!FB11,IF(Hoja2!$E$14=2010,Hoja1!ED11,IF(Hoja2!$E$14=2011,Hoja1!DF11,IF(Hoja2!$E$14=2012,Hoja1!CH11,IF(Hoja2!$E$14=2013,Hoja1!BJ11))))))</f>
        <v>0.77227337872214707</v>
      </c>
      <c r="S106" s="17"/>
    </row>
    <row r="107" spans="3:21" x14ac:dyDescent="0.25">
      <c r="D107" s="1" t="s">
        <v>12</v>
      </c>
      <c r="E107" s="10">
        <f>IF($E$14=2012,Hoja1!J11,IF($E$14=2011,Hoja1!P11,IF($E$14=2010,Hoja1!V11,IF(Hoja2!$E$14=2009,Hoja1!AB11,IF(Hoja2!$E$14=2008,Hoja1!AH11,IF($E$14=2013,Hoja1!B11))))))</f>
        <v>60.079583428571446</v>
      </c>
      <c r="F107" s="10">
        <f>IF($E$14=2012,Hoja1!K11,IF($E$14=2011,Hoja1!Q11,IF($E$14=2010,Hoja1!W11,IF(Hoja2!$E$14=2009,Hoja1!AC11,IF(Hoja2!$E$14=2008,Hoja1!AI11,IF($E$14=2013,Hoja1!C11))))))</f>
        <v>86.321371068349734</v>
      </c>
      <c r="G107" s="10">
        <f>IF($E$14=2012,Hoja1!L11,IF($E$14=2011,Hoja1!R11,IF($E$14=2010,Hoja1!X11,IF(Hoja2!$E$14=2009,Hoja1!AD11,IF(Hoja2!$E$14=2008,Hoja1!AJ11,IF($E$14=2013,Hoja1!D11))))))</f>
        <v>175.74307918004666</v>
      </c>
      <c r="H107" s="10">
        <f>IF($E$14=2012,Hoja1!M11,IF($E$14=2011,Hoja1!S11,IF($E$14=2010,Hoja1!Y11,IF(Hoja2!$E$14=2009,Hoja1!AE11,IF(Hoja2!$E$14=2008,Hoja1!AK11,IF($E$14=2013,Hoja1!E11))))))</f>
        <v>10.55897</v>
      </c>
      <c r="I107" s="1" t="s">
        <v>12</v>
      </c>
      <c r="J107" s="17">
        <f>IF($E$14=2008,Hoja1!FJ12,IF(Hoja2!$E$14=2009,Hoja1!EL12,IF(Hoja2!$E$14=2010,Hoja1!DN12,IF(Hoja2!$E$14=2011,Hoja1!CP12,IF(Hoja2!$E$14=2012,Hoja1!BR12,IF(Hoja2!$E$14=2013,Hoja1!AT12))))))</f>
        <v>0.87035273908262112</v>
      </c>
      <c r="K107" s="17">
        <f>IF($E$14=2008,Hoja1!FL12,IF(Hoja2!$E$14=2009,Hoja1!EN12,IF(Hoja2!$E$14=2010,Hoja1!DP12,IF(Hoja2!$E$14=2011,Hoja1!CR12,IF(Hoja2!$E$14=2012,Hoja1!BT12,IF(Hoja2!$E$14=2013,Hoja1!AV12))))))</f>
        <v>5.4803642304120589E-2</v>
      </c>
      <c r="L107" s="17">
        <f>IF($E$14=2008,Hoja1!FN12,IF(Hoja2!$E$14=2009,Hoja1!EN12,IF(Hoja2!$E$14=2010,Hoja1!DR12,IF(Hoja2!$E$14=2011,Hoja1!CT12,IF(Hoja2!$E$14=2012,Hoja1!BV12,IF(Hoja2!$E$14=2013,Hoja1!AX12))))))</f>
        <v>7.4843618613258195E-2</v>
      </c>
      <c r="M107" s="17">
        <f>IF($E$14=2008,Hoja1!FP12,IF(Hoja2!$E$14=2009,Hoja1!ER12,IF(Hoja2!$E$14=2010,Hoja1!DT12,IF(Hoja2!$E$14=2011,Hoja1!CV12,IF(Hoja2!$E$14=2012,Hoja1!BX12,IF(Hoja2!$E$14=2013,Hoja1!AZ12))))))</f>
        <v>0.67855255578034102</v>
      </c>
      <c r="N107" s="17">
        <f>IF($E$14=2008,Hoja1!FR12,IF(Hoja2!$E$14=2009,Hoja1!ET12,IF(Hoja2!$E$14=2010,Hoja1!DV12,IF(Hoja2!$E$14=2011,Hoja1!CX12,IF(Hoja2!$E$14=2012,Hoja1!BZ12,IF(Hoja2!$E$14=2013,Hoja1!BB12))))))</f>
        <v>0.13648674694802715</v>
      </c>
      <c r="O107" s="17">
        <f>IF($E$14=2008,Hoja1!FT12,IF(Hoja2!$E$14=2009,Hoja1!EV12,IF(Hoja2!$E$14=2010,Hoja1!DX12,IF(Hoja2!$E$14=2011,Hoja1!CZ12,IF(Hoja2!$E$14=2012,Hoja1!CB12,IF(Hoja2!$E$14=2013,Hoja1!BD12))))))</f>
        <v>0.18496069727163192</v>
      </c>
      <c r="P107" s="17">
        <f>IF($E$14=2008,Hoja1!FV12,IF(Hoja2!$E$14=2009,Hoja1!EX12,IF(Hoja2!$E$14=2010,Hoja1!DZ12,IF(Hoja2!$E$14=2011,Hoja1!DB12,IF(Hoja2!$E$14=2012,Hoja1!CD12,IF(Hoja2!$E$14=2013,Hoja1!BF12))))))</f>
        <v>0.25834957689033178</v>
      </c>
      <c r="Q107" s="17">
        <f>IF($E$14=2008,Hoja1!FX12,IF(Hoja2!$E$14=2009,Hoja1!EZ12,IF(Hoja2!$E$14=2010,Hoja1!EB12,IF(Hoja2!$E$14=2011,Hoja1!DD12,IF(Hoja2!$E$14=2012,Hoja1!CF12,IF(Hoja2!$E$14=2013,Hoja1!BH12))))))</f>
        <v>0.17158955136019788</v>
      </c>
      <c r="R107" s="17">
        <f>IF($E$14=2008,Hoja1!FZ12,IF(Hoja2!$E$14=2009,Hoja1!FB12,IF(Hoja2!$E$14=2010,Hoja1!ED12,IF(Hoja2!$E$14=2011,Hoja1!DF12,IF(Hoja2!$E$14=2012,Hoja1!CH12,IF(Hoja2!$E$14=2013,Hoja1!BJ12))))))</f>
        <v>0.5700608717494704</v>
      </c>
      <c r="S107" s="17"/>
    </row>
    <row r="108" spans="3:21" x14ac:dyDescent="0.25">
      <c r="D108" s="1" t="s">
        <v>13</v>
      </c>
      <c r="E108" s="10">
        <f>IF($E$14=2012,Hoja1!J12,IF($E$14=2011,Hoja1!P12,IF($E$14=2010,Hoja1!V12,IF(Hoja2!$E$14=2009,Hoja1!AB12,IF(Hoja2!$E$14=2008,Hoja1!AH12,IF($E$14=2013,Hoja1!B12))))))</f>
        <v>92.171024000000017</v>
      </c>
      <c r="F108" s="10">
        <f>IF($E$14=2012,Hoja1!K12,IF($E$14=2011,Hoja1!Q12,IF($E$14=2010,Hoja1!W12,IF(Hoja2!$E$14=2009,Hoja1!AC12,IF(Hoja2!$E$14=2008,Hoja1!AI12,IF($E$14=2013,Hoja1!C12))))))</f>
        <v>147.03044406644207</v>
      </c>
      <c r="G108" s="10">
        <f>IF($E$14=2012,Hoja1!L12,IF($E$14=2011,Hoja1!R12,IF($E$14=2010,Hoja1!X12,IF(Hoja2!$E$14=2009,Hoja1!AD12,IF(Hoja2!$E$14=2008,Hoja1!AJ12,IF($E$14=2013,Hoja1!D12))))))</f>
        <v>574.14936370888165</v>
      </c>
      <c r="H108" s="10">
        <f>IF($E$14=2012,Hoja1!M12,IF($E$14=2011,Hoja1!S12,IF($E$14=2010,Hoja1!Y12,IF(Hoja2!$E$14=2009,Hoja1!AE12,IF(Hoja2!$E$14=2008,Hoja1!AK12,IF($E$14=2013,Hoja1!E12))))))</f>
        <v>8.54026</v>
      </c>
      <c r="I108" s="1" t="s">
        <v>13</v>
      </c>
      <c r="J108" s="17">
        <f>IF($E$14=2008,Hoja1!FJ13,IF(Hoja2!$E$14=2009,Hoja1!EL13,IF(Hoja2!$E$14=2010,Hoja1!DN13,IF(Hoja2!$E$14=2011,Hoja1!CP13,IF(Hoja2!$E$14=2012,Hoja1!BR13,IF(Hoja2!$E$14=2013,Hoja1!AT13))))))</f>
        <v>0.54426215336394668</v>
      </c>
      <c r="K108" s="17">
        <f>IF($E$14=2008,Hoja1!FL13,IF(Hoja2!$E$14=2009,Hoja1!EN13,IF(Hoja2!$E$14=2010,Hoja1!DP13,IF(Hoja2!$E$14=2011,Hoja1!CR13,IF(Hoja2!$E$14=2012,Hoja1!BT13,IF(Hoja2!$E$14=2013,Hoja1!AV13))))))</f>
        <v>0.13826406008031328</v>
      </c>
      <c r="L108" s="17">
        <f>IF($E$14=2008,Hoja1!FN13,IF(Hoja2!$E$14=2009,Hoja1!EN13,IF(Hoja2!$E$14=2010,Hoja1!DR13,IF(Hoja2!$E$14=2011,Hoja1!CT13,IF(Hoja2!$E$14=2012,Hoja1!BV13,IF(Hoja2!$E$14=2013,Hoja1!AX13))))))</f>
        <v>0.31747378655573993</v>
      </c>
      <c r="M108" s="17">
        <f>IF($E$14=2008,Hoja1!FP13,IF(Hoja2!$E$14=2009,Hoja1!ER13,IF(Hoja2!$E$14=2010,Hoja1!DT13,IF(Hoja2!$E$14=2011,Hoja1!CV13,IF(Hoja2!$E$14=2012,Hoja1!BX13,IF(Hoja2!$E$14=2013,Hoja1!AZ13))))))</f>
        <v>0.65881179228455355</v>
      </c>
      <c r="N108" s="17">
        <f>IF($E$14=2008,Hoja1!FR13,IF(Hoja2!$E$14=2009,Hoja1!ET13,IF(Hoja2!$E$14=2010,Hoja1!DV13,IF(Hoja2!$E$14=2011,Hoja1!CX13,IF(Hoja2!$E$14=2012,Hoja1!BZ13,IF(Hoja2!$E$14=2013,Hoja1!BB13))))))</f>
        <v>0.1265221207565069</v>
      </c>
      <c r="O108" s="17">
        <f>IF($E$14=2008,Hoja1!FT13,IF(Hoja2!$E$14=2009,Hoja1!EV13,IF(Hoja2!$E$14=2010,Hoja1!DX13,IF(Hoja2!$E$14=2011,Hoja1!CZ13,IF(Hoja2!$E$14=2012,Hoja1!CB13,IF(Hoja2!$E$14=2013,Hoja1!BD13))))))</f>
        <v>0.21466608695893954</v>
      </c>
      <c r="P108" s="17">
        <f>IF($E$14=2008,Hoja1!FV13,IF(Hoja2!$E$14=2009,Hoja1!EX13,IF(Hoja2!$E$14=2010,Hoja1!DZ13,IF(Hoja2!$E$14=2011,Hoja1!DB13,IF(Hoja2!$E$14=2012,Hoja1!CD13,IF(Hoja2!$E$14=2013,Hoja1!BF13))))))</f>
        <v>0.17866670304393303</v>
      </c>
      <c r="Q108" s="17">
        <f>IF($E$14=2008,Hoja1!FX13,IF(Hoja2!$E$14=2009,Hoja1!EZ13,IF(Hoja2!$E$14=2010,Hoja1!EB13,IF(Hoja2!$E$14=2011,Hoja1!DD13,IF(Hoja2!$E$14=2012,Hoja1!CF13,IF(Hoja2!$E$14=2013,Hoja1!BH13))))))</f>
        <v>0.14238343038505014</v>
      </c>
      <c r="R108" s="17">
        <f>IF($E$14=2008,Hoja1!FZ13,IF(Hoja2!$E$14=2009,Hoja1!FB13,IF(Hoja2!$E$14=2010,Hoja1!ED13,IF(Hoja2!$E$14=2011,Hoja1!DF13,IF(Hoja2!$E$14=2012,Hoja1!CH13,IF(Hoja2!$E$14=2013,Hoja1!BJ13))))))</f>
        <v>0.67894986657101686</v>
      </c>
      <c r="S108" s="17"/>
    </row>
    <row r="109" spans="3:21" x14ac:dyDescent="0.25">
      <c r="D109" s="1" t="s">
        <v>14</v>
      </c>
      <c r="E109" s="10">
        <f>IF($E$14=2012,Hoja1!J13,IF($E$14=2011,Hoja1!P13,IF($E$14=2010,Hoja1!V13,IF(Hoja2!$E$14=2009,Hoja1!AB13,IF(Hoja2!$E$14=2008,Hoja1!AH13,IF($E$14=2013,Hoja1!B13))))))</f>
        <v>248.40905742857137</v>
      </c>
      <c r="F109" s="10">
        <f>IF($E$14=2012,Hoja1!K13,IF($E$14=2011,Hoja1!Q13,IF($E$14=2010,Hoja1!W13,IF(Hoja2!$E$14=2009,Hoja1!AC13,IF(Hoja2!$E$14=2008,Hoja1!AI13,IF($E$14=2013,Hoja1!C13))))))</f>
        <v>339.39692494832195</v>
      </c>
      <c r="G109" s="10">
        <f>IF($E$14=2012,Hoja1!L13,IF($E$14=2011,Hoja1!R13,IF($E$14=2010,Hoja1!X13,IF(Hoja2!$E$14=2009,Hoja1!AD13,IF(Hoja2!$E$14=2008,Hoja1!AJ13,IF($E$14=2013,Hoja1!D13))))))</f>
        <v>970.53398048558802</v>
      </c>
      <c r="H109" s="10">
        <f>IF($E$14=2012,Hoja1!M13,IF($E$14=2011,Hoja1!S13,IF($E$14=2010,Hoja1!Y13,IF(Hoja2!$E$14=2009,Hoja1!AE13,IF(Hoja2!$E$14=2008,Hoja1!AK13,IF($E$14=2013,Hoja1!E13))))))</f>
        <v>87.34506999999995</v>
      </c>
      <c r="I109" s="1" t="s">
        <v>14</v>
      </c>
      <c r="J109" s="17">
        <f>IF($E$14=2008,Hoja1!FJ14,IF(Hoja2!$E$14=2009,Hoja1!EL14,IF(Hoja2!$E$14=2010,Hoja1!DN14,IF(Hoja2!$E$14=2011,Hoja1!CP14,IF(Hoja2!$E$14=2012,Hoja1!BR14,IF(Hoja2!$E$14=2013,Hoja1!AT14))))))</f>
        <v>0.65987428838875506</v>
      </c>
      <c r="K109" s="17">
        <f>IF($E$14=2008,Hoja1!FL14,IF(Hoja2!$E$14=2009,Hoja1!EN14,IF(Hoja2!$E$14=2010,Hoja1!DP14,IF(Hoja2!$E$14=2011,Hoja1!CR14,IF(Hoja2!$E$14=2012,Hoja1!BT14,IF(Hoja2!$E$14=2013,Hoja1!AV14))))))</f>
        <v>0.15859594818247838</v>
      </c>
      <c r="L109" s="17">
        <f>IF($E$14=2008,Hoja1!FN14,IF(Hoja2!$E$14=2009,Hoja1!EN14,IF(Hoja2!$E$14=2010,Hoja1!DR14,IF(Hoja2!$E$14=2011,Hoja1!CT14,IF(Hoja2!$E$14=2012,Hoja1!BV14,IF(Hoja2!$E$14=2013,Hoja1!AX14))))))</f>
        <v>0.18152976342876651</v>
      </c>
      <c r="M109" s="17">
        <f>IF($E$14=2008,Hoja1!FP14,IF(Hoja2!$E$14=2009,Hoja1!ER14,IF(Hoja2!$E$14=2010,Hoja1!DT14,IF(Hoja2!$E$14=2011,Hoja1!CV14,IF(Hoja2!$E$14=2012,Hoja1!BX14,IF(Hoja2!$E$14=2013,Hoja1!AZ14))))))</f>
        <v>0.61148332267834105</v>
      </c>
      <c r="N109" s="17">
        <f>IF($E$14=2008,Hoja1!FR14,IF(Hoja2!$E$14=2009,Hoja1!ET14,IF(Hoja2!$E$14=2010,Hoja1!DV14,IF(Hoja2!$E$14=2011,Hoja1!CX14,IF(Hoja2!$E$14=2012,Hoja1!BZ14,IF(Hoja2!$E$14=2013,Hoja1!BB14))))))</f>
        <v>0.15626050435649277</v>
      </c>
      <c r="O109" s="17">
        <f>IF($E$14=2008,Hoja1!FT14,IF(Hoja2!$E$14=2009,Hoja1!EV14,IF(Hoja2!$E$14=2010,Hoja1!DX14,IF(Hoja2!$E$14=2011,Hoja1!CZ14,IF(Hoja2!$E$14=2012,Hoja1!CB14,IF(Hoja2!$E$14=2013,Hoja1!BD14))))))</f>
        <v>0.23225617296516612</v>
      </c>
      <c r="P109" s="17">
        <f>IF($E$14=2008,Hoja1!FV14,IF(Hoja2!$E$14=2009,Hoja1!EX14,IF(Hoja2!$E$14=2010,Hoja1!DZ14,IF(Hoja2!$E$14=2011,Hoja1!DB14,IF(Hoja2!$E$14=2012,Hoja1!CD14,IF(Hoja2!$E$14=2013,Hoja1!BF14))))))</f>
        <v>0.14810615353149945</v>
      </c>
      <c r="Q109" s="17">
        <f>IF($E$14=2008,Hoja1!FX14,IF(Hoja2!$E$14=2009,Hoja1!EZ14,IF(Hoja2!$E$14=2010,Hoja1!EB14,IF(Hoja2!$E$14=2011,Hoja1!DD14,IF(Hoja2!$E$14=2012,Hoja1!CF14,IF(Hoja2!$E$14=2013,Hoja1!BH14))))))</f>
        <v>0.24213344352854113</v>
      </c>
      <c r="R109" s="17">
        <f>IF($E$14=2008,Hoja1!FZ14,IF(Hoja2!$E$14=2009,Hoja1!FB14,IF(Hoja2!$E$14=2010,Hoja1!ED14,IF(Hoja2!$E$14=2011,Hoja1!DF14,IF(Hoja2!$E$14=2012,Hoja1!CH14,IF(Hoja2!$E$14=2013,Hoja1!BJ14))))))</f>
        <v>0.60976040293995937</v>
      </c>
      <c r="S109" s="17"/>
    </row>
    <row r="110" spans="3:21" x14ac:dyDescent="0.25">
      <c r="D110" s="1" t="s">
        <v>15</v>
      </c>
      <c r="E110" s="10">
        <f>IF($E$14=2012,Hoja1!J14,IF($E$14=2011,Hoja1!P14,IF($E$14=2010,Hoja1!V14,IF(Hoja2!$E$14=2009,Hoja1!AB14,IF(Hoja2!$E$14=2008,Hoja1!AH14,IF($E$14=2013,Hoja1!B14))))))</f>
        <v>259.88162200000016</v>
      </c>
      <c r="F110" s="10">
        <f>IF($E$14=2012,Hoja1!K14,IF($E$14=2011,Hoja1!Q14,IF($E$14=2010,Hoja1!W14,IF(Hoja2!$E$14=2009,Hoja1!AC14,IF(Hoja2!$E$14=2008,Hoja1!AI14,IF($E$14=2013,Hoja1!C14))))))</f>
        <v>264.83416076433821</v>
      </c>
      <c r="G110" s="10">
        <f>IF($E$14=2012,Hoja1!L14,IF($E$14=2011,Hoja1!R14,IF($E$14=2010,Hoja1!X14,IF(Hoja2!$E$14=2009,Hoja1!AD14,IF(Hoja2!$E$14=2008,Hoja1!AJ14,IF($E$14=2013,Hoja1!D14))))))</f>
        <v>334.97822966968511</v>
      </c>
      <c r="H110" s="10">
        <f>IF($E$14=2012,Hoja1!M14,IF($E$14=2011,Hoja1!S14,IF($E$14=2010,Hoja1!Y14,IF(Hoja2!$E$14=2009,Hoja1!AE14,IF(Hoja2!$E$14=2008,Hoja1!AK14,IF($E$14=2013,Hoja1!E14))))))</f>
        <v>76.579610000000002</v>
      </c>
      <c r="I110" s="1" t="s">
        <v>15</v>
      </c>
      <c r="J110" s="17">
        <f>IF($E$14=2008,Hoja1!FJ15,IF(Hoja2!$E$14=2009,Hoja1!EL15,IF(Hoja2!$E$14=2010,Hoja1!DN15,IF(Hoja2!$E$14=2011,Hoja1!CP15,IF(Hoja2!$E$14=2012,Hoja1!BR15,IF(Hoja2!$E$14=2013,Hoja1!AT15))))))</f>
        <v>0.65089762291848408</v>
      </c>
      <c r="K110" s="17">
        <f>IF($E$14=2008,Hoja1!FL15,IF(Hoja2!$E$14=2009,Hoja1!EN15,IF(Hoja2!$E$14=2010,Hoja1!DP15,IF(Hoja2!$E$14=2011,Hoja1!CR15,IF(Hoja2!$E$14=2012,Hoja1!BT15,IF(Hoja2!$E$14=2013,Hoja1!AV15))))))</f>
        <v>0.19704952434073991</v>
      </c>
      <c r="L110" s="17">
        <f>IF($E$14=2008,Hoja1!FN15,IF(Hoja2!$E$14=2009,Hoja1!EN15,IF(Hoja2!$E$14=2010,Hoja1!DR15,IF(Hoja2!$E$14=2011,Hoja1!CT15,IF(Hoja2!$E$14=2012,Hoja1!BV15,IF(Hoja2!$E$14=2013,Hoja1!AX15))))))</f>
        <v>0.15205285274077598</v>
      </c>
      <c r="M110" s="17">
        <f>IF($E$14=2008,Hoja1!FP15,IF(Hoja2!$E$14=2009,Hoja1!ER15,IF(Hoja2!$E$14=2010,Hoja1!DT15,IF(Hoja2!$E$14=2011,Hoja1!CV15,IF(Hoja2!$E$14=2012,Hoja1!BX15,IF(Hoja2!$E$14=2013,Hoja1!AZ15))))))</f>
        <v>0.51699965516354851</v>
      </c>
      <c r="N110" s="17">
        <f>IF($E$14=2008,Hoja1!FR15,IF(Hoja2!$E$14=2009,Hoja1!ET15,IF(Hoja2!$E$14=2010,Hoja1!DV15,IF(Hoja2!$E$14=2011,Hoja1!CX15,IF(Hoja2!$E$14=2012,Hoja1!BZ15,IF(Hoja2!$E$14=2013,Hoja1!BB15))))))</f>
        <v>0.10632619066659145</v>
      </c>
      <c r="O110" s="17">
        <f>IF($E$14=2008,Hoja1!FT15,IF(Hoja2!$E$14=2009,Hoja1!EV15,IF(Hoja2!$E$14=2010,Hoja1!DX15,IF(Hoja2!$E$14=2011,Hoja1!CZ15,IF(Hoja2!$E$14=2012,Hoja1!CB15,IF(Hoja2!$E$14=2013,Hoja1!BD15))))))</f>
        <v>0.37667415416985994</v>
      </c>
      <c r="P110" s="17">
        <f>IF($E$14=2008,Hoja1!FV15,IF(Hoja2!$E$14=2009,Hoja1!EX15,IF(Hoja2!$E$14=2010,Hoja1!DZ15,IF(Hoja2!$E$14=2011,Hoja1!DB15,IF(Hoja2!$E$14=2012,Hoja1!CD15,IF(Hoja2!$E$14=2013,Hoja1!BF15))))))</f>
        <v>0.28851790857123039</v>
      </c>
      <c r="Q110" s="17">
        <f>IF($E$14=2008,Hoja1!FX15,IF(Hoja2!$E$14=2009,Hoja1!EZ15,IF(Hoja2!$E$14=2010,Hoja1!EB15,IF(Hoja2!$E$14=2011,Hoja1!DD15,IF(Hoja2!$E$14=2012,Hoja1!CF15,IF(Hoja2!$E$14=2013,Hoja1!BH15))))))</f>
        <v>0.22953923013479555</v>
      </c>
      <c r="R110" s="17">
        <f>IF($E$14=2008,Hoja1!FZ15,IF(Hoja2!$E$14=2009,Hoja1!FB15,IF(Hoja2!$E$14=2010,Hoja1!ED15,IF(Hoja2!$E$14=2011,Hoja1!DF15,IF(Hoja2!$E$14=2012,Hoja1!CH15,IF(Hoja2!$E$14=2013,Hoja1!BJ15))))))</f>
        <v>0.48194286129397396</v>
      </c>
      <c r="S110" s="17"/>
    </row>
    <row r="111" spans="3:21" x14ac:dyDescent="0.25">
      <c r="D111" s="1" t="s">
        <v>16</v>
      </c>
      <c r="E111" s="10">
        <f>IF($E$14=2012,Hoja1!J15,IF($E$14=2011,Hoja1!P15,IF($E$14=2010,Hoja1!V15,IF(Hoja2!$E$14=2009,Hoja1!AB15,IF(Hoja2!$E$14=2008,Hoja1!AH15,IF($E$14=2013,Hoja1!B15))))))</f>
        <v>226.82579628571423</v>
      </c>
      <c r="F111" s="10">
        <f>IF($E$14=2012,Hoja1!K15,IF($E$14=2011,Hoja1!Q15,IF($E$14=2010,Hoja1!W15,IF(Hoja2!$E$14=2009,Hoja1!AC15,IF(Hoja2!$E$14=2008,Hoja1!AI15,IF($E$14=2013,Hoja1!C15))))))</f>
        <v>358.10712846686317</v>
      </c>
      <c r="G111" s="10">
        <f>IF($E$14=2012,Hoja1!L15,IF($E$14=2011,Hoja1!R15,IF($E$14=2010,Hoja1!X15,IF(Hoja2!$E$14=2009,Hoja1!AD15,IF(Hoja2!$E$14=2008,Hoja1!AJ15,IF($E$14=2013,Hoja1!D15))))))</f>
        <v>728.35558800446302</v>
      </c>
      <c r="H111" s="10">
        <f>IF($E$14=2012,Hoja1!M15,IF($E$14=2011,Hoja1!S15,IF($E$14=2010,Hoja1!Y15,IF(Hoja2!$E$14=2009,Hoja1!AE15,IF(Hoja2!$E$14=2008,Hoja1!AK15,IF($E$14=2013,Hoja1!E15))))))</f>
        <v>77.541530000000009</v>
      </c>
      <c r="I111" s="1" t="s">
        <v>16</v>
      </c>
      <c r="J111" s="17">
        <f>IF($E$14=2008,Hoja1!FJ16,IF(Hoja2!$E$14=2009,Hoja1!EL16,IF(Hoja2!$E$14=2010,Hoja1!DN16,IF(Hoja2!$E$14=2011,Hoja1!CP16,IF(Hoja2!$E$14=2012,Hoja1!BR16,IF(Hoja2!$E$14=2013,Hoja1!AT16))))))</f>
        <v>0.68500700777562229</v>
      </c>
      <c r="K111" s="17">
        <f>IF($E$14=2008,Hoja1!FL16,IF(Hoja2!$E$14=2009,Hoja1!EN16,IF(Hoja2!$E$14=2010,Hoja1!DP16,IF(Hoja2!$E$14=2011,Hoja1!CR16,IF(Hoja2!$E$14=2012,Hoja1!BT16,IF(Hoja2!$E$14=2013,Hoja1!AV16))))))</f>
        <v>0.1795808090041538</v>
      </c>
      <c r="L111" s="17">
        <f>IF($E$14=2008,Hoja1!FN16,IF(Hoja2!$E$14=2009,Hoja1!EN16,IF(Hoja2!$E$14=2010,Hoja1!DR16,IF(Hoja2!$E$14=2011,Hoja1!CT16,IF(Hoja2!$E$14=2012,Hoja1!BV16,IF(Hoja2!$E$14=2013,Hoja1!AX16))))))</f>
        <v>0.13541218322022378</v>
      </c>
      <c r="M111" s="17">
        <f>IF($E$14=2008,Hoja1!FP16,IF(Hoja2!$E$14=2009,Hoja1!ER16,IF(Hoja2!$E$14=2010,Hoja1!DT16,IF(Hoja2!$E$14=2011,Hoja1!CV16,IF(Hoja2!$E$14=2012,Hoja1!BX16,IF(Hoja2!$E$14=2013,Hoja1!AZ16))))))</f>
        <v>0.58456335361108558</v>
      </c>
      <c r="N111" s="17">
        <f>IF($E$14=2008,Hoja1!FR16,IF(Hoja2!$E$14=2009,Hoja1!ET16,IF(Hoja2!$E$14=2010,Hoja1!DV16,IF(Hoja2!$E$14=2011,Hoja1!CX16,IF(Hoja2!$E$14=2012,Hoja1!BZ16,IF(Hoja2!$E$14=2013,Hoja1!BB16))))))</f>
        <v>0.11277002729924367</v>
      </c>
      <c r="O111" s="17">
        <f>IF($E$14=2008,Hoja1!FT16,IF(Hoja2!$E$14=2009,Hoja1!EV16,IF(Hoja2!$E$14=2010,Hoja1!DX16,IF(Hoja2!$E$14=2011,Hoja1!CZ16,IF(Hoja2!$E$14=2012,Hoja1!CB16,IF(Hoja2!$E$14=2013,Hoja1!BD16))))))</f>
        <v>0.3026666190896708</v>
      </c>
      <c r="P111" s="17">
        <f>IF($E$14=2008,Hoja1!FV16,IF(Hoja2!$E$14=2009,Hoja1!EX16,IF(Hoja2!$E$14=2010,Hoja1!DZ16,IF(Hoja2!$E$14=2011,Hoja1!DB16,IF(Hoja2!$E$14=2012,Hoja1!CD16,IF(Hoja2!$E$14=2013,Hoja1!BF16))))))</f>
        <v>0.34057240795616406</v>
      </c>
      <c r="Q111" s="17">
        <f>IF($E$14=2008,Hoja1!FX16,IF(Hoja2!$E$14=2009,Hoja1!EZ16,IF(Hoja2!$E$14=2010,Hoja1!EB16,IF(Hoja2!$E$14=2011,Hoja1!DD16,IF(Hoja2!$E$14=2012,Hoja1!CF16,IF(Hoja2!$E$14=2013,Hoja1!BH16))))))</f>
        <v>0.40835470307152716</v>
      </c>
      <c r="R111" s="17">
        <f>IF($E$14=2008,Hoja1!FZ16,IF(Hoja2!$E$14=2009,Hoja1!FB16,IF(Hoja2!$E$14=2010,Hoja1!ED16,IF(Hoja2!$E$14=2011,Hoja1!DF16,IF(Hoja2!$E$14=2012,Hoja1!CH16,IF(Hoja2!$E$14=2013,Hoja1!BJ16))))))</f>
        <v>0.25107288897230884</v>
      </c>
      <c r="S111" s="17"/>
    </row>
    <row r="112" spans="3:21" x14ac:dyDescent="0.25">
      <c r="D112" s="1" t="s">
        <v>17</v>
      </c>
      <c r="E112" s="10">
        <f>IF($E$14=2012,Hoja1!J16,IF($E$14=2011,Hoja1!P16,IF($E$14=2010,Hoja1!V16,IF(Hoja2!$E$14=2009,Hoja1!AB16,IF(Hoja2!$E$14=2008,Hoja1!AH16,IF($E$14=2013,Hoja1!B16))))))</f>
        <v>331.89092771428545</v>
      </c>
      <c r="F112" s="10">
        <f>IF($E$14=2012,Hoja1!K16,IF($E$14=2011,Hoja1!Q16,IF($E$14=2010,Hoja1!W16,IF(Hoja2!$E$14=2009,Hoja1!AC16,IF(Hoja2!$E$14=2008,Hoja1!AI16,IF($E$14=2013,Hoja1!C16))))))</f>
        <v>275.02203797579017</v>
      </c>
      <c r="G112" s="10">
        <f>IF($E$14=2012,Hoja1!L16,IF($E$14=2011,Hoja1!R16,IF($E$14=2010,Hoja1!X16,IF(Hoja2!$E$14=2009,Hoja1!AD16,IF(Hoja2!$E$14=2008,Hoja1!AJ16,IF($E$14=2013,Hoja1!D16))))))</f>
        <v>1062.1933984854732</v>
      </c>
      <c r="H112" s="10">
        <f>IF($E$14=2012,Hoja1!M16,IF($E$14=2011,Hoja1!S16,IF($E$14=2010,Hoja1!Y16,IF(Hoja2!$E$14=2009,Hoja1!AE16,IF(Hoja2!$E$14=2008,Hoja1!AK16,IF($E$14=2013,Hoja1!E16))))))</f>
        <v>104.08602000000002</v>
      </c>
      <c r="I112" s="1" t="s">
        <v>17</v>
      </c>
      <c r="J112" s="17">
        <f>IF($E$14=2008,Hoja1!FJ17,IF(Hoja2!$E$14=2009,Hoja1!EL17,IF(Hoja2!$E$14=2010,Hoja1!DN17,IF(Hoja2!$E$14=2011,Hoja1!CP17,IF(Hoja2!$E$14=2012,Hoja1!BR17,IF(Hoja2!$E$14=2013,Hoja1!AT17))))))</f>
        <v>0.64949949516418015</v>
      </c>
      <c r="K112" s="17">
        <f>IF($E$14=2008,Hoja1!FL17,IF(Hoja2!$E$14=2009,Hoja1!EN17,IF(Hoja2!$E$14=2010,Hoja1!DP17,IF(Hoja2!$E$14=2011,Hoja1!CR17,IF(Hoja2!$E$14=2012,Hoja1!BT17,IF(Hoja2!$E$14=2013,Hoja1!AV17))))))</f>
        <v>0.14016011320455793</v>
      </c>
      <c r="L112" s="17">
        <f>IF($E$14=2008,Hoja1!FN17,IF(Hoja2!$E$14=2009,Hoja1!EN17,IF(Hoja2!$E$14=2010,Hoja1!DR17,IF(Hoja2!$E$14=2011,Hoja1!CT17,IF(Hoja2!$E$14=2012,Hoja1!BV17,IF(Hoja2!$E$14=2013,Hoja1!AX17))))))</f>
        <v>0.21034039163126197</v>
      </c>
      <c r="M112" s="17">
        <f>IF($E$14=2008,Hoja1!FP17,IF(Hoja2!$E$14=2009,Hoja1!ER17,IF(Hoja2!$E$14=2010,Hoja1!DT17,IF(Hoja2!$E$14=2011,Hoja1!CV17,IF(Hoja2!$E$14=2012,Hoja1!BX17,IF(Hoja2!$E$14=2013,Hoja1!AZ17))))))</f>
        <v>0.67089777009282636</v>
      </c>
      <c r="N112" s="17">
        <f>IF($E$14=2008,Hoja1!FR17,IF(Hoja2!$E$14=2009,Hoja1!ET17,IF(Hoja2!$E$14=2010,Hoja1!DV17,IF(Hoja2!$E$14=2011,Hoja1!CX17,IF(Hoja2!$E$14=2012,Hoja1!BZ17,IF(Hoja2!$E$14=2013,Hoja1!BB17))))))</f>
        <v>7.2868650676053998E-2</v>
      </c>
      <c r="O112" s="17">
        <f>IF($E$14=2008,Hoja1!FT17,IF(Hoja2!$E$14=2009,Hoja1!EV17,IF(Hoja2!$E$14=2010,Hoja1!DX17,IF(Hoja2!$E$14=2011,Hoja1!CZ17,IF(Hoja2!$E$14=2012,Hoja1!CB17,IF(Hoja2!$E$14=2013,Hoja1!BD17))))))</f>
        <v>0.25623357923111967</v>
      </c>
      <c r="P112" s="17">
        <f>IF($E$14=2008,Hoja1!FV17,IF(Hoja2!$E$14=2009,Hoja1!EX17,IF(Hoja2!$E$14=2010,Hoja1!DZ17,IF(Hoja2!$E$14=2011,Hoja1!DB17,IF(Hoja2!$E$14=2012,Hoja1!CD17,IF(Hoja2!$E$14=2013,Hoja1!BF17))))))</f>
        <v>0.13970972490997074</v>
      </c>
      <c r="Q112" s="17">
        <f>IF($E$14=2008,Hoja1!FX17,IF(Hoja2!$E$14=2009,Hoja1!EZ17,IF(Hoja2!$E$14=2010,Hoja1!EB17,IF(Hoja2!$E$14=2011,Hoja1!DD17,IF(Hoja2!$E$14=2012,Hoja1!CF17,IF(Hoja2!$E$14=2013,Hoja1!BH17))))))</f>
        <v>0.29975046219935747</v>
      </c>
      <c r="R112" s="17">
        <f>IF($E$14=2008,Hoja1!FZ17,IF(Hoja2!$E$14=2009,Hoja1!FB17,IF(Hoja2!$E$14=2010,Hoja1!ED17,IF(Hoja2!$E$14=2011,Hoja1!DF17,IF(Hoja2!$E$14=2012,Hoja1!CH17,IF(Hoja2!$E$14=2013,Hoja1!BJ17))))))</f>
        <v>0.56053981289067178</v>
      </c>
      <c r="S112" s="17"/>
    </row>
    <row r="113" spans="4:19" x14ac:dyDescent="0.25">
      <c r="D113" s="1" t="s">
        <v>18</v>
      </c>
      <c r="E113" s="10">
        <f>IF($E$14=2012,Hoja1!J17,IF($E$14=2011,Hoja1!P17,IF($E$14=2010,Hoja1!V17,IF(Hoja2!$E$14=2009,Hoja1!AB17,IF(Hoja2!$E$14=2008,Hoja1!AH17,IF($E$14=2013,Hoja1!B17))))))</f>
        <v>102.49805485714288</v>
      </c>
      <c r="F113" s="10">
        <f>IF($E$14=2012,Hoja1!K17,IF($E$14=2011,Hoja1!Q17,IF($E$14=2010,Hoja1!W17,IF(Hoja2!$E$14=2009,Hoja1!AC17,IF(Hoja2!$E$14=2008,Hoja1!AI17,IF($E$14=2013,Hoja1!C17))))))</f>
        <v>198.23310283600614</v>
      </c>
      <c r="G113" s="10">
        <f>IF($E$14=2012,Hoja1!L17,IF($E$14=2011,Hoja1!R17,IF($E$14=2010,Hoja1!X17,IF(Hoja2!$E$14=2009,Hoja1!AD17,IF(Hoja2!$E$14=2008,Hoja1!AJ17,IF($E$14=2013,Hoja1!D17))))))</f>
        <v>263.96188950776946</v>
      </c>
      <c r="H113" s="10">
        <f>IF($E$14=2012,Hoja1!M17,IF($E$14=2011,Hoja1!S17,IF($E$14=2010,Hoja1!Y17,IF(Hoja2!$E$14=2009,Hoja1!AE17,IF(Hoja2!$E$14=2008,Hoja1!AK17,IF($E$14=2013,Hoja1!E17))))))</f>
        <v>93.699609999999993</v>
      </c>
      <c r="I113" s="1" t="s">
        <v>18</v>
      </c>
      <c r="J113" s="17">
        <f>IF($E$14=2008,Hoja1!FJ18,IF(Hoja2!$E$14=2009,Hoja1!EL18,IF(Hoja2!$E$14=2010,Hoja1!DN18,IF(Hoja2!$E$14=2011,Hoja1!CP18,IF(Hoja2!$E$14=2012,Hoja1!BR18,IF(Hoja2!$E$14=2013,Hoja1!AT18))))))</f>
        <v>0.72942867163873604</v>
      </c>
      <c r="K113" s="17">
        <f>IF($E$14=2008,Hoja1!FL18,IF(Hoja2!$E$14=2009,Hoja1!EN18,IF(Hoja2!$E$14=2010,Hoja1!DP18,IF(Hoja2!$E$14=2011,Hoja1!CR18,IF(Hoja2!$E$14=2012,Hoja1!BT18,IF(Hoja2!$E$14=2013,Hoja1!AV18))))))</f>
        <v>0.19508058009362861</v>
      </c>
      <c r="L113" s="17">
        <f>IF($E$14=2008,Hoja1!FN18,IF(Hoja2!$E$14=2009,Hoja1!EN18,IF(Hoja2!$E$14=2010,Hoja1!DR18,IF(Hoja2!$E$14=2011,Hoja1!CT18,IF(Hoja2!$E$14=2012,Hoja1!BV18,IF(Hoja2!$E$14=2013,Hoja1!AX18))))))</f>
        <v>7.549074826763541E-2</v>
      </c>
      <c r="M113" s="17">
        <f>IF($E$14=2008,Hoja1!FP18,IF(Hoja2!$E$14=2009,Hoja1!ER18,IF(Hoja2!$E$14=2010,Hoja1!DT18,IF(Hoja2!$E$14=2011,Hoja1!CV18,IF(Hoja2!$E$14=2012,Hoja1!BX18,IF(Hoja2!$E$14=2013,Hoja1!AZ18))))))</f>
        <v>0.29931080356117107</v>
      </c>
      <c r="N113" s="17">
        <f>IF($E$14=2008,Hoja1!FR18,IF(Hoja2!$E$14=2009,Hoja1!ET18,IF(Hoja2!$E$14=2010,Hoja1!DV18,IF(Hoja2!$E$14=2011,Hoja1!CX18,IF(Hoja2!$E$14=2012,Hoja1!BZ18,IF(Hoja2!$E$14=2013,Hoja1!BB18))))))</f>
        <v>0.10481342445063616</v>
      </c>
      <c r="O113" s="17">
        <f>IF($E$14=2008,Hoja1!FT18,IF(Hoja2!$E$14=2009,Hoja1!EV18,IF(Hoja2!$E$14=2010,Hoja1!DX18,IF(Hoja2!$E$14=2011,Hoja1!CZ18,IF(Hoja2!$E$14=2012,Hoja1!CB18,IF(Hoja2!$E$14=2013,Hoja1!BD18))))))</f>
        <v>0.59587577198819275</v>
      </c>
      <c r="P113" s="17">
        <f>IF($E$14=2008,Hoja1!FV18,IF(Hoja2!$E$14=2009,Hoja1!EX18,IF(Hoja2!$E$14=2010,Hoja1!DZ18,IF(Hoja2!$E$14=2011,Hoja1!DB18,IF(Hoja2!$E$14=2012,Hoja1!CD18,IF(Hoja2!$E$14=2013,Hoja1!BF18))))))</f>
        <v>0.10049840486386724</v>
      </c>
      <c r="Q113" s="17">
        <f>IF($E$14=2008,Hoja1!FX18,IF(Hoja2!$E$14=2009,Hoja1!EZ18,IF(Hoja2!$E$14=2010,Hoja1!EB18,IF(Hoja2!$E$14=2011,Hoja1!DD18,IF(Hoja2!$E$14=2012,Hoja1!CF18,IF(Hoja2!$E$14=2013,Hoja1!BH18))))))</f>
        <v>7.639352844987686E-2</v>
      </c>
      <c r="R113" s="17">
        <f>IF($E$14=2008,Hoja1!FZ18,IF(Hoja2!$E$14=2009,Hoja1!FB18,IF(Hoja2!$E$14=2010,Hoja1!ED18,IF(Hoja2!$E$14=2011,Hoja1!DF18,IF(Hoja2!$E$14=2012,Hoja1!CH18,IF(Hoja2!$E$14=2013,Hoja1!BJ18))))))</f>
        <v>0.8231080666862558</v>
      </c>
      <c r="S113" s="17"/>
    </row>
    <row r="114" spans="4:19" x14ac:dyDescent="0.25">
      <c r="D114" s="1" t="s">
        <v>19</v>
      </c>
      <c r="E114" s="10">
        <f>IF($E$14=2012,Hoja1!J18,IF($E$14=2011,Hoja1!P18,IF($E$14=2010,Hoja1!V18,IF(Hoja2!$E$14=2009,Hoja1!AB18,IF(Hoja2!$E$14=2008,Hoja1!AH18,IF($E$14=2013,Hoja1!B18))))))</f>
        <v>148.54207085714287</v>
      </c>
      <c r="F114" s="10">
        <f>IF($E$14=2012,Hoja1!K18,IF($E$14=2011,Hoja1!Q18,IF($E$14=2010,Hoja1!W18,IF(Hoja2!$E$14=2009,Hoja1!AC18,IF(Hoja2!$E$14=2008,Hoja1!AI18,IF($E$14=2013,Hoja1!C18))))))</f>
        <v>208.11811498751726</v>
      </c>
      <c r="G114" s="10">
        <f>IF($E$14=2012,Hoja1!L18,IF($E$14=2011,Hoja1!R18,IF($E$14=2010,Hoja1!X18,IF(Hoja2!$E$14=2009,Hoja1!AD18,IF(Hoja2!$E$14=2008,Hoja1!AJ18,IF($E$14=2013,Hoja1!D18))))))</f>
        <v>237.70468688764984</v>
      </c>
      <c r="H114" s="10">
        <f>IF($E$14=2012,Hoja1!M18,IF($E$14=2011,Hoja1!S18,IF($E$14=2010,Hoja1!Y18,IF(Hoja2!$E$14=2009,Hoja1!AE18,IF(Hoja2!$E$14=2008,Hoja1!AK18,IF($E$14=2013,Hoja1!E18))))))</f>
        <v>90.123080000000002</v>
      </c>
      <c r="I114" s="1" t="s">
        <v>19</v>
      </c>
      <c r="J114" s="17">
        <f>IF($E$14=2008,Hoja1!FJ19,IF(Hoja2!$E$14=2009,Hoja1!EL19,IF(Hoja2!$E$14=2010,Hoja1!DN19,IF(Hoja2!$E$14=2011,Hoja1!CP19,IF(Hoja2!$E$14=2012,Hoja1!BR19,IF(Hoja2!$E$14=2013,Hoja1!AT19))))))</f>
        <v>0.72856524333823736</v>
      </c>
      <c r="K114" s="17">
        <f>IF($E$14=2008,Hoja1!FL19,IF(Hoja2!$E$14=2009,Hoja1!EN19,IF(Hoja2!$E$14=2010,Hoja1!DP19,IF(Hoja2!$E$14=2011,Hoja1!CR19,IF(Hoja2!$E$14=2012,Hoja1!BT19,IF(Hoja2!$E$14=2013,Hoja1!AV19))))))</f>
        <v>0.18778118825510692</v>
      </c>
      <c r="L114" s="17">
        <f>IF($E$14=2008,Hoja1!FN19,IF(Hoja2!$E$14=2009,Hoja1!EN19,IF(Hoja2!$E$14=2010,Hoja1!DR19,IF(Hoja2!$E$14=2011,Hoja1!CT19,IF(Hoja2!$E$14=2012,Hoja1!BV19,IF(Hoja2!$E$14=2013,Hoja1!AX19))))))</f>
        <v>8.365356840665561E-2</v>
      </c>
      <c r="M114" s="17">
        <f>IF($E$14=2008,Hoja1!FP19,IF(Hoja2!$E$14=2009,Hoja1!ER19,IF(Hoja2!$E$14=2010,Hoja1!DT19,IF(Hoja2!$E$14=2011,Hoja1!CV19,IF(Hoja2!$E$14=2012,Hoja1!BX19,IF(Hoja2!$E$14=2013,Hoja1!AZ19))))))</f>
        <v>0.53144097490751274</v>
      </c>
      <c r="N114" s="17">
        <f>IF($E$14=2008,Hoja1!FR19,IF(Hoja2!$E$14=2009,Hoja1!ET19,IF(Hoja2!$E$14=2010,Hoja1!DV19,IF(Hoja2!$E$14=2011,Hoja1!CX19,IF(Hoja2!$E$14=2012,Hoja1!BZ19,IF(Hoja2!$E$14=2013,Hoja1!BB19))))))</f>
        <v>6.5058190877101268E-2</v>
      </c>
      <c r="O114" s="17">
        <f>IF($E$14=2008,Hoja1!FT19,IF(Hoja2!$E$14=2009,Hoja1!EV19,IF(Hoja2!$E$14=2010,Hoja1!DX19,IF(Hoja2!$E$14=2011,Hoja1!CZ19,IF(Hoja2!$E$14=2012,Hoja1!CB19,IF(Hoja2!$E$14=2013,Hoja1!BD19))))))</f>
        <v>0.40350083421538591</v>
      </c>
      <c r="P114" s="17">
        <f>IF($E$14=2008,Hoja1!FV19,IF(Hoja2!$E$14=2009,Hoja1!EX19,IF(Hoja2!$E$14=2010,Hoja1!DZ19,IF(Hoja2!$E$14=2011,Hoja1!DB19,IF(Hoja2!$E$14=2012,Hoja1!CD19,IF(Hoja2!$E$14=2013,Hoja1!BF19))))))</f>
        <v>0.19619271041138278</v>
      </c>
      <c r="Q114" s="17">
        <f>IF($E$14=2008,Hoja1!FX19,IF(Hoja2!$E$14=2009,Hoja1!EZ19,IF(Hoja2!$E$14=2010,Hoja1!EB19,IF(Hoja2!$E$14=2011,Hoja1!DD19,IF(Hoja2!$E$14=2012,Hoja1!CF19,IF(Hoja2!$E$14=2013,Hoja1!BH19))))))</f>
        <v>0.10389106238156334</v>
      </c>
      <c r="R114" s="17">
        <f>IF($E$14=2008,Hoja1!FZ19,IF(Hoja2!$E$14=2009,Hoja1!FB19,IF(Hoja2!$E$14=2010,Hoja1!ED19,IF(Hoja2!$E$14=2011,Hoja1!DF19,IF(Hoja2!$E$14=2012,Hoja1!CH19,IF(Hoja2!$E$14=2013,Hoja1!BJ19))))))</f>
        <v>0.69991622720705382</v>
      </c>
      <c r="S114" s="17"/>
    </row>
    <row r="115" spans="4:19" x14ac:dyDescent="0.25">
      <c r="D115" s="1" t="s">
        <v>20</v>
      </c>
      <c r="E115" s="10">
        <f>IF($E$14=2012,Hoja1!J19,IF($E$14=2011,Hoja1!P19,IF($E$14=2010,Hoja1!V19,IF(Hoja2!$E$14=2009,Hoja1!AB19,IF(Hoja2!$E$14=2008,Hoja1!AH19,IF($E$14=2013,Hoja1!B19))))))</f>
        <v>75.632537142857117</v>
      </c>
      <c r="F115" s="10">
        <f>IF($E$14=2012,Hoja1!K19,IF($E$14=2011,Hoja1!Q19,IF($E$14=2010,Hoja1!W19,IF(Hoja2!$E$14=2009,Hoja1!AC19,IF(Hoja2!$E$14=2008,Hoja1!AI19,IF($E$14=2013,Hoja1!C19))))))</f>
        <v>136.23699001661339</v>
      </c>
      <c r="G115" s="10">
        <f>IF($E$14=2012,Hoja1!L19,IF($E$14=2011,Hoja1!R19,IF($E$14=2010,Hoja1!X19,IF(Hoja2!$E$14=2009,Hoja1!AD19,IF(Hoja2!$E$14=2008,Hoja1!AJ19,IF($E$14=2013,Hoja1!D19))))))</f>
        <v>178.82394964477467</v>
      </c>
      <c r="H115" s="10">
        <f>IF($E$14=2012,Hoja1!M19,IF($E$14=2011,Hoja1!S19,IF($E$14=2010,Hoja1!Y19,IF(Hoja2!$E$14=2009,Hoja1!AE19,IF(Hoja2!$E$14=2008,Hoja1!AK19,IF($E$14=2013,Hoja1!E19))))))</f>
        <v>48.152479999999997</v>
      </c>
      <c r="I115" s="1" t="s">
        <v>20</v>
      </c>
      <c r="J115" s="17">
        <f>IF($E$14=2008,Hoja1!FJ20,IF(Hoja2!$E$14=2009,Hoja1!EL20,IF(Hoja2!$E$14=2010,Hoja1!DN20,IF(Hoja2!$E$14=2011,Hoja1!CP20,IF(Hoja2!$E$14=2012,Hoja1!BR20,IF(Hoja2!$E$14=2013,Hoja1!AT20))))))</f>
        <v>0.62249042248936848</v>
      </c>
      <c r="K115" s="17">
        <f>IF($E$14=2008,Hoja1!FL20,IF(Hoja2!$E$14=2009,Hoja1!EN20,IF(Hoja2!$E$14=2010,Hoja1!DP20,IF(Hoja2!$E$14=2011,Hoja1!CR20,IF(Hoja2!$E$14=2012,Hoja1!BT20,IF(Hoja2!$E$14=2013,Hoja1!AV20))))))</f>
        <v>0.16314261647330319</v>
      </c>
      <c r="L115" s="17">
        <f>IF($E$14=2008,Hoja1!FN20,IF(Hoja2!$E$14=2009,Hoja1!EN20,IF(Hoja2!$E$14=2010,Hoja1!DR20,IF(Hoja2!$E$14=2011,Hoja1!CT20,IF(Hoja2!$E$14=2012,Hoja1!BV20,IF(Hoja2!$E$14=2013,Hoja1!AX20))))))</f>
        <v>0.2143669610373283</v>
      </c>
      <c r="M115" s="17">
        <f>IF($E$14=2008,Hoja1!FP20,IF(Hoja2!$E$14=2009,Hoja1!ER20,IF(Hoja2!$E$14=2010,Hoja1!DT20,IF(Hoja2!$E$14=2011,Hoja1!CV20,IF(Hoja2!$E$14=2012,Hoja1!BX20,IF(Hoja2!$E$14=2013,Hoja1!AZ20))))))</f>
        <v>0.36784591417038798</v>
      </c>
      <c r="N115" s="17">
        <f>IF($E$14=2008,Hoja1!FR20,IF(Hoja2!$E$14=2009,Hoja1!ET20,IF(Hoja2!$E$14=2010,Hoja1!DV20,IF(Hoja2!$E$14=2011,Hoja1!CX20,IF(Hoja2!$E$14=2012,Hoja1!BZ20,IF(Hoja2!$E$14=2013,Hoja1!BB20))))))</f>
        <v>0.18660129765443739</v>
      </c>
      <c r="O115" s="17">
        <f>IF($E$14=2008,Hoja1!FT20,IF(Hoja2!$E$14=2009,Hoja1!EV20,IF(Hoja2!$E$14=2010,Hoja1!DX20,IF(Hoja2!$E$14=2011,Hoja1!CZ20,IF(Hoja2!$E$14=2012,Hoja1!CB20,IF(Hoja2!$E$14=2013,Hoja1!BD20))))))</f>
        <v>0.44555278817517469</v>
      </c>
      <c r="P115" s="17">
        <f>IF($E$14=2008,Hoja1!FV20,IF(Hoja2!$E$14=2009,Hoja1!EX20,IF(Hoja2!$E$14=2010,Hoja1!DZ20,IF(Hoja2!$E$14=2011,Hoja1!DB20,IF(Hoja2!$E$14=2012,Hoja1!CD20,IF(Hoja2!$E$14=2013,Hoja1!BF20))))))</f>
        <v>0.37333048155982013</v>
      </c>
      <c r="Q115" s="17">
        <f>IF($E$14=2008,Hoja1!FX20,IF(Hoja2!$E$14=2009,Hoja1!EZ20,IF(Hoja2!$E$14=2010,Hoja1!EB20,IF(Hoja2!$E$14=2011,Hoja1!DD20,IF(Hoja2!$E$14=2012,Hoja1!CF20,IF(Hoja2!$E$14=2013,Hoja1!BH20))))))</f>
        <v>0.27780569048891574</v>
      </c>
      <c r="R115" s="17">
        <f>IF($E$14=2008,Hoja1!FZ20,IF(Hoja2!$E$14=2009,Hoja1!FB20,IF(Hoja2!$E$14=2010,Hoja1!ED20,IF(Hoja2!$E$14=2011,Hoja1!DF20,IF(Hoja2!$E$14=2012,Hoja1!CH20,IF(Hoja2!$E$14=2013,Hoja1!BJ20))))))</f>
        <v>0.34886382795126419</v>
      </c>
      <c r="S115" s="17"/>
    </row>
    <row r="116" spans="4:19" x14ac:dyDescent="0.25">
      <c r="D116" s="1" t="s">
        <v>21</v>
      </c>
      <c r="E116" s="10">
        <f>IF($E$14=2012,Hoja1!J20,IF($E$14=2011,Hoja1!P20,IF($E$14=2010,Hoja1!V20,IF(Hoja2!$E$14=2009,Hoja1!AB20,IF(Hoja2!$E$14=2008,Hoja1!AH20,IF($E$14=2013,Hoja1!B20))))))</f>
        <v>52.80128000000002</v>
      </c>
      <c r="F116" s="10">
        <f>IF($E$14=2012,Hoja1!K20,IF($E$14=2011,Hoja1!Q20,IF($E$14=2010,Hoja1!W20,IF(Hoja2!$E$14=2009,Hoja1!AC20,IF(Hoja2!$E$14=2008,Hoja1!AI20,IF($E$14=2013,Hoja1!C20))))))</f>
        <v>84.559445795981276</v>
      </c>
      <c r="G116" s="10">
        <f>IF($E$14=2012,Hoja1!L20,IF($E$14=2011,Hoja1!R20,IF($E$14=2010,Hoja1!X20,IF(Hoja2!$E$14=2009,Hoja1!AD20,IF(Hoja2!$E$14=2008,Hoja1!AJ20,IF($E$14=2013,Hoja1!D20))))))</f>
        <v>123.27052389489404</v>
      </c>
      <c r="H116" s="10">
        <f>IF($E$14=2012,Hoja1!M20,IF($E$14=2011,Hoja1!S20,IF($E$14=2010,Hoja1!Y20,IF(Hoja2!$E$14=2009,Hoja1!AE20,IF(Hoja2!$E$14=2008,Hoja1!AK20,IF($E$14=2013,Hoja1!E20))))))</f>
        <v>21.351509999999998</v>
      </c>
      <c r="I116" s="1" t="s">
        <v>21</v>
      </c>
      <c r="J116" s="17">
        <f>IF($E$14=2008,Hoja1!FJ21,IF(Hoja2!$E$14=2009,Hoja1!EL21,IF(Hoja2!$E$14=2010,Hoja1!DN21,IF(Hoja2!$E$14=2011,Hoja1!CP21,IF(Hoja2!$E$14=2012,Hoja1!BR21,IF(Hoja2!$E$14=2013,Hoja1!AT21))))))</f>
        <v>0.69890692043829239</v>
      </c>
      <c r="K116" s="17">
        <f>IF($E$14=2008,Hoja1!FL21,IF(Hoja2!$E$14=2009,Hoja1!EN21,IF(Hoja2!$E$14=2010,Hoja1!DP21,IF(Hoja2!$E$14=2011,Hoja1!CR21,IF(Hoja2!$E$14=2012,Hoja1!BT21,IF(Hoja2!$E$14=2013,Hoja1!AV21))))))</f>
        <v>0.22548506399844848</v>
      </c>
      <c r="L116" s="17">
        <f>IF($E$14=2008,Hoja1!FN21,IF(Hoja2!$E$14=2009,Hoja1!EN21,IF(Hoja2!$E$14=2010,Hoja1!DR21,IF(Hoja2!$E$14=2011,Hoja1!CT21,IF(Hoja2!$E$14=2012,Hoja1!BV21,IF(Hoja2!$E$14=2013,Hoja1!AX21))))))</f>
        <v>7.5608015563259051E-2</v>
      </c>
      <c r="M116" s="17">
        <f>IF($E$14=2008,Hoja1!FP21,IF(Hoja2!$E$14=2009,Hoja1!ER21,IF(Hoja2!$E$14=2010,Hoja1!DT21,IF(Hoja2!$E$14=2011,Hoja1!CV21,IF(Hoja2!$E$14=2012,Hoja1!BX21,IF(Hoja2!$E$14=2013,Hoja1!AZ21))))))</f>
        <v>0.27675480459974749</v>
      </c>
      <c r="N116" s="17">
        <f>IF($E$14=2008,Hoja1!FR21,IF(Hoja2!$E$14=2009,Hoja1!ET21,IF(Hoja2!$E$14=2010,Hoja1!DV21,IF(Hoja2!$E$14=2011,Hoja1!CX21,IF(Hoja2!$E$14=2012,Hoja1!BZ21,IF(Hoja2!$E$14=2013,Hoja1!BB21))))))</f>
        <v>0.10744712144701084</v>
      </c>
      <c r="O116" s="17">
        <f>IF($E$14=2008,Hoja1!FT21,IF(Hoja2!$E$14=2009,Hoja1!EV21,IF(Hoja2!$E$14=2010,Hoja1!DX21,IF(Hoja2!$E$14=2011,Hoja1!CZ21,IF(Hoja2!$E$14=2012,Hoja1!CB21,IF(Hoja2!$E$14=2013,Hoja1!BD21))))))</f>
        <v>0.6157980739532416</v>
      </c>
      <c r="P116" s="17">
        <f>IF($E$14=2008,Hoja1!FV21,IF(Hoja2!$E$14=2009,Hoja1!EX21,IF(Hoja2!$E$14=2010,Hoja1!DZ21,IF(Hoja2!$E$14=2011,Hoja1!DB21,IF(Hoja2!$E$14=2012,Hoja1!CD21,IF(Hoja2!$E$14=2013,Hoja1!BF21))))))</f>
        <v>0.54067449363198594</v>
      </c>
      <c r="Q116" s="17">
        <f>IF($E$14=2008,Hoja1!FX21,IF(Hoja2!$E$14=2009,Hoja1!EZ21,IF(Hoja2!$E$14=2010,Hoja1!EB21,IF(Hoja2!$E$14=2011,Hoja1!DD21,IF(Hoja2!$E$14=2012,Hoja1!CF21,IF(Hoja2!$E$14=2013,Hoja1!BH21))))))</f>
        <v>0.26741298905462441</v>
      </c>
      <c r="R116" s="17">
        <f>IF($E$14=2008,Hoja1!FZ21,IF(Hoja2!$E$14=2009,Hoja1!FB21,IF(Hoja2!$E$14=2010,Hoja1!ED21,IF(Hoja2!$E$14=2011,Hoja1!DF21,IF(Hoja2!$E$14=2012,Hoja1!CH21,IF(Hoja2!$E$14=2013,Hoja1!BJ21))))))</f>
        <v>0.19191251731338951</v>
      </c>
      <c r="S116" s="17"/>
    </row>
    <row r="117" spans="4:19" x14ac:dyDescent="0.25">
      <c r="D117" s="1" t="s">
        <v>22</v>
      </c>
      <c r="E117" s="10">
        <f>IF($E$14=2012,Hoja1!J21,IF($E$14=2011,Hoja1!P21,IF($E$14=2010,Hoja1!V21,IF(Hoja2!$E$14=2009,Hoja1!AB21,IF(Hoja2!$E$14=2008,Hoja1!AH21,IF($E$14=2013,Hoja1!B21))))))</f>
        <v>208.26653685714271</v>
      </c>
      <c r="F117" s="10">
        <f>IF($E$14=2012,Hoja1!K21,IF($E$14=2011,Hoja1!Q21,IF($E$14=2010,Hoja1!W21,IF(Hoja2!$E$14=2009,Hoja1!AC21,IF(Hoja2!$E$14=2008,Hoja1!AI21,IF($E$14=2013,Hoja1!C21))))))</f>
        <v>215.16508699843808</v>
      </c>
      <c r="G117" s="10">
        <f>IF($E$14=2012,Hoja1!L21,IF($E$14=2011,Hoja1!R21,IF($E$14=2010,Hoja1!X21,IF(Hoja2!$E$14=2009,Hoja1!AD21,IF(Hoja2!$E$14=2008,Hoja1!AJ21,IF($E$14=2013,Hoja1!D21))))))</f>
        <v>476.76741635325214</v>
      </c>
      <c r="H117" s="10">
        <f>IF($E$14=2012,Hoja1!M21,IF($E$14=2011,Hoja1!S21,IF($E$14=2010,Hoja1!Y21,IF(Hoja2!$E$14=2009,Hoja1!AE21,IF(Hoja2!$E$14=2008,Hoja1!AK21,IF($E$14=2013,Hoja1!E21))))))</f>
        <v>112.46945000000004</v>
      </c>
      <c r="I117" s="1" t="s">
        <v>22</v>
      </c>
      <c r="J117" s="17">
        <f>IF($E$14=2008,Hoja1!FJ22,IF(Hoja2!$E$14=2009,Hoja1!EL22,IF(Hoja2!$E$14=2010,Hoja1!DN22,IF(Hoja2!$E$14=2011,Hoja1!CP22,IF(Hoja2!$E$14=2012,Hoja1!BR22,IF(Hoja2!$E$14=2013,Hoja1!AT22))))))</f>
        <v>0.69181195488370872</v>
      </c>
      <c r="K117" s="17">
        <f>IF($E$14=2008,Hoja1!FL22,IF(Hoja2!$E$14=2009,Hoja1!EN22,IF(Hoja2!$E$14=2010,Hoja1!DP22,IF(Hoja2!$E$14=2011,Hoja1!CR22,IF(Hoja2!$E$14=2012,Hoja1!BT22,IF(Hoja2!$E$14=2013,Hoja1!AV22))))))</f>
        <v>0.20366113846265416</v>
      </c>
      <c r="L117" s="17">
        <f>IF($E$14=2008,Hoja1!FN22,IF(Hoja2!$E$14=2009,Hoja1!EN22,IF(Hoja2!$E$14=2010,Hoja1!DR22,IF(Hoja2!$E$14=2011,Hoja1!CT22,IF(Hoja2!$E$14=2012,Hoja1!BV22,IF(Hoja2!$E$14=2013,Hoja1!AX22))))))</f>
        <v>0.10452690665363723</v>
      </c>
      <c r="M117" s="17">
        <f>IF($E$14=2008,Hoja1!FP22,IF(Hoja2!$E$14=2009,Hoja1!ER22,IF(Hoja2!$E$14=2010,Hoja1!DT22,IF(Hoja2!$E$14=2011,Hoja1!CV22,IF(Hoja2!$E$14=2012,Hoja1!BX22,IF(Hoja2!$E$14=2013,Hoja1!AZ22))))))</f>
        <v>0.58792242371515757</v>
      </c>
      <c r="N117" s="17">
        <f>IF($E$14=2008,Hoja1!FR22,IF(Hoja2!$E$14=2009,Hoja1!ET22,IF(Hoja2!$E$14=2010,Hoja1!DV22,IF(Hoja2!$E$14=2011,Hoja1!CX22,IF(Hoja2!$E$14=2012,Hoja1!BZ22,IF(Hoja2!$E$14=2013,Hoja1!BB22))))))</f>
        <v>0.14012621319567181</v>
      </c>
      <c r="O117" s="17">
        <f>IF($E$14=2008,Hoja1!FT22,IF(Hoja2!$E$14=2009,Hoja1!EV22,IF(Hoja2!$E$14=2010,Hoja1!DX22,IF(Hoja2!$E$14=2011,Hoja1!CZ22,IF(Hoja2!$E$14=2012,Hoja1!CB22,IF(Hoja2!$E$14=2013,Hoja1!BD22))))))</f>
        <v>0.27195136308917056</v>
      </c>
      <c r="P117" s="17">
        <f>IF($E$14=2008,Hoja1!FV22,IF(Hoja2!$E$14=2009,Hoja1!EX22,IF(Hoja2!$E$14=2010,Hoja1!DZ22,IF(Hoja2!$E$14=2011,Hoja1!DB22,IF(Hoja2!$E$14=2012,Hoja1!CD22,IF(Hoja2!$E$14=2013,Hoja1!BF22))))))</f>
        <v>0.18472976911750175</v>
      </c>
      <c r="Q117" s="17">
        <f>IF($E$14=2008,Hoja1!FX22,IF(Hoja2!$E$14=2009,Hoja1!EZ22,IF(Hoja2!$E$14=2010,Hoja1!EB22,IF(Hoja2!$E$14=2011,Hoja1!DD22,IF(Hoja2!$E$14=2012,Hoja1!CF22,IF(Hoja2!$E$14=2013,Hoja1!BH22))))))</f>
        <v>0.24315213085856421</v>
      </c>
      <c r="R117" s="17">
        <f>IF($E$14=2008,Hoja1!FZ22,IF(Hoja2!$E$14=2009,Hoja1!FB22,IF(Hoja2!$E$14=2010,Hoja1!ED22,IF(Hoja2!$E$14=2011,Hoja1!DF22,IF(Hoja2!$E$14=2012,Hoja1!CH22,IF(Hoja2!$E$14=2013,Hoja1!BJ22))))))</f>
        <v>0.57211810002393404</v>
      </c>
      <c r="S117" s="17"/>
    </row>
    <row r="118" spans="4:19" x14ac:dyDescent="0.25">
      <c r="D118" s="1" t="s">
        <v>23</v>
      </c>
      <c r="E118" s="10">
        <f>IF($E$14=2012,Hoja1!J22,IF($E$14=2011,Hoja1!P22,IF($E$14=2010,Hoja1!V22,IF(Hoja2!$E$14=2009,Hoja1!AB22,IF(Hoja2!$E$14=2008,Hoja1!AH22,IF($E$14=2013,Hoja1!B22))))))</f>
        <v>12.210343714285717</v>
      </c>
      <c r="F118" s="10">
        <f>IF($E$14=2012,Hoja1!K22,IF($E$14=2011,Hoja1!Q22,IF($E$14=2010,Hoja1!W22,IF(Hoja2!$E$14=2009,Hoja1!AC22,IF(Hoja2!$E$14=2008,Hoja1!AI22,IF($E$14=2013,Hoja1!C22))))))</f>
        <v>32.238746354390756</v>
      </c>
      <c r="G118" s="10">
        <f>IF($E$14=2012,Hoja1!L22,IF($E$14=2011,Hoja1!R22,IF($E$14=2010,Hoja1!X22,IF(Hoja2!$E$14=2009,Hoja1!AD22,IF(Hoja2!$E$14=2008,Hoja1!AJ22,IF($E$14=2013,Hoja1!D22))))))</f>
        <v>23.657704558321299</v>
      </c>
      <c r="H118" s="10">
        <f>IF($E$14=2012,Hoja1!M22,IF($E$14=2011,Hoja1!S22,IF($E$14=2010,Hoja1!Y22,IF(Hoja2!$E$14=2009,Hoja1!AE22,IF(Hoja2!$E$14=2008,Hoja1!AK22,IF($E$14=2013,Hoja1!E22))))))</f>
        <v>1.2639400000000001</v>
      </c>
      <c r="I118" s="1" t="s">
        <v>23</v>
      </c>
      <c r="J118" s="17">
        <f>IF($E$14=2008,Hoja1!FJ23,IF(Hoja2!$E$14=2009,Hoja1!EL23,IF(Hoja2!$E$14=2010,Hoja1!DN23,IF(Hoja2!$E$14=2011,Hoja1!CP23,IF(Hoja2!$E$14=2012,Hoja1!BR23,IF(Hoja2!$E$14=2013,Hoja1!AT23))))))</f>
        <v>0.76741082964249285</v>
      </c>
      <c r="K118" s="17">
        <f>IF($E$14=2008,Hoja1!FL23,IF(Hoja2!$E$14=2009,Hoja1!EN23,IF(Hoja2!$E$14=2010,Hoja1!DP23,IF(Hoja2!$E$14=2011,Hoja1!CR23,IF(Hoja2!$E$14=2012,Hoja1!BT23,IF(Hoja2!$E$14=2013,Hoja1!AV23))))))</f>
        <v>0.18358696957705858</v>
      </c>
      <c r="L118" s="17">
        <f>IF($E$14=2008,Hoja1!FN23,IF(Hoja2!$E$14=2009,Hoja1!EN23,IF(Hoja2!$E$14=2010,Hoja1!DR23,IF(Hoja2!$E$14=2011,Hoja1!CT23,IF(Hoja2!$E$14=2012,Hoja1!BV23,IF(Hoja2!$E$14=2013,Hoja1!AX23))))))</f>
        <v>4.9002200780448368E-2</v>
      </c>
      <c r="M118" s="17">
        <f>IF($E$14=2008,Hoja1!FP23,IF(Hoja2!$E$14=2009,Hoja1!ER23,IF(Hoja2!$E$14=2010,Hoja1!DT23,IF(Hoja2!$E$14=2011,Hoja1!CV23,IF(Hoja2!$E$14=2012,Hoja1!BX23,IF(Hoja2!$E$14=2013,Hoja1!AZ23))))))</f>
        <v>0.35699337891791849</v>
      </c>
      <c r="N118" s="17">
        <f>IF($E$14=2008,Hoja1!FR23,IF(Hoja2!$E$14=2009,Hoja1!ET23,IF(Hoja2!$E$14=2010,Hoja1!DV23,IF(Hoja2!$E$14=2011,Hoja1!CX23,IF(Hoja2!$E$14=2012,Hoja1!BZ23,IF(Hoja2!$E$14=2013,Hoja1!BB23))))))</f>
        <v>9.0386166565407502E-2</v>
      </c>
      <c r="O118" s="17">
        <f>IF($E$14=2008,Hoja1!FT23,IF(Hoja2!$E$14=2009,Hoja1!EV23,IF(Hoja2!$E$14=2010,Hoja1!DX23,IF(Hoja2!$E$14=2011,Hoja1!CZ23,IF(Hoja2!$E$14=2012,Hoja1!CB23,IF(Hoja2!$E$14=2013,Hoja1!BD23))))))</f>
        <v>0.55262045451667385</v>
      </c>
      <c r="P118" s="17">
        <f>IF($E$14=2008,Hoja1!FV23,IF(Hoja2!$E$14=2009,Hoja1!EX23,IF(Hoja2!$E$14=2010,Hoja1!DZ23,IF(Hoja2!$E$14=2011,Hoja1!DB23,IF(Hoja2!$E$14=2012,Hoja1!CD23,IF(Hoja2!$E$14=2013,Hoja1!BF23))))))</f>
        <v>0.20928577991990727</v>
      </c>
      <c r="Q118" s="17">
        <f>IF($E$14=2008,Hoja1!FX23,IF(Hoja2!$E$14=2009,Hoja1!EZ23,IF(Hoja2!$E$14=2010,Hoja1!EB23,IF(Hoja2!$E$14=2011,Hoja1!DD23,IF(Hoja2!$E$14=2012,Hoja1!CF23,IF(Hoja2!$E$14=2013,Hoja1!BH23))))))</f>
        <v>0.25717276147838319</v>
      </c>
      <c r="R118" s="17">
        <f>IF($E$14=2008,Hoja1!FZ23,IF(Hoja2!$E$14=2009,Hoja1!FB23,IF(Hoja2!$E$14=2010,Hoja1!ED23,IF(Hoja2!$E$14=2011,Hoja1!DF23,IF(Hoja2!$E$14=2012,Hoja1!CH23,IF(Hoja2!$E$14=2013,Hoja1!BJ23))))))</f>
        <v>0.53354145860170954</v>
      </c>
      <c r="S118" s="17"/>
    </row>
    <row r="119" spans="4:19" x14ac:dyDescent="0.25">
      <c r="D119" s="1" t="s">
        <v>24</v>
      </c>
      <c r="E119" s="10">
        <f>IF($E$14=2012,Hoja1!J23,IF($E$14=2011,Hoja1!P23,IF($E$14=2010,Hoja1!V23,IF(Hoja2!$E$14=2009,Hoja1!AB23,IF(Hoja2!$E$14=2008,Hoja1!AH23,IF($E$14=2013,Hoja1!B23))))))</f>
        <v>57.546111714285715</v>
      </c>
      <c r="F119" s="10">
        <f>IF($E$14=2012,Hoja1!K23,IF($E$14=2011,Hoja1!Q23,IF($E$14=2010,Hoja1!W23,IF(Hoja2!$E$14=2009,Hoja1!AC23,IF(Hoja2!$E$14=2008,Hoja1!AI23,IF($E$14=2013,Hoja1!C23))))))</f>
        <v>177.95032539227543</v>
      </c>
      <c r="G119" s="10">
        <f>IF($E$14=2012,Hoja1!L23,IF($E$14=2011,Hoja1!R23,IF($E$14=2010,Hoja1!X23,IF(Hoja2!$E$14=2009,Hoja1!AD23,IF(Hoja2!$E$14=2008,Hoja1!AJ23,IF($E$14=2013,Hoja1!D23))))))</f>
        <v>448.51784977593462</v>
      </c>
      <c r="H119" s="10">
        <f>IF($E$14=2012,Hoja1!M23,IF($E$14=2011,Hoja1!S23,IF($E$14=2010,Hoja1!Y23,IF(Hoja2!$E$14=2009,Hoja1!AE23,IF(Hoja2!$E$14=2008,Hoja1!AK23,IF($E$14=2013,Hoja1!E23))))))</f>
        <v>51.759740000000008</v>
      </c>
      <c r="I119" s="1" t="s">
        <v>24</v>
      </c>
      <c r="J119" s="17">
        <f>IF($E$14=2008,Hoja1!FJ24,IF(Hoja2!$E$14=2009,Hoja1!EL24,IF(Hoja2!$E$14=2010,Hoja1!DN24,IF(Hoja2!$E$14=2011,Hoja1!CP24,IF(Hoja2!$E$14=2012,Hoja1!BR24,IF(Hoja2!$E$14=2013,Hoja1!AT24))))))</f>
        <v>0.58265795900292461</v>
      </c>
      <c r="K119" s="17">
        <f>IF($E$14=2008,Hoja1!FL24,IF(Hoja2!$E$14=2009,Hoja1!EN24,IF(Hoja2!$E$14=2010,Hoja1!DP24,IF(Hoja2!$E$14=2011,Hoja1!CR24,IF(Hoja2!$E$14=2012,Hoja1!BT24,IF(Hoja2!$E$14=2013,Hoja1!AV24))))))</f>
        <v>0.15460662301865535</v>
      </c>
      <c r="L119" s="17">
        <f>IF($E$14=2008,Hoja1!FN24,IF(Hoja2!$E$14=2009,Hoja1!EN24,IF(Hoja2!$E$14=2010,Hoja1!DR24,IF(Hoja2!$E$14=2011,Hoja1!CT24,IF(Hoja2!$E$14=2012,Hoja1!BV24,IF(Hoja2!$E$14=2013,Hoja1!AX24))))))</f>
        <v>0.26273541797842015</v>
      </c>
      <c r="M119" s="17">
        <f>IF($E$14=2008,Hoja1!FP24,IF(Hoja2!$E$14=2009,Hoja1!ER24,IF(Hoja2!$E$14=2010,Hoja1!DT24,IF(Hoja2!$E$14=2011,Hoja1!CV24,IF(Hoja2!$E$14=2012,Hoja1!BX24,IF(Hoja2!$E$14=2013,Hoja1!AZ24))))))</f>
        <v>0.64131982805385224</v>
      </c>
      <c r="N119" s="17">
        <f>IF($E$14=2008,Hoja1!FR24,IF(Hoja2!$E$14=2009,Hoja1!ET24,IF(Hoja2!$E$14=2010,Hoja1!DV24,IF(Hoja2!$E$14=2011,Hoja1!CX24,IF(Hoja2!$E$14=2012,Hoja1!BZ24,IF(Hoja2!$E$14=2013,Hoja1!BB24))))))</f>
        <v>0.13140119819805626</v>
      </c>
      <c r="O119" s="17">
        <f>IF($E$14=2008,Hoja1!FT24,IF(Hoja2!$E$14=2009,Hoja1!EV24,IF(Hoja2!$E$14=2010,Hoja1!DX24,IF(Hoja2!$E$14=2011,Hoja1!CZ24,IF(Hoja2!$E$14=2012,Hoja1!CB24,IF(Hoja2!$E$14=2013,Hoja1!BD24))))))</f>
        <v>0.22727897374809139</v>
      </c>
      <c r="P119" s="17">
        <f>IF($E$14=2008,Hoja1!FV24,IF(Hoja2!$E$14=2009,Hoja1!EX24,IF(Hoja2!$E$14=2010,Hoja1!DZ24,IF(Hoja2!$E$14=2011,Hoja1!DB24,IF(Hoja2!$E$14=2012,Hoja1!CD24,IF(Hoja2!$E$14=2013,Hoja1!BF24))))))</f>
        <v>0.14392460546237959</v>
      </c>
      <c r="Q119" s="17">
        <f>IF($E$14=2008,Hoja1!FX24,IF(Hoja2!$E$14=2009,Hoja1!EZ24,IF(Hoja2!$E$14=2010,Hoja1!EB24,IF(Hoja2!$E$14=2011,Hoja1!DD24,IF(Hoja2!$E$14=2012,Hoja1!CF24,IF(Hoja2!$E$14=2013,Hoja1!BH24))))))</f>
        <v>0.23775497863880773</v>
      </c>
      <c r="R119" s="17">
        <f>IF($E$14=2008,Hoja1!FZ24,IF(Hoja2!$E$14=2009,Hoja1!FB24,IF(Hoja2!$E$14=2010,Hoja1!ED24,IF(Hoja2!$E$14=2011,Hoja1!DF24,IF(Hoja2!$E$14=2012,Hoja1!CH24,IF(Hoja2!$E$14=2013,Hoja1!BJ24))))))</f>
        <v>0.61832041589881259</v>
      </c>
      <c r="S119" s="17"/>
    </row>
    <row r="120" spans="4:19" x14ac:dyDescent="0.25">
      <c r="D120" s="1" t="s">
        <v>25</v>
      </c>
      <c r="E120" s="10">
        <f>IF($E$14=2012,Hoja1!J24,IF($E$14=2011,Hoja1!P24,IF($E$14=2010,Hoja1!V24,IF(Hoja2!$E$14=2009,Hoja1!AB24,IF(Hoja2!$E$14=2008,Hoja1!AH24,IF($E$14=2013,Hoja1!B24))))))</f>
        <v>100.45120599999997</v>
      </c>
      <c r="F120" s="10">
        <f>IF($E$14=2012,Hoja1!K24,IF($E$14=2011,Hoja1!Q24,IF($E$14=2010,Hoja1!W24,IF(Hoja2!$E$14=2009,Hoja1!AC24,IF(Hoja2!$E$14=2008,Hoja1!AI24,IF($E$14=2013,Hoja1!C24))))))</f>
        <v>161.74524800716802</v>
      </c>
      <c r="G120" s="10">
        <f>IF($E$14=2012,Hoja1!L24,IF($E$14=2011,Hoja1!R24,IF($E$14=2010,Hoja1!X24,IF(Hoja2!$E$14=2009,Hoja1!AD24,IF(Hoja2!$E$14=2008,Hoja1!AJ24,IF($E$14=2013,Hoja1!D24))))))</f>
        <v>814.3361223639854</v>
      </c>
      <c r="H120" s="10">
        <f>IF($E$14=2012,Hoja1!M24,IF($E$14=2011,Hoja1!S24,IF($E$14=2010,Hoja1!Y24,IF(Hoja2!$E$14=2009,Hoja1!AE24,IF(Hoja2!$E$14=2008,Hoja1!AK24,IF($E$14=2013,Hoja1!E24))))))</f>
        <v>10.164149999999999</v>
      </c>
      <c r="I120" s="1" t="s">
        <v>25</v>
      </c>
      <c r="J120" s="17">
        <f>IF($E$14=2008,Hoja1!FJ25,IF(Hoja2!$E$14=2009,Hoja1!EL25,IF(Hoja2!$E$14=2010,Hoja1!DN25,IF(Hoja2!$E$14=2011,Hoja1!CP25,IF(Hoja2!$E$14=2012,Hoja1!BR25,IF(Hoja2!$E$14=2013,Hoja1!AT25))))))</f>
        <v>0.59989424119009571</v>
      </c>
      <c r="K120" s="17">
        <f>IF($E$14=2008,Hoja1!FL25,IF(Hoja2!$E$14=2009,Hoja1!EN25,IF(Hoja2!$E$14=2010,Hoja1!DP25,IF(Hoja2!$E$14=2011,Hoja1!CR25,IF(Hoja2!$E$14=2012,Hoja1!BT25,IF(Hoja2!$E$14=2013,Hoja1!AV25))))))</f>
        <v>9.059731945876294E-2</v>
      </c>
      <c r="L120" s="17">
        <f>IF($E$14=2008,Hoja1!FN25,IF(Hoja2!$E$14=2009,Hoja1!EN25,IF(Hoja2!$E$14=2010,Hoja1!DR25,IF(Hoja2!$E$14=2011,Hoja1!CT25,IF(Hoja2!$E$14=2012,Hoja1!BV25,IF(Hoja2!$E$14=2013,Hoja1!AX25))))))</f>
        <v>0.30950843935114136</v>
      </c>
      <c r="M120" s="17">
        <f>IF($E$14=2008,Hoja1!FP25,IF(Hoja2!$E$14=2009,Hoja1!ER25,IF(Hoja2!$E$14=2010,Hoja1!DT25,IF(Hoja2!$E$14=2011,Hoja1!CV25,IF(Hoja2!$E$14=2012,Hoja1!BX25,IF(Hoja2!$E$14=2013,Hoja1!AZ25))))))</f>
        <v>0.70329590119070251</v>
      </c>
      <c r="N120" s="17">
        <f>IF($E$14=2008,Hoja1!FR25,IF(Hoja2!$E$14=2009,Hoja1!ET25,IF(Hoja2!$E$14=2010,Hoja1!DV25,IF(Hoja2!$E$14=2011,Hoja1!CX25,IF(Hoja2!$E$14=2012,Hoja1!BZ25,IF(Hoja2!$E$14=2013,Hoja1!BB25))))))</f>
        <v>0.13962323504646085</v>
      </c>
      <c r="O120" s="17">
        <f>IF($E$14=2008,Hoja1!FT25,IF(Hoja2!$E$14=2009,Hoja1!EV25,IF(Hoja2!$E$14=2010,Hoja1!DX25,IF(Hoja2!$E$14=2011,Hoja1!CZ25,IF(Hoja2!$E$14=2012,Hoja1!CB25,IF(Hoja2!$E$14=2013,Hoja1!BD25))))))</f>
        <v>0.15708086376283675</v>
      </c>
      <c r="P120" s="17">
        <f>IF($E$14=2008,Hoja1!FV25,IF(Hoja2!$E$14=2009,Hoja1!EX25,IF(Hoja2!$E$14=2010,Hoja1!DZ25,IF(Hoja2!$E$14=2011,Hoja1!DB25,IF(Hoja2!$E$14=2012,Hoja1!CD25,IF(Hoja2!$E$14=2013,Hoja1!BF25))))))</f>
        <v>0.10678700641733621</v>
      </c>
      <c r="Q120" s="17">
        <f>IF($E$14=2008,Hoja1!FX25,IF(Hoja2!$E$14=2009,Hoja1!EZ25,IF(Hoja2!$E$14=2010,Hoja1!EB25,IF(Hoja2!$E$14=2011,Hoja1!DD25,IF(Hoja2!$E$14=2012,Hoja1!CF25,IF(Hoja2!$E$14=2013,Hoja1!BH25))))))</f>
        <v>0.28046127405530652</v>
      </c>
      <c r="R120" s="17">
        <f>IF($E$14=2008,Hoja1!FZ25,IF(Hoja2!$E$14=2009,Hoja1!FB25,IF(Hoja2!$E$14=2010,Hoja1!ED25,IF(Hoja2!$E$14=2011,Hoja1!DF25,IF(Hoja2!$E$14=2012,Hoja1!CH25,IF(Hoja2!$E$14=2013,Hoja1!BJ25))))))</f>
        <v>0.6127517195273573</v>
      </c>
      <c r="S120" s="17"/>
    </row>
    <row r="122" spans="4:19" ht="30" customHeight="1" x14ac:dyDescent="0.25">
      <c r="D122" s="32">
        <v>13</v>
      </c>
      <c r="E122" s="33">
        <f>IF(D122=1,E102,IF(D122=2,E103,IF(D122=3,E104,IF(D122=4,E105,IF(D122=5,E106,IF(D122=6,E107,IF(D122=7,E108:E108,IF(D122=8,E109,IF(D122=9,E110,IF(D122=10,E111,IF(D122=11,E112,IF(D122=12,E113,IF(D122=13,E114,IF(D122=14,E115,IF(D122=15,E116,IF(D122=16,E117,IF(D122=17,E118,IF(D122=18,E119,IF(D122=19,E120)))))))))))))))))))</f>
        <v>148.54207085714287</v>
      </c>
    </row>
    <row r="124" spans="4:19" ht="15.75" x14ac:dyDescent="0.25">
      <c r="D124" s="220" t="s">
        <v>39</v>
      </c>
      <c r="E124" s="220"/>
      <c r="F124" s="220"/>
      <c r="G124" s="220"/>
      <c r="H124" s="220"/>
      <c r="I124" s="220"/>
      <c r="J124" s="220"/>
      <c r="K124" s="220"/>
      <c r="L124" s="220"/>
    </row>
    <row r="125" spans="4:19" x14ac:dyDescent="0.25">
      <c r="D125" s="5" t="s">
        <v>40</v>
      </c>
      <c r="E125" s="5" t="s">
        <v>44</v>
      </c>
    </row>
  </sheetData>
  <mergeCells count="22">
    <mergeCell ref="M43:M44"/>
    <mergeCell ref="E43:E44"/>
    <mergeCell ref="F43:F44"/>
    <mergeCell ref="G43:G44"/>
    <mergeCell ref="I43:I44"/>
    <mergeCell ref="J43:J44"/>
    <mergeCell ref="D124:L124"/>
    <mergeCell ref="M100:O100"/>
    <mergeCell ref="C14:D14"/>
    <mergeCell ref="E14:G14"/>
    <mergeCell ref="C99:G99"/>
    <mergeCell ref="J99:P99"/>
    <mergeCell ref="J100:L100"/>
    <mergeCell ref="P100:R100"/>
    <mergeCell ref="I100:I101"/>
    <mergeCell ref="J14:M14"/>
    <mergeCell ref="C43:C44"/>
    <mergeCell ref="D43:D44"/>
    <mergeCell ref="I42:L42"/>
    <mergeCell ref="C42:G42"/>
    <mergeCell ref="K43:K44"/>
    <mergeCell ref="L43:L44"/>
  </mergeCells>
  <pageMargins left="0.7" right="0.7" top="0.75" bottom="0.75" header="0.3" footer="0.3"/>
  <pageSetup paperSize="9" orientation="portrait" r:id="rId1"/>
  <ignoredErrors>
    <ignoredError sqref="K45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Listas!$B$2:$B$7</xm:f>
          </x14:formula1>
          <xm:sqref>E14:G41</xm:sqref>
        </x14:dataValidation>
        <x14:dataValidation type="list" allowBlank="1" showInputMessage="1" showErrorMessage="1">
          <x14:formula1>
            <xm:f>Listas!$D$2:$D$5</xm:f>
          </x14:formula1>
          <xm:sqref>E125</xm:sqref>
        </x14:dataValidation>
        <x14:dataValidation type="list" allowBlank="1" showInputMessage="1" showErrorMessage="1">
          <x14:formula1>
            <xm:f>Listas!$D$2:$D$5</xm:f>
          </x14:formula1>
          <xm:sqref>J14:M40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0"/>
  <sheetViews>
    <sheetView workbookViewId="0">
      <selection activeCell="D7" sqref="D7"/>
    </sheetView>
  </sheetViews>
  <sheetFormatPr baseColWidth="10" defaultRowHeight="15" x14ac:dyDescent="0.25"/>
  <cols>
    <col min="6" max="6" width="23.140625" customWidth="1"/>
  </cols>
  <sheetData>
    <row r="1" spans="2:8" ht="18.75" x14ac:dyDescent="0.3">
      <c r="B1" t="s">
        <v>28</v>
      </c>
      <c r="D1" t="s">
        <v>41</v>
      </c>
      <c r="F1" s="35" t="s">
        <v>46</v>
      </c>
      <c r="H1" t="s">
        <v>73</v>
      </c>
    </row>
    <row r="2" spans="2:8" x14ac:dyDescent="0.25">
      <c r="B2">
        <v>2013</v>
      </c>
      <c r="D2" t="s">
        <v>105</v>
      </c>
      <c r="F2" s="1" t="s">
        <v>47</v>
      </c>
      <c r="H2" t="s">
        <v>74</v>
      </c>
    </row>
    <row r="3" spans="2:8" x14ac:dyDescent="0.25">
      <c r="B3">
        <v>2012</v>
      </c>
      <c r="D3" t="s">
        <v>106</v>
      </c>
      <c r="F3" s="1" t="s">
        <v>48</v>
      </c>
      <c r="H3" t="s">
        <v>75</v>
      </c>
    </row>
    <row r="4" spans="2:8" x14ac:dyDescent="0.25">
      <c r="B4">
        <v>2011</v>
      </c>
      <c r="D4" t="s">
        <v>30</v>
      </c>
      <c r="F4" s="1" t="s">
        <v>49</v>
      </c>
      <c r="H4" t="s">
        <v>76</v>
      </c>
    </row>
    <row r="5" spans="2:8" x14ac:dyDescent="0.25">
      <c r="B5">
        <v>2010</v>
      </c>
      <c r="D5" t="s">
        <v>5</v>
      </c>
      <c r="F5" s="1" t="s">
        <v>50</v>
      </c>
    </row>
    <row r="6" spans="2:8" x14ac:dyDescent="0.25">
      <c r="B6">
        <v>2009</v>
      </c>
      <c r="D6" t="s">
        <v>109</v>
      </c>
      <c r="F6" s="1" t="s">
        <v>51</v>
      </c>
    </row>
    <row r="7" spans="2:8" x14ac:dyDescent="0.25">
      <c r="B7">
        <v>2008</v>
      </c>
      <c r="D7" t="s">
        <v>77</v>
      </c>
      <c r="F7" s="1" t="s">
        <v>52</v>
      </c>
    </row>
    <row r="8" spans="2:8" x14ac:dyDescent="0.25">
      <c r="F8" s="1" t="s">
        <v>53</v>
      </c>
    </row>
    <row r="9" spans="2:8" x14ac:dyDescent="0.25">
      <c r="F9" s="1" t="s">
        <v>54</v>
      </c>
    </row>
    <row r="10" spans="2:8" x14ac:dyDescent="0.25">
      <c r="F10" s="1" t="s">
        <v>55</v>
      </c>
    </row>
    <row r="11" spans="2:8" x14ac:dyDescent="0.25">
      <c r="F11" s="1" t="s">
        <v>56</v>
      </c>
    </row>
    <row r="12" spans="2:8" x14ac:dyDescent="0.25">
      <c r="F12" s="1" t="s">
        <v>57</v>
      </c>
    </row>
    <row r="13" spans="2:8" x14ac:dyDescent="0.25">
      <c r="F13" s="1" t="s">
        <v>58</v>
      </c>
    </row>
    <row r="14" spans="2:8" x14ac:dyDescent="0.25">
      <c r="F14" s="1" t="s">
        <v>59</v>
      </c>
    </row>
    <row r="15" spans="2:8" x14ac:dyDescent="0.25">
      <c r="F15" s="1" t="s">
        <v>60</v>
      </c>
    </row>
    <row r="16" spans="2:8" x14ac:dyDescent="0.25">
      <c r="F16" s="1" t="s">
        <v>61</v>
      </c>
    </row>
    <row r="17" spans="6:6" x14ac:dyDescent="0.25">
      <c r="F17" s="1" t="s">
        <v>62</v>
      </c>
    </row>
    <row r="18" spans="6:6" x14ac:dyDescent="0.25">
      <c r="F18" s="1" t="s">
        <v>63</v>
      </c>
    </row>
    <row r="19" spans="6:6" x14ac:dyDescent="0.25">
      <c r="F19" s="1" t="s">
        <v>64</v>
      </c>
    </row>
    <row r="20" spans="6:6" x14ac:dyDescent="0.25">
      <c r="F20" s="1" t="s">
        <v>65</v>
      </c>
    </row>
  </sheetData>
  <sheetProtection password="C647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A26"/>
  <sheetViews>
    <sheetView topLeftCell="A13" workbookViewId="0">
      <selection activeCell="B8" sqref="B8"/>
    </sheetView>
  </sheetViews>
  <sheetFormatPr baseColWidth="10" defaultRowHeight="15" x14ac:dyDescent="0.25"/>
  <sheetData>
    <row r="3" spans="3:27" ht="24" thickBot="1" x14ac:dyDescent="0.4">
      <c r="C3" s="28"/>
      <c r="D3" s="173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5"/>
    </row>
    <row r="4" spans="3:27" ht="15.75" thickBot="1" x14ac:dyDescent="0.3">
      <c r="C4" s="25"/>
      <c r="D4" s="176"/>
      <c r="E4" s="177"/>
      <c r="F4" s="177"/>
      <c r="G4" s="177"/>
      <c r="H4" s="177"/>
      <c r="I4" s="178"/>
      <c r="J4" s="176"/>
      <c r="K4" s="177"/>
      <c r="L4" s="177"/>
      <c r="M4" s="177"/>
      <c r="N4" s="177"/>
      <c r="O4" s="178"/>
      <c r="P4" s="176"/>
      <c r="Q4" s="177"/>
      <c r="R4" s="177"/>
      <c r="S4" s="177"/>
      <c r="T4" s="177"/>
      <c r="U4" s="178"/>
      <c r="V4" s="176"/>
      <c r="W4" s="177"/>
      <c r="X4" s="177"/>
      <c r="Y4" s="177"/>
      <c r="Z4" s="177"/>
      <c r="AA4" s="178"/>
    </row>
    <row r="5" spans="3:27" ht="15.75" thickBot="1" x14ac:dyDescent="0.3">
      <c r="C5" s="25"/>
      <c r="D5" s="171"/>
      <c r="E5" s="172"/>
      <c r="F5" s="171"/>
      <c r="G5" s="172"/>
      <c r="H5" s="171"/>
      <c r="I5" s="172"/>
      <c r="J5" s="171"/>
      <c r="K5" s="172"/>
      <c r="L5" s="171"/>
      <c r="M5" s="172"/>
      <c r="N5" s="171"/>
      <c r="O5" s="172"/>
      <c r="P5" s="171"/>
      <c r="Q5" s="172"/>
      <c r="R5" s="171"/>
      <c r="S5" s="172"/>
      <c r="T5" s="171"/>
      <c r="U5" s="172"/>
      <c r="V5" s="171"/>
      <c r="W5" s="172"/>
      <c r="X5" s="171"/>
      <c r="Y5" s="172"/>
      <c r="Z5" s="171"/>
      <c r="AA5" s="172"/>
    </row>
    <row r="6" spans="3:27" ht="15.75" thickBot="1" x14ac:dyDescent="0.3">
      <c r="C6" s="26"/>
      <c r="D6" s="18"/>
      <c r="E6" s="18"/>
      <c r="F6" s="18"/>
      <c r="G6" s="19"/>
      <c r="H6" s="18"/>
      <c r="I6" s="19"/>
      <c r="J6" s="18"/>
      <c r="K6" s="18"/>
      <c r="L6" s="18"/>
      <c r="M6" s="19"/>
      <c r="N6" s="18"/>
      <c r="O6" s="19"/>
      <c r="P6" s="18"/>
      <c r="Q6" s="18"/>
      <c r="R6" s="18"/>
      <c r="S6" s="19"/>
      <c r="T6" s="30"/>
      <c r="U6" s="19"/>
      <c r="V6" s="18"/>
      <c r="W6" s="18"/>
      <c r="X6" s="18"/>
      <c r="Y6" s="19"/>
      <c r="Z6" s="18"/>
      <c r="AA6" s="19"/>
    </row>
    <row r="7" spans="3:27" ht="15.75" thickBot="1" x14ac:dyDescent="0.3">
      <c r="C7" s="1"/>
      <c r="D7" s="26"/>
      <c r="E7" s="26"/>
      <c r="F7" s="26"/>
      <c r="G7" s="26"/>
      <c r="H7" s="26"/>
      <c r="I7" s="26"/>
      <c r="J7" s="20"/>
      <c r="K7" s="21"/>
      <c r="L7" s="20"/>
      <c r="M7" s="20"/>
      <c r="N7" s="20"/>
      <c r="O7" s="20"/>
      <c r="P7" s="20"/>
      <c r="Q7" s="21"/>
      <c r="R7" s="20"/>
      <c r="S7" s="20"/>
      <c r="T7" s="20"/>
      <c r="U7" s="20"/>
      <c r="V7" s="20"/>
      <c r="W7" s="21"/>
      <c r="X7" s="20"/>
      <c r="Y7" s="20"/>
      <c r="Z7" s="20"/>
      <c r="AA7" s="20"/>
    </row>
    <row r="8" spans="3:27" ht="15.75" thickBot="1" x14ac:dyDescent="0.3">
      <c r="C8" s="1"/>
      <c r="D8" s="26"/>
      <c r="E8" s="26"/>
      <c r="F8" s="26"/>
      <c r="G8" s="26"/>
      <c r="H8" s="26"/>
      <c r="I8" s="26"/>
      <c r="J8" s="20"/>
      <c r="K8" s="21"/>
      <c r="L8" s="20"/>
      <c r="M8" s="20"/>
      <c r="N8" s="20"/>
      <c r="O8" s="20"/>
      <c r="P8" s="20"/>
      <c r="Q8" s="21"/>
      <c r="R8" s="20"/>
      <c r="S8" s="20"/>
      <c r="T8" s="20"/>
      <c r="U8" s="20"/>
      <c r="V8" s="20"/>
      <c r="W8" s="21"/>
      <c r="X8" s="20"/>
      <c r="Y8" s="20"/>
      <c r="Z8" s="20"/>
      <c r="AA8" s="20"/>
    </row>
    <row r="9" spans="3:27" ht="15.75" thickBot="1" x14ac:dyDescent="0.3">
      <c r="C9" s="1"/>
      <c r="D9" s="26"/>
      <c r="E9" s="26"/>
      <c r="F9" s="26"/>
      <c r="G9" s="26"/>
      <c r="H9" s="26"/>
      <c r="I9" s="26"/>
      <c r="J9" s="20"/>
      <c r="K9" s="21"/>
      <c r="L9" s="20"/>
      <c r="M9" s="20"/>
      <c r="N9" s="20"/>
      <c r="O9" s="20"/>
      <c r="P9" s="20"/>
      <c r="Q9" s="21"/>
      <c r="R9" s="20"/>
      <c r="S9" s="20"/>
      <c r="T9" s="20"/>
      <c r="U9" s="20"/>
      <c r="V9" s="20"/>
      <c r="W9" s="21"/>
      <c r="X9" s="20"/>
      <c r="Y9" s="20"/>
      <c r="Z9" s="20"/>
      <c r="AA9" s="20"/>
    </row>
    <row r="10" spans="3:27" ht="15.75" thickBot="1" x14ac:dyDescent="0.3">
      <c r="C10" s="1"/>
      <c r="D10" s="26"/>
      <c r="E10" s="26"/>
      <c r="F10" s="26"/>
      <c r="G10" s="26"/>
      <c r="H10" s="26"/>
      <c r="I10" s="26"/>
      <c r="J10" s="20"/>
      <c r="K10" s="21"/>
      <c r="L10" s="20"/>
      <c r="M10" s="20"/>
      <c r="N10" s="20"/>
      <c r="O10" s="20"/>
      <c r="P10" s="20"/>
      <c r="Q10" s="21"/>
      <c r="R10" s="20"/>
      <c r="S10" s="20"/>
      <c r="T10" s="20"/>
      <c r="U10" s="20"/>
      <c r="V10" s="20"/>
      <c r="W10" s="21"/>
      <c r="X10" s="20"/>
      <c r="Y10" s="20"/>
      <c r="Z10" s="20"/>
      <c r="AA10" s="20"/>
    </row>
    <row r="11" spans="3:27" ht="15.75" thickBot="1" x14ac:dyDescent="0.3">
      <c r="C11" s="1"/>
      <c r="D11" s="26"/>
      <c r="E11" s="26"/>
      <c r="F11" s="26"/>
      <c r="G11" s="26"/>
      <c r="H11" s="26"/>
      <c r="I11" s="26"/>
      <c r="J11" s="20"/>
      <c r="K11" s="21"/>
      <c r="L11" s="20"/>
      <c r="M11" s="20"/>
      <c r="N11" s="20"/>
      <c r="O11" s="20"/>
      <c r="P11" s="20"/>
      <c r="Q11" s="21"/>
      <c r="R11" s="20"/>
      <c r="S11" s="20"/>
      <c r="T11" s="20"/>
      <c r="U11" s="20"/>
      <c r="V11" s="20"/>
      <c r="W11" s="21"/>
      <c r="X11" s="20"/>
      <c r="Y11" s="20"/>
      <c r="Z11" s="20"/>
      <c r="AA11" s="20"/>
    </row>
    <row r="12" spans="3:27" ht="15.75" thickBot="1" x14ac:dyDescent="0.3">
      <c r="C12" s="1"/>
      <c r="D12" s="26"/>
      <c r="E12" s="26"/>
      <c r="F12" s="26"/>
      <c r="G12" s="26"/>
      <c r="H12" s="26"/>
      <c r="I12" s="26"/>
      <c r="J12" s="20"/>
      <c r="K12" s="21"/>
      <c r="L12" s="20"/>
      <c r="M12" s="20"/>
      <c r="N12" s="20"/>
      <c r="O12" s="20"/>
      <c r="P12" s="20"/>
      <c r="Q12" s="21"/>
      <c r="R12" s="20"/>
      <c r="S12" s="20"/>
      <c r="T12" s="20"/>
      <c r="U12" s="20"/>
      <c r="V12" s="20"/>
      <c r="W12" s="21"/>
      <c r="X12" s="20"/>
      <c r="Y12" s="20"/>
      <c r="Z12" s="20"/>
      <c r="AA12" s="20"/>
    </row>
    <row r="13" spans="3:27" ht="15.75" thickBot="1" x14ac:dyDescent="0.3">
      <c r="C13" s="1"/>
      <c r="D13" s="26"/>
      <c r="E13" s="26"/>
      <c r="F13" s="26"/>
      <c r="G13" s="26"/>
      <c r="H13" s="26"/>
      <c r="I13" s="26"/>
      <c r="J13" s="20"/>
      <c r="K13" s="21"/>
      <c r="L13" s="20"/>
      <c r="M13" s="20"/>
      <c r="N13" s="20"/>
      <c r="O13" s="20"/>
      <c r="P13" s="20"/>
      <c r="Q13" s="21"/>
      <c r="R13" s="20"/>
      <c r="S13" s="20"/>
      <c r="T13" s="20"/>
      <c r="U13" s="20"/>
      <c r="V13" s="20"/>
      <c r="W13" s="21"/>
      <c r="X13" s="20"/>
      <c r="Y13" s="20"/>
      <c r="Z13" s="20"/>
      <c r="AA13" s="20"/>
    </row>
    <row r="14" spans="3:27" ht="15.75" thickBot="1" x14ac:dyDescent="0.3">
      <c r="C14" s="1"/>
      <c r="D14" s="26"/>
      <c r="E14" s="26"/>
      <c r="F14" s="26"/>
      <c r="G14" s="26"/>
      <c r="H14" s="26"/>
      <c r="I14" s="26"/>
      <c r="J14" s="20"/>
      <c r="K14" s="21"/>
      <c r="L14" s="20"/>
      <c r="M14" s="20"/>
      <c r="N14" s="20"/>
      <c r="O14" s="20"/>
      <c r="P14" s="20"/>
      <c r="Q14" s="21"/>
      <c r="R14" s="20"/>
      <c r="S14" s="20"/>
      <c r="T14" s="20"/>
      <c r="U14" s="20"/>
      <c r="V14" s="20"/>
      <c r="W14" s="21"/>
      <c r="X14" s="20"/>
      <c r="Y14" s="20"/>
      <c r="Z14" s="20"/>
      <c r="AA14" s="20"/>
    </row>
    <row r="15" spans="3:27" ht="15.75" thickBot="1" x14ac:dyDescent="0.3">
      <c r="C15" s="1"/>
      <c r="D15" s="26"/>
      <c r="E15" s="26"/>
      <c r="F15" s="26"/>
      <c r="G15" s="26"/>
      <c r="H15" s="26"/>
      <c r="I15" s="26"/>
      <c r="J15" s="20"/>
      <c r="K15" s="21"/>
      <c r="L15" s="20"/>
      <c r="M15" s="20"/>
      <c r="N15" s="20"/>
      <c r="O15" s="20"/>
      <c r="P15" s="20"/>
      <c r="Q15" s="21"/>
      <c r="R15" s="20"/>
      <c r="S15" s="20"/>
      <c r="T15" s="20"/>
      <c r="U15" s="20"/>
      <c r="V15" s="20"/>
      <c r="W15" s="21"/>
      <c r="X15" s="20"/>
      <c r="Y15" s="20"/>
      <c r="Z15" s="20"/>
      <c r="AA15" s="20"/>
    </row>
    <row r="16" spans="3:27" ht="15.75" thickBot="1" x14ac:dyDescent="0.3">
      <c r="C16" s="1"/>
      <c r="D16" s="26"/>
      <c r="E16" s="26"/>
      <c r="F16" s="26"/>
      <c r="G16" s="26"/>
      <c r="H16" s="26"/>
      <c r="I16" s="26"/>
      <c r="J16" s="20"/>
      <c r="K16" s="21"/>
      <c r="L16" s="20"/>
      <c r="M16" s="20"/>
      <c r="N16" s="20"/>
      <c r="O16" s="20"/>
      <c r="P16" s="20"/>
      <c r="Q16" s="21"/>
      <c r="R16" s="20"/>
      <c r="S16" s="20"/>
      <c r="T16" s="20"/>
      <c r="U16" s="20"/>
      <c r="V16" s="20"/>
      <c r="W16" s="21"/>
      <c r="X16" s="20"/>
      <c r="Y16" s="20"/>
      <c r="Z16" s="20"/>
      <c r="AA16" s="20"/>
    </row>
    <row r="17" spans="3:27" ht="15.75" thickBot="1" x14ac:dyDescent="0.3">
      <c r="C17" s="1"/>
      <c r="D17" s="26"/>
      <c r="E17" s="26"/>
      <c r="F17" s="26"/>
      <c r="G17" s="26"/>
      <c r="H17" s="26"/>
      <c r="I17" s="26"/>
      <c r="J17" s="20"/>
      <c r="K17" s="21"/>
      <c r="L17" s="20"/>
      <c r="M17" s="20"/>
      <c r="N17" s="20"/>
      <c r="O17" s="20"/>
      <c r="P17" s="20"/>
      <c r="Q17" s="21"/>
      <c r="R17" s="20"/>
      <c r="S17" s="20"/>
      <c r="T17" s="20"/>
      <c r="U17" s="20"/>
      <c r="V17" s="20"/>
      <c r="W17" s="21"/>
      <c r="X17" s="20"/>
      <c r="Y17" s="20"/>
      <c r="Z17" s="20"/>
      <c r="AA17" s="20"/>
    </row>
    <row r="18" spans="3:27" ht="15.75" thickBot="1" x14ac:dyDescent="0.3">
      <c r="C18" s="1"/>
      <c r="D18" s="26"/>
      <c r="E18" s="26"/>
      <c r="F18" s="26"/>
      <c r="G18" s="26"/>
      <c r="H18" s="26"/>
      <c r="I18" s="26"/>
      <c r="J18" s="20"/>
      <c r="K18" s="21"/>
      <c r="L18" s="20"/>
      <c r="M18" s="20"/>
      <c r="N18" s="20"/>
      <c r="O18" s="20"/>
      <c r="P18" s="20"/>
      <c r="Q18" s="21"/>
      <c r="R18" s="20"/>
      <c r="S18" s="20"/>
      <c r="T18" s="20"/>
      <c r="U18" s="20"/>
      <c r="V18" s="20"/>
      <c r="W18" s="21"/>
      <c r="X18" s="20"/>
      <c r="Y18" s="20"/>
      <c r="Z18" s="20"/>
      <c r="AA18" s="20"/>
    </row>
    <row r="19" spans="3:27" ht="15.75" thickBot="1" x14ac:dyDescent="0.3">
      <c r="C19" s="1"/>
      <c r="D19" s="26"/>
      <c r="E19" s="26"/>
      <c r="F19" s="26"/>
      <c r="G19" s="26"/>
      <c r="H19" s="26"/>
      <c r="I19" s="26"/>
      <c r="J19" s="20"/>
      <c r="K19" s="21"/>
      <c r="L19" s="20"/>
      <c r="M19" s="20"/>
      <c r="N19" s="20"/>
      <c r="O19" s="20"/>
      <c r="P19" s="20"/>
      <c r="Q19" s="21"/>
      <c r="R19" s="20"/>
      <c r="S19" s="20"/>
      <c r="T19" s="20"/>
      <c r="U19" s="20"/>
      <c r="V19" s="20"/>
      <c r="W19" s="21"/>
      <c r="X19" s="20"/>
      <c r="Y19" s="20"/>
      <c r="Z19" s="20"/>
      <c r="AA19" s="20"/>
    </row>
    <row r="20" spans="3:27" ht="15.75" thickBot="1" x14ac:dyDescent="0.3">
      <c r="C20" s="1"/>
      <c r="D20" s="26"/>
      <c r="E20" s="26"/>
      <c r="F20" s="26"/>
      <c r="G20" s="26"/>
      <c r="H20" s="26"/>
      <c r="I20" s="26"/>
      <c r="J20" s="20"/>
      <c r="K20" s="21"/>
      <c r="L20" s="20"/>
      <c r="M20" s="20"/>
      <c r="N20" s="20"/>
      <c r="O20" s="20"/>
      <c r="P20" s="20"/>
      <c r="Q20" s="21"/>
      <c r="R20" s="20"/>
      <c r="S20" s="20"/>
      <c r="T20" s="20"/>
      <c r="U20" s="20"/>
      <c r="V20" s="20"/>
      <c r="W20" s="21"/>
      <c r="X20" s="20"/>
      <c r="Y20" s="20"/>
      <c r="Z20" s="20"/>
      <c r="AA20" s="20"/>
    </row>
    <row r="21" spans="3:27" ht="15.75" thickBot="1" x14ac:dyDescent="0.3">
      <c r="C21" s="1"/>
      <c r="D21" s="26"/>
      <c r="E21" s="26"/>
      <c r="F21" s="26"/>
      <c r="G21" s="26"/>
      <c r="H21" s="26"/>
      <c r="I21" s="26"/>
      <c r="J21" s="20"/>
      <c r="K21" s="21"/>
      <c r="L21" s="20"/>
      <c r="M21" s="20"/>
      <c r="N21" s="20"/>
      <c r="O21" s="20"/>
      <c r="P21" s="20"/>
      <c r="Q21" s="21"/>
      <c r="R21" s="20"/>
      <c r="S21" s="20"/>
      <c r="T21" s="20"/>
      <c r="U21" s="20"/>
      <c r="V21" s="20"/>
      <c r="W21" s="21"/>
      <c r="X21" s="20"/>
      <c r="Y21" s="20"/>
      <c r="Z21" s="20"/>
      <c r="AA21" s="20"/>
    </row>
    <row r="22" spans="3:27" ht="15.75" thickBot="1" x14ac:dyDescent="0.3">
      <c r="C22" s="1"/>
      <c r="D22" s="26"/>
      <c r="E22" s="26"/>
      <c r="F22" s="26"/>
      <c r="G22" s="26"/>
      <c r="H22" s="26"/>
      <c r="I22" s="26"/>
      <c r="J22" s="20"/>
      <c r="K22" s="21"/>
      <c r="L22" s="20"/>
      <c r="M22" s="20"/>
      <c r="N22" s="20"/>
      <c r="O22" s="20"/>
      <c r="P22" s="20"/>
      <c r="Q22" s="21"/>
      <c r="R22" s="20"/>
      <c r="S22" s="20"/>
      <c r="T22" s="20"/>
      <c r="U22" s="20"/>
      <c r="V22" s="20"/>
      <c r="W22" s="21"/>
      <c r="X22" s="20"/>
      <c r="Y22" s="20"/>
      <c r="Z22" s="20"/>
      <c r="AA22" s="20"/>
    </row>
    <row r="23" spans="3:27" ht="15.75" thickBot="1" x14ac:dyDescent="0.3">
      <c r="C23" s="1"/>
      <c r="D23" s="26"/>
      <c r="E23" s="26"/>
      <c r="F23" s="26"/>
      <c r="G23" s="26"/>
      <c r="H23" s="26"/>
      <c r="I23" s="26"/>
      <c r="J23" s="20"/>
      <c r="K23" s="21"/>
      <c r="L23" s="20"/>
      <c r="M23" s="20"/>
      <c r="N23" s="20"/>
      <c r="O23" s="20"/>
      <c r="P23" s="20"/>
      <c r="Q23" s="21"/>
      <c r="R23" s="20"/>
      <c r="S23" s="20"/>
      <c r="T23" s="20"/>
      <c r="U23" s="20"/>
      <c r="V23" s="20"/>
      <c r="W23" s="21"/>
      <c r="X23" s="20"/>
      <c r="Y23" s="20"/>
      <c r="Z23" s="20"/>
      <c r="AA23" s="20"/>
    </row>
    <row r="24" spans="3:27" ht="15.75" thickBot="1" x14ac:dyDescent="0.3">
      <c r="C24" s="1"/>
      <c r="D24" s="26"/>
      <c r="E24" s="26"/>
      <c r="F24" s="26"/>
      <c r="G24" s="26"/>
      <c r="H24" s="26"/>
      <c r="I24" s="26"/>
      <c r="J24" s="20"/>
      <c r="K24" s="21"/>
      <c r="L24" s="20"/>
      <c r="M24" s="20"/>
      <c r="N24" s="20"/>
      <c r="O24" s="20"/>
      <c r="P24" s="20"/>
      <c r="Q24" s="21"/>
      <c r="R24" s="20"/>
      <c r="S24" s="20"/>
      <c r="T24" s="20"/>
      <c r="U24" s="20"/>
      <c r="V24" s="20"/>
      <c r="W24" s="21"/>
      <c r="X24" s="20"/>
      <c r="Y24" s="20"/>
      <c r="Z24" s="20"/>
      <c r="AA24" s="20"/>
    </row>
    <row r="25" spans="3:27" ht="15.75" thickBot="1" x14ac:dyDescent="0.3">
      <c r="C25" s="1"/>
      <c r="D25" s="27"/>
      <c r="E25" s="27"/>
      <c r="F25" s="27"/>
      <c r="G25" s="27"/>
      <c r="H25" s="27"/>
      <c r="I25" s="27"/>
      <c r="J25" s="20"/>
      <c r="K25" s="21"/>
      <c r="L25" s="20"/>
      <c r="M25" s="20"/>
      <c r="N25" s="20"/>
      <c r="O25" s="20"/>
      <c r="P25" s="20"/>
      <c r="Q25" s="21"/>
      <c r="R25" s="20"/>
      <c r="S25" s="20"/>
      <c r="T25" s="20"/>
      <c r="U25" s="20"/>
      <c r="V25" s="20"/>
      <c r="W25" s="21"/>
      <c r="X25" s="20"/>
      <c r="Y25" s="20"/>
      <c r="Z25" s="20"/>
      <c r="AA25" s="20"/>
    </row>
    <row r="26" spans="3:27" x14ac:dyDescent="0.25">
      <c r="C26" s="3"/>
      <c r="J26" s="22"/>
      <c r="K26" s="23"/>
      <c r="L26" s="22"/>
      <c r="M26" s="22"/>
      <c r="N26" s="22"/>
      <c r="O26" s="22"/>
      <c r="P26" s="22"/>
      <c r="Q26" s="23"/>
      <c r="R26" s="22"/>
      <c r="S26" s="22"/>
      <c r="T26" s="22"/>
      <c r="U26" s="22"/>
      <c r="V26" s="22"/>
      <c r="W26" s="23"/>
      <c r="X26" s="22"/>
      <c r="Y26" s="22"/>
      <c r="Z26" s="22"/>
      <c r="AA26" s="22"/>
    </row>
  </sheetData>
  <mergeCells count="17">
    <mergeCell ref="D5:E5"/>
    <mergeCell ref="F5:G5"/>
    <mergeCell ref="H5:I5"/>
    <mergeCell ref="J5:K5"/>
    <mergeCell ref="L5:M5"/>
    <mergeCell ref="D3:AA3"/>
    <mergeCell ref="D4:I4"/>
    <mergeCell ref="J4:O4"/>
    <mergeCell ref="P4:U4"/>
    <mergeCell ref="V4:AA4"/>
    <mergeCell ref="Z5:AA5"/>
    <mergeCell ref="N5:O5"/>
    <mergeCell ref="P5:Q5"/>
    <mergeCell ref="R5:S5"/>
    <mergeCell ref="T5:U5"/>
    <mergeCell ref="V5:W5"/>
    <mergeCell ref="X5:Y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14"/>
  <sheetViews>
    <sheetView topLeftCell="A10" workbookViewId="0">
      <selection activeCell="D14" sqref="D14"/>
    </sheetView>
  </sheetViews>
  <sheetFormatPr baseColWidth="10" defaultRowHeight="15" x14ac:dyDescent="0.25"/>
  <cols>
    <col min="1" max="10" width="11.42578125" style="5"/>
    <col min="11" max="11" width="14.85546875" style="5" customWidth="1"/>
    <col min="12" max="16384" width="11.42578125" style="5"/>
  </cols>
  <sheetData>
    <row r="5" spans="1:15" ht="21" x14ac:dyDescent="0.35">
      <c r="K5" s="34" t="s">
        <v>45</v>
      </c>
      <c r="L5" s="226" t="s">
        <v>48</v>
      </c>
      <c r="M5" s="227"/>
      <c r="N5" s="227"/>
      <c r="O5" s="228"/>
    </row>
    <row r="8" spans="1:15" x14ac:dyDescent="0.25">
      <c r="C8" s="5" t="s">
        <v>66</v>
      </c>
      <c r="K8" s="5" t="s">
        <v>67</v>
      </c>
    </row>
    <row r="9" spans="1:15" x14ac:dyDescent="0.25">
      <c r="B9" s="5">
        <v>2013</v>
      </c>
      <c r="C9" s="5">
        <v>2012</v>
      </c>
      <c r="D9" s="5">
        <v>2011</v>
      </c>
      <c r="E9" s="5">
        <v>2010</v>
      </c>
      <c r="F9" s="5">
        <v>2009</v>
      </c>
      <c r="G9" s="5">
        <v>2008</v>
      </c>
    </row>
    <row r="10" spans="1:15" x14ac:dyDescent="0.25">
      <c r="A10" s="5" t="s">
        <v>69</v>
      </c>
      <c r="C10" s="5">
        <f>IF($L$5="Usaquén",Hoja1!$H$6,IF($L$5="Chapinero",Hoja1!$H$7,IF($L$5="Santafe",Hoja1!$H$8,IF($L$5="San Cristobal",Hoja1!$H$9,IF($L$5="Usme",Hoja1!$H$10,IF($L$5="Tunjuelito",Hoja1!$H$11,IF($L$5="Bosa",Hoja1!$H$12,IF($L$5="Kennedy",Hoja1!$H$13,IF($L$5="Fontibón",Hoja1!$H$14,IF($L$5="Engativa",Hoja1!$H$15,IF($L$5="Suba",Hoja1!$H$16,IF($L$5="Barrios Unidos",Hoja1!$H$17,IF($L$5="Teusaquillo",Hoja1!$H$18,IF($L$5="Los Martires",Hoja1!$H$19,IF($L$5="Antonio Nariño",Hoja1!$H$20,IF($L$5="Puente Aranda",Hoja1!$H$21,IF($L$5="La Candelaria",Hoja1!$H$22,IF($L$5="Rafael Uribe Uribe",Hoja1!$H$23,IF($L$5="Ciudad Bolivar",Hoja1!$H$24)))))))))))))))))))</f>
        <v>620.59179933595919</v>
      </c>
      <c r="D10" s="5">
        <f>IF($L$5="Usaquén",Hoja1!$N$6,IF($L$5="Chapinero",Hoja1!$N$7,IF($L$5="Santafe",Hoja1!$N$8,IF($L$5="San Cristobal",Hoja1!$N$9,IF($L$5="Usme",Hoja1!$N$10,IF($L$5="Tunjuelito",Hoja1!$N$11,IF($L$5="Bosa",Hoja1!$N$12,IF($L$5="Kennedy",Hoja1!$N$13,IF($L$5="Fontibón",Hoja1!$N$14,IF($L$5="Engativa",Hoja1!$N$15,IF($L$5="Suba",Hoja1!$N$16,IF($L$5="Barrios Unidos",Hoja1!$N$17,IF($L$5="Teusaquillo",Hoja1!$N$18,IF($L$5="Los Martires",Hoja1!$N$19,IF($L$5="Antonio Nariño",Hoja1!$N$20,IF($L$5="Puente Aranda",Hoja1!$N$21,IF($L$5="La Candelaria",Hoja1!$N$22,IF($L$5="Rafael Uribe Uribe",Hoja1!$N$23,IF($L$5="Ciudad Bolivar",Hoja1!$N$24)))))))))))))))))))</f>
        <v>624.94751171929238</v>
      </c>
    </row>
    <row r="11" spans="1:15" x14ac:dyDescent="0.25">
      <c r="A11" s="5" t="s">
        <v>42</v>
      </c>
      <c r="C11" s="5">
        <f>IF($L$5="Usaquén",Hoja1!$J$6,IF($L$5="Chapinero",Hoja1!$J$7,IF($L$5="Santafe",Hoja1!$J$8,IF($L$5="San Cristobal",Hoja1!$J$9,IF($L$5="Usme",Hoja1!$J$10,IF($L$5="Tunjuelito",Hoja1!$J$11,IF($L$5="Bosa",Hoja1!$J$12,IF($L$5="Kennedy",Hoja1!$J$13,IF($L$5="Fontibón",Hoja1!$J$14,IF($L$5="Engativa",Hoja1!$J$15,IF($L$5="Suba",Hoja1!$J$16,IF($L$5="Barrios Unidos",Hoja1!$J$17,IF($L$5="Teusaquillo",Hoja1!$J$18,IF($L$5="Los Martires",Hoja1!$J$19,IF($L$5="Antonio Nariño",Hoja1!$J$20,IF($L$5="Puente Aranda",Hoja1!$J$21,IF($L$5="La Candelaria",Hoja1!$J$22,IF($L$5="Rafael Uribe Uribe",Hoja1!$J$23,IF($L$5="Ciudad Bolivar",Hoja1!$J$24)))))))))))))))))))</f>
        <v>144.90377399999994</v>
      </c>
      <c r="D11" s="5">
        <f>IF($L$5="Usaquén",Hoja1!$P$6,IF($L$5="Chapinero",Hoja1!$P$7,IF($L$5="Santafe",Hoja1!$P$8,IF($L$5="San Cristobal",Hoja1!$P$9,IF($L$5="Usme",Hoja1!$P$10,IF($L$5="Tunjuelito",Hoja1!$P$11,IF($L$5="Bosa",Hoja1!$P$12,IF($L$5="Kennedy",Hoja1!$P$13,IF($L$5="Fontibón",Hoja1!$P$14,IF($L$5="Engativa",Hoja1!$P$15,IF($L$5="Suba",Hoja1!$P$16,IF($L$5="Barrios Unidos",Hoja1!$P$17,IF($L$5="Teusaquillo",Hoja1!$P$18,IF($L$5="Los Martires",Hoja1!$P$19,IF($L$5="Antonio Nariño",Hoja1!$P$20,IF($L$5="Puente Aranda",Hoja1!$P$21,IF($L$5="La Candelaria",Hoja1!$P$22,IF($L$5="Rafael Uribe Uribe",Hoja1!$P$23,IF($L$5="Ciudad Bolivar",Hoja1!$P$24)))))))))))))))))))</f>
        <v>146.97336459551633</v>
      </c>
    </row>
    <row r="12" spans="1:15" x14ac:dyDescent="0.25">
      <c r="A12" s="5" t="s">
        <v>43</v>
      </c>
      <c r="C12" s="5">
        <f>IF($L$5="Usaquén",Hoja1!$K$6,IF($L$5="Chapinero",Hoja1!$K$7,IF($L$5="Santafe",Hoja1!$K$8,IF($L$5="San Cristobal",Hoja1!$K$9,IF($L$5="Usme",Hoja1!$K$10,IF($L$5="Tunjuelito",Hoja1!$J$11,IF($L$5="Bosa",Hoja1!$K$12,IF($L$5="Kennedy",Hoja1!$K$13,IF($L$5="Fontibón",Hoja1!$K$14,IF($L$5="Engativa",Hoja1!$K$15,IF($L$5="Suba",Hoja1!$K$16,IF($L$5="Barrios Unidos",Hoja1!$K$17,IF($L$5="Teusaquillo",Hoja1!$K$18,IF($L$5="Los Martires",Hoja1!$K$19,IF($L$5="Antonio Nariño",Hoja1!$K$20,IF($L$5="Puente Aranda",Hoja1!$K$21,IF($L$5="La Candelaria",Hoja1!$K$22,IF($L$5="Rafael Uribe Uribe",Hoja1!$K$23,IF($L$5="Ciudad Bolivar",Hoja1!$K$24)))))))))))))))))))</f>
        <v>182.59035887906941</v>
      </c>
      <c r="D12" s="5">
        <f>IF($L$5="Usaquén",Hoja1!$Q$6,IF($L$5="Chapinero",Hoja1!$Q$7,IF($L$5="Santafe",Hoja1!$Q$8,IF($L$5="San Cristobal",Hoja1!$Q$9,IF($L$5="Usme",Hoja1!$Q$10,IF($L$5="Tunjuelito",Hoja1!$Q$11,IF($L$5="Bosa",Hoja1!$Q$12,IF($L$5="Kennedy",Hoja1!$Q$13,IF($L$5="Fontibón",Hoja1!$Q$14,IF($L$5="Engativa",Hoja1!$K$15,IF($L$5="Suba",Hoja1!$Q$16,IF($L$5="Barrios Unidos",Hoja1!$Q$17,IF($L$5="Teusaquillo",Hoja1!$Q$18,IF($L$5="Los Martires",Hoja1!$Q$19,IF($L$5="Antonio Nariño",Hoja1!$Q$20,IF($L$5="Puente Aranda",Hoja1!$Q$21,IF($L$5="La Candelaria",Hoja1!$Q$22,IF($L$5="Rafael Uribe Uribe",Hoja1!$Q$23,IF($L$5="Ciudad Bolivar",Hoja1!$Q$24)))))))))))))))))))</f>
        <v>182.65285740326425</v>
      </c>
    </row>
    <row r="13" spans="1:15" x14ac:dyDescent="0.25">
      <c r="A13" s="5" t="s">
        <v>68</v>
      </c>
      <c r="C13" s="5">
        <f>IF($L$5="Usaquén",Hoja1!$L$6,IF($L$5="Chapinero",Hoja1!$L$7,IF($L$5="Santafe",Hoja1!$L$8,IF($L$5="San Cristobal",Hoja1!$L$9,IF($L$5="Usme",Hoja1!$L$10,IF($L$5="Tunjuelito",Hoja1!$L$11,IF($L$5="Bosa",Hoja1!$L$12,IF($L$5="Kennedy",Hoja1!$L$13,IF($L$5="Fontibón",Hoja1!$L$14,IF($L$5="Engativa",Hoja1!$L$15,IF($L$5="Suba",Hoja1!$L$16,IF($L$5="Barrios Unidos",Hoja1!$L$17,IF($L$5="Teusaquillo",Hoja1!$L$18,IF($L$5="Los Martires",Hoja1!$L$19,IF($L$5="Antonio Nariño",Hoja1!$L$20,IF($L$5="Puente Aranda",Hoja1!$L$21,IF($L$5="La Candelaria",Hoja1!$L$22,IF($L$5="Rafael Uribe Uribe",Hoja1!$L$23,IF($L$5="Ciudad Bolivar",Hoja1!$L$24)))))))))))))))))))</f>
        <v>226.95218645688985</v>
      </c>
      <c r="D13" s="5">
        <f>IF($L$5="Usaquén",Hoja1!$R$6,IF($L$5="Chapinero",Hoja1!$R$7,IF($L$5="Santafe",Hoja1!$R$8,IF($L$5="San Cristobal",Hoja1!$R$9,IF($L$5="Usme",Hoja1!$R$10,IF($L$5="Tunjuelito",Hoja1!$R$11,IF($L$5="Bosa",Hoja1!$R$12,IF($L$5="Kennedy",Hoja1!$R$13,IF($L$5="Fontibón",Hoja1!$R$14,IF($L$5="Engativa",Hoja1!$R$15,IF($L$5="Suba",Hoja1!$R$16,IF($L$5="Barrios Unidos",Hoja1!$R$17,IF($L$5="Teusaquillo",Hoja1!$R$18,IF($L$5="Los Martires",Hoja1!$R$19,IF($L$5="Antonio Nariño",Hoja1!$R$20,IF($L$5="Puente Aranda",Hoja1!$R$21,IF($L$5="La Candelaria",Hoja1!$R$22,IF($L$5="Rafael Uribe Uribe",Hoja1!$R$23,IF($L$5="Ciudad Bolivar",Hoja1!$R$24)))))))))))))))))))</f>
        <v>227.28282031764803</v>
      </c>
    </row>
    <row r="14" spans="1:15" x14ac:dyDescent="0.25">
      <c r="A14" s="5" t="s">
        <v>70</v>
      </c>
      <c r="C14" s="5">
        <f>IF($L$5="Usaquén",Hoja1!$M$6,IF($L$5="Chapinero",Hoja1!$M$7,IF($L$5="Santafe",Hoja1!$M$8,IF($L$5="San Cristobal",Hoja1!$M$9,IF($L$5="Usme",Hoja1!$M$10,IF($L$5="Tunjuelito",Hoja1!$L$11,IF($L$5="Bosa",Hoja1!$M$12,IF($L$5="Kennedy",Hoja1!$M$13,IF($L$5="Fontibón",Hoja1!$M$14,IF($L$5="Engativa",Hoja1!$M$15,IF($L$5="Suba",Hoja1!$M$16,IF($L$5="Barrios Unidos",Hoja1!$M$17,IF($L$5="Teusaquillo",Hoja1!$M$18,IF($L$5="Los Martires",Hoja1!$M$19,IF($L$5="Antonio Nariño",Hoja1!$M$20,IF($L$5="Puente Aranda",Hoja1!$M$21,IF($L$5="La Candelaria",Hoja1!$M$22,IF($L$5="Rafael Uribe Uribe",Hoja1!$M$23,IF($L$5="Ciudad Bolivar",Hoja1!$M$24)))))))))))))))))))</f>
        <v>66.145479999999978</v>
      </c>
      <c r="D14" s="5">
        <f>IF($L$5="Usaquén",Hoja1!$S$6,IF($L$5="Chapinero",Hoja1!$S$7,IF($L$5="Santafe",Hoja1!$S$8,IF($L$5="San Cristobal",Hoja1!$S$9,IF($L$5="Usme",Hoja1!$S$10,IF($L$5="Tunjuelito",Hoja1!$S$11,IF($L$5="Bosa",Hoja1!$S$12,IF($L$5="Kennedy",Hoja1!$S$13,IF($L$5="Fontibón",Hoja1!$S$14,IF($L$5="Engativa",Hoja1!$S$15,IF($L$5="Suba",Hoja1!$S$16,IF($L$5="Barrios Unidos",Hoja1!$S$17,IF($L$5="Teusaquillo",Hoja1!$S$18,IF($L$5="Los Martires",Hoja1!$S$19,IF($L$5="Antonio Nariño",Hoja1!$S$20,IF($L$5="Puente Aranda",Hoja1!$S$21,IF($L$5="La Candelaria",Hoja1!$S$22,IF($L$5="Rafael Uribe Uribe",Hoja1!$S$23,IF($L$5="Ciudad Bolivar",Hoja1!$S$24)))))))))))))))))))</f>
        <v>68.038469402863683</v>
      </c>
    </row>
  </sheetData>
  <mergeCells count="1">
    <mergeCell ref="L5:O5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Listas!$F$2:$F$20</xm:f>
          </x14:formula1>
          <xm:sqref>L5:O5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51"/>
  <sheetViews>
    <sheetView zoomScale="69" zoomScaleNormal="69" workbookViewId="0">
      <selection activeCell="C21" sqref="C21"/>
    </sheetView>
  </sheetViews>
  <sheetFormatPr baseColWidth="10" defaultRowHeight="15" x14ac:dyDescent="0.25"/>
  <cols>
    <col min="1" max="1" width="22.5703125" customWidth="1"/>
    <col min="2" max="2" width="20.42578125" bestFit="1" customWidth="1"/>
    <col min="3" max="3" width="19.85546875" bestFit="1" customWidth="1"/>
    <col min="4" max="5" width="19" bestFit="1" customWidth="1"/>
    <col min="6" max="6" width="19.42578125" bestFit="1" customWidth="1"/>
    <col min="7" max="7" width="19" bestFit="1" customWidth="1"/>
    <col min="8" max="8" width="22.42578125" customWidth="1"/>
    <col min="9" max="9" width="19.28515625" customWidth="1"/>
    <col min="10" max="10" width="16.7109375" customWidth="1"/>
    <col min="11" max="11" width="15.42578125" customWidth="1"/>
    <col min="12" max="12" width="19.85546875" customWidth="1"/>
    <col min="13" max="13" width="18.85546875" customWidth="1"/>
    <col min="38" max="38" width="14.85546875" customWidth="1"/>
    <col min="47" max="47" width="11.42578125" customWidth="1"/>
    <col min="55" max="55" width="11.42578125" style="13"/>
    <col min="63" max="63" width="15.42578125" bestFit="1" customWidth="1"/>
    <col min="65" max="65" width="15.42578125" bestFit="1" customWidth="1"/>
    <col min="67" max="67" width="15.42578125" bestFit="1" customWidth="1"/>
    <col min="69" max="69" width="15.42578125" bestFit="1" customWidth="1"/>
    <col min="70" max="70" width="11.42578125" style="14"/>
    <col min="72" max="72" width="11.42578125" style="14"/>
    <col min="74" max="74" width="11.42578125" style="14"/>
    <col min="76" max="76" width="11.42578125" style="15"/>
    <col min="78" max="78" width="11.42578125" style="15"/>
    <col min="80" max="80" width="11.42578125" style="15"/>
    <col min="82" max="82" width="11.42578125" style="15"/>
    <col min="84" max="84" width="11.42578125" style="15"/>
    <col min="86" max="86" width="11.42578125" style="15"/>
    <col min="157" max="157" width="15.42578125" bestFit="1" customWidth="1"/>
  </cols>
  <sheetData>
    <row r="1" spans="1:182" x14ac:dyDescent="0.25"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</row>
    <row r="2" spans="1:182" ht="24" thickBot="1" x14ac:dyDescent="0.4">
      <c r="A2" s="184" t="s">
        <v>0</v>
      </c>
      <c r="B2" s="187">
        <v>2013</v>
      </c>
      <c r="C2" s="188"/>
      <c r="D2" s="188"/>
      <c r="E2" s="188"/>
      <c r="F2" s="188"/>
      <c r="G2" s="189"/>
      <c r="H2" s="190">
        <v>2012</v>
      </c>
      <c r="I2" s="190"/>
      <c r="J2" s="190"/>
      <c r="K2" s="190"/>
      <c r="L2" s="190"/>
      <c r="M2" s="190"/>
      <c r="N2" s="191">
        <v>2011</v>
      </c>
      <c r="O2" s="192"/>
      <c r="P2" s="192"/>
      <c r="Q2" s="192"/>
      <c r="R2" s="192"/>
      <c r="S2" s="192"/>
      <c r="T2" s="192">
        <v>2010</v>
      </c>
      <c r="U2" s="192"/>
      <c r="V2" s="192"/>
      <c r="W2" s="192"/>
      <c r="X2" s="192"/>
      <c r="Y2" s="192"/>
      <c r="Z2" s="192">
        <v>2009</v>
      </c>
      <c r="AA2" s="192"/>
      <c r="AB2" s="192"/>
      <c r="AC2" s="192"/>
      <c r="AD2" s="192"/>
      <c r="AE2" s="192"/>
      <c r="AF2" s="192">
        <v>2008</v>
      </c>
      <c r="AG2" s="192"/>
      <c r="AH2" s="192"/>
      <c r="AI2" s="192"/>
      <c r="AJ2" s="192"/>
      <c r="AK2" s="192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9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183"/>
      <c r="BR2" s="183"/>
      <c r="BS2" s="183"/>
      <c r="BT2" s="183"/>
      <c r="BU2" s="183"/>
      <c r="BV2" s="183"/>
    </row>
    <row r="3" spans="1:182" ht="24" thickBot="1" x14ac:dyDescent="0.4">
      <c r="A3" s="185"/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0" t="s">
        <v>6</v>
      </c>
      <c r="H3" s="170" t="s">
        <v>1</v>
      </c>
      <c r="I3" s="170" t="s">
        <v>2</v>
      </c>
      <c r="J3" s="170" t="s">
        <v>3</v>
      </c>
      <c r="K3" s="170" t="s">
        <v>4</v>
      </c>
      <c r="L3" s="170" t="s">
        <v>5</v>
      </c>
      <c r="M3" s="170" t="s">
        <v>6</v>
      </c>
      <c r="N3" s="170" t="s">
        <v>1</v>
      </c>
      <c r="O3" s="170" t="s">
        <v>2</v>
      </c>
      <c r="P3" s="170" t="s">
        <v>3</v>
      </c>
      <c r="Q3" s="170" t="s">
        <v>4</v>
      </c>
      <c r="R3" s="170" t="s">
        <v>5</v>
      </c>
      <c r="S3" s="170" t="s">
        <v>6</v>
      </c>
      <c r="T3" s="170" t="s">
        <v>1</v>
      </c>
      <c r="U3" s="170" t="s">
        <v>2</v>
      </c>
      <c r="V3" s="170" t="s">
        <v>3</v>
      </c>
      <c r="W3" s="170" t="s">
        <v>4</v>
      </c>
      <c r="X3" s="170" t="s">
        <v>5</v>
      </c>
      <c r="Y3" s="170" t="s">
        <v>6</v>
      </c>
      <c r="Z3" s="170" t="s">
        <v>1</v>
      </c>
      <c r="AA3" s="170" t="s">
        <v>2</v>
      </c>
      <c r="AB3" s="170" t="s">
        <v>3</v>
      </c>
      <c r="AC3" s="170" t="s">
        <v>4</v>
      </c>
      <c r="AD3" s="170" t="s">
        <v>5</v>
      </c>
      <c r="AE3" s="170" t="s">
        <v>6</v>
      </c>
      <c r="AF3" s="170" t="s">
        <v>1</v>
      </c>
      <c r="AG3" s="170" t="s">
        <v>2</v>
      </c>
      <c r="AH3" s="170" t="s">
        <v>3</v>
      </c>
      <c r="AI3" s="170" t="s">
        <v>4</v>
      </c>
      <c r="AJ3" s="170" t="s">
        <v>5</v>
      </c>
      <c r="AK3" s="170" t="s">
        <v>6</v>
      </c>
      <c r="AL3" s="28"/>
      <c r="AM3" s="173">
        <v>2013</v>
      </c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5"/>
      <c r="BK3" s="181">
        <v>2012</v>
      </c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5"/>
      <c r="CI3" s="182">
        <v>2011</v>
      </c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>
        <v>2010</v>
      </c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>
        <v>2009</v>
      </c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>
        <v>2008</v>
      </c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</row>
    <row r="4" spans="1:182" ht="15.75" thickBot="1" x14ac:dyDescent="0.3">
      <c r="A4" s="185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25"/>
      <c r="AM4" s="176" t="s">
        <v>33</v>
      </c>
      <c r="AN4" s="177"/>
      <c r="AO4" s="177"/>
      <c r="AP4" s="177"/>
      <c r="AQ4" s="177"/>
      <c r="AR4" s="178"/>
      <c r="AS4" s="176" t="s">
        <v>29</v>
      </c>
      <c r="AT4" s="177"/>
      <c r="AU4" s="177"/>
      <c r="AV4" s="177"/>
      <c r="AW4" s="177"/>
      <c r="AX4" s="178"/>
      <c r="AY4" s="176" t="s">
        <v>30</v>
      </c>
      <c r="AZ4" s="177"/>
      <c r="BA4" s="177"/>
      <c r="BB4" s="177"/>
      <c r="BC4" s="177"/>
      <c r="BD4" s="178"/>
      <c r="BE4" s="176" t="s">
        <v>5</v>
      </c>
      <c r="BF4" s="177"/>
      <c r="BG4" s="177"/>
      <c r="BH4" s="177"/>
      <c r="BI4" s="177"/>
      <c r="BJ4" s="178"/>
      <c r="BK4" s="176" t="s">
        <v>33</v>
      </c>
      <c r="BL4" s="177"/>
      <c r="BM4" s="177"/>
      <c r="BN4" s="177"/>
      <c r="BO4" s="177"/>
      <c r="BP4" s="178"/>
      <c r="BQ4" s="176" t="s">
        <v>29</v>
      </c>
      <c r="BR4" s="177"/>
      <c r="BS4" s="177"/>
      <c r="BT4" s="177"/>
      <c r="BU4" s="177"/>
      <c r="BV4" s="178"/>
      <c r="BW4" s="176" t="s">
        <v>30</v>
      </c>
      <c r="BX4" s="177"/>
      <c r="BY4" s="177"/>
      <c r="BZ4" s="177"/>
      <c r="CA4" s="177"/>
      <c r="CB4" s="178"/>
      <c r="CC4" s="176" t="s">
        <v>5</v>
      </c>
      <c r="CD4" s="177"/>
      <c r="CE4" s="177"/>
      <c r="CF4" s="177"/>
      <c r="CG4" s="177"/>
      <c r="CH4" s="178"/>
      <c r="CI4" s="180" t="s">
        <v>33</v>
      </c>
      <c r="CJ4" s="180"/>
      <c r="CK4" s="180"/>
      <c r="CL4" s="180"/>
      <c r="CM4" s="180"/>
      <c r="CN4" s="180"/>
      <c r="CO4" s="180" t="s">
        <v>29</v>
      </c>
      <c r="CP4" s="180"/>
      <c r="CQ4" s="180"/>
      <c r="CR4" s="180"/>
      <c r="CS4" s="180"/>
      <c r="CT4" s="180"/>
      <c r="CU4" s="180" t="s">
        <v>30</v>
      </c>
      <c r="CV4" s="180"/>
      <c r="CW4" s="180"/>
      <c r="CX4" s="180"/>
      <c r="CY4" s="180"/>
      <c r="CZ4" s="180"/>
      <c r="DA4" s="180" t="s">
        <v>5</v>
      </c>
      <c r="DB4" s="180"/>
      <c r="DC4" s="180"/>
      <c r="DD4" s="180"/>
      <c r="DE4" s="180"/>
      <c r="DF4" s="180"/>
      <c r="DG4" s="180" t="s">
        <v>33</v>
      </c>
      <c r="DH4" s="180"/>
      <c r="DI4" s="180"/>
      <c r="DJ4" s="180"/>
      <c r="DK4" s="180"/>
      <c r="DL4" s="180"/>
      <c r="DM4" s="180" t="s">
        <v>29</v>
      </c>
      <c r="DN4" s="180"/>
      <c r="DO4" s="180"/>
      <c r="DP4" s="180"/>
      <c r="DQ4" s="180"/>
      <c r="DR4" s="180"/>
      <c r="DS4" s="180" t="s">
        <v>30</v>
      </c>
      <c r="DT4" s="180"/>
      <c r="DU4" s="180"/>
      <c r="DV4" s="180"/>
      <c r="DW4" s="180"/>
      <c r="DX4" s="180"/>
      <c r="DY4" s="180" t="s">
        <v>5</v>
      </c>
      <c r="DZ4" s="180"/>
      <c r="EA4" s="180"/>
      <c r="EB4" s="180"/>
      <c r="EC4" s="180"/>
      <c r="ED4" s="180"/>
      <c r="EE4" s="180" t="s">
        <v>33</v>
      </c>
      <c r="EF4" s="180"/>
      <c r="EG4" s="180"/>
      <c r="EH4" s="180"/>
      <c r="EI4" s="180"/>
      <c r="EJ4" s="180"/>
      <c r="EK4" s="180" t="s">
        <v>29</v>
      </c>
      <c r="EL4" s="180"/>
      <c r="EM4" s="180"/>
      <c r="EN4" s="180"/>
      <c r="EO4" s="180"/>
      <c r="EP4" s="180"/>
      <c r="EQ4" s="180" t="s">
        <v>30</v>
      </c>
      <c r="ER4" s="180"/>
      <c r="ES4" s="180"/>
      <c r="ET4" s="180"/>
      <c r="EU4" s="180"/>
      <c r="EV4" s="180"/>
      <c r="EW4" s="180" t="s">
        <v>5</v>
      </c>
      <c r="EX4" s="180"/>
      <c r="EY4" s="180"/>
      <c r="EZ4" s="180"/>
      <c r="FA4" s="180"/>
      <c r="FB4" s="180"/>
      <c r="FC4" s="176" t="s">
        <v>33</v>
      </c>
      <c r="FD4" s="177"/>
      <c r="FE4" s="177"/>
      <c r="FF4" s="177"/>
      <c r="FG4" s="177"/>
      <c r="FH4" s="178"/>
      <c r="FI4" s="180" t="s">
        <v>29</v>
      </c>
      <c r="FJ4" s="180"/>
      <c r="FK4" s="180"/>
      <c r="FL4" s="180"/>
      <c r="FM4" s="180"/>
      <c r="FN4" s="180"/>
      <c r="FO4" s="180" t="s">
        <v>30</v>
      </c>
      <c r="FP4" s="180"/>
      <c r="FQ4" s="180"/>
      <c r="FR4" s="180"/>
      <c r="FS4" s="180"/>
      <c r="FT4" s="180"/>
      <c r="FU4" s="180" t="s">
        <v>5</v>
      </c>
      <c r="FV4" s="180"/>
      <c r="FW4" s="180"/>
      <c r="FX4" s="180"/>
      <c r="FY4" s="180"/>
      <c r="FZ4" s="180"/>
    </row>
    <row r="5" spans="1:182" ht="15.75" thickBot="1" x14ac:dyDescent="0.3">
      <c r="A5" s="186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25"/>
      <c r="AM5" s="171" t="s">
        <v>34</v>
      </c>
      <c r="AN5" s="172"/>
      <c r="AO5" s="171" t="s">
        <v>35</v>
      </c>
      <c r="AP5" s="172"/>
      <c r="AQ5" s="171" t="s">
        <v>36</v>
      </c>
      <c r="AR5" s="172"/>
      <c r="AS5" s="171" t="s">
        <v>34</v>
      </c>
      <c r="AT5" s="172"/>
      <c r="AU5" s="171" t="s">
        <v>35</v>
      </c>
      <c r="AV5" s="172"/>
      <c r="AW5" s="171" t="s">
        <v>36</v>
      </c>
      <c r="AX5" s="172"/>
      <c r="AY5" s="171" t="s">
        <v>34</v>
      </c>
      <c r="AZ5" s="172"/>
      <c r="BA5" s="171" t="s">
        <v>35</v>
      </c>
      <c r="BB5" s="172"/>
      <c r="BC5" s="171" t="s">
        <v>36</v>
      </c>
      <c r="BD5" s="172"/>
      <c r="BE5" s="171" t="s">
        <v>34</v>
      </c>
      <c r="BF5" s="172"/>
      <c r="BG5" s="171" t="s">
        <v>35</v>
      </c>
      <c r="BH5" s="172"/>
      <c r="BI5" s="171" t="s">
        <v>36</v>
      </c>
      <c r="BJ5" s="172"/>
      <c r="BK5" s="171" t="s">
        <v>34</v>
      </c>
      <c r="BL5" s="172"/>
      <c r="BM5" s="171" t="s">
        <v>35</v>
      </c>
      <c r="BN5" s="172"/>
      <c r="BO5" s="171" t="s">
        <v>36</v>
      </c>
      <c r="BP5" s="172"/>
      <c r="BQ5" s="171" t="s">
        <v>34</v>
      </c>
      <c r="BR5" s="172"/>
      <c r="BS5" s="171" t="s">
        <v>35</v>
      </c>
      <c r="BT5" s="172"/>
      <c r="BU5" s="171" t="s">
        <v>36</v>
      </c>
      <c r="BV5" s="172"/>
      <c r="BW5" s="171" t="s">
        <v>34</v>
      </c>
      <c r="BX5" s="172"/>
      <c r="BY5" s="171" t="s">
        <v>35</v>
      </c>
      <c r="BZ5" s="172"/>
      <c r="CA5" s="171" t="s">
        <v>36</v>
      </c>
      <c r="CB5" s="172"/>
      <c r="CC5" s="171" t="s">
        <v>34</v>
      </c>
      <c r="CD5" s="172"/>
      <c r="CE5" s="171" t="s">
        <v>35</v>
      </c>
      <c r="CF5" s="172"/>
      <c r="CG5" s="171" t="s">
        <v>36</v>
      </c>
      <c r="CH5" s="172"/>
      <c r="CI5" s="179" t="s">
        <v>34</v>
      </c>
      <c r="CJ5" s="179"/>
      <c r="CK5" s="179" t="s">
        <v>35</v>
      </c>
      <c r="CL5" s="179"/>
      <c r="CM5" s="179" t="s">
        <v>36</v>
      </c>
      <c r="CN5" s="179"/>
      <c r="CO5" s="179" t="s">
        <v>34</v>
      </c>
      <c r="CP5" s="179"/>
      <c r="CQ5" s="179" t="s">
        <v>35</v>
      </c>
      <c r="CR5" s="179"/>
      <c r="CS5" s="179" t="s">
        <v>36</v>
      </c>
      <c r="CT5" s="179"/>
      <c r="CU5" s="179" t="s">
        <v>34</v>
      </c>
      <c r="CV5" s="179"/>
      <c r="CW5" s="179" t="s">
        <v>35</v>
      </c>
      <c r="CX5" s="179"/>
      <c r="CY5" s="179" t="s">
        <v>36</v>
      </c>
      <c r="CZ5" s="179"/>
      <c r="DA5" s="179" t="s">
        <v>34</v>
      </c>
      <c r="DB5" s="179"/>
      <c r="DC5" s="179" t="s">
        <v>35</v>
      </c>
      <c r="DD5" s="179"/>
      <c r="DE5" s="179" t="s">
        <v>36</v>
      </c>
      <c r="DF5" s="179"/>
      <c r="DG5" s="179" t="s">
        <v>34</v>
      </c>
      <c r="DH5" s="179"/>
      <c r="DI5" s="179" t="s">
        <v>35</v>
      </c>
      <c r="DJ5" s="179"/>
      <c r="DK5" s="179" t="s">
        <v>36</v>
      </c>
      <c r="DL5" s="179"/>
      <c r="DM5" s="179" t="s">
        <v>34</v>
      </c>
      <c r="DN5" s="179"/>
      <c r="DO5" s="179" t="s">
        <v>35</v>
      </c>
      <c r="DP5" s="179"/>
      <c r="DQ5" s="179" t="s">
        <v>36</v>
      </c>
      <c r="DR5" s="179"/>
      <c r="DS5" s="179" t="s">
        <v>34</v>
      </c>
      <c r="DT5" s="179"/>
      <c r="DU5" s="179" t="s">
        <v>35</v>
      </c>
      <c r="DV5" s="179"/>
      <c r="DW5" s="179" t="s">
        <v>36</v>
      </c>
      <c r="DX5" s="179"/>
      <c r="DY5" s="179" t="s">
        <v>34</v>
      </c>
      <c r="DZ5" s="179"/>
      <c r="EA5" s="179" t="s">
        <v>35</v>
      </c>
      <c r="EB5" s="179"/>
      <c r="EC5" s="179" t="s">
        <v>36</v>
      </c>
      <c r="ED5" s="179"/>
      <c r="EE5" s="179" t="s">
        <v>34</v>
      </c>
      <c r="EF5" s="179"/>
      <c r="EG5" s="179" t="s">
        <v>35</v>
      </c>
      <c r="EH5" s="179"/>
      <c r="EI5" s="179" t="s">
        <v>36</v>
      </c>
      <c r="EJ5" s="179"/>
      <c r="EK5" s="179" t="s">
        <v>34</v>
      </c>
      <c r="EL5" s="179"/>
      <c r="EM5" s="179" t="s">
        <v>35</v>
      </c>
      <c r="EN5" s="179"/>
      <c r="EO5" s="179" t="s">
        <v>36</v>
      </c>
      <c r="EP5" s="179"/>
      <c r="EQ5" s="179" t="s">
        <v>34</v>
      </c>
      <c r="ER5" s="179"/>
      <c r="ES5" s="179" t="s">
        <v>35</v>
      </c>
      <c r="ET5" s="179"/>
      <c r="EU5" s="179" t="s">
        <v>36</v>
      </c>
      <c r="EV5" s="179"/>
      <c r="EW5" s="179" t="s">
        <v>34</v>
      </c>
      <c r="EX5" s="179"/>
      <c r="EY5" s="179" t="s">
        <v>35</v>
      </c>
      <c r="EZ5" s="179"/>
      <c r="FA5" s="179" t="s">
        <v>36</v>
      </c>
      <c r="FB5" s="179"/>
      <c r="FC5" s="171" t="s">
        <v>34</v>
      </c>
      <c r="FD5" s="172"/>
      <c r="FE5" s="171" t="s">
        <v>35</v>
      </c>
      <c r="FF5" s="172"/>
      <c r="FG5" s="171" t="s">
        <v>36</v>
      </c>
      <c r="FH5" s="172"/>
      <c r="FI5" s="179" t="s">
        <v>34</v>
      </c>
      <c r="FJ5" s="179"/>
      <c r="FK5" s="179" t="s">
        <v>35</v>
      </c>
      <c r="FL5" s="179"/>
      <c r="FM5" s="179" t="s">
        <v>36</v>
      </c>
      <c r="FN5" s="179"/>
      <c r="FO5" s="179" t="s">
        <v>34</v>
      </c>
      <c r="FP5" s="179"/>
      <c r="FQ5" s="179" t="s">
        <v>35</v>
      </c>
      <c r="FR5" s="179"/>
      <c r="FS5" s="179" t="s">
        <v>36</v>
      </c>
      <c r="FT5" s="179"/>
      <c r="FU5" s="179" t="s">
        <v>34</v>
      </c>
      <c r="FV5" s="179"/>
      <c r="FW5" s="179" t="s">
        <v>35</v>
      </c>
      <c r="FX5" s="179"/>
      <c r="FY5" s="179" t="s">
        <v>36</v>
      </c>
      <c r="FZ5" s="179"/>
    </row>
    <row r="6" spans="1:182" ht="15.75" thickBot="1" x14ac:dyDescent="0.3">
      <c r="A6" s="1" t="s">
        <v>7</v>
      </c>
      <c r="B6" s="1">
        <f>+D6+E6+F6+G6</f>
        <v>1190.0899999999999</v>
      </c>
      <c r="C6" s="1">
        <f>+D6+E6+F6</f>
        <v>1103.56</v>
      </c>
      <c r="D6" s="1">
        <v>336.30999999999972</v>
      </c>
      <c r="E6" s="1">
        <v>247.93000000000018</v>
      </c>
      <c r="F6" s="1">
        <v>519.32000000000005</v>
      </c>
      <c r="G6" s="1">
        <v>86.529999999999973</v>
      </c>
      <c r="H6" s="2">
        <v>1227.9579592276564</v>
      </c>
      <c r="I6" s="2">
        <v>1143.1777492276565</v>
      </c>
      <c r="J6" s="2">
        <v>343.51283571428581</v>
      </c>
      <c r="K6" s="2">
        <v>254.53140814935301</v>
      </c>
      <c r="L6" s="2">
        <v>545.13350536401765</v>
      </c>
      <c r="M6" s="2">
        <v>84.780210000000011</v>
      </c>
      <c r="N6" s="2">
        <v>1209.6463116368654</v>
      </c>
      <c r="O6" s="2">
        <v>1120.8620228511224</v>
      </c>
      <c r="P6" s="2">
        <v>320.90425117247617</v>
      </c>
      <c r="Q6" s="2">
        <v>254.42697388481463</v>
      </c>
      <c r="R6" s="2">
        <v>545.53079779383165</v>
      </c>
      <c r="S6" s="2">
        <v>88.784288785742902</v>
      </c>
      <c r="T6" s="7"/>
      <c r="U6" s="2">
        <v>1188.9809776391076</v>
      </c>
      <c r="V6" s="8">
        <v>354.75780829202324</v>
      </c>
      <c r="W6" s="8">
        <v>326.24862391298745</v>
      </c>
      <c r="X6" s="8">
        <v>507.97454543409685</v>
      </c>
      <c r="Y6" s="7"/>
      <c r="Z6" s="7"/>
      <c r="AA6" s="2">
        <v>1177.655118743402</v>
      </c>
      <c r="AB6" s="8">
        <v>343.4319493963178</v>
      </c>
      <c r="AC6" s="8">
        <v>326.24862391298745</v>
      </c>
      <c r="AD6" s="8">
        <v>507.97454543409674</v>
      </c>
      <c r="AE6" s="2"/>
      <c r="AF6" s="7"/>
      <c r="AG6" s="2">
        <v>1166.6751187434022</v>
      </c>
      <c r="AH6" s="8">
        <v>332.45194939631784</v>
      </c>
      <c r="AI6" s="8">
        <v>326.24862391298745</v>
      </c>
      <c r="AJ6" s="8">
        <v>507.9745454340968</v>
      </c>
      <c r="AK6" s="2"/>
      <c r="AL6" s="26" t="s">
        <v>0</v>
      </c>
      <c r="AM6" s="18" t="s">
        <v>37</v>
      </c>
      <c r="AN6" s="18" t="s">
        <v>38</v>
      </c>
      <c r="AO6" s="18" t="s">
        <v>37</v>
      </c>
      <c r="AP6" s="19" t="s">
        <v>38</v>
      </c>
      <c r="AQ6" s="18" t="s">
        <v>37</v>
      </c>
      <c r="AR6" s="19" t="s">
        <v>38</v>
      </c>
      <c r="AS6" s="18" t="s">
        <v>37</v>
      </c>
      <c r="AT6" s="18" t="s">
        <v>38</v>
      </c>
      <c r="AU6" s="18" t="s">
        <v>37</v>
      </c>
      <c r="AV6" s="19" t="s">
        <v>38</v>
      </c>
      <c r="AW6" s="18" t="s">
        <v>37</v>
      </c>
      <c r="AX6" s="19" t="s">
        <v>38</v>
      </c>
      <c r="AY6" s="18" t="s">
        <v>37</v>
      </c>
      <c r="AZ6" s="18" t="s">
        <v>38</v>
      </c>
      <c r="BA6" s="18" t="s">
        <v>37</v>
      </c>
      <c r="BB6" s="19" t="s">
        <v>38</v>
      </c>
      <c r="BC6" s="30" t="s">
        <v>37</v>
      </c>
      <c r="BD6" s="19" t="s">
        <v>38</v>
      </c>
      <c r="BE6" s="18" t="s">
        <v>37</v>
      </c>
      <c r="BF6" s="18" t="s">
        <v>38</v>
      </c>
      <c r="BG6" s="18" t="s">
        <v>37</v>
      </c>
      <c r="BH6" s="19" t="s">
        <v>38</v>
      </c>
      <c r="BI6" s="18" t="s">
        <v>37</v>
      </c>
      <c r="BJ6" s="19" t="s">
        <v>38</v>
      </c>
      <c r="BK6" s="18" t="s">
        <v>37</v>
      </c>
      <c r="BL6" s="18" t="s">
        <v>38</v>
      </c>
      <c r="BM6" s="18" t="s">
        <v>37</v>
      </c>
      <c r="BN6" s="19" t="s">
        <v>38</v>
      </c>
      <c r="BO6" s="18" t="s">
        <v>37</v>
      </c>
      <c r="BP6" s="19" t="s">
        <v>38</v>
      </c>
      <c r="BQ6" s="18" t="s">
        <v>37</v>
      </c>
      <c r="BR6" s="18" t="s">
        <v>38</v>
      </c>
      <c r="BS6" s="18" t="s">
        <v>37</v>
      </c>
      <c r="BT6" s="19" t="s">
        <v>38</v>
      </c>
      <c r="BU6" s="18" t="s">
        <v>37</v>
      </c>
      <c r="BV6" s="19" t="s">
        <v>38</v>
      </c>
      <c r="BW6" s="18" t="s">
        <v>37</v>
      </c>
      <c r="BX6" s="18" t="s">
        <v>38</v>
      </c>
      <c r="BY6" s="18" t="s">
        <v>37</v>
      </c>
      <c r="BZ6" s="19" t="s">
        <v>38</v>
      </c>
      <c r="CA6" s="18" t="s">
        <v>37</v>
      </c>
      <c r="CB6" s="19" t="s">
        <v>38</v>
      </c>
      <c r="CC6" s="18" t="s">
        <v>37</v>
      </c>
      <c r="CD6" s="18" t="s">
        <v>38</v>
      </c>
      <c r="CE6" s="18" t="s">
        <v>37</v>
      </c>
      <c r="CF6" s="19" t="s">
        <v>38</v>
      </c>
      <c r="CG6" s="18" t="s">
        <v>37</v>
      </c>
      <c r="CH6" s="19" t="s">
        <v>38</v>
      </c>
      <c r="CI6" s="18" t="s">
        <v>37</v>
      </c>
      <c r="CJ6" s="18" t="s">
        <v>38</v>
      </c>
      <c r="CK6" s="18" t="s">
        <v>37</v>
      </c>
      <c r="CL6" s="19" t="s">
        <v>38</v>
      </c>
      <c r="CM6" s="18" t="s">
        <v>37</v>
      </c>
      <c r="CN6" s="19" t="s">
        <v>38</v>
      </c>
      <c r="CO6" s="18" t="s">
        <v>37</v>
      </c>
      <c r="CP6" s="18" t="s">
        <v>38</v>
      </c>
      <c r="CQ6" s="18" t="s">
        <v>37</v>
      </c>
      <c r="CR6" s="19" t="s">
        <v>38</v>
      </c>
      <c r="CS6" s="18" t="s">
        <v>37</v>
      </c>
      <c r="CT6" s="19" t="s">
        <v>38</v>
      </c>
      <c r="CU6" s="18" t="s">
        <v>37</v>
      </c>
      <c r="CV6" s="18" t="s">
        <v>38</v>
      </c>
      <c r="CW6" s="18" t="s">
        <v>37</v>
      </c>
      <c r="CX6" s="19" t="s">
        <v>38</v>
      </c>
      <c r="CY6" s="18" t="s">
        <v>37</v>
      </c>
      <c r="CZ6" s="19" t="s">
        <v>38</v>
      </c>
      <c r="DA6" s="18" t="s">
        <v>37</v>
      </c>
      <c r="DB6" s="18" t="s">
        <v>38</v>
      </c>
      <c r="DC6" s="18" t="s">
        <v>37</v>
      </c>
      <c r="DD6" s="19" t="s">
        <v>38</v>
      </c>
      <c r="DE6" s="18" t="s">
        <v>37</v>
      </c>
      <c r="DF6" s="19" t="s">
        <v>38</v>
      </c>
      <c r="DG6" s="18" t="s">
        <v>37</v>
      </c>
      <c r="DH6" s="18" t="s">
        <v>38</v>
      </c>
      <c r="DI6" s="18" t="s">
        <v>37</v>
      </c>
      <c r="DJ6" s="19" t="s">
        <v>38</v>
      </c>
      <c r="DK6" s="18" t="s">
        <v>37</v>
      </c>
      <c r="DL6" s="19" t="s">
        <v>38</v>
      </c>
      <c r="DM6" s="18" t="s">
        <v>37</v>
      </c>
      <c r="DN6" s="18" t="s">
        <v>38</v>
      </c>
      <c r="DO6" s="18" t="s">
        <v>37</v>
      </c>
      <c r="DP6" s="19" t="s">
        <v>38</v>
      </c>
      <c r="DQ6" s="18" t="s">
        <v>37</v>
      </c>
      <c r="DR6" s="19" t="s">
        <v>38</v>
      </c>
      <c r="DS6" s="18" t="s">
        <v>37</v>
      </c>
      <c r="DT6" s="18" t="s">
        <v>38</v>
      </c>
      <c r="DU6" s="18" t="s">
        <v>37</v>
      </c>
      <c r="DV6" s="19" t="s">
        <v>38</v>
      </c>
      <c r="DW6" s="18" t="s">
        <v>37</v>
      </c>
      <c r="DX6" s="19" t="s">
        <v>38</v>
      </c>
      <c r="DY6" s="18" t="s">
        <v>37</v>
      </c>
      <c r="DZ6" s="18" t="s">
        <v>38</v>
      </c>
      <c r="EA6" s="18" t="s">
        <v>37</v>
      </c>
      <c r="EB6" s="19" t="s">
        <v>38</v>
      </c>
      <c r="EC6" s="18" t="s">
        <v>37</v>
      </c>
      <c r="ED6" s="19" t="s">
        <v>38</v>
      </c>
      <c r="EE6" s="18" t="s">
        <v>37</v>
      </c>
      <c r="EF6" s="18" t="s">
        <v>38</v>
      </c>
      <c r="EG6" s="18" t="s">
        <v>37</v>
      </c>
      <c r="EH6" s="19" t="s">
        <v>38</v>
      </c>
      <c r="EI6" s="18" t="s">
        <v>37</v>
      </c>
      <c r="EJ6" s="19" t="s">
        <v>38</v>
      </c>
      <c r="EK6" s="18" t="s">
        <v>37</v>
      </c>
      <c r="EL6" s="18" t="s">
        <v>38</v>
      </c>
      <c r="EM6" s="18" t="s">
        <v>37</v>
      </c>
      <c r="EN6" s="19" t="s">
        <v>38</v>
      </c>
      <c r="EO6" s="18" t="s">
        <v>37</v>
      </c>
      <c r="EP6" s="19" t="s">
        <v>38</v>
      </c>
      <c r="EQ6" s="18" t="s">
        <v>37</v>
      </c>
      <c r="ER6" s="18" t="s">
        <v>38</v>
      </c>
      <c r="ES6" s="18" t="s">
        <v>37</v>
      </c>
      <c r="ET6" s="19" t="s">
        <v>38</v>
      </c>
      <c r="EU6" s="18" t="s">
        <v>37</v>
      </c>
      <c r="EV6" s="19" t="s">
        <v>38</v>
      </c>
      <c r="EW6" s="18" t="s">
        <v>37</v>
      </c>
      <c r="EX6" s="18" t="s">
        <v>38</v>
      </c>
      <c r="EY6" s="18" t="s">
        <v>37</v>
      </c>
      <c r="EZ6" s="19" t="s">
        <v>38</v>
      </c>
      <c r="FA6" s="18" t="s">
        <v>37</v>
      </c>
      <c r="FB6" s="19" t="s">
        <v>38</v>
      </c>
      <c r="FC6" s="18" t="s">
        <v>37</v>
      </c>
      <c r="FD6" s="18" t="s">
        <v>38</v>
      </c>
      <c r="FE6" s="18" t="s">
        <v>37</v>
      </c>
      <c r="FF6" s="19" t="s">
        <v>38</v>
      </c>
      <c r="FG6" s="18" t="s">
        <v>37</v>
      </c>
      <c r="FH6" s="19" t="s">
        <v>38</v>
      </c>
      <c r="FI6" s="18" t="s">
        <v>37</v>
      </c>
      <c r="FJ6" s="18" t="s">
        <v>38</v>
      </c>
      <c r="FK6" s="18" t="s">
        <v>37</v>
      </c>
      <c r="FL6" s="19" t="s">
        <v>38</v>
      </c>
      <c r="FM6" s="18" t="s">
        <v>37</v>
      </c>
      <c r="FN6" s="19" t="s">
        <v>38</v>
      </c>
      <c r="FO6" s="18" t="s">
        <v>37</v>
      </c>
      <c r="FP6" s="18" t="s">
        <v>38</v>
      </c>
      <c r="FQ6" s="18" t="s">
        <v>37</v>
      </c>
      <c r="FR6" s="19" t="s">
        <v>38</v>
      </c>
      <c r="FS6" s="18" t="s">
        <v>37</v>
      </c>
      <c r="FT6" s="19" t="s">
        <v>38</v>
      </c>
      <c r="FU6" s="18" t="s">
        <v>37</v>
      </c>
      <c r="FV6" s="18" t="s">
        <v>38</v>
      </c>
      <c r="FW6" s="18" t="s">
        <v>37</v>
      </c>
      <c r="FX6" s="19" t="s">
        <v>38</v>
      </c>
      <c r="FY6" s="18" t="s">
        <v>37</v>
      </c>
      <c r="FZ6" s="19" t="s">
        <v>38</v>
      </c>
    </row>
    <row r="7" spans="1:182" ht="15.75" thickBot="1" x14ac:dyDescent="0.3">
      <c r="A7" s="1" t="s">
        <v>8</v>
      </c>
      <c r="B7" s="1">
        <f t="shared" ref="B7:B24" si="0">+D7+E7+F7+G7</f>
        <v>586.06000000000017</v>
      </c>
      <c r="C7" s="1">
        <f t="shared" ref="C7:C24" si="1">+D7+E7+F7</f>
        <v>520.24000000000024</v>
      </c>
      <c r="D7" s="1">
        <v>162.72000000000008</v>
      </c>
      <c r="E7" s="1">
        <v>142.13999999999999</v>
      </c>
      <c r="F7" s="1">
        <v>215.38000000000011</v>
      </c>
      <c r="G7" s="1">
        <v>65.819999999999993</v>
      </c>
      <c r="H7" s="2">
        <v>620.59179933595919</v>
      </c>
      <c r="I7" s="2">
        <v>554.44631933595917</v>
      </c>
      <c r="J7" s="2">
        <v>144.90377399999994</v>
      </c>
      <c r="K7" s="2">
        <v>182.59035887906941</v>
      </c>
      <c r="L7" s="2">
        <v>226.95218645688985</v>
      </c>
      <c r="M7" s="2">
        <v>66.145479999999978</v>
      </c>
      <c r="N7" s="2">
        <v>624.94751171929238</v>
      </c>
      <c r="O7" s="2">
        <v>556.90904231642867</v>
      </c>
      <c r="P7" s="2">
        <v>146.97336459551633</v>
      </c>
      <c r="Q7" s="2">
        <v>182.65285740326425</v>
      </c>
      <c r="R7" s="2">
        <v>227.28282031764803</v>
      </c>
      <c r="S7" s="2">
        <v>68.038469402863683</v>
      </c>
      <c r="T7" s="7"/>
      <c r="U7" s="2">
        <v>562.50319311178396</v>
      </c>
      <c r="V7" s="8">
        <v>129.71823289113109</v>
      </c>
      <c r="W7" s="8">
        <v>190.65436434253724</v>
      </c>
      <c r="X7" s="8">
        <v>242.13059587811563</v>
      </c>
      <c r="Y7" s="7"/>
      <c r="Z7" s="7"/>
      <c r="AA7" s="2">
        <v>561.50319311178384</v>
      </c>
      <c r="AB7" s="8">
        <v>128.71823289113107</v>
      </c>
      <c r="AC7" s="8">
        <v>190.65436434253724</v>
      </c>
      <c r="AD7" s="8">
        <v>242.13059587811554</v>
      </c>
      <c r="AE7" s="2"/>
      <c r="AF7" s="7"/>
      <c r="AG7" s="2">
        <v>561.54319311178392</v>
      </c>
      <c r="AH7" s="8">
        <v>128.75823289113112</v>
      </c>
      <c r="AI7" s="8">
        <v>190.65436434253724</v>
      </c>
      <c r="AJ7" s="8">
        <v>242.13059587811563</v>
      </c>
      <c r="AK7" s="2"/>
      <c r="AL7" s="1" t="s">
        <v>7</v>
      </c>
      <c r="AM7" s="26"/>
      <c r="AN7" s="26"/>
      <c r="AO7" s="26"/>
      <c r="AP7" s="26"/>
      <c r="AQ7" s="26"/>
      <c r="AR7" s="26"/>
      <c r="AS7" s="20">
        <v>292.24999999999972</v>
      </c>
      <c r="AT7" s="21">
        <v>0.69115977674770579</v>
      </c>
      <c r="AU7" s="20">
        <v>100.34999999999997</v>
      </c>
      <c r="AV7" s="20">
        <v>0.23732381042474704</v>
      </c>
      <c r="AW7" s="20">
        <v>30.239999999999984</v>
      </c>
      <c r="AX7" s="20">
        <v>7.1516412827547074E-2</v>
      </c>
      <c r="AY7" s="20">
        <v>124.8000000000001</v>
      </c>
      <c r="AZ7" s="21">
        <v>0.50336800000000004</v>
      </c>
      <c r="BA7" s="20">
        <v>20.960000000000008</v>
      </c>
      <c r="BB7" s="20">
        <v>8.4540000000000004E-2</v>
      </c>
      <c r="BC7" s="20">
        <v>102.17000000000007</v>
      </c>
      <c r="BD7" s="20">
        <v>0.41209200000000001</v>
      </c>
      <c r="BE7" s="20">
        <v>113.22999999999999</v>
      </c>
      <c r="BF7" s="21">
        <v>0.21803500000000001</v>
      </c>
      <c r="BG7" s="20">
        <v>99.399999999999949</v>
      </c>
      <c r="BH7" s="20">
        <v>0.19140399999999999</v>
      </c>
      <c r="BI7" s="20">
        <v>306.69000000000011</v>
      </c>
      <c r="BJ7" s="20">
        <v>0.590561</v>
      </c>
      <c r="BK7" s="20">
        <v>513.59100301957847</v>
      </c>
      <c r="BL7" s="21">
        <v>0.44926609476659796</v>
      </c>
      <c r="BM7" s="20">
        <v>167.90680482986386</v>
      </c>
      <c r="BN7" s="21">
        <v>0.14687725066666452</v>
      </c>
      <c r="BO7" s="20">
        <v>461.67994137821415</v>
      </c>
      <c r="BP7" s="21">
        <v>0.40385665456673753</v>
      </c>
      <c r="BQ7" s="20">
        <v>268.86973000000012</v>
      </c>
      <c r="BR7" s="21">
        <v>0.7827065019009376</v>
      </c>
      <c r="BS7" s="20">
        <v>41.05274</v>
      </c>
      <c r="BT7" s="21">
        <v>0.11950860559442182</v>
      </c>
      <c r="BU7" s="20">
        <v>33.59036571428571</v>
      </c>
      <c r="BV7" s="21">
        <v>9.7784892504640619E-2</v>
      </c>
      <c r="BW7" s="20">
        <v>143.31831574025429</v>
      </c>
      <c r="BX7" s="21">
        <v>0.56306731174079117</v>
      </c>
      <c r="BY7" s="20">
        <v>18.334131835905769</v>
      </c>
      <c r="BZ7" s="21">
        <v>7.2030921327979031E-2</v>
      </c>
      <c r="CA7" s="20">
        <v>92.878960573192941</v>
      </c>
      <c r="CB7" s="21">
        <v>0.36490176693122983</v>
      </c>
      <c r="CC7" s="20">
        <v>101.40295727932408</v>
      </c>
      <c r="CD7" s="21">
        <v>0.18601490512239086</v>
      </c>
      <c r="CE7" s="20">
        <v>108.51993299395811</v>
      </c>
      <c r="CF7" s="21">
        <v>0.19907037803793215</v>
      </c>
      <c r="CG7" s="20">
        <v>335.21061509073547</v>
      </c>
      <c r="CH7" s="21">
        <v>0.61491471683967702</v>
      </c>
      <c r="CI7" s="20">
        <v>361.99271866234619</v>
      </c>
      <c r="CJ7" s="21">
        <v>0.32295921467795824</v>
      </c>
      <c r="CK7" s="20">
        <v>196.79475947415506</v>
      </c>
      <c r="CL7" s="21">
        <v>0.17557447345175523</v>
      </c>
      <c r="CM7" s="20">
        <v>562.0745447146212</v>
      </c>
      <c r="CN7" s="21">
        <v>0.50146631187028656</v>
      </c>
      <c r="CO7" s="20">
        <v>219.41058091375533</v>
      </c>
      <c r="CP7" s="21">
        <v>0.68372600273166495</v>
      </c>
      <c r="CQ7" s="20">
        <v>63.411614645085017</v>
      </c>
      <c r="CR7" s="21">
        <v>0.1976029124369662</v>
      </c>
      <c r="CS7" s="20">
        <v>38.082055613635802</v>
      </c>
      <c r="CT7" s="21">
        <v>0.1186710848313688</v>
      </c>
      <c r="CU7" s="20">
        <v>80.801490409610764</v>
      </c>
      <c r="CV7" s="21">
        <v>0.31758224835937243</v>
      </c>
      <c r="CW7" s="20">
        <v>25.995743640420475</v>
      </c>
      <c r="CX7" s="21">
        <v>0.10217369347084004</v>
      </c>
      <c r="CY7" s="20">
        <v>147.62973983478341</v>
      </c>
      <c r="CZ7" s="21">
        <v>0.58024405816978764</v>
      </c>
      <c r="DA7" s="20">
        <v>61.780647338980074</v>
      </c>
      <c r="DB7" s="21">
        <v>0.11324868841287375</v>
      </c>
      <c r="DC7" s="20">
        <v>107.38740118864956</v>
      </c>
      <c r="DD7" s="21">
        <v>0.19684938343157241</v>
      </c>
      <c r="DE7" s="20">
        <v>376.362749266202</v>
      </c>
      <c r="DF7" s="21">
        <v>0.68990192815555385</v>
      </c>
      <c r="DG7" s="20">
        <v>609.2847552228352</v>
      </c>
      <c r="DH7" s="21">
        <v>0.51244281168623707</v>
      </c>
      <c r="DI7" s="20">
        <v>273.26842683215386</v>
      </c>
      <c r="DJ7" s="21">
        <v>0.22983414534921118</v>
      </c>
      <c r="DK7" s="20">
        <v>306.42779558411848</v>
      </c>
      <c r="DL7" s="21">
        <v>0.25772304296455179</v>
      </c>
      <c r="DM7" s="20">
        <v>321.77991569668927</v>
      </c>
      <c r="DN7" s="21">
        <v>0.90704110854076592</v>
      </c>
      <c r="DO7" s="20">
        <v>10.481313009166074</v>
      </c>
      <c r="DP7" s="21">
        <v>2.9544981855729169E-2</v>
      </c>
      <c r="DQ7" s="20">
        <v>22.496579586167925</v>
      </c>
      <c r="DR7" s="21">
        <v>6.3413909603505014E-2</v>
      </c>
      <c r="DS7" s="20">
        <v>147.12170218994891</v>
      </c>
      <c r="DT7" s="21">
        <v>0.45094964823265332</v>
      </c>
      <c r="DU7" s="20">
        <v>81.486393490684804</v>
      </c>
      <c r="DV7" s="21">
        <v>0.24976777683640969</v>
      </c>
      <c r="DW7" s="20">
        <v>97.640528232353759</v>
      </c>
      <c r="DX7" s="21">
        <v>0.29928257493093702</v>
      </c>
      <c r="DY7" s="20">
        <v>140.38313733619705</v>
      </c>
      <c r="DZ7" s="21">
        <v>0.27635860615068941</v>
      </c>
      <c r="EA7" s="20">
        <v>181.300720332303</v>
      </c>
      <c r="EB7" s="21">
        <v>0.35690906554652241</v>
      </c>
      <c r="EC7" s="20">
        <v>186.2906877655968</v>
      </c>
      <c r="ED7" s="21">
        <v>0.36673232830278818</v>
      </c>
      <c r="EE7" s="20">
        <v>580.3640645378689</v>
      </c>
      <c r="EF7" s="21">
        <v>0.49281326536171055</v>
      </c>
      <c r="EG7" s="20">
        <v>281.98594728994374</v>
      </c>
      <c r="EH7" s="21">
        <v>0.23944696779379035</v>
      </c>
      <c r="EI7" s="20">
        <v>315.30510691558936</v>
      </c>
      <c r="EJ7" s="21">
        <v>0.26773976684449913</v>
      </c>
      <c r="EK7" s="20">
        <v>307.03616540987446</v>
      </c>
      <c r="EL7" s="21">
        <v>0.89402330199499613</v>
      </c>
      <c r="EM7" s="20">
        <v>11.745570149444989</v>
      </c>
      <c r="EN7" s="21">
        <v>3.4200575019567248E-2</v>
      </c>
      <c r="EO7" s="20">
        <v>24.650213836998347</v>
      </c>
      <c r="EP7" s="21">
        <v>7.1776122985436605E-2</v>
      </c>
      <c r="EQ7" s="20">
        <v>140.85548223808036</v>
      </c>
      <c r="ER7" s="21">
        <v>0.43174276276992785</v>
      </c>
      <c r="ES7" s="20">
        <v>86.217596810104013</v>
      </c>
      <c r="ET7" s="21">
        <v>0.26426961063013948</v>
      </c>
      <c r="EU7" s="20">
        <v>99.175544864803101</v>
      </c>
      <c r="EV7" s="21">
        <v>0.30398762659993267</v>
      </c>
      <c r="EW7" s="20">
        <v>132.47241688991406</v>
      </c>
      <c r="EX7" s="21">
        <v>0.26078554148162664</v>
      </c>
      <c r="EY7" s="20">
        <v>184.02278033039477</v>
      </c>
      <c r="EZ7" s="21">
        <v>0.36226771987784451</v>
      </c>
      <c r="FA7" s="20">
        <v>191.47934821378794</v>
      </c>
      <c r="FB7" s="21">
        <v>0.37694673864052891</v>
      </c>
      <c r="FC7" s="20">
        <v>529.62059822708613</v>
      </c>
      <c r="FD7" s="21">
        <v>0.45395722401068067</v>
      </c>
      <c r="FE7" s="20">
        <v>293.0836034949333</v>
      </c>
      <c r="FF7" s="21">
        <v>0.25121269733651869</v>
      </c>
      <c r="FG7" s="20">
        <v>343.97091702138266</v>
      </c>
      <c r="FH7" s="21">
        <v>0.29483007865280053</v>
      </c>
      <c r="FI7" s="20">
        <v>282.93291678163513</v>
      </c>
      <c r="FJ7" s="21">
        <v>0.85104905324032021</v>
      </c>
      <c r="FK7" s="20">
        <v>17.534373047567392</v>
      </c>
      <c r="FL7" s="21">
        <v>5.2742578527234227E-2</v>
      </c>
      <c r="FM7" s="20">
        <v>31.984659567115351</v>
      </c>
      <c r="FN7" s="21">
        <v>9.6208368232445704E-2</v>
      </c>
      <c r="FO7" s="20">
        <v>127.57750120291189</v>
      </c>
      <c r="FP7" s="21">
        <v>0.3910437986611634</v>
      </c>
      <c r="FQ7" s="20">
        <v>88.117246810103978</v>
      </c>
      <c r="FR7" s="21">
        <v>0.27009231718201943</v>
      </c>
      <c r="FS7" s="20">
        <v>110.55387589997157</v>
      </c>
      <c r="FT7" s="21">
        <v>0.33886388415681712</v>
      </c>
      <c r="FU7" s="20">
        <v>119.11018024253912</v>
      </c>
      <c r="FV7" s="21">
        <v>0.23448060796186518</v>
      </c>
      <c r="FW7" s="20">
        <v>187.43198363726196</v>
      </c>
      <c r="FX7" s="21">
        <v>0.3689790862986832</v>
      </c>
      <c r="FY7" s="20">
        <v>201.43238155429572</v>
      </c>
      <c r="FZ7" s="21">
        <v>0.39654030573945165</v>
      </c>
    </row>
    <row r="8" spans="1:182" ht="15.75" thickBot="1" x14ac:dyDescent="0.3">
      <c r="A8" s="1" t="s">
        <v>9</v>
      </c>
      <c r="B8" s="1">
        <f t="shared" si="0"/>
        <v>351.66999999999996</v>
      </c>
      <c r="C8" s="1">
        <f t="shared" si="1"/>
        <v>276.63</v>
      </c>
      <c r="D8" s="1">
        <v>42.250000000000007</v>
      </c>
      <c r="E8" s="1">
        <v>67.03</v>
      </c>
      <c r="F8" s="1">
        <v>167.34999999999997</v>
      </c>
      <c r="G8" s="1">
        <v>75.039999999999992</v>
      </c>
      <c r="H8" s="2">
        <v>359.6902784053953</v>
      </c>
      <c r="I8" s="2">
        <v>292.36276840539529</v>
      </c>
      <c r="J8" s="2">
        <v>40.054297142857145</v>
      </c>
      <c r="K8" s="2">
        <v>98.201723669912923</v>
      </c>
      <c r="L8" s="2">
        <v>154.10674759262525</v>
      </c>
      <c r="M8" s="2">
        <v>67.327510000000004</v>
      </c>
      <c r="N8" s="2">
        <v>344.76857732324322</v>
      </c>
      <c r="O8" s="2">
        <v>294.84620226370333</v>
      </c>
      <c r="P8" s="2">
        <v>38.606566155553665</v>
      </c>
      <c r="Q8" s="2">
        <v>98.541960440278018</v>
      </c>
      <c r="R8" s="2">
        <v>157.69767566787164</v>
      </c>
      <c r="S8" s="2">
        <v>49.92237505953986</v>
      </c>
      <c r="T8" s="7"/>
      <c r="U8" s="2">
        <v>359.14768533882636</v>
      </c>
      <c r="V8" s="8">
        <v>78.979925655482319</v>
      </c>
      <c r="W8" s="8">
        <v>117.10798034279475</v>
      </c>
      <c r="X8" s="8">
        <v>163.05977934054931</v>
      </c>
      <c r="Y8" s="7"/>
      <c r="Z8" s="7"/>
      <c r="AA8" s="2">
        <v>350.93280292573849</v>
      </c>
      <c r="AB8" s="8">
        <v>70.765043242394427</v>
      </c>
      <c r="AC8" s="8">
        <v>117.10798034279476</v>
      </c>
      <c r="AD8" s="8">
        <v>163.05977934054931</v>
      </c>
      <c r="AE8" s="2"/>
      <c r="AF8" s="7"/>
      <c r="AG8" s="2">
        <v>353.69880292573839</v>
      </c>
      <c r="AH8" s="8">
        <v>73.531043242394375</v>
      </c>
      <c r="AI8" s="8">
        <v>117.10798034279478</v>
      </c>
      <c r="AJ8" s="8">
        <v>163.05977934054926</v>
      </c>
      <c r="AK8" s="2"/>
      <c r="AL8" s="1" t="s">
        <v>8</v>
      </c>
      <c r="AM8" s="26"/>
      <c r="AN8" s="26"/>
      <c r="AO8" s="26"/>
      <c r="AP8" s="26"/>
      <c r="AQ8" s="26"/>
      <c r="AR8" s="26"/>
      <c r="AS8" s="20">
        <v>130.04000000000008</v>
      </c>
      <c r="AT8" s="21">
        <v>0.56900323794521757</v>
      </c>
      <c r="AU8" s="20">
        <v>80.17000000000003</v>
      </c>
      <c r="AV8" s="20">
        <v>0.35079198389778599</v>
      </c>
      <c r="AW8" s="20">
        <v>18.329999999999998</v>
      </c>
      <c r="AX8" s="20">
        <v>8.0204778156996559E-2</v>
      </c>
      <c r="AY8" s="20">
        <v>65.820000000000007</v>
      </c>
      <c r="AZ8" s="21">
        <v>0.463065</v>
      </c>
      <c r="BA8" s="20">
        <v>15.069999999999997</v>
      </c>
      <c r="BB8" s="20">
        <v>0.10602200000000001</v>
      </c>
      <c r="BC8" s="20">
        <v>61.249999999999986</v>
      </c>
      <c r="BD8" s="20">
        <v>0.43091299999999999</v>
      </c>
      <c r="BE8" s="20">
        <v>50.16</v>
      </c>
      <c r="BF8" s="21">
        <v>0.23289099999999999</v>
      </c>
      <c r="BG8" s="20">
        <v>38.65000000000002</v>
      </c>
      <c r="BH8" s="20">
        <v>0.17945</v>
      </c>
      <c r="BI8" s="20">
        <v>126.57000000000008</v>
      </c>
      <c r="BJ8" s="20">
        <v>0.58765900000000004</v>
      </c>
      <c r="BK8" s="20">
        <v>237.63452742943559</v>
      </c>
      <c r="BL8" s="21">
        <v>0.4285978987362421</v>
      </c>
      <c r="BM8" s="20">
        <v>86.301260207850007</v>
      </c>
      <c r="BN8" s="21">
        <v>0.15565304917383163</v>
      </c>
      <c r="BO8" s="20">
        <v>230.51053169867359</v>
      </c>
      <c r="BP8" s="21">
        <v>0.4157490520899263</v>
      </c>
      <c r="BQ8" s="20">
        <v>109.84092999999994</v>
      </c>
      <c r="BR8" s="21">
        <v>0.75802670260334271</v>
      </c>
      <c r="BS8" s="20">
        <v>26.137819999999998</v>
      </c>
      <c r="BT8" s="21">
        <v>0.1803805330839762</v>
      </c>
      <c r="BU8" s="20">
        <v>8.9250240000000005</v>
      </c>
      <c r="BV8" s="21">
        <v>6.1592764312681077E-2</v>
      </c>
      <c r="BW8" s="20">
        <v>92.170989370093054</v>
      </c>
      <c r="BX8" s="21">
        <v>0.50479658365280067</v>
      </c>
      <c r="BY8" s="20">
        <v>13.147861414427465</v>
      </c>
      <c r="BZ8" s="21">
        <v>7.2007424133140374E-2</v>
      </c>
      <c r="CA8" s="20">
        <v>77.271508094548892</v>
      </c>
      <c r="CB8" s="21">
        <v>0.42319599221405896</v>
      </c>
      <c r="CC8" s="20">
        <v>35.62260805934261</v>
      </c>
      <c r="CD8" s="21">
        <v>0.15696084984010153</v>
      </c>
      <c r="CE8" s="20">
        <v>47.015578793422542</v>
      </c>
      <c r="CF8" s="21">
        <v>0.20716072194507484</v>
      </c>
      <c r="CG8" s="20">
        <v>144.31399960412469</v>
      </c>
      <c r="CH8" s="21">
        <v>0.63587842821482354</v>
      </c>
      <c r="CI8" s="20">
        <v>188.58337993739616</v>
      </c>
      <c r="CJ8" s="21">
        <v>0.33862509962667381</v>
      </c>
      <c r="CK8" s="20">
        <v>89.350909563731449</v>
      </c>
      <c r="CL8" s="21">
        <v>0.16044075921640968</v>
      </c>
      <c r="CM8" s="20">
        <v>278.97475281530097</v>
      </c>
      <c r="CN8" s="21">
        <v>0.50093414115691637</v>
      </c>
      <c r="CO8" s="20">
        <v>105.31554193964827</v>
      </c>
      <c r="CP8" s="21">
        <v>0.71656209429161488</v>
      </c>
      <c r="CQ8" s="20">
        <v>34.616118014439763</v>
      </c>
      <c r="CR8" s="21">
        <v>0.23552647181825342</v>
      </c>
      <c r="CS8" s="20">
        <v>7.0417046414282929</v>
      </c>
      <c r="CT8" s="21">
        <v>4.7911433890131624E-2</v>
      </c>
      <c r="CU8" s="20">
        <v>55.439440191153231</v>
      </c>
      <c r="CV8" s="21">
        <v>0.30352353080769517</v>
      </c>
      <c r="CW8" s="20">
        <v>17.356590875998513</v>
      </c>
      <c r="CX8" s="21">
        <v>9.5025016978947788E-2</v>
      </c>
      <c r="CY8" s="20">
        <v>109.85682633611252</v>
      </c>
      <c r="CZ8" s="21">
        <v>0.60145145221335716</v>
      </c>
      <c r="DA8" s="20">
        <v>27.82839780659468</v>
      </c>
      <c r="DB8" s="21">
        <v>0.12243951288400069</v>
      </c>
      <c r="DC8" s="20">
        <v>37.378200673293179</v>
      </c>
      <c r="DD8" s="21">
        <v>0.16445677953597113</v>
      </c>
      <c r="DE8" s="20">
        <v>162.07622183776016</v>
      </c>
      <c r="DF8" s="21">
        <v>0.71310370758002817</v>
      </c>
      <c r="DG8" s="20">
        <v>286.40736575990479</v>
      </c>
      <c r="DH8" s="21">
        <v>0.50916575988749668</v>
      </c>
      <c r="DI8" s="20">
        <v>138.91214667693612</v>
      </c>
      <c r="DJ8" s="21">
        <v>0.24695352555861969</v>
      </c>
      <c r="DK8" s="20">
        <v>137.18368067494305</v>
      </c>
      <c r="DL8" s="21">
        <v>0.2438807145538836</v>
      </c>
      <c r="DM8" s="20">
        <v>101.58237748974535</v>
      </c>
      <c r="DN8" s="21">
        <v>0.78310022597209306</v>
      </c>
      <c r="DO8" s="20">
        <v>25.664791689815335</v>
      </c>
      <c r="DP8" s="21">
        <v>0.19785030305920895</v>
      </c>
      <c r="DQ8" s="20">
        <v>2.4710637115704013</v>
      </c>
      <c r="DR8" s="21">
        <v>1.9049470968697951E-2</v>
      </c>
      <c r="DS8" s="20">
        <v>92.717978831413546</v>
      </c>
      <c r="DT8" s="21">
        <v>0.48631448407251104</v>
      </c>
      <c r="DU8" s="20">
        <v>56.053791821506479</v>
      </c>
      <c r="DV8" s="21">
        <v>0.29400738878863536</v>
      </c>
      <c r="DW8" s="20">
        <v>41.88259368961721</v>
      </c>
      <c r="DX8" s="21">
        <v>0.2196781271388536</v>
      </c>
      <c r="DY8" s="20">
        <v>92.107009438745905</v>
      </c>
      <c r="DZ8" s="21">
        <v>0.38040219206791603</v>
      </c>
      <c r="EA8" s="20">
        <v>57.193563165614293</v>
      </c>
      <c r="EB8" s="21">
        <v>0.23620956681742339</v>
      </c>
      <c r="EC8" s="20">
        <v>92.83002327375543</v>
      </c>
      <c r="ED8" s="21">
        <v>0.38338824111466058</v>
      </c>
      <c r="EE8" s="20">
        <v>310.88700755113427</v>
      </c>
      <c r="EF8" s="21">
        <v>0.55366917119070236</v>
      </c>
      <c r="EG8" s="20">
        <v>114.43614480856164</v>
      </c>
      <c r="EH8" s="21">
        <v>0.20380319508847339</v>
      </c>
      <c r="EI8" s="20">
        <v>136.18004075208793</v>
      </c>
      <c r="EJ8" s="21">
        <v>0.2425276337208242</v>
      </c>
      <c r="EK8" s="20">
        <v>115.62969405671667</v>
      </c>
      <c r="EL8" s="21">
        <v>0.89831635705032886</v>
      </c>
      <c r="EM8" s="20">
        <v>5.2967008284752568</v>
      </c>
      <c r="EN8" s="21">
        <v>4.1149576944201585E-2</v>
      </c>
      <c r="EO8" s="20">
        <v>7.7918380059391446</v>
      </c>
      <c r="EP8" s="21">
        <v>6.0534066005469664E-2</v>
      </c>
      <c r="EQ8" s="20">
        <v>104.85683817130946</v>
      </c>
      <c r="ER8" s="21">
        <v>0.54998393838453907</v>
      </c>
      <c r="ES8" s="20">
        <v>43.887075783750213</v>
      </c>
      <c r="ET8" s="21">
        <v>0.23019182348693021</v>
      </c>
      <c r="EU8" s="20">
        <v>41.910450387477553</v>
      </c>
      <c r="EV8" s="21">
        <v>0.21982423812853066</v>
      </c>
      <c r="EW8" s="20">
        <v>90.400475323108139</v>
      </c>
      <c r="EX8" s="21">
        <v>0.37335420166650157</v>
      </c>
      <c r="EY8" s="20">
        <v>65.252368196336164</v>
      </c>
      <c r="EZ8" s="21">
        <v>0.26949245286284723</v>
      </c>
      <c r="FA8" s="20">
        <v>86.477752358671239</v>
      </c>
      <c r="FB8" s="21">
        <v>0.3571533454706512</v>
      </c>
      <c r="FC8" s="20">
        <v>265.13551413896982</v>
      </c>
      <c r="FD8" s="21">
        <v>0.47215515634643346</v>
      </c>
      <c r="FE8" s="20">
        <v>140.27612479099918</v>
      </c>
      <c r="FF8" s="21">
        <v>0.2498046926963195</v>
      </c>
      <c r="FG8" s="20">
        <v>156.13155418181501</v>
      </c>
      <c r="FH8" s="21">
        <v>0.27804015095724716</v>
      </c>
      <c r="FI8" s="20">
        <v>106.53634888918467</v>
      </c>
      <c r="FJ8" s="21">
        <v>0.8274138786858336</v>
      </c>
      <c r="FK8" s="20">
        <v>8.7877459623549168</v>
      </c>
      <c r="FL8" s="21">
        <v>6.8249973341784023E-2</v>
      </c>
      <c r="FM8" s="20">
        <v>13.434138039591518</v>
      </c>
      <c r="FN8" s="21">
        <v>0.1043361479723823</v>
      </c>
      <c r="FO8" s="20">
        <v>90.348958119823664</v>
      </c>
      <c r="FP8" s="21">
        <v>0.47388874852872037</v>
      </c>
      <c r="FQ8" s="20">
        <v>52.06473243411822</v>
      </c>
      <c r="FR8" s="21">
        <v>0.27308439863761336</v>
      </c>
      <c r="FS8" s="20">
        <v>48.240673788595366</v>
      </c>
      <c r="FT8" s="21">
        <v>0.25302685283366633</v>
      </c>
      <c r="FU8" s="20">
        <v>68.250207129961495</v>
      </c>
      <c r="FV8" s="21">
        <v>0.28187353557052108</v>
      </c>
      <c r="FW8" s="20">
        <v>79.423646394526045</v>
      </c>
      <c r="FX8" s="21">
        <v>0.32801986922175891</v>
      </c>
      <c r="FY8" s="20">
        <v>94.456742353628115</v>
      </c>
      <c r="FZ8" s="21">
        <v>0.39010659520772012</v>
      </c>
    </row>
    <row r="9" spans="1:182" ht="15.75" thickBot="1" x14ac:dyDescent="0.3">
      <c r="A9" s="1" t="s">
        <v>10</v>
      </c>
      <c r="B9" s="1">
        <f t="shared" si="0"/>
        <v>726.99000000000046</v>
      </c>
      <c r="C9" s="1">
        <f t="shared" si="1"/>
        <v>714.03000000000043</v>
      </c>
      <c r="D9" s="1">
        <v>73.230000000000018</v>
      </c>
      <c r="E9" s="1">
        <v>165.67</v>
      </c>
      <c r="F9" s="1">
        <v>475.13000000000045</v>
      </c>
      <c r="G9" s="1">
        <v>12.960000000000008</v>
      </c>
      <c r="H9" s="2">
        <v>732.14597834574317</v>
      </c>
      <c r="I9" s="2">
        <v>719.19345834574312</v>
      </c>
      <c r="J9" s="2">
        <v>65.865304571428581</v>
      </c>
      <c r="K9" s="2">
        <v>183.7631617714548</v>
      </c>
      <c r="L9" s="2">
        <v>469.56499200285975</v>
      </c>
      <c r="M9" s="2">
        <v>12.952519999999998</v>
      </c>
      <c r="N9" s="2">
        <v>720.51665848399728</v>
      </c>
      <c r="O9" s="2">
        <v>714.08485266612183</v>
      </c>
      <c r="P9" s="2">
        <v>60.650330389914544</v>
      </c>
      <c r="Q9" s="2">
        <v>183.76316177145483</v>
      </c>
      <c r="R9" s="2">
        <v>469.67136050475244</v>
      </c>
      <c r="S9" s="2">
        <v>6.4318058178754818</v>
      </c>
      <c r="T9" s="7"/>
      <c r="U9" s="2">
        <v>729.60464680447444</v>
      </c>
      <c r="V9" s="8">
        <v>91.427298293537405</v>
      </c>
      <c r="W9" s="8">
        <v>198.60489065359869</v>
      </c>
      <c r="X9" s="8">
        <v>439.57245785733835</v>
      </c>
      <c r="Y9" s="7"/>
      <c r="Z9" s="7"/>
      <c r="AA9" s="2">
        <v>723.83018463678559</v>
      </c>
      <c r="AB9" s="8">
        <v>85.652836125848211</v>
      </c>
      <c r="AC9" s="8">
        <v>198.60489065359866</v>
      </c>
      <c r="AD9" s="8">
        <v>439.57245785733869</v>
      </c>
      <c r="AE9" s="2"/>
      <c r="AF9" s="7"/>
      <c r="AG9" s="2">
        <v>726.27368463678556</v>
      </c>
      <c r="AH9" s="8">
        <v>88.096336125848225</v>
      </c>
      <c r="AI9" s="8">
        <v>198.60489065359872</v>
      </c>
      <c r="AJ9" s="8">
        <v>439.57245785733863</v>
      </c>
      <c r="AK9" s="2"/>
      <c r="AL9" s="1" t="s">
        <v>9</v>
      </c>
      <c r="AM9" s="26"/>
      <c r="AN9" s="26"/>
      <c r="AO9" s="26"/>
      <c r="AP9" s="26"/>
      <c r="AQ9" s="26"/>
      <c r="AR9" s="26"/>
      <c r="AS9" s="20">
        <v>78.040000000000006</v>
      </c>
      <c r="AT9" s="21">
        <v>0.66535936567482323</v>
      </c>
      <c r="AU9" s="20">
        <v>24.209999999999997</v>
      </c>
      <c r="AV9" s="20">
        <v>0.20641145877738937</v>
      </c>
      <c r="AW9" s="20">
        <v>15.039999999999997</v>
      </c>
      <c r="AX9" s="20">
        <v>0.12822917554778751</v>
      </c>
      <c r="AY9" s="20">
        <v>33.339999999999996</v>
      </c>
      <c r="AZ9" s="21">
        <v>0.49738900000000003</v>
      </c>
      <c r="BA9" s="20">
        <v>8.0799999999999983</v>
      </c>
      <c r="BB9" s="20">
        <v>0.120543</v>
      </c>
      <c r="BC9" s="20">
        <v>25.61</v>
      </c>
      <c r="BD9" s="20">
        <v>0.38206800000000002</v>
      </c>
      <c r="BE9" s="20">
        <v>39.219999999999992</v>
      </c>
      <c r="BF9" s="21">
        <v>0.23435900000000001</v>
      </c>
      <c r="BG9" s="20">
        <v>47.320000000000022</v>
      </c>
      <c r="BH9" s="20">
        <v>0.28276099999999998</v>
      </c>
      <c r="BI9" s="20">
        <v>80.809999999999945</v>
      </c>
      <c r="BJ9" s="20">
        <v>0.48287999999999998</v>
      </c>
      <c r="BK9" s="20">
        <v>107.83339543761842</v>
      </c>
      <c r="BL9" s="21">
        <v>0.3688342261422794</v>
      </c>
      <c r="BM9" s="20">
        <v>60.250581972846064</v>
      </c>
      <c r="BN9" s="21">
        <v>0.20608158248556999</v>
      </c>
      <c r="BO9" s="20">
        <v>124.27879099493086</v>
      </c>
      <c r="BP9" s="21">
        <v>0.42508419137215081</v>
      </c>
      <c r="BQ9" s="20">
        <v>28.614049999999995</v>
      </c>
      <c r="BR9" s="21">
        <v>0.71438152810285227</v>
      </c>
      <c r="BS9" s="20">
        <v>4.0015480000000005</v>
      </c>
      <c r="BT9" s="21">
        <v>9.9903088693034117E-2</v>
      </c>
      <c r="BU9" s="20">
        <v>7.4386991428571445</v>
      </c>
      <c r="BV9" s="21">
        <v>0.18571538320411354</v>
      </c>
      <c r="BW9" s="20">
        <v>46.750839357201372</v>
      </c>
      <c r="BX9" s="21">
        <v>0.4760694375828447</v>
      </c>
      <c r="BY9" s="20">
        <v>13.151581709087845</v>
      </c>
      <c r="BZ9" s="21">
        <v>0.13392414325938384</v>
      </c>
      <c r="CA9" s="20">
        <v>38.299302603623708</v>
      </c>
      <c r="CB9" s="21">
        <v>0.39000641915777146</v>
      </c>
      <c r="CC9" s="20">
        <v>32.468506080417058</v>
      </c>
      <c r="CD9" s="21">
        <v>0.21068841298400637</v>
      </c>
      <c r="CE9" s="20">
        <v>43.097452263758221</v>
      </c>
      <c r="CF9" s="21">
        <v>0.27965973545613027</v>
      </c>
      <c r="CG9" s="20">
        <v>78.540789248449997</v>
      </c>
      <c r="CH9" s="21">
        <v>0.50965185155986348</v>
      </c>
      <c r="CI9" s="20">
        <v>81.030728344485865</v>
      </c>
      <c r="CJ9" s="21">
        <v>0.27482371393074256</v>
      </c>
      <c r="CK9" s="20">
        <v>73.907759859569907</v>
      </c>
      <c r="CL9" s="21">
        <v>0.25066546318771504</v>
      </c>
      <c r="CM9" s="20">
        <v>139.9077140596475</v>
      </c>
      <c r="CN9" s="21">
        <v>0.47451082288154223</v>
      </c>
      <c r="CO9" s="20">
        <v>27.567796537823867</v>
      </c>
      <c r="CP9" s="21">
        <v>0.71407015135061835</v>
      </c>
      <c r="CQ9" s="20">
        <v>5.5809514933678583</v>
      </c>
      <c r="CR9" s="21">
        <v>0.14455964487701589</v>
      </c>
      <c r="CS9" s="20">
        <v>5.4578181243619408</v>
      </c>
      <c r="CT9" s="21">
        <v>0.14137020377236575</v>
      </c>
      <c r="CU9" s="20">
        <v>24.019432023572353</v>
      </c>
      <c r="CV9" s="21">
        <v>0.24374826638576449</v>
      </c>
      <c r="CW9" s="20">
        <v>23.476109697802002</v>
      </c>
      <c r="CX9" s="21">
        <v>0.23823465245579165</v>
      </c>
      <c r="CY9" s="20">
        <v>51.046418718903659</v>
      </c>
      <c r="CZ9" s="21">
        <v>0.5180170811584438</v>
      </c>
      <c r="DA9" s="20">
        <v>29.443499783089653</v>
      </c>
      <c r="DB9" s="21">
        <v>0.18670852096197568</v>
      </c>
      <c r="DC9" s="20">
        <v>44.850698668400049</v>
      </c>
      <c r="DD9" s="21">
        <v>0.28440938319763492</v>
      </c>
      <c r="DE9" s="20">
        <v>83.403477216381916</v>
      </c>
      <c r="DF9" s="21">
        <v>0.52888209584038925</v>
      </c>
      <c r="DG9" s="20">
        <v>126.47885464062277</v>
      </c>
      <c r="DH9" s="21">
        <v>0.35216391418839399</v>
      </c>
      <c r="DI9" s="20">
        <v>98.226158762548721</v>
      </c>
      <c r="DJ9" s="21">
        <v>0.27349795856231235</v>
      </c>
      <c r="DK9" s="20">
        <v>134.44267193565486</v>
      </c>
      <c r="DL9" s="21">
        <v>0.37433812724929366</v>
      </c>
      <c r="DM9" s="20">
        <v>39.137779544252282</v>
      </c>
      <c r="DN9" s="21">
        <v>0.49554085065836689</v>
      </c>
      <c r="DO9" s="20">
        <v>35.168361718428905</v>
      </c>
      <c r="DP9" s="21">
        <v>0.44528228441030099</v>
      </c>
      <c r="DQ9" s="20">
        <v>4.673784392801128</v>
      </c>
      <c r="DR9" s="21">
        <v>5.9176864931332097E-2</v>
      </c>
      <c r="DS9" s="20">
        <v>37.077323931502583</v>
      </c>
      <c r="DT9" s="21">
        <v>0.31660800419383056</v>
      </c>
      <c r="DU9" s="20">
        <v>31.949865902802998</v>
      </c>
      <c r="DV9" s="21">
        <v>0.27282398525941931</v>
      </c>
      <c r="DW9" s="20">
        <v>48.080790508489173</v>
      </c>
      <c r="DX9" s="21">
        <v>0.41056801054675024</v>
      </c>
      <c r="DY9" s="20">
        <v>50.263751164867912</v>
      </c>
      <c r="DZ9" s="21">
        <v>0.30825352130455413</v>
      </c>
      <c r="EA9" s="20">
        <v>31.107931141316815</v>
      </c>
      <c r="EB9" s="21">
        <v>0.19077623720039569</v>
      </c>
      <c r="EC9" s="20">
        <v>81.688097034364574</v>
      </c>
      <c r="ED9" s="21">
        <v>0.50097024149505009</v>
      </c>
      <c r="EE9" s="20">
        <v>106.61214402125387</v>
      </c>
      <c r="EF9" s="21">
        <v>0.30379646226407125</v>
      </c>
      <c r="EG9" s="20">
        <v>115.55863147025595</v>
      </c>
      <c r="EH9" s="21">
        <v>0.32928991107938549</v>
      </c>
      <c r="EI9" s="20">
        <v>128.76202743422868</v>
      </c>
      <c r="EJ9" s="21">
        <v>0.36691362665654326</v>
      </c>
      <c r="EK9" s="20">
        <v>24.449662862375355</v>
      </c>
      <c r="EL9" s="21">
        <v>0.34550481059733001</v>
      </c>
      <c r="EM9" s="20">
        <v>38.767169470860793</v>
      </c>
      <c r="EN9" s="21">
        <v>0.54782937584126112</v>
      </c>
      <c r="EO9" s="20">
        <v>7.548210909158275</v>
      </c>
      <c r="EP9" s="21">
        <v>0.10666581356140879</v>
      </c>
      <c r="EQ9" s="20">
        <v>33.637854027155583</v>
      </c>
      <c r="ER9" s="21">
        <v>0.28723793142612419</v>
      </c>
      <c r="ES9" s="20">
        <v>42.327657173848515</v>
      </c>
      <c r="ET9" s="21">
        <v>0.36144127026995376</v>
      </c>
      <c r="EU9" s="20">
        <v>41.14246914179067</v>
      </c>
      <c r="EV9" s="21">
        <v>0.3513207983039221</v>
      </c>
      <c r="EW9" s="20">
        <v>48.524627131722923</v>
      </c>
      <c r="EX9" s="21">
        <v>0.29758796024358375</v>
      </c>
      <c r="EY9" s="20">
        <v>34.463804825546632</v>
      </c>
      <c r="EZ9" s="21">
        <v>0.21135687147944188</v>
      </c>
      <c r="FA9" s="20">
        <v>80.071347383279743</v>
      </c>
      <c r="FB9" s="21">
        <v>0.49105516827697432</v>
      </c>
      <c r="FC9" s="20">
        <v>150.67565533250996</v>
      </c>
      <c r="FD9" s="21">
        <v>0.42599990185475806</v>
      </c>
      <c r="FE9" s="20">
        <v>85.307303910857456</v>
      </c>
      <c r="FF9" s="21">
        <v>0.24118629524671684</v>
      </c>
      <c r="FG9" s="20">
        <v>117.715843682371</v>
      </c>
      <c r="FH9" s="21">
        <v>0.33281380289852519</v>
      </c>
      <c r="FI9" s="20">
        <v>57.141891540646526</v>
      </c>
      <c r="FJ9" s="21">
        <v>0.77711248230599461</v>
      </c>
      <c r="FK9" s="20">
        <v>8.6970557138944571</v>
      </c>
      <c r="FL9" s="21">
        <v>0.11827733336007075</v>
      </c>
      <c r="FM9" s="20">
        <v>7.6920959878533965</v>
      </c>
      <c r="FN9" s="21">
        <v>0.10461018433393467</v>
      </c>
      <c r="FO9" s="20">
        <v>39.238852672514604</v>
      </c>
      <c r="FP9" s="21">
        <v>0.33506557416203298</v>
      </c>
      <c r="FQ9" s="20">
        <v>43.914891636866429</v>
      </c>
      <c r="FR9" s="21">
        <v>0.3749948680552781</v>
      </c>
      <c r="FS9" s="20">
        <v>33.954236033413736</v>
      </c>
      <c r="FT9" s="21">
        <v>0.28993955778268887</v>
      </c>
      <c r="FU9" s="20">
        <v>54.294911119348839</v>
      </c>
      <c r="FV9" s="21">
        <v>0.33297549732331161</v>
      </c>
      <c r="FW9" s="20">
        <v>32.69535656009657</v>
      </c>
      <c r="FX9" s="21">
        <v>0.20051147310712678</v>
      </c>
      <c r="FY9" s="20">
        <v>76.06951166110386</v>
      </c>
      <c r="FZ9" s="21">
        <v>0.4665130295695617</v>
      </c>
    </row>
    <row r="10" spans="1:182" ht="15.75" thickBot="1" x14ac:dyDescent="0.3">
      <c r="A10" s="1" t="s">
        <v>11</v>
      </c>
      <c r="B10" s="1">
        <f t="shared" si="0"/>
        <v>710.69000000000096</v>
      </c>
      <c r="C10" s="1">
        <f t="shared" si="1"/>
        <v>705.47000000000094</v>
      </c>
      <c r="D10" s="1">
        <v>108.46000000000004</v>
      </c>
      <c r="E10" s="1">
        <v>118.89000000000003</v>
      </c>
      <c r="F10" s="1">
        <v>478.12000000000091</v>
      </c>
      <c r="G10" s="1">
        <v>5.2199999999999989</v>
      </c>
      <c r="H10" s="2">
        <v>750.37577763208265</v>
      </c>
      <c r="I10" s="2">
        <v>745.1579976320827</v>
      </c>
      <c r="J10" s="2">
        <v>118.71202914285709</v>
      </c>
      <c r="K10" s="2">
        <v>145.44317946611966</v>
      </c>
      <c r="L10" s="2">
        <v>481.00278902310589</v>
      </c>
      <c r="M10" s="2">
        <v>5.2177800000000003</v>
      </c>
      <c r="N10" s="2">
        <v>726.10402816146802</v>
      </c>
      <c r="O10" s="2">
        <v>726.10402816146802</v>
      </c>
      <c r="P10" s="2">
        <v>98.925952465481728</v>
      </c>
      <c r="Q10" s="2">
        <v>145.82334476070645</v>
      </c>
      <c r="R10" s="2">
        <v>481.35473093527992</v>
      </c>
      <c r="S10" s="2">
        <v>0</v>
      </c>
      <c r="T10" s="7"/>
      <c r="U10" s="2">
        <v>701.41328939501511</v>
      </c>
      <c r="V10" s="8">
        <v>113.28512874942589</v>
      </c>
      <c r="W10" s="8">
        <v>146.99801157882644</v>
      </c>
      <c r="X10" s="8">
        <v>441.13014906676278</v>
      </c>
      <c r="Y10" s="7"/>
      <c r="Z10" s="7"/>
      <c r="AA10" s="2">
        <v>697.38328939501537</v>
      </c>
      <c r="AB10" s="8">
        <v>109.25512874942589</v>
      </c>
      <c r="AC10" s="8">
        <v>146.99801157882641</v>
      </c>
      <c r="AD10" s="8">
        <v>441.13014906676307</v>
      </c>
      <c r="AE10" s="2"/>
      <c r="AF10" s="7"/>
      <c r="AG10" s="2">
        <v>682.55328939501521</v>
      </c>
      <c r="AH10" s="8">
        <v>94.42512874942588</v>
      </c>
      <c r="AI10" s="8">
        <v>146.99801157882644</v>
      </c>
      <c r="AJ10" s="8">
        <v>441.1301490667629</v>
      </c>
      <c r="AK10" s="2"/>
      <c r="AL10" s="1" t="s">
        <v>10</v>
      </c>
      <c r="AM10" s="26"/>
      <c r="AN10" s="26"/>
      <c r="AO10" s="26"/>
      <c r="AP10" s="26"/>
      <c r="AQ10" s="26"/>
      <c r="AR10" s="26"/>
      <c r="AS10" s="20">
        <v>59.03000000000003</v>
      </c>
      <c r="AT10" s="21">
        <v>0.68488223691843619</v>
      </c>
      <c r="AU10" s="20">
        <v>8.83</v>
      </c>
      <c r="AV10" s="20">
        <v>0.1024480798236454</v>
      </c>
      <c r="AW10" s="20">
        <v>18.329999999999998</v>
      </c>
      <c r="AX10" s="20">
        <v>0.21266968325791846</v>
      </c>
      <c r="AY10" s="20">
        <v>89.329999999999941</v>
      </c>
      <c r="AZ10" s="21">
        <v>0.53920400000000002</v>
      </c>
      <c r="BA10" s="20">
        <v>16.449999999999996</v>
      </c>
      <c r="BB10" s="20">
        <v>9.9293999999999993E-2</v>
      </c>
      <c r="BC10" s="20">
        <v>59.890000000000036</v>
      </c>
      <c r="BD10" s="20">
        <v>0.36150199999999999</v>
      </c>
      <c r="BE10" s="20">
        <v>59.039999999999985</v>
      </c>
      <c r="BF10" s="21">
        <v>0.124261</v>
      </c>
      <c r="BG10" s="20">
        <v>75.230000000000288</v>
      </c>
      <c r="BH10" s="20">
        <v>0.158336</v>
      </c>
      <c r="BI10" s="20">
        <v>340.86000000000018</v>
      </c>
      <c r="BJ10" s="20">
        <v>0.71740400000000004</v>
      </c>
      <c r="BK10" s="20">
        <v>188.50007637164668</v>
      </c>
      <c r="BL10" s="21">
        <v>0.2620992643693203</v>
      </c>
      <c r="BM10" s="20">
        <v>95.074518105493894</v>
      </c>
      <c r="BN10" s="21">
        <v>0.13219602737235692</v>
      </c>
      <c r="BO10" s="20">
        <v>435.61886386860255</v>
      </c>
      <c r="BP10" s="21">
        <v>0.60570470825832279</v>
      </c>
      <c r="BQ10" s="20">
        <v>38.810100000000006</v>
      </c>
      <c r="BR10" s="21">
        <v>0.58923435111291156</v>
      </c>
      <c r="BS10" s="20">
        <v>8.420713142857144</v>
      </c>
      <c r="BT10" s="21">
        <v>0.12784747899746185</v>
      </c>
      <c r="BU10" s="20">
        <v>18.63449142857143</v>
      </c>
      <c r="BV10" s="21">
        <v>0.28291816988962659</v>
      </c>
      <c r="BW10" s="20">
        <v>99.665005148699905</v>
      </c>
      <c r="BX10" s="21">
        <v>0.54235573761324751</v>
      </c>
      <c r="BY10" s="20">
        <v>16.645474614814049</v>
      </c>
      <c r="BZ10" s="21">
        <v>9.0581128743942321E-2</v>
      </c>
      <c r="CA10" s="20">
        <v>67.452682007940851</v>
      </c>
      <c r="CB10" s="21">
        <v>0.36706313364281012</v>
      </c>
      <c r="CC10" s="20">
        <v>50.024971222946775</v>
      </c>
      <c r="CD10" s="21">
        <v>0.10653471207376999</v>
      </c>
      <c r="CE10" s="20">
        <v>70.008330347822707</v>
      </c>
      <c r="CF10" s="21">
        <v>0.14909188619281979</v>
      </c>
      <c r="CG10" s="20">
        <v>349.53169043209027</v>
      </c>
      <c r="CH10" s="21">
        <v>0.74437340173341016</v>
      </c>
      <c r="CI10" s="20">
        <v>136.69821600465639</v>
      </c>
      <c r="CJ10" s="21">
        <v>0.19143133409744953</v>
      </c>
      <c r="CK10" s="20">
        <v>100.26667436538747</v>
      </c>
      <c r="CL10" s="21">
        <v>0.14041282907910702</v>
      </c>
      <c r="CM10" s="20">
        <v>477.11996229607792</v>
      </c>
      <c r="CN10" s="21">
        <v>0.66815583682344337</v>
      </c>
      <c r="CO10" s="20">
        <v>38.864946137698801</v>
      </c>
      <c r="CP10" s="21">
        <v>0.64080353541093982</v>
      </c>
      <c r="CQ10" s="20">
        <v>7.7418732765113347</v>
      </c>
      <c r="CR10" s="21">
        <v>0.12764766863988461</v>
      </c>
      <c r="CS10" s="20">
        <v>14.043510975704404</v>
      </c>
      <c r="CT10" s="21">
        <v>0.23154879594917555</v>
      </c>
      <c r="CU10" s="20">
        <v>60.49308695036143</v>
      </c>
      <c r="CV10" s="21">
        <v>0.32919049915780363</v>
      </c>
      <c r="CW10" s="20">
        <v>23.994027162713159</v>
      </c>
      <c r="CX10" s="21">
        <v>0.13057038707548138</v>
      </c>
      <c r="CY10" s="20">
        <v>99.276047658380236</v>
      </c>
      <c r="CZ10" s="21">
        <v>0.54023911376671496</v>
      </c>
      <c r="DA10" s="20">
        <v>37.340182916596142</v>
      </c>
      <c r="DB10" s="21">
        <v>7.9502788665817128E-2</v>
      </c>
      <c r="DC10" s="20">
        <v>68.530773926162979</v>
      </c>
      <c r="DD10" s="21">
        <v>0.14591218389921295</v>
      </c>
      <c r="DE10" s="20">
        <v>363.8004036619933</v>
      </c>
      <c r="DF10" s="21">
        <v>0.77458502743496993</v>
      </c>
      <c r="DG10" s="20">
        <v>188.11049392233161</v>
      </c>
      <c r="DH10" s="21">
        <v>0.25782524103460519</v>
      </c>
      <c r="DI10" s="20">
        <v>109.18324159006937</v>
      </c>
      <c r="DJ10" s="21">
        <v>0.14964713022082657</v>
      </c>
      <c r="DK10" s="20">
        <v>432.31091129207346</v>
      </c>
      <c r="DL10" s="21">
        <v>0.59252762874456821</v>
      </c>
      <c r="DM10" s="20">
        <v>46.818766434765337</v>
      </c>
      <c r="DN10" s="21">
        <v>0.51208738865331593</v>
      </c>
      <c r="DO10" s="20">
        <v>24.763547734998603</v>
      </c>
      <c r="DP10" s="21">
        <v>0.2708550749852906</v>
      </c>
      <c r="DQ10" s="20">
        <v>19.84498412377345</v>
      </c>
      <c r="DR10" s="21">
        <v>0.21705753636139333</v>
      </c>
      <c r="DS10" s="20">
        <v>56.242519036317816</v>
      </c>
      <c r="DT10" s="21">
        <v>0.28318798621336322</v>
      </c>
      <c r="DU10" s="20">
        <v>57.844935085822897</v>
      </c>
      <c r="DV10" s="21">
        <v>0.29125634769344366</v>
      </c>
      <c r="DW10" s="20">
        <v>84.517436531457975</v>
      </c>
      <c r="DX10" s="21">
        <v>0.42555566609319312</v>
      </c>
      <c r="DY10" s="20">
        <v>85.049208451248461</v>
      </c>
      <c r="DZ10" s="21">
        <v>0.19348165912353607</v>
      </c>
      <c r="EA10" s="20">
        <v>26.574758769247868</v>
      </c>
      <c r="EB10" s="21">
        <v>6.0455923236829842E-2</v>
      </c>
      <c r="EC10" s="20">
        <v>327.94849063684205</v>
      </c>
      <c r="ED10" s="21">
        <v>0.74606241763963421</v>
      </c>
      <c r="EE10" s="20">
        <v>167.30324978726222</v>
      </c>
      <c r="EF10" s="21">
        <v>0.23113605005463286</v>
      </c>
      <c r="EG10" s="20">
        <v>124.88897030227309</v>
      </c>
      <c r="EH10" s="21">
        <v>0.17253904707627213</v>
      </c>
      <c r="EI10" s="20">
        <v>431.63796454725025</v>
      </c>
      <c r="EJ10" s="21">
        <v>0.59632490286909501</v>
      </c>
      <c r="EK10" s="20">
        <v>39.577214083671095</v>
      </c>
      <c r="EL10" s="21">
        <v>0.46206542449477084</v>
      </c>
      <c r="EM10" s="20">
        <v>28.419256797889751</v>
      </c>
      <c r="EN10" s="21">
        <v>0.33179586436733788</v>
      </c>
      <c r="EO10" s="20">
        <v>17.656365244287372</v>
      </c>
      <c r="EP10" s="21">
        <v>0.20613871113789137</v>
      </c>
      <c r="EQ10" s="20">
        <v>55.268218023581163</v>
      </c>
      <c r="ER10" s="21">
        <v>0.27828226103444004</v>
      </c>
      <c r="ES10" s="20">
        <v>70.011597522449634</v>
      </c>
      <c r="ET10" s="21">
        <v>0.35251698632417866</v>
      </c>
      <c r="EU10" s="20">
        <v>73.325075107567855</v>
      </c>
      <c r="EV10" s="21">
        <v>0.3692007526413813</v>
      </c>
      <c r="EW10" s="20">
        <v>72.457817680009953</v>
      </c>
      <c r="EX10" s="21">
        <v>0.16483702830973504</v>
      </c>
      <c r="EY10" s="20">
        <v>26.458115981933705</v>
      </c>
      <c r="EZ10" s="21">
        <v>6.0190568150929442E-2</v>
      </c>
      <c r="FA10" s="20">
        <v>340.65652419539504</v>
      </c>
      <c r="FB10" s="21">
        <v>0.7749724035393355</v>
      </c>
      <c r="FC10" s="20">
        <v>163.96515234446494</v>
      </c>
      <c r="FD10" s="21">
        <v>0.22576221032497554</v>
      </c>
      <c r="FE10" s="20">
        <v>137.40469753769239</v>
      </c>
      <c r="FF10" s="21">
        <v>0.18919134817119171</v>
      </c>
      <c r="FG10" s="20">
        <v>424.90383475462824</v>
      </c>
      <c r="FH10" s="21">
        <v>0.58504644150383278</v>
      </c>
      <c r="FI10" s="20">
        <v>40.980966947636709</v>
      </c>
      <c r="FJ10" s="21">
        <v>0.46518355643183823</v>
      </c>
      <c r="FK10" s="20">
        <v>25.404105699712776</v>
      </c>
      <c r="FL10" s="21">
        <v>0.28836733531599157</v>
      </c>
      <c r="FM10" s="20">
        <v>21.711263478498733</v>
      </c>
      <c r="FN10" s="21">
        <v>0.24644910825217009</v>
      </c>
      <c r="FO10" s="20">
        <v>52.802264226148367</v>
      </c>
      <c r="FP10" s="21">
        <v>0.26586588100816033</v>
      </c>
      <c r="FQ10" s="20">
        <v>82.230940604967913</v>
      </c>
      <c r="FR10" s="21">
        <v>0.41404287847268018</v>
      </c>
      <c r="FS10" s="20">
        <v>63.571685822482436</v>
      </c>
      <c r="FT10" s="21">
        <v>0.32009124051915949</v>
      </c>
      <c r="FU10" s="20">
        <v>70.181921170679857</v>
      </c>
      <c r="FV10" s="21">
        <v>0.1596595053129036</v>
      </c>
      <c r="FW10" s="20">
        <v>29.769651233011711</v>
      </c>
      <c r="FX10" s="21">
        <v>6.7724104867992713E-2</v>
      </c>
      <c r="FY10" s="20">
        <v>339.62088545364708</v>
      </c>
      <c r="FZ10" s="21">
        <v>0.77261638981910374</v>
      </c>
    </row>
    <row r="11" spans="1:182" ht="15.75" thickBot="1" x14ac:dyDescent="0.3">
      <c r="A11" s="1" t="s">
        <v>12</v>
      </c>
      <c r="B11" s="1">
        <f t="shared" si="0"/>
        <v>332.17000000000007</v>
      </c>
      <c r="C11" s="1">
        <f t="shared" si="1"/>
        <v>321.63000000000005</v>
      </c>
      <c r="D11" s="1">
        <v>59.34</v>
      </c>
      <c r="E11" s="1">
        <v>68.890000000000029</v>
      </c>
      <c r="F11" s="1">
        <v>193.40000000000003</v>
      </c>
      <c r="G11" s="1">
        <v>10.540000000000006</v>
      </c>
      <c r="H11" s="2">
        <v>332.70300367696785</v>
      </c>
      <c r="I11" s="2">
        <v>322.14403367696787</v>
      </c>
      <c r="J11" s="2">
        <v>60.079583428571446</v>
      </c>
      <c r="K11" s="2">
        <v>86.321371068349734</v>
      </c>
      <c r="L11" s="2">
        <v>175.74307918004666</v>
      </c>
      <c r="M11" s="2">
        <v>10.55897</v>
      </c>
      <c r="N11" s="2">
        <v>371.37643831403733</v>
      </c>
      <c r="O11" s="2">
        <v>325.05722699474506</v>
      </c>
      <c r="P11" s="2">
        <v>62.630662381585402</v>
      </c>
      <c r="Q11" s="2">
        <v>86.321371068349734</v>
      </c>
      <c r="R11" s="2">
        <v>176.10519354480991</v>
      </c>
      <c r="S11" s="2">
        <v>46.319211319292258</v>
      </c>
      <c r="T11" s="7"/>
      <c r="U11" s="2">
        <v>361.81409443999638</v>
      </c>
      <c r="V11" s="8">
        <v>70.945191817569423</v>
      </c>
      <c r="W11" s="8">
        <v>115.88756087338693</v>
      </c>
      <c r="X11" s="8">
        <v>174.98134174904004</v>
      </c>
      <c r="Y11" s="7"/>
      <c r="Z11" s="7"/>
      <c r="AA11" s="2">
        <v>359.81409443999638</v>
      </c>
      <c r="AB11" s="8">
        <v>68.945191817569395</v>
      </c>
      <c r="AC11" s="8">
        <v>115.88756087338695</v>
      </c>
      <c r="AD11" s="8">
        <v>174.98134174904004</v>
      </c>
      <c r="AE11" s="2"/>
      <c r="AF11" s="7"/>
      <c r="AG11" s="2">
        <v>359.81409443999644</v>
      </c>
      <c r="AH11" s="8">
        <v>68.945191817569423</v>
      </c>
      <c r="AI11" s="8">
        <v>115.88756087338692</v>
      </c>
      <c r="AJ11" s="8">
        <v>174.9813417490401</v>
      </c>
      <c r="AK11" s="2"/>
      <c r="AL11" s="1" t="s">
        <v>11</v>
      </c>
      <c r="AM11" s="26"/>
      <c r="AN11" s="26"/>
      <c r="AO11" s="26"/>
      <c r="AP11" s="26"/>
      <c r="AQ11" s="26"/>
      <c r="AR11" s="26"/>
      <c r="AS11" s="20">
        <v>55.67000000000003</v>
      </c>
      <c r="AT11" s="21">
        <v>0.48970795214637591</v>
      </c>
      <c r="AU11" s="20">
        <v>15.83</v>
      </c>
      <c r="AV11" s="20">
        <v>0.13925052779732577</v>
      </c>
      <c r="AW11" s="20">
        <v>42.180000000000007</v>
      </c>
      <c r="AX11" s="20">
        <v>0.37104152005629831</v>
      </c>
      <c r="AY11" s="20">
        <v>67.230000000000061</v>
      </c>
      <c r="AZ11" s="21">
        <v>0.56548100000000001</v>
      </c>
      <c r="BA11" s="20">
        <v>21.129999999999981</v>
      </c>
      <c r="BB11" s="20">
        <v>0.177727</v>
      </c>
      <c r="BC11" s="20">
        <v>30.529999999999983</v>
      </c>
      <c r="BD11" s="20">
        <v>0.25679200000000002</v>
      </c>
      <c r="BE11" s="20">
        <v>53.829999999999963</v>
      </c>
      <c r="BF11" s="21">
        <v>0.11258700000000001</v>
      </c>
      <c r="BG11" s="20">
        <v>85.700000000000287</v>
      </c>
      <c r="BH11" s="20">
        <v>0.17924399999999999</v>
      </c>
      <c r="BI11" s="20">
        <v>338.59000000000066</v>
      </c>
      <c r="BJ11" s="20">
        <v>0.70816900000000005</v>
      </c>
      <c r="BK11" s="20">
        <v>179.4019357821949</v>
      </c>
      <c r="BL11" s="21">
        <v>0.24075690840370412</v>
      </c>
      <c r="BM11" s="20">
        <v>117.98165102779254</v>
      </c>
      <c r="BN11" s="21">
        <v>0.15833105382040771</v>
      </c>
      <c r="BO11" s="20">
        <v>447.77441082209521</v>
      </c>
      <c r="BP11" s="21">
        <v>0.60091203777588809</v>
      </c>
      <c r="BQ11" s="20">
        <v>56.813219999999959</v>
      </c>
      <c r="BR11" s="21">
        <v>0.47858014398550452</v>
      </c>
      <c r="BS11" s="20">
        <v>8.5553299999999997</v>
      </c>
      <c r="BT11" s="21">
        <v>7.2067928261124958E-2</v>
      </c>
      <c r="BU11" s="20">
        <v>53.343479142857142</v>
      </c>
      <c r="BV11" s="21">
        <v>0.44935192775337057</v>
      </c>
      <c r="BW11" s="20">
        <v>96.340057054945177</v>
      </c>
      <c r="BX11" s="21">
        <v>0.66238965215544643</v>
      </c>
      <c r="BY11" s="20">
        <v>26.137839785586458</v>
      </c>
      <c r="BZ11" s="21">
        <v>0.17971169140781298</v>
      </c>
      <c r="CA11" s="20">
        <v>22.965282625588031</v>
      </c>
      <c r="CB11" s="21">
        <v>0.15789865643674059</v>
      </c>
      <c r="CC11" s="20">
        <v>26.248658727249772</v>
      </c>
      <c r="CD11" s="21">
        <v>5.4570699643051064E-2</v>
      </c>
      <c r="CE11" s="20">
        <v>83.288481242206075</v>
      </c>
      <c r="CF11" s="21">
        <v>0.1731559216348019</v>
      </c>
      <c r="CG11" s="20">
        <v>371.46564905365005</v>
      </c>
      <c r="CH11" s="21">
        <v>0.77227337872214707</v>
      </c>
      <c r="CI11" s="20">
        <v>139.65617550562538</v>
      </c>
      <c r="CJ11" s="21">
        <v>0.19233631833615061</v>
      </c>
      <c r="CK11" s="20">
        <v>134.12704171554327</v>
      </c>
      <c r="CL11" s="21">
        <v>0.18472152269304951</v>
      </c>
      <c r="CM11" s="20">
        <v>452.32081094029945</v>
      </c>
      <c r="CN11" s="21">
        <v>0.62294215897079996</v>
      </c>
      <c r="CO11" s="20">
        <v>44.161385728239466</v>
      </c>
      <c r="CP11" s="21">
        <v>0.44640849673546196</v>
      </c>
      <c r="CQ11" s="20">
        <v>13.579338705722094</v>
      </c>
      <c r="CR11" s="21">
        <v>0.13726770748515499</v>
      </c>
      <c r="CS11" s="20">
        <v>41.185228031520168</v>
      </c>
      <c r="CT11" s="21">
        <v>0.41632379577938305</v>
      </c>
      <c r="CU11" s="20">
        <v>67.997081211833745</v>
      </c>
      <c r="CV11" s="21">
        <v>0.46629763789478129</v>
      </c>
      <c r="CW11" s="20">
        <v>40.825249468477629</v>
      </c>
      <c r="CX11" s="21">
        <v>0.27996374335996166</v>
      </c>
      <c r="CY11" s="20">
        <v>37.001014080395052</v>
      </c>
      <c r="CZ11" s="21">
        <v>0.25373861874525694</v>
      </c>
      <c r="DA11" s="20">
        <v>27.497708565552173</v>
      </c>
      <c r="DB11" s="21">
        <v>5.7125663878121E-2</v>
      </c>
      <c r="DC11" s="20">
        <v>79.72245354134354</v>
      </c>
      <c r="DD11" s="21">
        <v>0.16562100342597971</v>
      </c>
      <c r="DE11" s="20">
        <v>374.1345688283842</v>
      </c>
      <c r="DF11" s="21">
        <v>0.77725333269589925</v>
      </c>
      <c r="DG11" s="20">
        <v>199.21342543357878</v>
      </c>
      <c r="DH11" s="21">
        <v>0.28401718137591159</v>
      </c>
      <c r="DI11" s="20">
        <v>124.50143833588105</v>
      </c>
      <c r="DJ11" s="21">
        <v>0.1775008261438365</v>
      </c>
      <c r="DK11" s="20">
        <v>377.69842562555527</v>
      </c>
      <c r="DL11" s="21">
        <v>0.53848199248025186</v>
      </c>
      <c r="DM11" s="20">
        <v>57.315635227414909</v>
      </c>
      <c r="DN11" s="21">
        <v>0.50594138754249662</v>
      </c>
      <c r="DO11" s="20">
        <v>19.914370855963746</v>
      </c>
      <c r="DP11" s="21">
        <v>0.17578980644504646</v>
      </c>
      <c r="DQ11" s="20">
        <v>36.055122666047232</v>
      </c>
      <c r="DR11" s="21">
        <v>0.31826880601245688</v>
      </c>
      <c r="DS11" s="20">
        <v>62.052301723556837</v>
      </c>
      <c r="DT11" s="21">
        <v>0.42213021153882629</v>
      </c>
      <c r="DU11" s="20">
        <v>51.73101258617185</v>
      </c>
      <c r="DV11" s="21">
        <v>0.35191641050485595</v>
      </c>
      <c r="DW11" s="20">
        <v>33.214697269097734</v>
      </c>
      <c r="DX11" s="21">
        <v>0.2259533779563177</v>
      </c>
      <c r="DY11" s="20">
        <v>79.845488482607024</v>
      </c>
      <c r="DZ11" s="21">
        <v>0.18100211162516308</v>
      </c>
      <c r="EA11" s="20">
        <v>52.856054893745451</v>
      </c>
      <c r="EB11" s="21">
        <v>0.11981963827583673</v>
      </c>
      <c r="EC11" s="20">
        <v>308.42860569041034</v>
      </c>
      <c r="ED11" s="21">
        <v>0.69917825009900025</v>
      </c>
      <c r="EE11" s="20">
        <v>194.08751291649821</v>
      </c>
      <c r="EF11" s="21">
        <v>0.27830823575493246</v>
      </c>
      <c r="EG11" s="20">
        <v>136.898190339975</v>
      </c>
      <c r="EH11" s="21">
        <v>0.19630265367949251</v>
      </c>
      <c r="EI11" s="20">
        <v>366.39758613854212</v>
      </c>
      <c r="EJ11" s="21">
        <v>0.52538911056557502</v>
      </c>
      <c r="EK11" s="20">
        <v>52.769273600225006</v>
      </c>
      <c r="EL11" s="21">
        <v>0.48299127193607644</v>
      </c>
      <c r="EM11" s="20">
        <v>23.406669358530962</v>
      </c>
      <c r="EN11" s="21">
        <v>0.21423863233197607</v>
      </c>
      <c r="EO11" s="20">
        <v>33.079185790669918</v>
      </c>
      <c r="EP11" s="21">
        <v>0.30277009573194741</v>
      </c>
      <c r="EQ11" s="20">
        <v>64.550196857186435</v>
      </c>
      <c r="ER11" s="21">
        <v>0.43912292529597896</v>
      </c>
      <c r="ES11" s="20">
        <v>51.823177370731962</v>
      </c>
      <c r="ET11" s="21">
        <v>0.35254339030934601</v>
      </c>
      <c r="EU11" s="20">
        <v>30.624637350908028</v>
      </c>
      <c r="EV11" s="21">
        <v>0.20833368439467517</v>
      </c>
      <c r="EW11" s="20">
        <v>76.768042459086786</v>
      </c>
      <c r="EX11" s="21">
        <v>0.17402583482787137</v>
      </c>
      <c r="EY11" s="20">
        <v>61.668343610712064</v>
      </c>
      <c r="EZ11" s="21">
        <v>0.13979625682165478</v>
      </c>
      <c r="FA11" s="20">
        <v>302.69376299696421</v>
      </c>
      <c r="FB11" s="21">
        <v>0.68617790835047388</v>
      </c>
      <c r="FC11" s="20">
        <v>204.60638071985116</v>
      </c>
      <c r="FD11" s="21">
        <v>0.29976616316830751</v>
      </c>
      <c r="FE11" s="20">
        <v>99.944250894978907</v>
      </c>
      <c r="FF11" s="21">
        <v>0.14642702987127207</v>
      </c>
      <c r="FG11" s="20">
        <v>378.00265778018513</v>
      </c>
      <c r="FH11" s="21">
        <v>0.55380680696042039</v>
      </c>
      <c r="FI11" s="20">
        <v>54.435884196694509</v>
      </c>
      <c r="FJ11" s="21">
        <v>0.5764978551541079</v>
      </c>
      <c r="FK11" s="20">
        <v>5.7251817320552618</v>
      </c>
      <c r="FL11" s="21">
        <v>6.0631971678302553E-2</v>
      </c>
      <c r="FM11" s="20">
        <v>34.264062820676116</v>
      </c>
      <c r="FN11" s="21">
        <v>0.36287017316758963</v>
      </c>
      <c r="FO11" s="20">
        <v>69.213387503949903</v>
      </c>
      <c r="FP11" s="21">
        <v>0.47084573975230143</v>
      </c>
      <c r="FQ11" s="20">
        <v>46.159922151761371</v>
      </c>
      <c r="FR11" s="21">
        <v>0.31401732347249134</v>
      </c>
      <c r="FS11" s="20">
        <v>31.624701923115165</v>
      </c>
      <c r="FT11" s="21">
        <v>0.21513693677520723</v>
      </c>
      <c r="FU11" s="20">
        <v>80.95710901920674</v>
      </c>
      <c r="FV11" s="21">
        <v>0.18352204942345549</v>
      </c>
      <c r="FW11" s="20">
        <v>48.059147011162274</v>
      </c>
      <c r="FX11" s="21">
        <v>0.10894550534084842</v>
      </c>
      <c r="FY11" s="20">
        <v>312.11389303639385</v>
      </c>
      <c r="FZ11" s="21">
        <v>0.70753244523569603</v>
      </c>
    </row>
    <row r="12" spans="1:182" ht="15.75" thickBot="1" x14ac:dyDescent="0.3">
      <c r="A12" s="1" t="s">
        <v>13</v>
      </c>
      <c r="B12" s="1">
        <f t="shared" si="0"/>
        <v>822.00000000000193</v>
      </c>
      <c r="C12" s="1">
        <f t="shared" si="1"/>
        <v>793.96000000000197</v>
      </c>
      <c r="D12" s="1">
        <v>75.20999999999998</v>
      </c>
      <c r="E12" s="1">
        <v>163.47999999999996</v>
      </c>
      <c r="F12" s="1">
        <v>555.27000000000203</v>
      </c>
      <c r="G12" s="1">
        <v>28.039999999999992</v>
      </c>
      <c r="H12" s="2">
        <v>821.89109177532373</v>
      </c>
      <c r="I12" s="2">
        <v>813.35083177532374</v>
      </c>
      <c r="J12" s="2">
        <v>92.171024000000017</v>
      </c>
      <c r="K12" s="2">
        <v>147.03044406644207</v>
      </c>
      <c r="L12" s="2">
        <v>574.14936370888165</v>
      </c>
      <c r="M12" s="2">
        <v>8.54026</v>
      </c>
      <c r="N12" s="2">
        <v>804.54588766172424</v>
      </c>
      <c r="O12" s="2">
        <v>778.03502309685064</v>
      </c>
      <c r="P12" s="2">
        <v>56.855215321527155</v>
      </c>
      <c r="Q12" s="2">
        <v>147.03044406644199</v>
      </c>
      <c r="R12" s="2">
        <v>574.14936370888154</v>
      </c>
      <c r="S12" s="2">
        <v>26.510864564873629</v>
      </c>
      <c r="T12" s="7"/>
      <c r="U12" s="2">
        <v>855.70477738362558</v>
      </c>
      <c r="V12" s="8">
        <v>79.585870577634722</v>
      </c>
      <c r="W12" s="8">
        <v>161.5193029318508</v>
      </c>
      <c r="X12" s="8">
        <v>614.59960387414003</v>
      </c>
      <c r="Y12" s="7"/>
      <c r="Z12" s="7"/>
      <c r="AA12" s="2">
        <v>855.70477738362501</v>
      </c>
      <c r="AB12" s="8">
        <v>79.585870577634722</v>
      </c>
      <c r="AC12" s="8">
        <v>161.5193029318508</v>
      </c>
      <c r="AD12" s="8">
        <v>614.59960387413946</v>
      </c>
      <c r="AE12" s="2"/>
      <c r="AF12" s="7"/>
      <c r="AG12" s="2">
        <v>854.32477738362491</v>
      </c>
      <c r="AH12" s="8">
        <v>78.205870577634741</v>
      </c>
      <c r="AI12" s="8">
        <v>161.5193029318508</v>
      </c>
      <c r="AJ12" s="8">
        <v>614.59960387413935</v>
      </c>
      <c r="AK12" s="2"/>
      <c r="AL12" s="1" t="s">
        <v>12</v>
      </c>
      <c r="AM12" s="26"/>
      <c r="AN12" s="26"/>
      <c r="AO12" s="26"/>
      <c r="AP12" s="26"/>
      <c r="AQ12" s="26"/>
      <c r="AR12" s="26"/>
      <c r="AS12" s="20">
        <v>57.02</v>
      </c>
      <c r="AT12" s="21">
        <v>0.81597023468803653</v>
      </c>
      <c r="AU12" s="20">
        <v>8.2999999999999989</v>
      </c>
      <c r="AV12" s="20">
        <v>0.11877504293073837</v>
      </c>
      <c r="AW12" s="20">
        <v>4.5599999999999987</v>
      </c>
      <c r="AX12" s="20">
        <v>6.5254722381224928E-2</v>
      </c>
      <c r="AY12" s="20">
        <v>46.630000000000017</v>
      </c>
      <c r="AZ12" s="21">
        <v>0.67687600000000003</v>
      </c>
      <c r="BA12" s="20">
        <v>10.190000000000007</v>
      </c>
      <c r="BB12" s="20">
        <v>0.14791699999999999</v>
      </c>
      <c r="BC12" s="20">
        <v>12.070000000000004</v>
      </c>
      <c r="BD12" s="20">
        <v>0.175207</v>
      </c>
      <c r="BE12" s="20">
        <v>59.440000000000062</v>
      </c>
      <c r="BF12" s="21">
        <v>0.307342</v>
      </c>
      <c r="BG12" s="20">
        <v>35.650000000000006</v>
      </c>
      <c r="BH12" s="20">
        <v>0.184333</v>
      </c>
      <c r="BI12" s="20">
        <v>98.30999999999996</v>
      </c>
      <c r="BJ12" s="20">
        <v>0.50832500000000003</v>
      </c>
      <c r="BK12" s="20">
        <v>156.26716710446104</v>
      </c>
      <c r="BL12" s="21">
        <v>0.48508477813734402</v>
      </c>
      <c r="BM12" s="20">
        <v>45.229979240376544</v>
      </c>
      <c r="BN12" s="21">
        <v>0.14040297044809222</v>
      </c>
      <c r="BO12" s="20">
        <v>120.64688733213026</v>
      </c>
      <c r="BP12" s="21">
        <v>0.37451225141456368</v>
      </c>
      <c r="BQ12" s="20">
        <v>52.290430000000015</v>
      </c>
      <c r="BR12" s="21">
        <v>0.87035273908262112</v>
      </c>
      <c r="BS12" s="20">
        <v>3.2925800000000005</v>
      </c>
      <c r="BT12" s="21">
        <v>5.4803642304120589E-2</v>
      </c>
      <c r="BU12" s="20">
        <v>4.4965734285714287</v>
      </c>
      <c r="BV12" s="21">
        <v>7.4843618613258195E-2</v>
      </c>
      <c r="BW12" s="20">
        <v>58.573586956891894</v>
      </c>
      <c r="BX12" s="21">
        <v>0.67855255578034102</v>
      </c>
      <c r="BY12" s="20">
        <v>11.781723129212603</v>
      </c>
      <c r="BZ12" s="21">
        <v>0.13648674694802715</v>
      </c>
      <c r="CA12" s="20">
        <v>15.96606098224524</v>
      </c>
      <c r="CB12" s="21">
        <v>0.18496069727163192</v>
      </c>
      <c r="CC12" s="20">
        <v>45.403150147569136</v>
      </c>
      <c r="CD12" s="21">
        <v>0.25834957689033178</v>
      </c>
      <c r="CE12" s="20">
        <v>30.155676111163938</v>
      </c>
      <c r="CF12" s="21">
        <v>0.17158955136019788</v>
      </c>
      <c r="CG12" s="20">
        <v>100.1842529213136</v>
      </c>
      <c r="CH12" s="21">
        <v>0.5700608717494704</v>
      </c>
      <c r="CI12" s="20">
        <v>121.48382477745723</v>
      </c>
      <c r="CJ12" s="21">
        <v>0.37373057630686413</v>
      </c>
      <c r="CK12" s="20">
        <v>48.44689201793453</v>
      </c>
      <c r="CL12" s="21">
        <v>0.14904111643922235</v>
      </c>
      <c r="CM12" s="20">
        <v>155.12651019935328</v>
      </c>
      <c r="CN12" s="21">
        <v>0.47722830725391341</v>
      </c>
      <c r="CO12" s="20">
        <v>55.206426876877046</v>
      </c>
      <c r="CP12" s="21">
        <v>0.88146005131679361</v>
      </c>
      <c r="CQ12" s="20">
        <v>3.2916228993330034</v>
      </c>
      <c r="CR12" s="21">
        <v>5.2556092721459106E-2</v>
      </c>
      <c r="CS12" s="20">
        <v>4.1326126053753525</v>
      </c>
      <c r="CT12" s="21">
        <v>6.5983855961747245E-2</v>
      </c>
      <c r="CU12" s="20">
        <v>27.902711195844834</v>
      </c>
      <c r="CV12" s="21">
        <v>0.32324221511439288</v>
      </c>
      <c r="CW12" s="20">
        <v>16.163083513824191</v>
      </c>
      <c r="CX12" s="21">
        <v>0.18724312778843807</v>
      </c>
      <c r="CY12" s="20">
        <v>42.255576358680713</v>
      </c>
      <c r="CZ12" s="21">
        <v>0.48951465709716907</v>
      </c>
      <c r="DA12" s="20">
        <v>38.374686704735353</v>
      </c>
      <c r="DB12" s="21">
        <v>0.21790775122694453</v>
      </c>
      <c r="DC12" s="20">
        <v>28.99218560477734</v>
      </c>
      <c r="DD12" s="21">
        <v>0.16462992953924604</v>
      </c>
      <c r="DE12" s="20">
        <v>108.73832123529721</v>
      </c>
      <c r="DF12" s="21">
        <v>0.61746231923380945</v>
      </c>
      <c r="DG12" s="20">
        <v>122.93619381439933</v>
      </c>
      <c r="DH12" s="21">
        <v>0.33977723837617718</v>
      </c>
      <c r="DI12" s="20">
        <v>57.792481222543572</v>
      </c>
      <c r="DJ12" s="21">
        <v>0.15972976760895072</v>
      </c>
      <c r="DK12" s="20">
        <v>181.08541940305346</v>
      </c>
      <c r="DL12" s="21">
        <v>0.50049299401487202</v>
      </c>
      <c r="DM12" s="20">
        <v>49.204811452067709</v>
      </c>
      <c r="DN12" s="21">
        <v>0.69356090513638224</v>
      </c>
      <c r="DO12" s="20">
        <v>13.051964811520765</v>
      </c>
      <c r="DP12" s="21">
        <v>0.1839725071867164</v>
      </c>
      <c r="DQ12" s="20">
        <v>8.6884155539809456</v>
      </c>
      <c r="DR12" s="21">
        <v>0.12246658767690129</v>
      </c>
      <c r="DS12" s="20">
        <v>32.31049534639024</v>
      </c>
      <c r="DT12" s="21">
        <v>0.27880900333808134</v>
      </c>
      <c r="DU12" s="20">
        <v>26.148546183062741</v>
      </c>
      <c r="DV12" s="21">
        <v>0.2256372123633818</v>
      </c>
      <c r="DW12" s="20">
        <v>57.428519343933949</v>
      </c>
      <c r="DX12" s="21">
        <v>0.49555378429853686</v>
      </c>
      <c r="DY12" s="20">
        <v>41.420887015941389</v>
      </c>
      <c r="DZ12" s="21">
        <v>0.23671602127355745</v>
      </c>
      <c r="EA12" s="20">
        <v>18.591970227960065</v>
      </c>
      <c r="EB12" s="21">
        <v>0.10625115822134254</v>
      </c>
      <c r="EC12" s="20">
        <v>114.96848450513858</v>
      </c>
      <c r="ED12" s="21">
        <v>0.65703282050509992</v>
      </c>
      <c r="EE12" s="20">
        <v>104.76901248606195</v>
      </c>
      <c r="EF12" s="21">
        <v>0.29117539892127137</v>
      </c>
      <c r="EG12" s="20">
        <v>71.155817615179345</v>
      </c>
      <c r="EH12" s="21">
        <v>0.19775717159141326</v>
      </c>
      <c r="EI12" s="20">
        <v>183.88926433875508</v>
      </c>
      <c r="EJ12" s="21">
        <v>0.51106742948731532</v>
      </c>
      <c r="EK12" s="20">
        <v>34.790322448685906</v>
      </c>
      <c r="EL12" s="21">
        <v>0.5046083930079116</v>
      </c>
      <c r="EM12" s="20">
        <v>24.578703891011074</v>
      </c>
      <c r="EN12" s="21">
        <v>0.3564962725181316</v>
      </c>
      <c r="EO12" s="20">
        <v>9.576165477872415</v>
      </c>
      <c r="EP12" s="21">
        <v>0.13889533447395686</v>
      </c>
      <c r="EQ12" s="20">
        <v>33.701541333905347</v>
      </c>
      <c r="ER12" s="21">
        <v>0.29081241403230496</v>
      </c>
      <c r="ES12" s="20">
        <v>26.392662948644066</v>
      </c>
      <c r="ET12" s="21">
        <v>0.22774370907227387</v>
      </c>
      <c r="EU12" s="20">
        <v>55.793356590837526</v>
      </c>
      <c r="EV12" s="21">
        <v>0.48144387689542112</v>
      </c>
      <c r="EW12" s="20">
        <v>36.277148703470701</v>
      </c>
      <c r="EX12" s="21">
        <v>0.2073200967649439</v>
      </c>
      <c r="EY12" s="20">
        <v>20.184450775524208</v>
      </c>
      <c r="EZ12" s="21">
        <v>0.11535201738521897</v>
      </c>
      <c r="FA12" s="20">
        <v>118.51974227004514</v>
      </c>
      <c r="FB12" s="21">
        <v>0.67732788584983716</v>
      </c>
      <c r="FC12" s="20">
        <v>130.25118723132027</v>
      </c>
      <c r="FD12" s="21">
        <v>0.36199578961474316</v>
      </c>
      <c r="FE12" s="20">
        <v>38.553488055969886</v>
      </c>
      <c r="FF12" s="21">
        <v>0.10714835425214053</v>
      </c>
      <c r="FG12" s="20">
        <v>191.00941915270627</v>
      </c>
      <c r="FH12" s="21">
        <v>0.53085585613311626</v>
      </c>
      <c r="FI12" s="20">
        <v>47.51504328787442</v>
      </c>
      <c r="FJ12" s="21">
        <v>0.68917123928816282</v>
      </c>
      <c r="FK12" s="20">
        <v>5.5067147444984013</v>
      </c>
      <c r="FL12" s="21">
        <v>7.9870903239623967E-2</v>
      </c>
      <c r="FM12" s="20">
        <v>15.923433785196602</v>
      </c>
      <c r="FN12" s="21">
        <v>0.23095785747221326</v>
      </c>
      <c r="FO12" s="20">
        <v>45.982552711016716</v>
      </c>
      <c r="FP12" s="21">
        <v>0.39678592218585912</v>
      </c>
      <c r="FQ12" s="20">
        <v>14.186775500262398</v>
      </c>
      <c r="FR12" s="21">
        <v>0.12241844934299873</v>
      </c>
      <c r="FS12" s="20">
        <v>55.718232662107809</v>
      </c>
      <c r="FT12" s="21">
        <v>0.48079562847114216</v>
      </c>
      <c r="FU12" s="20">
        <v>36.753591232429144</v>
      </c>
      <c r="FV12" s="21">
        <v>0.21004291580494047</v>
      </c>
      <c r="FW12" s="20">
        <v>18.859997811209087</v>
      </c>
      <c r="FX12" s="21">
        <v>0.10778290772428911</v>
      </c>
      <c r="FY12" s="20">
        <v>119.36775270540186</v>
      </c>
      <c r="FZ12" s="21">
        <v>0.68217417647077039</v>
      </c>
    </row>
    <row r="13" spans="1:182" ht="15.75" thickBot="1" x14ac:dyDescent="0.3">
      <c r="A13" s="1" t="s">
        <v>14</v>
      </c>
      <c r="B13" s="1">
        <f t="shared" si="0"/>
        <v>1645.7700000000036</v>
      </c>
      <c r="C13" s="1">
        <f t="shared" si="1"/>
        <v>1564.9100000000037</v>
      </c>
      <c r="D13" s="1">
        <v>252.91999999999973</v>
      </c>
      <c r="E13" s="1">
        <v>360.6900000000004</v>
      </c>
      <c r="F13" s="1">
        <v>951.30000000000359</v>
      </c>
      <c r="G13" s="1">
        <v>80.860000000000014</v>
      </c>
      <c r="H13" s="2">
        <v>1645.6850328624812</v>
      </c>
      <c r="I13" s="2">
        <v>1558.3399628624813</v>
      </c>
      <c r="J13" s="2">
        <v>248.40905742857137</v>
      </c>
      <c r="K13" s="2">
        <v>339.39692494832195</v>
      </c>
      <c r="L13" s="2">
        <v>970.53398048558802</v>
      </c>
      <c r="M13" s="2">
        <v>87.34506999999995</v>
      </c>
      <c r="N13" s="2">
        <v>1625.872201127579</v>
      </c>
      <c r="O13" s="2">
        <v>1540.1858773591216</v>
      </c>
      <c r="P13" s="2">
        <v>230.03766967675412</v>
      </c>
      <c r="Q13" s="2">
        <v>339.61422719677955</v>
      </c>
      <c r="R13" s="2">
        <v>970.53398048558779</v>
      </c>
      <c r="S13" s="2">
        <v>85.686323768457342</v>
      </c>
      <c r="T13" s="7"/>
      <c r="U13" s="2">
        <v>1575.2637873466083</v>
      </c>
      <c r="V13" s="8">
        <v>230.26589831784159</v>
      </c>
      <c r="W13" s="8">
        <v>399.96428791899552</v>
      </c>
      <c r="X13" s="8">
        <v>945.03360110977133</v>
      </c>
      <c r="Y13" s="7"/>
      <c r="Z13" s="7"/>
      <c r="AA13" s="2">
        <v>1572.8237873466089</v>
      </c>
      <c r="AB13" s="8">
        <v>227.82589831784151</v>
      </c>
      <c r="AC13" s="8">
        <v>399.96428791899564</v>
      </c>
      <c r="AD13" s="8">
        <v>945.03360110977178</v>
      </c>
      <c r="AE13" s="2"/>
      <c r="AF13" s="7"/>
      <c r="AG13" s="2">
        <v>1571.443787346609</v>
      </c>
      <c r="AH13" s="8">
        <v>226.44589831784145</v>
      </c>
      <c r="AI13" s="8">
        <v>399.96428791899558</v>
      </c>
      <c r="AJ13" s="8">
        <v>945.03360110977201</v>
      </c>
      <c r="AK13" s="2"/>
      <c r="AL13" s="1" t="s">
        <v>13</v>
      </c>
      <c r="AM13" s="26"/>
      <c r="AN13" s="26"/>
      <c r="AO13" s="26"/>
      <c r="AP13" s="26"/>
      <c r="AQ13" s="26"/>
      <c r="AR13" s="26"/>
      <c r="AS13" s="20">
        <v>62.510000000000005</v>
      </c>
      <c r="AT13" s="21">
        <v>0.60542372881355955</v>
      </c>
      <c r="AU13" s="20">
        <v>11.379999999999997</v>
      </c>
      <c r="AV13" s="20">
        <v>0.1102179176755448</v>
      </c>
      <c r="AW13" s="20">
        <v>29.359999999999971</v>
      </c>
      <c r="AX13" s="20">
        <v>0.28435835351089567</v>
      </c>
      <c r="AY13" s="20">
        <v>90.879999999999939</v>
      </c>
      <c r="AZ13" s="21">
        <v>0.55590899999999999</v>
      </c>
      <c r="BA13" s="20">
        <v>17.850000000000001</v>
      </c>
      <c r="BB13" s="20">
        <v>0.10918799999999999</v>
      </c>
      <c r="BC13" s="20">
        <v>54.750000000000043</v>
      </c>
      <c r="BD13" s="20">
        <v>0.33490300000000001</v>
      </c>
      <c r="BE13" s="20">
        <v>112.56999999999985</v>
      </c>
      <c r="BF13" s="21">
        <v>0.20272999999999999</v>
      </c>
      <c r="BG13" s="20">
        <v>89.300000000000111</v>
      </c>
      <c r="BH13" s="20">
        <v>0.16082299999999999</v>
      </c>
      <c r="BI13" s="20">
        <v>353.40000000000208</v>
      </c>
      <c r="BJ13" s="20">
        <v>0.63644699999999998</v>
      </c>
      <c r="BK13" s="20">
        <v>249.61196424444438</v>
      </c>
      <c r="BL13" s="21">
        <v>0.30689335338799534</v>
      </c>
      <c r="BM13" s="20">
        <v>113.09589955732162</v>
      </c>
      <c r="BN13" s="21">
        <v>0.13904934394726567</v>
      </c>
      <c r="BO13" s="20">
        <v>450.64296797355775</v>
      </c>
      <c r="BP13" s="21">
        <v>0.55405730266473896</v>
      </c>
      <c r="BQ13" s="20">
        <v>50.16520000000002</v>
      </c>
      <c r="BR13" s="21">
        <v>0.54426215336394668</v>
      </c>
      <c r="BS13" s="20">
        <v>12.74394</v>
      </c>
      <c r="BT13" s="21">
        <v>0.13826406008031328</v>
      </c>
      <c r="BU13" s="20">
        <v>29.261883999999988</v>
      </c>
      <c r="BV13" s="21">
        <v>0.31747378655573993</v>
      </c>
      <c r="BW13" s="20">
        <v>96.865390375806498</v>
      </c>
      <c r="BX13" s="21">
        <v>0.65881179228455355</v>
      </c>
      <c r="BY13" s="20">
        <v>18.602603599057218</v>
      </c>
      <c r="BZ13" s="21">
        <v>0.1265221207565069</v>
      </c>
      <c r="CA13" s="20">
        <v>31.562450091578352</v>
      </c>
      <c r="CB13" s="21">
        <v>0.21466608695893954</v>
      </c>
      <c r="CC13" s="20">
        <v>102.58137386863785</v>
      </c>
      <c r="CD13" s="21">
        <v>0.17866670304393303</v>
      </c>
      <c r="CE13" s="20">
        <v>81.749355958264388</v>
      </c>
      <c r="CF13" s="21">
        <v>0.14238343038505014</v>
      </c>
      <c r="CG13" s="20">
        <v>389.81863388197939</v>
      </c>
      <c r="CH13" s="21">
        <v>0.67894986657101686</v>
      </c>
      <c r="CI13" s="20">
        <v>163.25920771789509</v>
      </c>
      <c r="CJ13" s="21">
        <v>0.20983529387670305</v>
      </c>
      <c r="CK13" s="20">
        <v>138.22139752223035</v>
      </c>
      <c r="CL13" s="21">
        <v>0.17765446723986922</v>
      </c>
      <c r="CM13" s="20">
        <v>476.55441785672531</v>
      </c>
      <c r="CN13" s="21">
        <v>0.61251023888342793</v>
      </c>
      <c r="CO13" s="20">
        <v>30.869710583865036</v>
      </c>
      <c r="CP13" s="21">
        <v>0.54295301511551575</v>
      </c>
      <c r="CQ13" s="20">
        <v>12.744350586516294</v>
      </c>
      <c r="CR13" s="21">
        <v>0.22415446875795905</v>
      </c>
      <c r="CS13" s="20">
        <v>13.241154151145819</v>
      </c>
      <c r="CT13" s="21">
        <v>0.23289251612652509</v>
      </c>
      <c r="CU13" s="20">
        <v>51.759444210741208</v>
      </c>
      <c r="CV13" s="21">
        <v>0.35203215592106551</v>
      </c>
      <c r="CW13" s="20">
        <v>41.429696056460429</v>
      </c>
      <c r="CX13" s="21">
        <v>0.28177631047443924</v>
      </c>
      <c r="CY13" s="20">
        <v>53.841303799240336</v>
      </c>
      <c r="CZ13" s="21">
        <v>0.36619153360449513</v>
      </c>
      <c r="DA13" s="20">
        <v>80.630052923288829</v>
      </c>
      <c r="DB13" s="21">
        <v>0.14043393238727289</v>
      </c>
      <c r="DC13" s="20">
        <v>84.047350879253642</v>
      </c>
      <c r="DD13" s="21">
        <v>0.14638586436171558</v>
      </c>
      <c r="DE13" s="20">
        <v>409.47195990633912</v>
      </c>
      <c r="DF13" s="21">
        <v>0.71318020325101161</v>
      </c>
      <c r="DG13" s="20">
        <v>212.24099359085523</v>
      </c>
      <c r="DH13" s="21">
        <v>0.24803062831996359</v>
      </c>
      <c r="DI13" s="20">
        <v>187.09362600809766</v>
      </c>
      <c r="DJ13" s="21">
        <v>0.21864272696963186</v>
      </c>
      <c r="DK13" s="20">
        <v>456.37015778467276</v>
      </c>
      <c r="DL13" s="21">
        <v>0.53332664471040458</v>
      </c>
      <c r="DM13" s="20">
        <v>23.799580341015325</v>
      </c>
      <c r="DN13" s="21">
        <v>0.29904278445756549</v>
      </c>
      <c r="DO13" s="20">
        <v>25.130888172600329</v>
      </c>
      <c r="DP13" s="21">
        <v>0.31577072651464627</v>
      </c>
      <c r="DQ13" s="20">
        <v>30.655402064019075</v>
      </c>
      <c r="DR13" s="21">
        <v>0.38518648902778829</v>
      </c>
      <c r="DS13" s="20">
        <v>40.797531277588575</v>
      </c>
      <c r="DT13" s="21">
        <v>0.2525861029427679</v>
      </c>
      <c r="DU13" s="20">
        <v>75.293084053611679</v>
      </c>
      <c r="DV13" s="21">
        <v>0.46615533058225117</v>
      </c>
      <c r="DW13" s="20">
        <v>45.428687600650541</v>
      </c>
      <c r="DX13" s="21">
        <v>0.28125856647498093</v>
      </c>
      <c r="DY13" s="20">
        <v>147.64388197225134</v>
      </c>
      <c r="DZ13" s="21">
        <v>0.24022775322596268</v>
      </c>
      <c r="EA13" s="20">
        <v>86.669653781885657</v>
      </c>
      <c r="EB13" s="21">
        <v>0.14101807621671392</v>
      </c>
      <c r="EC13" s="20">
        <v>380.28606812000311</v>
      </c>
      <c r="ED13" s="21">
        <v>0.61875417055732351</v>
      </c>
      <c r="EE13" s="20">
        <v>184.90745507960912</v>
      </c>
      <c r="EF13" s="21">
        <v>0.21608790784711535</v>
      </c>
      <c r="EG13" s="20">
        <v>198.8749189147286</v>
      </c>
      <c r="EH13" s="21">
        <v>0.23241066799089524</v>
      </c>
      <c r="EI13" s="20">
        <v>471.9224033892873</v>
      </c>
      <c r="EJ13" s="21">
        <v>0.55150142416198944</v>
      </c>
      <c r="EK13" s="20">
        <v>23.315822784679366</v>
      </c>
      <c r="EL13" s="21">
        <v>0.29296434926769016</v>
      </c>
      <c r="EM13" s="20">
        <v>27.899538814624343</v>
      </c>
      <c r="EN13" s="21">
        <v>0.35055894484949807</v>
      </c>
      <c r="EO13" s="20">
        <v>28.370508978331017</v>
      </c>
      <c r="EP13" s="21">
        <v>0.35647670588281177</v>
      </c>
      <c r="EQ13" s="20">
        <v>48.75305901462405</v>
      </c>
      <c r="ER13" s="21">
        <v>0.30184044959130507</v>
      </c>
      <c r="ES13" s="20">
        <v>74.716348118401427</v>
      </c>
      <c r="ET13" s="21">
        <v>0.46258463701967684</v>
      </c>
      <c r="EU13" s="20">
        <v>38.049895798825332</v>
      </c>
      <c r="EV13" s="21">
        <v>0.23557491338901812</v>
      </c>
      <c r="EW13" s="20">
        <v>112.83857328030572</v>
      </c>
      <c r="EX13" s="21">
        <v>0.18359688579202749</v>
      </c>
      <c r="EY13" s="20">
        <v>96.259031981702819</v>
      </c>
      <c r="EZ13" s="21">
        <v>0.15662071920471851</v>
      </c>
      <c r="FA13" s="20">
        <v>405.50199861213093</v>
      </c>
      <c r="FB13" s="21">
        <v>0.65978239500325397</v>
      </c>
      <c r="FC13" s="20">
        <v>202.25533691134399</v>
      </c>
      <c r="FD13" s="21">
        <v>0.23674291354483742</v>
      </c>
      <c r="FE13" s="20">
        <v>176.59585852024526</v>
      </c>
      <c r="FF13" s="21">
        <v>0.20670810819870075</v>
      </c>
      <c r="FG13" s="20">
        <v>475.47358195203572</v>
      </c>
      <c r="FH13" s="21">
        <v>0.55654897825646188</v>
      </c>
      <c r="FI13" s="20">
        <v>31.582820432440144</v>
      </c>
      <c r="FJ13" s="21">
        <v>0.40384206708738024</v>
      </c>
      <c r="FK13" s="20">
        <v>19.733891408094291</v>
      </c>
      <c r="FL13" s="21">
        <v>0.25233260958976877</v>
      </c>
      <c r="FM13" s="20">
        <v>26.889158737100299</v>
      </c>
      <c r="FN13" s="21">
        <v>0.34382532332285093</v>
      </c>
      <c r="FO13" s="20">
        <v>59.438289365988105</v>
      </c>
      <c r="FP13" s="21">
        <v>0.36799495965548257</v>
      </c>
      <c r="FQ13" s="20">
        <v>68.904512721730555</v>
      </c>
      <c r="FR13" s="21">
        <v>0.42660234084097776</v>
      </c>
      <c r="FS13" s="20">
        <v>33.17650084413215</v>
      </c>
      <c r="FT13" s="21">
        <v>0.2054026995035397</v>
      </c>
      <c r="FU13" s="20">
        <v>111.23422711291573</v>
      </c>
      <c r="FV13" s="21">
        <v>0.18098649333932015</v>
      </c>
      <c r="FW13" s="20">
        <v>87.957454390420409</v>
      </c>
      <c r="FX13" s="21">
        <v>0.14311342512422567</v>
      </c>
      <c r="FY13" s="20">
        <v>415.40792237080325</v>
      </c>
      <c r="FZ13" s="21">
        <v>0.6759000815364542</v>
      </c>
    </row>
    <row r="14" spans="1:182" ht="15.75" thickBot="1" x14ac:dyDescent="0.3">
      <c r="A14" s="1" t="s">
        <v>15</v>
      </c>
      <c r="B14" s="1">
        <f t="shared" si="0"/>
        <v>934.61000000000115</v>
      </c>
      <c r="C14" s="1">
        <f t="shared" si="1"/>
        <v>882.81000000000108</v>
      </c>
      <c r="D14" s="1">
        <v>291.67000000000036</v>
      </c>
      <c r="E14" s="1">
        <v>203.23000000000013</v>
      </c>
      <c r="F14" s="1">
        <v>387.91000000000065</v>
      </c>
      <c r="G14" s="1">
        <v>51.800000000000068</v>
      </c>
      <c r="H14" s="2">
        <v>936.27362243402354</v>
      </c>
      <c r="I14" s="2">
        <v>859.69401243402353</v>
      </c>
      <c r="J14" s="2">
        <v>259.88162200000016</v>
      </c>
      <c r="K14" s="2">
        <v>264.83416076433821</v>
      </c>
      <c r="L14" s="2">
        <v>334.97822966968511</v>
      </c>
      <c r="M14" s="2">
        <v>76.579610000000002</v>
      </c>
      <c r="N14" s="2">
        <v>861.83213406252321</v>
      </c>
      <c r="O14" s="2">
        <v>853.02176953907906</v>
      </c>
      <c r="P14" s="2">
        <v>239.67520059922956</v>
      </c>
      <c r="Q14" s="2">
        <v>265.19622066901059</v>
      </c>
      <c r="R14" s="2">
        <v>348.15034827083889</v>
      </c>
      <c r="S14" s="2">
        <v>8.8103645234441057</v>
      </c>
      <c r="T14" s="7"/>
      <c r="U14" s="2">
        <v>901.23978307227242</v>
      </c>
      <c r="V14" s="8">
        <v>297.07262110683791</v>
      </c>
      <c r="W14" s="8">
        <v>282.0834290729598</v>
      </c>
      <c r="X14" s="8">
        <v>322.0837328924747</v>
      </c>
      <c r="Y14" s="7"/>
      <c r="Z14" s="7"/>
      <c r="AA14" s="2">
        <v>895.89174932994092</v>
      </c>
      <c r="AB14" s="8">
        <v>291.72458736450653</v>
      </c>
      <c r="AC14" s="8">
        <v>282.0834290729598</v>
      </c>
      <c r="AD14" s="8">
        <v>322.08373289247459</v>
      </c>
      <c r="AE14" s="2"/>
      <c r="AF14" s="7"/>
      <c r="AG14" s="2">
        <v>898.21724932994107</v>
      </c>
      <c r="AH14" s="8">
        <v>294.05008736450668</v>
      </c>
      <c r="AI14" s="8">
        <v>282.0834290729598</v>
      </c>
      <c r="AJ14" s="8">
        <v>322.08373289247464</v>
      </c>
      <c r="AK14" s="2"/>
      <c r="AL14" s="1" t="s">
        <v>14</v>
      </c>
      <c r="AM14" s="26"/>
      <c r="AN14" s="26"/>
      <c r="AO14" s="26"/>
      <c r="AP14" s="26"/>
      <c r="AQ14" s="26"/>
      <c r="AR14" s="26"/>
      <c r="AS14" s="20">
        <v>248.6999999999997</v>
      </c>
      <c r="AT14" s="21">
        <v>0.74510156390436788</v>
      </c>
      <c r="AU14" s="20">
        <v>39.530000000000008</v>
      </c>
      <c r="AV14" s="20">
        <v>0.11843130205524609</v>
      </c>
      <c r="AW14" s="20">
        <v>45.550000000000033</v>
      </c>
      <c r="AX14" s="20">
        <v>0.13646713404038607</v>
      </c>
      <c r="AY14" s="20">
        <v>208.89000000000027</v>
      </c>
      <c r="AZ14" s="21">
        <v>0.57913999999999999</v>
      </c>
      <c r="BA14" s="20">
        <v>58.220000000000091</v>
      </c>
      <c r="BB14" s="20">
        <v>0.161413</v>
      </c>
      <c r="BC14" s="20">
        <v>93.580000000000013</v>
      </c>
      <c r="BD14" s="20">
        <v>0.25944699999999998</v>
      </c>
      <c r="BE14" s="20">
        <v>158.03000000000006</v>
      </c>
      <c r="BF14" s="21">
        <v>0.16611999999999999</v>
      </c>
      <c r="BG14" s="20">
        <v>231.97000000000415</v>
      </c>
      <c r="BH14" s="20">
        <v>0.24384500000000001</v>
      </c>
      <c r="BI14" s="20">
        <v>561.29999999999939</v>
      </c>
      <c r="BJ14" s="20">
        <v>0.59003499999999998</v>
      </c>
      <c r="BK14" s="20">
        <v>515.19636409554721</v>
      </c>
      <c r="BL14" s="21">
        <v>0.33060588598985424</v>
      </c>
      <c r="BM14" s="20">
        <v>327.42973942590487</v>
      </c>
      <c r="BN14" s="21">
        <v>0.21011444693008846</v>
      </c>
      <c r="BO14" s="20">
        <v>715.71385934102921</v>
      </c>
      <c r="BP14" s="21">
        <v>0.45927966708005724</v>
      </c>
      <c r="BQ14" s="20">
        <v>163.91874999999993</v>
      </c>
      <c r="BR14" s="21">
        <v>0.65987428838875506</v>
      </c>
      <c r="BS14" s="20">
        <v>39.39667</v>
      </c>
      <c r="BT14" s="21">
        <v>0.15859594818247838</v>
      </c>
      <c r="BU14" s="20">
        <v>45.093637428571434</v>
      </c>
      <c r="BV14" s="21">
        <v>0.18152976342876651</v>
      </c>
      <c r="BW14" s="20">
        <v>207.53555937421146</v>
      </c>
      <c r="BX14" s="21">
        <v>0.61148332267834105</v>
      </c>
      <c r="BY14" s="20">
        <v>53.034334669467512</v>
      </c>
      <c r="BZ14" s="21">
        <v>0.15626050435649277</v>
      </c>
      <c r="CA14" s="20">
        <v>78.827030904642967</v>
      </c>
      <c r="CB14" s="21">
        <v>0.23225617296516612</v>
      </c>
      <c r="CC14" s="20">
        <v>143.74205472133579</v>
      </c>
      <c r="CD14" s="21">
        <v>0.14810615353149945</v>
      </c>
      <c r="CE14" s="20">
        <v>234.99873475643736</v>
      </c>
      <c r="CF14" s="21">
        <v>0.24213344352854113</v>
      </c>
      <c r="CG14" s="20">
        <v>591.79319100781481</v>
      </c>
      <c r="CH14" s="21">
        <v>0.60976040293995937</v>
      </c>
      <c r="CI14" s="20">
        <v>360.53265604784303</v>
      </c>
      <c r="CJ14" s="21">
        <v>0.2340838604922349</v>
      </c>
      <c r="CK14" s="20">
        <v>340.38554973169693</v>
      </c>
      <c r="CL14" s="21">
        <v>0.22100290278945989</v>
      </c>
      <c r="CM14" s="20">
        <v>839.26767157958147</v>
      </c>
      <c r="CN14" s="21">
        <v>0.54491323671830516</v>
      </c>
      <c r="CO14" s="20">
        <v>171.79160026972011</v>
      </c>
      <c r="CP14" s="21">
        <v>0.74679768974846328</v>
      </c>
      <c r="CQ14" s="20">
        <v>39.828169019235126</v>
      </c>
      <c r="CR14" s="21">
        <v>0.17313759557380815</v>
      </c>
      <c r="CS14" s="20">
        <v>18.417900387798888</v>
      </c>
      <c r="CT14" s="21">
        <v>8.0064714677728549E-2</v>
      </c>
      <c r="CU14" s="20">
        <v>80.105999431210648</v>
      </c>
      <c r="CV14" s="21">
        <v>0.23587350887039124</v>
      </c>
      <c r="CW14" s="20">
        <v>69.537126352331796</v>
      </c>
      <c r="CX14" s="21">
        <v>0.20475327823071598</v>
      </c>
      <c r="CY14" s="20">
        <v>189.97110141323714</v>
      </c>
      <c r="CZ14" s="21">
        <v>0.55937321289889286</v>
      </c>
      <c r="DA14" s="20">
        <v>108.63505634691225</v>
      </c>
      <c r="DB14" s="21">
        <v>0.1119332846981399</v>
      </c>
      <c r="DC14" s="20">
        <v>231.02025436013</v>
      </c>
      <c r="DD14" s="21">
        <v>0.23803417397559176</v>
      </c>
      <c r="DE14" s="20">
        <v>630.87866977854549</v>
      </c>
      <c r="DF14" s="21">
        <v>0.65003254132626831</v>
      </c>
      <c r="DG14" s="20">
        <v>448.22811461755464</v>
      </c>
      <c r="DH14" s="21">
        <v>0.28454162294465934</v>
      </c>
      <c r="DI14" s="20">
        <v>303.72723296498748</v>
      </c>
      <c r="DJ14" s="21">
        <v>0.19281039493492641</v>
      </c>
      <c r="DK14" s="20">
        <v>823.30843976406629</v>
      </c>
      <c r="DL14" s="21">
        <v>0.5226479821204143</v>
      </c>
      <c r="DM14" s="20">
        <v>150.98260006384243</v>
      </c>
      <c r="DN14" s="21">
        <v>0.6556880596163549</v>
      </c>
      <c r="DO14" s="20">
        <v>45.015574546801012</v>
      </c>
      <c r="DP14" s="21">
        <v>0.19549388283568123</v>
      </c>
      <c r="DQ14" s="20">
        <v>34.267723707198144</v>
      </c>
      <c r="DR14" s="21">
        <v>0.14881805754796384</v>
      </c>
      <c r="DS14" s="20">
        <v>123.16685886810858</v>
      </c>
      <c r="DT14" s="21">
        <v>0.3079446405301402</v>
      </c>
      <c r="DU14" s="20">
        <v>129.8234037026406</v>
      </c>
      <c r="DV14" s="21">
        <v>0.32458748849330682</v>
      </c>
      <c r="DW14" s="20">
        <v>146.97402534824636</v>
      </c>
      <c r="DX14" s="21">
        <v>0.36746787097655303</v>
      </c>
      <c r="DY14" s="20">
        <v>174.07865568560365</v>
      </c>
      <c r="DZ14" s="21">
        <v>0.18420366797665153</v>
      </c>
      <c r="EA14" s="20">
        <v>128.88825471554588</v>
      </c>
      <c r="EB14" s="21">
        <v>0.13638483813082403</v>
      </c>
      <c r="EC14" s="20">
        <v>642.06669070862176</v>
      </c>
      <c r="ED14" s="21">
        <v>0.67941149389252442</v>
      </c>
      <c r="EE14" s="20">
        <v>456.29067175179273</v>
      </c>
      <c r="EF14" s="21">
        <v>0.29010921339228085</v>
      </c>
      <c r="EG14" s="20">
        <v>286.59760648679332</v>
      </c>
      <c r="EH14" s="21">
        <v>0.18221850965917186</v>
      </c>
      <c r="EI14" s="20">
        <v>829.93550910802298</v>
      </c>
      <c r="EJ14" s="21">
        <v>0.52767227694854735</v>
      </c>
      <c r="EK14" s="20">
        <v>154.80503504938127</v>
      </c>
      <c r="EL14" s="21">
        <v>0.67948831187493741</v>
      </c>
      <c r="EM14" s="20">
        <v>39.050288275864055</v>
      </c>
      <c r="EN14" s="21">
        <v>0.17140407901030077</v>
      </c>
      <c r="EO14" s="20">
        <v>33.970574992596177</v>
      </c>
      <c r="EP14" s="21">
        <v>0.14910760911476179</v>
      </c>
      <c r="EQ14" s="20">
        <v>144.19658900650913</v>
      </c>
      <c r="ER14" s="21">
        <v>0.36052366014166026</v>
      </c>
      <c r="ES14" s="20">
        <v>111.2367322755785</v>
      </c>
      <c r="ET14" s="21">
        <v>0.27811666100076204</v>
      </c>
      <c r="EU14" s="20">
        <v>144.53096663690803</v>
      </c>
      <c r="EV14" s="21">
        <v>0.36135967885757775</v>
      </c>
      <c r="EW14" s="20">
        <v>157.28904769590233</v>
      </c>
      <c r="EX14" s="21">
        <v>0.16643751874133858</v>
      </c>
      <c r="EY14" s="20">
        <v>136.31058593535073</v>
      </c>
      <c r="EZ14" s="21">
        <v>0.14423887761797941</v>
      </c>
      <c r="FA14" s="20">
        <v>651.43396747851875</v>
      </c>
      <c r="FB14" s="21">
        <v>0.68932360364068201</v>
      </c>
      <c r="FC14" s="20">
        <v>418.08789256634043</v>
      </c>
      <c r="FD14" s="21">
        <v>0.26605335547654807</v>
      </c>
      <c r="FE14" s="20">
        <v>278.71521651802607</v>
      </c>
      <c r="FF14" s="21">
        <v>0.17736251131746694</v>
      </c>
      <c r="FG14" s="20">
        <v>874.64067826224255</v>
      </c>
      <c r="FH14" s="21">
        <v>0.55658413320598499</v>
      </c>
      <c r="FI14" s="20">
        <v>150.55214442437833</v>
      </c>
      <c r="FJ14" s="21">
        <v>0.6648481846779225</v>
      </c>
      <c r="FK14" s="20">
        <v>35.498174071528474</v>
      </c>
      <c r="FL14" s="21">
        <v>0.15676227450012331</v>
      </c>
      <c r="FM14" s="20">
        <v>40.395579821934675</v>
      </c>
      <c r="FN14" s="21">
        <v>0.17838954082195424</v>
      </c>
      <c r="FO14" s="20">
        <v>125.1705747691544</v>
      </c>
      <c r="FP14" s="21">
        <v>0.31295437755309063</v>
      </c>
      <c r="FQ14" s="20">
        <v>116.64360227735881</v>
      </c>
      <c r="FR14" s="21">
        <v>0.29163504292908904</v>
      </c>
      <c r="FS14" s="20">
        <v>158.15011087248237</v>
      </c>
      <c r="FT14" s="21">
        <v>0.39541057951782027</v>
      </c>
      <c r="FU14" s="20">
        <v>142.36517337280773</v>
      </c>
      <c r="FV14" s="21">
        <v>0.15064562064843562</v>
      </c>
      <c r="FW14" s="20">
        <v>126.57344016913876</v>
      </c>
      <c r="FX14" s="21">
        <v>0.13393538602278376</v>
      </c>
      <c r="FY14" s="20">
        <v>676.09498756782557</v>
      </c>
      <c r="FZ14" s="21">
        <v>0.71541899332878067</v>
      </c>
    </row>
    <row r="15" spans="1:182" ht="15.75" thickBot="1" x14ac:dyDescent="0.3">
      <c r="A15" s="1" t="s">
        <v>16</v>
      </c>
      <c r="B15" s="1">
        <f t="shared" si="0"/>
        <v>1385.1399999999953</v>
      </c>
      <c r="C15" s="1">
        <f t="shared" si="1"/>
        <v>1309.5299999999952</v>
      </c>
      <c r="D15" s="1">
        <v>225.7299999999999</v>
      </c>
      <c r="E15" s="1">
        <v>294.81000000000017</v>
      </c>
      <c r="F15" s="1">
        <v>788.98999999999523</v>
      </c>
      <c r="G15" s="1">
        <v>75.610000000000014</v>
      </c>
      <c r="H15" s="2">
        <v>1390.8300427570402</v>
      </c>
      <c r="I15" s="2">
        <v>1313.2885127570403</v>
      </c>
      <c r="J15" s="2">
        <v>226.82579628571423</v>
      </c>
      <c r="K15" s="2">
        <v>358.10712846686317</v>
      </c>
      <c r="L15" s="2">
        <v>728.35558800446302</v>
      </c>
      <c r="M15" s="2">
        <v>77.541530000000009</v>
      </c>
      <c r="N15" s="2">
        <v>1382.2337065132128</v>
      </c>
      <c r="O15" s="2">
        <v>1327.9087236026198</v>
      </c>
      <c r="P15" s="2">
        <v>239.38632423526684</v>
      </c>
      <c r="Q15" s="2">
        <v>359.31608068421724</v>
      </c>
      <c r="R15" s="2">
        <v>729.20631868313581</v>
      </c>
      <c r="S15" s="2">
        <v>54.324982910593093</v>
      </c>
      <c r="T15" s="7"/>
      <c r="U15" s="2">
        <v>1333.6665734093899</v>
      </c>
      <c r="V15" s="8">
        <v>224.02692331065839</v>
      </c>
      <c r="W15" s="8">
        <v>386.48278320524031</v>
      </c>
      <c r="X15" s="8">
        <v>723.15686689349127</v>
      </c>
      <c r="Y15" s="7"/>
      <c r="Z15" s="7"/>
      <c r="AA15" s="2">
        <v>1328.3185396670583</v>
      </c>
      <c r="AB15" s="8">
        <v>218.67888956832712</v>
      </c>
      <c r="AC15" s="8">
        <v>386.48278320524031</v>
      </c>
      <c r="AD15" s="8">
        <v>723.15686689349093</v>
      </c>
      <c r="AE15" s="2"/>
      <c r="AF15" s="7"/>
      <c r="AG15" s="2">
        <v>1329.1540396670582</v>
      </c>
      <c r="AH15" s="8">
        <v>219.514389568327</v>
      </c>
      <c r="AI15" s="8">
        <v>386.48278320524025</v>
      </c>
      <c r="AJ15" s="8">
        <v>723.15686689349093</v>
      </c>
      <c r="AK15" s="2"/>
      <c r="AL15" s="1" t="s">
        <v>15</v>
      </c>
      <c r="AM15" s="26"/>
      <c r="AN15" s="26"/>
      <c r="AO15" s="26"/>
      <c r="AP15" s="26"/>
      <c r="AQ15" s="26"/>
      <c r="AR15" s="26"/>
      <c r="AS15" s="20">
        <v>251.0000000000004</v>
      </c>
      <c r="AT15" s="21">
        <v>0.73077706932192066</v>
      </c>
      <c r="AU15" s="20">
        <v>52.220000000000013</v>
      </c>
      <c r="AV15" s="20">
        <v>0.15203656796809023</v>
      </c>
      <c r="AW15" s="20">
        <v>40.249999999999993</v>
      </c>
      <c r="AX15" s="20">
        <v>0.11718636270998906</v>
      </c>
      <c r="AY15" s="20">
        <v>107.82000000000009</v>
      </c>
      <c r="AZ15" s="21">
        <v>0.530532</v>
      </c>
      <c r="BA15" s="20">
        <v>26.240000000000002</v>
      </c>
      <c r="BB15" s="20">
        <v>0.12911500000000001</v>
      </c>
      <c r="BC15" s="20">
        <v>69.17000000000003</v>
      </c>
      <c r="BD15" s="20">
        <v>0.34035300000000002</v>
      </c>
      <c r="BE15" s="20">
        <v>120.92999999999988</v>
      </c>
      <c r="BF15" s="21">
        <v>0.31174800000000003</v>
      </c>
      <c r="BG15" s="20">
        <v>83.670000000000243</v>
      </c>
      <c r="BH15" s="20">
        <v>0.215694</v>
      </c>
      <c r="BI15" s="20">
        <v>183.31000000000051</v>
      </c>
      <c r="BJ15" s="20">
        <v>0.47255799999999998</v>
      </c>
      <c r="BK15" s="20">
        <v>402.72271803188158</v>
      </c>
      <c r="BL15" s="21">
        <v>0.46844890415331142</v>
      </c>
      <c r="BM15" s="20">
        <v>156.25900242275202</v>
      </c>
      <c r="BN15" s="21">
        <v>0.18176118498294644</v>
      </c>
      <c r="BO15" s="20">
        <v>300.71229197938987</v>
      </c>
      <c r="BP15" s="21">
        <v>0.34978991086374212</v>
      </c>
      <c r="BQ15" s="20">
        <v>169.15633000000011</v>
      </c>
      <c r="BR15" s="21">
        <v>0.65089762291848408</v>
      </c>
      <c r="BS15" s="20">
        <v>51.20955</v>
      </c>
      <c r="BT15" s="21">
        <v>0.19704952434073991</v>
      </c>
      <c r="BU15" s="20">
        <v>39.515742000000031</v>
      </c>
      <c r="BV15" s="21">
        <v>0.15205285274077598</v>
      </c>
      <c r="BW15" s="20">
        <v>136.91916979069063</v>
      </c>
      <c r="BX15" s="21">
        <v>0.51699965516354851</v>
      </c>
      <c r="BY15" s="20">
        <v>28.158807472455756</v>
      </c>
      <c r="BZ15" s="21">
        <v>0.10632619066659145</v>
      </c>
      <c r="CA15" s="20">
        <v>99.756183501191799</v>
      </c>
      <c r="CB15" s="21">
        <v>0.37667415416985994</v>
      </c>
      <c r="CC15" s="20">
        <v>96.647218241190828</v>
      </c>
      <c r="CD15" s="21">
        <v>0.28851790857123039</v>
      </c>
      <c r="CE15" s="20">
        <v>76.890644950296249</v>
      </c>
      <c r="CF15" s="21">
        <v>0.22953923013479555</v>
      </c>
      <c r="CG15" s="20">
        <v>161.440366478198</v>
      </c>
      <c r="CH15" s="21">
        <v>0.48194286129397396</v>
      </c>
      <c r="CI15" s="20">
        <v>347.89103734676166</v>
      </c>
      <c r="CJ15" s="21">
        <v>0.40783371511695504</v>
      </c>
      <c r="CK15" s="20">
        <v>158.12514268247799</v>
      </c>
      <c r="CL15" s="21">
        <v>0.18537058294294079</v>
      </c>
      <c r="CM15" s="20">
        <v>347.00558950983941</v>
      </c>
      <c r="CN15" s="21">
        <v>0.40679570194010412</v>
      </c>
      <c r="CO15" s="20">
        <v>180.12016748961943</v>
      </c>
      <c r="CP15" s="21">
        <v>0.75151775001872445</v>
      </c>
      <c r="CQ15" s="20">
        <v>40.72745300192836</v>
      </c>
      <c r="CR15" s="21">
        <v>0.16992768922317647</v>
      </c>
      <c r="CS15" s="20">
        <v>18.827580107681772</v>
      </c>
      <c r="CT15" s="21">
        <v>7.8554560758099121E-2</v>
      </c>
      <c r="CU15" s="20">
        <v>75.472767031402853</v>
      </c>
      <c r="CV15" s="21">
        <v>0.28459216666439546</v>
      </c>
      <c r="CW15" s="20">
        <v>36.647263069236736</v>
      </c>
      <c r="CX15" s="21">
        <v>0.13818923579222461</v>
      </c>
      <c r="CY15" s="20">
        <v>153.07619056837098</v>
      </c>
      <c r="CZ15" s="21">
        <v>0.5772185975433799</v>
      </c>
      <c r="DA15" s="20">
        <v>92.298102825739392</v>
      </c>
      <c r="DB15" s="21">
        <v>0.26510989658392448</v>
      </c>
      <c r="DC15" s="20">
        <v>80.750426611312875</v>
      </c>
      <c r="DD15" s="21">
        <v>0.23194124898158702</v>
      </c>
      <c r="DE15" s="20">
        <v>175.10181883378664</v>
      </c>
      <c r="DF15" s="21">
        <v>0.50294885443448856</v>
      </c>
      <c r="DG15" s="20">
        <v>444.91726672042472</v>
      </c>
      <c r="DH15" s="21">
        <v>0.49367246661452119</v>
      </c>
      <c r="DI15" s="20">
        <v>198.89831595185842</v>
      </c>
      <c r="DJ15" s="21">
        <v>0.22069411458272067</v>
      </c>
      <c r="DK15" s="20">
        <v>257.42420039998922</v>
      </c>
      <c r="DL15" s="21">
        <v>0.28563341880275805</v>
      </c>
      <c r="DM15" s="20">
        <v>242.28174413692636</v>
      </c>
      <c r="DN15" s="21">
        <v>0.815564030216683</v>
      </c>
      <c r="DO15" s="20">
        <v>31.885396114184864</v>
      </c>
      <c r="DP15" s="21">
        <v>0.10733199173786445</v>
      </c>
      <c r="DQ15" s="20">
        <v>22.905480855726672</v>
      </c>
      <c r="DR15" s="21">
        <v>7.7103978045452548E-2</v>
      </c>
      <c r="DS15" s="20">
        <v>92.29788666782008</v>
      </c>
      <c r="DT15" s="21">
        <v>0.32720066886292559</v>
      </c>
      <c r="DU15" s="20">
        <v>109.3423461479117</v>
      </c>
      <c r="DV15" s="21">
        <v>0.38762413838790477</v>
      </c>
      <c r="DW15" s="20">
        <v>80.443196257227982</v>
      </c>
      <c r="DX15" s="21">
        <v>0.28517519274916947</v>
      </c>
      <c r="DY15" s="20">
        <v>110.33763591567829</v>
      </c>
      <c r="DZ15" s="21">
        <v>0.34257438252093814</v>
      </c>
      <c r="EA15" s="20">
        <v>57.670573689761852</v>
      </c>
      <c r="EB15" s="21">
        <v>0.17905459916230776</v>
      </c>
      <c r="EC15" s="20">
        <v>154.0755232870346</v>
      </c>
      <c r="ED15" s="21">
        <v>0.47837101831675427</v>
      </c>
      <c r="EE15" s="20">
        <v>414.02766677022248</v>
      </c>
      <c r="EF15" s="21">
        <v>0.4621402832204714</v>
      </c>
      <c r="EG15" s="20">
        <v>206.21884809589045</v>
      </c>
      <c r="EH15" s="21">
        <v>0.23018277403506229</v>
      </c>
      <c r="EI15" s="20">
        <v>275.64523446382799</v>
      </c>
      <c r="EJ15" s="21">
        <v>0.30767694274446628</v>
      </c>
      <c r="EK15" s="20">
        <v>233.66369548322879</v>
      </c>
      <c r="EL15" s="21">
        <v>0.80097360868409995</v>
      </c>
      <c r="EM15" s="20">
        <v>32.482930470403666</v>
      </c>
      <c r="EN15" s="21">
        <v>0.11134793526956512</v>
      </c>
      <c r="EO15" s="20">
        <v>25.577961410874106</v>
      </c>
      <c r="EP15" s="21">
        <v>8.7678456046335021E-2</v>
      </c>
      <c r="EQ15" s="20">
        <v>81.39810205227451</v>
      </c>
      <c r="ER15" s="21">
        <v>0.28856038201102979</v>
      </c>
      <c r="ES15" s="20">
        <v>113.73038862217032</v>
      </c>
      <c r="ET15" s="21">
        <v>0.40317997053543475</v>
      </c>
      <c r="EU15" s="20">
        <v>86.954938398514969</v>
      </c>
      <c r="EV15" s="21">
        <v>0.30825964745353546</v>
      </c>
      <c r="EW15" s="20">
        <v>98.965869234719221</v>
      </c>
      <c r="EX15" s="21">
        <v>0.30726751812628267</v>
      </c>
      <c r="EY15" s="20">
        <v>60.005529003316454</v>
      </c>
      <c r="EZ15" s="21">
        <v>0.18630412801179524</v>
      </c>
      <c r="FA15" s="20">
        <v>163.11233465443891</v>
      </c>
      <c r="FB15" s="21">
        <v>0.50642835386192209</v>
      </c>
      <c r="FC15" s="20">
        <v>387.47219699379917</v>
      </c>
      <c r="FD15" s="21">
        <v>0.43137915385487047</v>
      </c>
      <c r="FE15" s="20">
        <v>207.65150155348672</v>
      </c>
      <c r="FF15" s="21">
        <v>0.23118182344905108</v>
      </c>
      <c r="FG15" s="20">
        <v>303.09355078265526</v>
      </c>
      <c r="FH15" s="21">
        <v>0.33743902269607856</v>
      </c>
      <c r="FI15" s="20">
        <v>216.77008122932975</v>
      </c>
      <c r="FJ15" s="21">
        <v>0.73718761035639457</v>
      </c>
      <c r="FK15" s="20">
        <v>38.916479570101053</v>
      </c>
      <c r="FL15" s="21">
        <v>0.13234643090535761</v>
      </c>
      <c r="FM15" s="20">
        <v>38.363526565075887</v>
      </c>
      <c r="FN15" s="21">
        <v>0.13046595873824779</v>
      </c>
      <c r="FO15" s="20">
        <v>78.793566547557944</v>
      </c>
      <c r="FP15" s="21">
        <v>0.27932717212955566</v>
      </c>
      <c r="FQ15" s="20">
        <v>110.04905915319425</v>
      </c>
      <c r="FR15" s="21">
        <v>0.39012947167743939</v>
      </c>
      <c r="FS15" s="20">
        <v>93.24080337220758</v>
      </c>
      <c r="FT15" s="21">
        <v>0.3305433561930049</v>
      </c>
      <c r="FU15" s="20">
        <v>91.908549216911453</v>
      </c>
      <c r="FV15" s="21">
        <v>0.28535607306685828</v>
      </c>
      <c r="FW15" s="20">
        <v>58.685962830191414</v>
      </c>
      <c r="FX15" s="21">
        <v>0.18220716179349333</v>
      </c>
      <c r="FY15" s="20">
        <v>171.48922084537179</v>
      </c>
      <c r="FZ15" s="21">
        <v>0.53243676513964844</v>
      </c>
    </row>
    <row r="16" spans="1:182" ht="15.75" thickBot="1" x14ac:dyDescent="0.3">
      <c r="A16" s="1" t="s">
        <v>17</v>
      </c>
      <c r="B16" s="1">
        <f t="shared" si="0"/>
        <v>1763.2799999999954</v>
      </c>
      <c r="C16" s="1">
        <f t="shared" si="1"/>
        <v>1659.5999999999954</v>
      </c>
      <c r="D16" s="1">
        <v>322.09999999999991</v>
      </c>
      <c r="E16" s="1">
        <v>253.03000000000014</v>
      </c>
      <c r="F16" s="1">
        <v>1084.4699999999953</v>
      </c>
      <c r="G16" s="1">
        <v>103.68</v>
      </c>
      <c r="H16" s="2">
        <v>1773.1923841755488</v>
      </c>
      <c r="I16" s="2">
        <v>1669.1063641755488</v>
      </c>
      <c r="J16" s="2">
        <v>331.89092771428545</v>
      </c>
      <c r="K16" s="2">
        <v>275.02203797579017</v>
      </c>
      <c r="L16" s="2">
        <v>1062.1933984854732</v>
      </c>
      <c r="M16" s="2">
        <v>104.08602000000002</v>
      </c>
      <c r="N16" s="2">
        <v>1738.2383907275184</v>
      </c>
      <c r="O16" s="2">
        <v>1650.204392938942</v>
      </c>
      <c r="P16" s="2">
        <v>309.37256648097411</v>
      </c>
      <c r="Q16" s="2">
        <v>277.18238909172248</v>
      </c>
      <c r="R16" s="2">
        <v>1063.6494373662454</v>
      </c>
      <c r="S16" s="2">
        <v>88.033997788576372</v>
      </c>
      <c r="T16" s="7"/>
      <c r="U16" s="2">
        <v>1709.36555528607</v>
      </c>
      <c r="V16" s="8">
        <v>344.50895315246919</v>
      </c>
      <c r="W16" s="8">
        <v>417.6245454570211</v>
      </c>
      <c r="X16" s="8">
        <v>947.23205667657976</v>
      </c>
      <c r="Y16" s="7"/>
      <c r="Z16" s="7"/>
      <c r="AA16" s="2">
        <v>1704.1005552860699</v>
      </c>
      <c r="AB16" s="8">
        <v>339.24395315246909</v>
      </c>
      <c r="AC16" s="8">
        <v>417.62454545702104</v>
      </c>
      <c r="AD16" s="8">
        <v>947.23205667657976</v>
      </c>
      <c r="AE16" s="2"/>
      <c r="AF16" s="7"/>
      <c r="AG16" s="2">
        <v>1703.5605552860698</v>
      </c>
      <c r="AH16" s="8">
        <v>338.70395315246918</v>
      </c>
      <c r="AI16" s="8">
        <v>417.62454545702104</v>
      </c>
      <c r="AJ16" s="8">
        <v>947.23205667657942</v>
      </c>
      <c r="AK16" s="2"/>
      <c r="AL16" s="1" t="s">
        <v>16</v>
      </c>
      <c r="AM16" s="26"/>
      <c r="AN16" s="26"/>
      <c r="AO16" s="26"/>
      <c r="AP16" s="26"/>
      <c r="AQ16" s="26"/>
      <c r="AR16" s="26"/>
      <c r="AS16" s="20">
        <v>221.53999999999994</v>
      </c>
      <c r="AT16" s="21">
        <v>0.73518284993694827</v>
      </c>
      <c r="AU16" s="20">
        <v>42.629999999999967</v>
      </c>
      <c r="AV16" s="20">
        <v>0.14146810911263019</v>
      </c>
      <c r="AW16" s="20">
        <v>37.170000000000016</v>
      </c>
      <c r="AX16" s="20">
        <v>0.12334904095042154</v>
      </c>
      <c r="AY16" s="20">
        <v>178.14000000000007</v>
      </c>
      <c r="AZ16" s="21">
        <v>0.60425399999999996</v>
      </c>
      <c r="BA16" s="20">
        <v>38.850000000000023</v>
      </c>
      <c r="BB16" s="20">
        <v>0.13178000000000001</v>
      </c>
      <c r="BC16" s="20">
        <v>77.82000000000005</v>
      </c>
      <c r="BD16" s="20">
        <v>0.26396700000000001</v>
      </c>
      <c r="BE16" s="20">
        <v>296.4699999999998</v>
      </c>
      <c r="BF16" s="21">
        <v>0.37575900000000001</v>
      </c>
      <c r="BG16" s="20">
        <v>288.26999999999504</v>
      </c>
      <c r="BH16" s="20">
        <v>0.36536600000000002</v>
      </c>
      <c r="BI16" s="20">
        <v>204.25000000000051</v>
      </c>
      <c r="BJ16" s="20">
        <v>0.25887500000000002</v>
      </c>
      <c r="BK16" s="20">
        <v>612.7713804236331</v>
      </c>
      <c r="BL16" s="21">
        <v>0.46659311679900184</v>
      </c>
      <c r="BM16" s="20">
        <v>378.54474052331193</v>
      </c>
      <c r="BN16" s="21">
        <v>0.28824187286053199</v>
      </c>
      <c r="BO16" s="20">
        <v>321.97239181009547</v>
      </c>
      <c r="BP16" s="21">
        <v>0.24516501034046637</v>
      </c>
      <c r="BQ16" s="20">
        <v>155.37725999999998</v>
      </c>
      <c r="BR16" s="21">
        <v>0.68500700777562229</v>
      </c>
      <c r="BS16" s="20">
        <v>40.733559999999947</v>
      </c>
      <c r="BT16" s="21">
        <v>0.1795808090041538</v>
      </c>
      <c r="BU16" s="20">
        <v>30.71497628571429</v>
      </c>
      <c r="BV16" s="21">
        <v>0.13541218322022378</v>
      </c>
      <c r="BW16" s="20">
        <v>209.33630396862537</v>
      </c>
      <c r="BX16" s="21">
        <v>0.58456335361108558</v>
      </c>
      <c r="BY16" s="20">
        <v>40.38375065326192</v>
      </c>
      <c r="BZ16" s="21">
        <v>0.11277002729924367</v>
      </c>
      <c r="CA16" s="20">
        <v>108.38707384497587</v>
      </c>
      <c r="CB16" s="21">
        <v>0.3026666190896708</v>
      </c>
      <c r="CC16" s="20">
        <v>248.05781645500772</v>
      </c>
      <c r="CD16" s="21">
        <v>0.34057240795616406</v>
      </c>
      <c r="CE16" s="20">
        <v>297.42742987005005</v>
      </c>
      <c r="CF16" s="21">
        <v>0.40835470307152716</v>
      </c>
      <c r="CG16" s="20">
        <v>182.87034167940527</v>
      </c>
      <c r="CH16" s="21">
        <v>0.25107288897230884</v>
      </c>
      <c r="CI16" s="20">
        <v>503.75443311022616</v>
      </c>
      <c r="CJ16" s="21">
        <v>0.37935923166732355</v>
      </c>
      <c r="CK16" s="20">
        <v>396.86082898931124</v>
      </c>
      <c r="CL16" s="21">
        <v>0.29886152710302766</v>
      </c>
      <c r="CM16" s="20">
        <v>427.29346150308254</v>
      </c>
      <c r="CN16" s="21">
        <v>0.32177924122964885</v>
      </c>
      <c r="CO16" s="20">
        <v>167.01458591257256</v>
      </c>
      <c r="CP16" s="21">
        <v>0.6976780584526292</v>
      </c>
      <c r="CQ16" s="20">
        <v>48.273814092141492</v>
      </c>
      <c r="CR16" s="21">
        <v>0.20165652422440974</v>
      </c>
      <c r="CS16" s="20">
        <v>24.097924230552785</v>
      </c>
      <c r="CT16" s="21">
        <v>0.10066541732296098</v>
      </c>
      <c r="CU16" s="20">
        <v>114.10784230396752</v>
      </c>
      <c r="CV16" s="21">
        <v>0.31756953957273765</v>
      </c>
      <c r="CW16" s="20">
        <v>39.483466356205028</v>
      </c>
      <c r="CX16" s="21">
        <v>0.10988505240572528</v>
      </c>
      <c r="CY16" s="20">
        <v>205.72477202404468</v>
      </c>
      <c r="CZ16" s="21">
        <v>0.57254540802153708</v>
      </c>
      <c r="DA16" s="20">
        <v>222.63200489368612</v>
      </c>
      <c r="DB16" s="21">
        <v>0.30530728984320149</v>
      </c>
      <c r="DC16" s="20">
        <v>309.10354854096471</v>
      </c>
      <c r="DD16" s="21">
        <v>0.42389038687866937</v>
      </c>
      <c r="DE16" s="20">
        <v>197.47076524848504</v>
      </c>
      <c r="DF16" s="21">
        <v>0.2708023232781292</v>
      </c>
      <c r="DG16" s="20">
        <v>569.90089317939214</v>
      </c>
      <c r="DH16" s="21">
        <v>0.42731887005497599</v>
      </c>
      <c r="DI16" s="20">
        <v>425.82811978159862</v>
      </c>
      <c r="DJ16" s="21">
        <v>0.31929128934603956</v>
      </c>
      <c r="DK16" s="20">
        <v>337.9375604483991</v>
      </c>
      <c r="DL16" s="21">
        <v>0.25338984059898445</v>
      </c>
      <c r="DM16" s="20">
        <v>149.89685807734298</v>
      </c>
      <c r="DN16" s="21">
        <v>0.66910198052169312</v>
      </c>
      <c r="DO16" s="20">
        <v>55.974713757201584</v>
      </c>
      <c r="DP16" s="21">
        <v>0.24985708382729244</v>
      </c>
      <c r="DQ16" s="20">
        <v>18.155351476113822</v>
      </c>
      <c r="DR16" s="21">
        <v>8.1040935651014473E-2</v>
      </c>
      <c r="DS16" s="20">
        <v>176.4498560338148</v>
      </c>
      <c r="DT16" s="21">
        <v>0.45655295320131178</v>
      </c>
      <c r="DU16" s="20">
        <v>132.33302623361567</v>
      </c>
      <c r="DV16" s="21">
        <v>0.34240341868822832</v>
      </c>
      <c r="DW16" s="20">
        <v>77.699900937809829</v>
      </c>
      <c r="DX16" s="21">
        <v>0.20104362811045989</v>
      </c>
      <c r="DY16" s="20">
        <v>243.55417906823442</v>
      </c>
      <c r="DZ16" s="21">
        <v>0.33679301161100061</v>
      </c>
      <c r="EA16" s="20">
        <v>237.52037979078136</v>
      </c>
      <c r="EB16" s="21">
        <v>0.32844931807273303</v>
      </c>
      <c r="EC16" s="20">
        <v>242.08230803447546</v>
      </c>
      <c r="ED16" s="21">
        <v>0.33475767031626635</v>
      </c>
      <c r="EE16" s="20">
        <v>512.51856028659608</v>
      </c>
      <c r="EF16" s="21">
        <v>0.38584010158817655</v>
      </c>
      <c r="EG16" s="20">
        <v>449.21086116343105</v>
      </c>
      <c r="EH16" s="21">
        <v>0.33818007333995753</v>
      </c>
      <c r="EI16" s="20">
        <v>366.58911821703111</v>
      </c>
      <c r="EJ16" s="21">
        <v>0.27597982507186591</v>
      </c>
      <c r="EK16" s="20">
        <v>132.83856421963611</v>
      </c>
      <c r="EL16" s="21">
        <v>0.6074594785160099</v>
      </c>
      <c r="EM16" s="20">
        <v>65.279569592410297</v>
      </c>
      <c r="EN16" s="21">
        <v>0.29851793065746945</v>
      </c>
      <c r="EO16" s="20">
        <v>20.560755756280706</v>
      </c>
      <c r="EP16" s="21">
        <v>9.4022590826520605E-2</v>
      </c>
      <c r="EQ16" s="20">
        <v>160.52419619215354</v>
      </c>
      <c r="ER16" s="21">
        <v>0.41534630562548952</v>
      </c>
      <c r="ES16" s="20">
        <v>140.10542126928556</v>
      </c>
      <c r="ET16" s="21">
        <v>0.36251400413581442</v>
      </c>
      <c r="EU16" s="20">
        <v>85.853165743801171</v>
      </c>
      <c r="EV16" s="21">
        <v>0.22213969023869598</v>
      </c>
      <c r="EW16" s="20">
        <v>219.15579987480652</v>
      </c>
      <c r="EX16" s="21">
        <v>0.30305430247277809</v>
      </c>
      <c r="EY16" s="20">
        <v>243.82587030173519</v>
      </c>
      <c r="EZ16" s="21">
        <v>0.33716871326846809</v>
      </c>
      <c r="FA16" s="20">
        <v>260.17519671694924</v>
      </c>
      <c r="FB16" s="21">
        <v>0.35977698425875387</v>
      </c>
      <c r="FC16" s="20">
        <v>452.60199815096286</v>
      </c>
      <c r="FD16" s="21">
        <v>0.34051884480171751</v>
      </c>
      <c r="FE16" s="20">
        <v>478.59491078228405</v>
      </c>
      <c r="FF16" s="21">
        <v>0.36007482691935994</v>
      </c>
      <c r="FG16" s="20">
        <v>397.95713073381131</v>
      </c>
      <c r="FH16" s="21">
        <v>0.29940632827892255</v>
      </c>
      <c r="FI16" s="20">
        <v>98.064138259787981</v>
      </c>
      <c r="FJ16" s="21">
        <v>0.44673216390337867</v>
      </c>
      <c r="FK16" s="20">
        <v>91.10405237257163</v>
      </c>
      <c r="FL16" s="21">
        <v>0.41502542294255468</v>
      </c>
      <c r="FM16" s="20">
        <v>30.346198935967415</v>
      </c>
      <c r="FN16" s="21">
        <v>0.13824241315406671</v>
      </c>
      <c r="FO16" s="20">
        <v>153.7903619359449</v>
      </c>
      <c r="FP16" s="21">
        <v>0.3979229311601058</v>
      </c>
      <c r="FQ16" s="20">
        <v>141.4446522180703</v>
      </c>
      <c r="FR16" s="21">
        <v>0.36597918035318183</v>
      </c>
      <c r="FS16" s="20">
        <v>91.247769051225049</v>
      </c>
      <c r="FT16" s="21">
        <v>0.23609788848671237</v>
      </c>
      <c r="FU16" s="20">
        <v>200.74749795522996</v>
      </c>
      <c r="FV16" s="21">
        <v>0.27759882695658167</v>
      </c>
      <c r="FW16" s="20">
        <v>246.04620619164209</v>
      </c>
      <c r="FX16" s="21">
        <v>0.34023905110463487</v>
      </c>
      <c r="FY16" s="20">
        <v>276.36316274661885</v>
      </c>
      <c r="FZ16" s="21">
        <v>0.38216212193878341</v>
      </c>
    </row>
    <row r="17" spans="1:182" ht="15.75" thickBot="1" x14ac:dyDescent="0.3">
      <c r="A17" s="1" t="s">
        <v>18</v>
      </c>
      <c r="B17" s="1">
        <f t="shared" si="0"/>
        <v>656.23999999999933</v>
      </c>
      <c r="C17" s="1">
        <f t="shared" si="1"/>
        <v>562.21999999999935</v>
      </c>
      <c r="D17" s="1">
        <v>107.28999999999998</v>
      </c>
      <c r="E17" s="1">
        <v>142.76999999999992</v>
      </c>
      <c r="F17" s="1">
        <v>312.1599999999994</v>
      </c>
      <c r="G17" s="1">
        <v>94.019999999999968</v>
      </c>
      <c r="H17" s="2">
        <v>658.39265720091851</v>
      </c>
      <c r="I17" s="2">
        <v>564.6930472009185</v>
      </c>
      <c r="J17" s="2">
        <v>102.49805485714288</v>
      </c>
      <c r="K17" s="2">
        <v>198.23310283600614</v>
      </c>
      <c r="L17" s="2">
        <v>263.96188950776946</v>
      </c>
      <c r="M17" s="2">
        <v>93.699609999999993</v>
      </c>
      <c r="N17" s="2">
        <v>657.34225663894927</v>
      </c>
      <c r="O17" s="2">
        <v>570.67809404728541</v>
      </c>
      <c r="P17" s="2">
        <v>106.4415749432341</v>
      </c>
      <c r="Q17" s="2">
        <v>198.48695758411145</v>
      </c>
      <c r="R17" s="2">
        <v>265.7495615199399</v>
      </c>
      <c r="S17" s="2">
        <v>86.664162591663796</v>
      </c>
      <c r="T17" s="7"/>
      <c r="U17" s="2">
        <v>546.2526133228348</v>
      </c>
      <c r="V17" s="8">
        <v>96.288581653942344</v>
      </c>
      <c r="W17" s="8">
        <v>225.88136515292268</v>
      </c>
      <c r="X17" s="8">
        <v>224.08266651596981</v>
      </c>
      <c r="Y17" s="7"/>
      <c r="Z17" s="7"/>
      <c r="AA17" s="2">
        <v>546.2526133228348</v>
      </c>
      <c r="AB17" s="8">
        <v>96.288581653942344</v>
      </c>
      <c r="AC17" s="8">
        <v>225.88136515292268</v>
      </c>
      <c r="AD17" s="8">
        <v>224.08266651596972</v>
      </c>
      <c r="AE17" s="2"/>
      <c r="AF17" s="7"/>
      <c r="AG17" s="2">
        <v>546.29261332283477</v>
      </c>
      <c r="AH17" s="8">
        <v>96.328581653942337</v>
      </c>
      <c r="AI17" s="8">
        <v>225.88136515292271</v>
      </c>
      <c r="AJ17" s="8">
        <v>224.08266651596978</v>
      </c>
      <c r="AK17" s="2"/>
      <c r="AL17" s="1" t="s">
        <v>17</v>
      </c>
      <c r="AM17" s="26"/>
      <c r="AN17" s="26"/>
      <c r="AO17" s="26"/>
      <c r="AP17" s="26"/>
      <c r="AQ17" s="26"/>
      <c r="AR17" s="26"/>
      <c r="AS17" s="20">
        <v>303.15999999999991</v>
      </c>
      <c r="AT17" s="21">
        <v>0.71201089764667191</v>
      </c>
      <c r="AU17" s="20">
        <v>67.609999999999985</v>
      </c>
      <c r="AV17" s="20">
        <v>0.15879092489078867</v>
      </c>
      <c r="AW17" s="20">
        <v>55.010000000000026</v>
      </c>
      <c r="AX17" s="20">
        <v>0.12919817746253942</v>
      </c>
      <c r="AY17" s="20">
        <v>163.52000000000015</v>
      </c>
      <c r="AZ17" s="21">
        <v>0.64624700000000002</v>
      </c>
      <c r="BA17" s="20">
        <v>14.42</v>
      </c>
      <c r="BB17" s="20">
        <v>5.6988999999999998E-2</v>
      </c>
      <c r="BC17" s="20">
        <v>75.089999999999989</v>
      </c>
      <c r="BD17" s="20">
        <v>0.296763</v>
      </c>
      <c r="BE17" s="20">
        <v>166.66000000000017</v>
      </c>
      <c r="BF17" s="21">
        <v>0.15367900000000001</v>
      </c>
      <c r="BG17" s="20">
        <v>323.10999999999882</v>
      </c>
      <c r="BH17" s="20">
        <v>0.29794300000000001</v>
      </c>
      <c r="BI17" s="20">
        <v>594.69999999999641</v>
      </c>
      <c r="BJ17" s="20">
        <v>0.54837800000000003</v>
      </c>
      <c r="BK17" s="20">
        <v>548.47340950793443</v>
      </c>
      <c r="BL17" s="21">
        <v>0.32860303050779605</v>
      </c>
      <c r="BM17" s="20">
        <v>384.95131695460117</v>
      </c>
      <c r="BN17" s="21">
        <v>0.2306331850485436</v>
      </c>
      <c r="BO17" s="20">
        <v>735.68163771301317</v>
      </c>
      <c r="BP17" s="21">
        <v>0.44076378444366032</v>
      </c>
      <c r="BQ17" s="20">
        <v>215.56298999999981</v>
      </c>
      <c r="BR17" s="21">
        <v>0.64949949516418015</v>
      </c>
      <c r="BS17" s="20">
        <v>46.517870000000002</v>
      </c>
      <c r="BT17" s="21">
        <v>0.14016011320455793</v>
      </c>
      <c r="BU17" s="20">
        <v>69.810067714285665</v>
      </c>
      <c r="BV17" s="21">
        <v>0.21034039163126197</v>
      </c>
      <c r="BW17" s="20">
        <v>184.51167200434224</v>
      </c>
      <c r="BX17" s="21">
        <v>0.67089777009282636</v>
      </c>
      <c r="BY17" s="20">
        <v>20.040484813474311</v>
      </c>
      <c r="BZ17" s="21">
        <v>7.2868650676053998E-2</v>
      </c>
      <c r="CA17" s="20">
        <v>70.469881157973632</v>
      </c>
      <c r="CB17" s="21">
        <v>0.25623357923111967</v>
      </c>
      <c r="CC17" s="20">
        <v>148.3987475035924</v>
      </c>
      <c r="CD17" s="21">
        <v>0.13970972490997074</v>
      </c>
      <c r="CE17" s="20">
        <v>318.39296214112687</v>
      </c>
      <c r="CF17" s="21">
        <v>0.29975046219935747</v>
      </c>
      <c r="CG17" s="20">
        <v>595.40168884075388</v>
      </c>
      <c r="CH17" s="21">
        <v>0.56053981289067178</v>
      </c>
      <c r="CI17" s="20">
        <v>457.56886119745002</v>
      </c>
      <c r="CJ17" s="21">
        <v>0.27728011339403835</v>
      </c>
      <c r="CK17" s="20">
        <v>414.09239600914566</v>
      </c>
      <c r="CL17" s="21">
        <v>0.25093400416397221</v>
      </c>
      <c r="CM17" s="20">
        <v>778.5431357323464</v>
      </c>
      <c r="CN17" s="21">
        <v>0.47178588244198955</v>
      </c>
      <c r="CO17" s="20">
        <v>231.92663799542251</v>
      </c>
      <c r="CP17" s="21">
        <v>0.74966775701389021</v>
      </c>
      <c r="CQ17" s="20">
        <v>44.459784938815339</v>
      </c>
      <c r="CR17" s="21">
        <v>0.14370952616947547</v>
      </c>
      <c r="CS17" s="20">
        <v>32.986143546736301</v>
      </c>
      <c r="CT17" s="21">
        <v>0.10662271681663439</v>
      </c>
      <c r="CU17" s="20">
        <v>106.41758692733441</v>
      </c>
      <c r="CV17" s="21">
        <v>0.38392622011826205</v>
      </c>
      <c r="CW17" s="20">
        <v>45.341842006195009</v>
      </c>
      <c r="CX17" s="21">
        <v>0.16358125115658387</v>
      </c>
      <c r="CY17" s="20">
        <v>125.42296015819309</v>
      </c>
      <c r="CZ17" s="21">
        <v>0.45249252872515416</v>
      </c>
      <c r="DA17" s="20">
        <v>119.2246362746931</v>
      </c>
      <c r="DB17" s="21">
        <v>0.11209016061712125</v>
      </c>
      <c r="DC17" s="20">
        <v>324.2907690641353</v>
      </c>
      <c r="DD17" s="21">
        <v>0.30488500973321397</v>
      </c>
      <c r="DE17" s="20">
        <v>620.13403202741699</v>
      </c>
      <c r="DF17" s="21">
        <v>0.58302482964966473</v>
      </c>
      <c r="DG17" s="20">
        <v>649.31194082124125</v>
      </c>
      <c r="DH17" s="21">
        <v>0.37985551938454498</v>
      </c>
      <c r="DI17" s="20">
        <v>406.48038599448131</v>
      </c>
      <c r="DJ17" s="21">
        <v>0.237796055230828</v>
      </c>
      <c r="DK17" s="20">
        <v>653.57322847034743</v>
      </c>
      <c r="DL17" s="21">
        <v>0.38234842538462699</v>
      </c>
      <c r="DM17" s="20">
        <v>220.59140158068294</v>
      </c>
      <c r="DN17" s="21">
        <v>0.64030673096340662</v>
      </c>
      <c r="DO17" s="20">
        <v>52.906240607127565</v>
      </c>
      <c r="DP17" s="21">
        <v>0.15357000194915943</v>
      </c>
      <c r="DQ17" s="20">
        <v>71.011310964658662</v>
      </c>
      <c r="DR17" s="21">
        <v>0.20612326708743392</v>
      </c>
      <c r="DS17" s="20">
        <v>208.23675601893694</v>
      </c>
      <c r="DT17" s="21">
        <v>0.49862192795937366</v>
      </c>
      <c r="DU17" s="20">
        <v>63.554643612228553</v>
      </c>
      <c r="DV17" s="21">
        <v>0.15218129370887071</v>
      </c>
      <c r="DW17" s="20">
        <v>145.83314582585558</v>
      </c>
      <c r="DX17" s="21">
        <v>0.34919677833175561</v>
      </c>
      <c r="DY17" s="20">
        <v>220.48378322162139</v>
      </c>
      <c r="DZ17" s="21">
        <v>0.23276638672386354</v>
      </c>
      <c r="EA17" s="20">
        <v>290.01950177512521</v>
      </c>
      <c r="EB17" s="21">
        <v>0.30617576731162999</v>
      </c>
      <c r="EC17" s="20">
        <v>436.72877167983313</v>
      </c>
      <c r="ED17" s="21">
        <v>0.46105784596450644</v>
      </c>
      <c r="EE17" s="20">
        <v>614.21122781087263</v>
      </c>
      <c r="EF17" s="21">
        <v>0.36043132895274721</v>
      </c>
      <c r="EG17" s="20">
        <v>416.82609748826337</v>
      </c>
      <c r="EH17" s="21">
        <v>0.24460182011870193</v>
      </c>
      <c r="EI17" s="20">
        <v>673.06322998693395</v>
      </c>
      <c r="EJ17" s="21">
        <v>0.39496685092855088</v>
      </c>
      <c r="EK17" s="20">
        <v>199.54755296572</v>
      </c>
      <c r="EL17" s="21">
        <v>0.58821255651397197</v>
      </c>
      <c r="EM17" s="20">
        <v>58.306082098434359</v>
      </c>
      <c r="EN17" s="21">
        <v>0.17187065990894582</v>
      </c>
      <c r="EO17" s="20">
        <v>81.390318088314771</v>
      </c>
      <c r="EP17" s="21">
        <v>0.23991678357708229</v>
      </c>
      <c r="EQ17" s="20">
        <v>201.69241495742995</v>
      </c>
      <c r="ER17" s="21">
        <v>0.48295153422246995</v>
      </c>
      <c r="ES17" s="20">
        <v>65.769010278895223</v>
      </c>
      <c r="ET17" s="21">
        <v>0.15748358422496914</v>
      </c>
      <c r="EU17" s="20">
        <v>150.16312022069587</v>
      </c>
      <c r="EV17" s="21">
        <v>0.35956488155256094</v>
      </c>
      <c r="EW17" s="20">
        <v>212.97125988772268</v>
      </c>
      <c r="EX17" s="21">
        <v>0.22483535938906571</v>
      </c>
      <c r="EY17" s="20">
        <v>292.75100511093382</v>
      </c>
      <c r="EZ17" s="21">
        <v>0.30905943590852297</v>
      </c>
      <c r="FA17" s="20">
        <v>441.50979167792332</v>
      </c>
      <c r="FB17" s="21">
        <v>0.46610520470241135</v>
      </c>
      <c r="FC17" s="20">
        <v>558.00365424765107</v>
      </c>
      <c r="FD17" s="21">
        <v>0.32755140550548173</v>
      </c>
      <c r="FE17" s="20">
        <v>423.49053191886856</v>
      </c>
      <c r="FF17" s="21">
        <v>0.24859141672704088</v>
      </c>
      <c r="FG17" s="20">
        <v>722.06636911955002</v>
      </c>
      <c r="FH17" s="21">
        <v>0.42385717776747728</v>
      </c>
      <c r="FI17" s="20">
        <v>180.60629330918954</v>
      </c>
      <c r="FJ17" s="21">
        <v>0.53322759190793612</v>
      </c>
      <c r="FK17" s="20">
        <v>63.225517130315765</v>
      </c>
      <c r="FL17" s="21">
        <v>0.18666896722594348</v>
      </c>
      <c r="FM17" s="20">
        <v>94.872142712963878</v>
      </c>
      <c r="FN17" s="21">
        <v>0.28010344086612043</v>
      </c>
      <c r="FO17" s="20">
        <v>189.23763101267335</v>
      </c>
      <c r="FP17" s="21">
        <v>0.45312861294008483</v>
      </c>
      <c r="FQ17" s="20">
        <v>65.107860967195364</v>
      </c>
      <c r="FR17" s="21">
        <v>0.15590046532333385</v>
      </c>
      <c r="FS17" s="20">
        <v>163.27905347715233</v>
      </c>
      <c r="FT17" s="21">
        <v>0.39097092173658132</v>
      </c>
      <c r="FU17" s="20">
        <v>188.15972992578813</v>
      </c>
      <c r="FV17" s="21">
        <v>0.19864164076747767</v>
      </c>
      <c r="FW17" s="20">
        <v>295.15715382135744</v>
      </c>
      <c r="FX17" s="21">
        <v>0.31159962518259154</v>
      </c>
      <c r="FY17" s="20">
        <v>463.91517292943388</v>
      </c>
      <c r="FZ17" s="21">
        <v>0.48975873404993087</v>
      </c>
    </row>
    <row r="18" spans="1:182" ht="15.75" thickBot="1" x14ac:dyDescent="0.3">
      <c r="A18" s="1" t="s">
        <v>19</v>
      </c>
      <c r="B18" s="1">
        <f t="shared" si="0"/>
        <v>684.49000000000024</v>
      </c>
      <c r="C18" s="1">
        <f t="shared" si="1"/>
        <v>592.95000000000027</v>
      </c>
      <c r="D18" s="1">
        <v>160.07000000000008</v>
      </c>
      <c r="E18" s="1">
        <v>164.35000000000008</v>
      </c>
      <c r="F18" s="1">
        <v>268.53000000000003</v>
      </c>
      <c r="G18" s="1">
        <v>91.539999999999992</v>
      </c>
      <c r="H18" s="2">
        <v>684.48795273230996</v>
      </c>
      <c r="I18" s="2">
        <v>594.36487273231</v>
      </c>
      <c r="J18" s="2">
        <v>148.54207085714287</v>
      </c>
      <c r="K18" s="2">
        <v>208.11811498751726</v>
      </c>
      <c r="L18" s="2">
        <v>237.70468688764984</v>
      </c>
      <c r="M18" s="2">
        <v>90.123080000000002</v>
      </c>
      <c r="N18" s="2">
        <v>626.93394052402596</v>
      </c>
      <c r="O18" s="2">
        <v>585.83260505042574</v>
      </c>
      <c r="P18" s="2">
        <v>137.46662680576168</v>
      </c>
      <c r="Q18" s="2">
        <v>208.48152342236216</v>
      </c>
      <c r="R18" s="2">
        <v>239.88445482230188</v>
      </c>
      <c r="S18" s="2">
        <v>41.101335473600187</v>
      </c>
      <c r="T18" s="7"/>
      <c r="U18" s="2">
        <v>685.3393978485351</v>
      </c>
      <c r="V18" s="8">
        <v>239.2532108088553</v>
      </c>
      <c r="W18" s="8">
        <v>225.00363377636964</v>
      </c>
      <c r="X18" s="8">
        <v>221.08255326331019</v>
      </c>
      <c r="Y18" s="7"/>
      <c r="Z18" s="7"/>
      <c r="AA18" s="2">
        <v>672.54101748043706</v>
      </c>
      <c r="AB18" s="8">
        <v>226.45483044075718</v>
      </c>
      <c r="AC18" s="8">
        <v>225.0036337763697</v>
      </c>
      <c r="AD18" s="8">
        <v>221.08255326331019</v>
      </c>
      <c r="AE18" s="2"/>
      <c r="AF18" s="7"/>
      <c r="AG18" s="2">
        <v>673.91561748043694</v>
      </c>
      <c r="AH18" s="8">
        <v>227.82943044075716</v>
      </c>
      <c r="AI18" s="8">
        <v>225.00363377636964</v>
      </c>
      <c r="AJ18" s="8">
        <v>221.08255326331016</v>
      </c>
      <c r="AK18" s="2"/>
      <c r="AL18" s="1" t="s">
        <v>18</v>
      </c>
      <c r="AM18" s="26"/>
      <c r="AN18" s="26"/>
      <c r="AO18" s="26"/>
      <c r="AP18" s="26"/>
      <c r="AQ18" s="26"/>
      <c r="AR18" s="26"/>
      <c r="AS18" s="20">
        <v>164.45999999999998</v>
      </c>
      <c r="AT18" s="21">
        <v>0.8169489841537928</v>
      </c>
      <c r="AU18" s="20">
        <v>19.229999999999993</v>
      </c>
      <c r="AV18" s="20">
        <v>9.5524315731955689E-2</v>
      </c>
      <c r="AW18" s="20">
        <v>17.61999999999999</v>
      </c>
      <c r="AX18" s="20">
        <v>8.7526700114251621E-2</v>
      </c>
      <c r="AY18" s="20">
        <v>47.629999999999974</v>
      </c>
      <c r="AZ18" s="21">
        <v>0.33361400000000002</v>
      </c>
      <c r="BA18" s="20">
        <v>19.490000000000006</v>
      </c>
      <c r="BB18" s="20">
        <v>0.136513</v>
      </c>
      <c r="BC18" s="20">
        <v>75.649999999999949</v>
      </c>
      <c r="BD18" s="20">
        <v>0.52987300000000004</v>
      </c>
      <c r="BE18" s="20">
        <v>40.829999999999977</v>
      </c>
      <c r="BF18" s="21">
        <v>0.130798</v>
      </c>
      <c r="BG18" s="20">
        <v>32.29</v>
      </c>
      <c r="BH18" s="20">
        <v>0.10344100000000001</v>
      </c>
      <c r="BI18" s="20">
        <v>239.0399999999994</v>
      </c>
      <c r="BJ18" s="20">
        <v>0.76576100000000002</v>
      </c>
      <c r="BK18" s="20">
        <v>160.62607814265249</v>
      </c>
      <c r="BL18" s="21">
        <v>0.28444847858291678</v>
      </c>
      <c r="BM18" s="20">
        <v>60.937850463511957</v>
      </c>
      <c r="BN18" s="21">
        <v>0.10791322961309667</v>
      </c>
      <c r="BO18" s="20">
        <v>343.129118594754</v>
      </c>
      <c r="BP18" s="21">
        <v>0.60763829180398643</v>
      </c>
      <c r="BQ18" s="20">
        <v>74.765020000000021</v>
      </c>
      <c r="BR18" s="21">
        <v>0.72942867163873604</v>
      </c>
      <c r="BS18" s="20">
        <v>19.995380000000001</v>
      </c>
      <c r="BT18" s="21">
        <v>0.19508058009362861</v>
      </c>
      <c r="BU18" s="20">
        <v>7.7376548571428572</v>
      </c>
      <c r="BV18" s="21">
        <v>7.549074826763541E-2</v>
      </c>
      <c r="BW18" s="20">
        <v>59.333309302269257</v>
      </c>
      <c r="BX18" s="21">
        <v>0.29931080356117107</v>
      </c>
      <c r="BY18" s="20">
        <v>20.777490347716917</v>
      </c>
      <c r="BZ18" s="21">
        <v>0.10481342445063616</v>
      </c>
      <c r="CA18" s="20">
        <v>118.12230318601996</v>
      </c>
      <c r="CB18" s="21">
        <v>0.59587577198819275</v>
      </c>
      <c r="CC18" s="20">
        <v>26.527748840383204</v>
      </c>
      <c r="CD18" s="21">
        <v>0.10049840486386724</v>
      </c>
      <c r="CE18" s="20">
        <v>20.164980115795039</v>
      </c>
      <c r="CF18" s="21">
        <v>7.639352844987686E-2</v>
      </c>
      <c r="CG18" s="20">
        <v>217.2691605515912</v>
      </c>
      <c r="CH18" s="21">
        <v>0.8231080666862558</v>
      </c>
      <c r="CI18" s="20">
        <v>132.57131070286056</v>
      </c>
      <c r="CJ18" s="21">
        <v>0.23230488796697341</v>
      </c>
      <c r="CK18" s="20">
        <v>53.669073305881355</v>
      </c>
      <c r="CL18" s="21">
        <v>9.4044390113622311E-2</v>
      </c>
      <c r="CM18" s="20">
        <v>384.43771003854357</v>
      </c>
      <c r="CN18" s="21">
        <v>0.67365072191940434</v>
      </c>
      <c r="CO18" s="20">
        <v>79.84351606442435</v>
      </c>
      <c r="CP18" s="21">
        <v>0.75011588382645922</v>
      </c>
      <c r="CQ18" s="20">
        <v>19.279496767979584</v>
      </c>
      <c r="CR18" s="21">
        <v>0.18112750378093756</v>
      </c>
      <c r="CS18" s="20">
        <v>7.3185621108301762</v>
      </c>
      <c r="CT18" s="21">
        <v>6.8756612392603236E-2</v>
      </c>
      <c r="CU18" s="20">
        <v>38.98009372584152</v>
      </c>
      <c r="CV18" s="21">
        <v>0.19638617166734088</v>
      </c>
      <c r="CW18" s="20">
        <v>14.141944696314747</v>
      </c>
      <c r="CX18" s="21">
        <v>7.1248735274316008E-2</v>
      </c>
      <c r="CY18" s="20">
        <v>145.36491916195519</v>
      </c>
      <c r="CZ18" s="21">
        <v>0.73236509305834308</v>
      </c>
      <c r="DA18" s="20">
        <v>13.747700912594702</v>
      </c>
      <c r="DB18" s="21">
        <v>5.1731791518170298E-2</v>
      </c>
      <c r="DC18" s="20">
        <v>20.247631841587019</v>
      </c>
      <c r="DD18" s="21">
        <v>7.6190650045786748E-2</v>
      </c>
      <c r="DE18" s="20">
        <v>231.7542287657582</v>
      </c>
      <c r="DF18" s="21">
        <v>0.87207755843604307</v>
      </c>
      <c r="DG18" s="20">
        <v>179.91459866009438</v>
      </c>
      <c r="DH18" s="21">
        <v>0.32936153397176521</v>
      </c>
      <c r="DI18" s="20">
        <v>171.24344710165406</v>
      </c>
      <c r="DJ18" s="21">
        <v>0.31348764825121184</v>
      </c>
      <c r="DK18" s="20">
        <v>195.09456756108636</v>
      </c>
      <c r="DL18" s="21">
        <v>0.35715081777702296</v>
      </c>
      <c r="DM18" s="20">
        <v>69.653245284681617</v>
      </c>
      <c r="DN18" s="21">
        <v>0.72338011515231204</v>
      </c>
      <c r="DO18" s="20">
        <v>23.559003547633022</v>
      </c>
      <c r="DP18" s="21">
        <v>0.24467079214338439</v>
      </c>
      <c r="DQ18" s="20">
        <v>3.0763328216277008</v>
      </c>
      <c r="DR18" s="21">
        <v>3.1949092704303496E-2</v>
      </c>
      <c r="DS18" s="20">
        <v>55.700073533072931</v>
      </c>
      <c r="DT18" s="21">
        <v>0.24658994554669764</v>
      </c>
      <c r="DU18" s="20">
        <v>68.433865122567994</v>
      </c>
      <c r="DV18" s="21">
        <v>0.30296374858651115</v>
      </c>
      <c r="DW18" s="20">
        <v>101.74742649728177</v>
      </c>
      <c r="DX18" s="21">
        <v>0.45044630586679119</v>
      </c>
      <c r="DY18" s="20">
        <v>54.561279842339829</v>
      </c>
      <c r="DZ18" s="21">
        <v>0.24348728391471272</v>
      </c>
      <c r="EA18" s="20">
        <v>79.25057843145305</v>
      </c>
      <c r="EB18" s="21">
        <v>0.35366670552273644</v>
      </c>
      <c r="EC18" s="20">
        <v>90.270808242176912</v>
      </c>
      <c r="ED18" s="21">
        <v>0.40284601056255076</v>
      </c>
      <c r="EE18" s="20">
        <v>225.91091454644959</v>
      </c>
      <c r="EF18" s="21">
        <v>0.41356491307609805</v>
      </c>
      <c r="EG18" s="20">
        <v>153.16780003208726</v>
      </c>
      <c r="EH18" s="21">
        <v>0.2803973771409039</v>
      </c>
      <c r="EI18" s="20">
        <v>167.1738987442979</v>
      </c>
      <c r="EJ18" s="21">
        <v>0.30603770978299794</v>
      </c>
      <c r="EK18" s="20">
        <v>89.945773880626177</v>
      </c>
      <c r="EL18" s="21">
        <v>0.93412710350109851</v>
      </c>
      <c r="EM18" s="20">
        <v>3.0634047735794185</v>
      </c>
      <c r="EN18" s="21">
        <v>3.1814829141311729E-2</v>
      </c>
      <c r="EO18" s="20">
        <v>3.279402999736742</v>
      </c>
      <c r="EP18" s="21">
        <v>3.4058067357589678E-2</v>
      </c>
      <c r="EQ18" s="20">
        <v>64.478335324397975</v>
      </c>
      <c r="ER18" s="21">
        <v>0.28545221196421339</v>
      </c>
      <c r="ES18" s="20">
        <v>69.833204416468163</v>
      </c>
      <c r="ET18" s="21">
        <v>0.30915876734316167</v>
      </c>
      <c r="EU18" s="20">
        <v>91.569825412056545</v>
      </c>
      <c r="EV18" s="21">
        <v>0.40538902069262495</v>
      </c>
      <c r="EW18" s="20">
        <v>71.486805341425452</v>
      </c>
      <c r="EX18" s="21">
        <v>0.31901979056613378</v>
      </c>
      <c r="EY18" s="20">
        <v>80.271190842039687</v>
      </c>
      <c r="EZ18" s="21">
        <v>0.35822133005686541</v>
      </c>
      <c r="FA18" s="20">
        <v>72.324670332504596</v>
      </c>
      <c r="FB18" s="21">
        <v>0.32275887937700093</v>
      </c>
      <c r="FC18" s="20">
        <v>195.79234281905275</v>
      </c>
      <c r="FD18" s="21">
        <v>0.35840195903097105</v>
      </c>
      <c r="FE18" s="20">
        <v>167.26534510423301</v>
      </c>
      <c r="FF18" s="21">
        <v>0.30618269591243141</v>
      </c>
      <c r="FG18" s="20">
        <v>183.23492539954907</v>
      </c>
      <c r="FH18" s="21">
        <v>0.33541534505659759</v>
      </c>
      <c r="FI18" s="20">
        <v>88.178931950609538</v>
      </c>
      <c r="FJ18" s="21">
        <v>0.91539738711600482</v>
      </c>
      <c r="FK18" s="20">
        <v>4.0164811964452127</v>
      </c>
      <c r="FL18" s="21">
        <v>4.1695633087117448E-2</v>
      </c>
      <c r="FM18" s="20">
        <v>4.1331685068875821</v>
      </c>
      <c r="FN18" s="21">
        <v>4.2906979796877645E-2</v>
      </c>
      <c r="FO18" s="20">
        <v>53.047058243835366</v>
      </c>
      <c r="FP18" s="21">
        <v>0.23484477441475646</v>
      </c>
      <c r="FQ18" s="20">
        <v>73.674797749801499</v>
      </c>
      <c r="FR18" s="21">
        <v>0.32616589553513337</v>
      </c>
      <c r="FS18" s="20">
        <v>99.159509159285847</v>
      </c>
      <c r="FT18" s="21">
        <v>0.4389893300501102</v>
      </c>
      <c r="FU18" s="20">
        <v>54.566352624607831</v>
      </c>
      <c r="FV18" s="21">
        <v>0.24350992190964058</v>
      </c>
      <c r="FW18" s="20">
        <v>89.574066157986309</v>
      </c>
      <c r="FX18" s="21">
        <v>0.39973670231027264</v>
      </c>
      <c r="FY18" s="20">
        <v>79.942247733375638</v>
      </c>
      <c r="FZ18" s="21">
        <v>0.35675337578008681</v>
      </c>
    </row>
    <row r="19" spans="1:182" ht="15.75" thickBot="1" x14ac:dyDescent="0.3">
      <c r="A19" s="1" t="s">
        <v>20</v>
      </c>
      <c r="B19" s="1">
        <f t="shared" si="0"/>
        <v>438.7700000000001</v>
      </c>
      <c r="C19" s="1">
        <f t="shared" si="1"/>
        <v>376.08000000000004</v>
      </c>
      <c r="D19" s="1">
        <v>64.920000000000044</v>
      </c>
      <c r="E19" s="1">
        <v>123.19999999999996</v>
      </c>
      <c r="F19" s="1">
        <v>187.96</v>
      </c>
      <c r="G19" s="1">
        <v>62.69000000000004</v>
      </c>
      <c r="H19" s="2">
        <v>438.84595680424513</v>
      </c>
      <c r="I19" s="2">
        <v>390.69347680424517</v>
      </c>
      <c r="J19" s="2">
        <v>75.632537142857117</v>
      </c>
      <c r="K19" s="2">
        <v>136.23699001661339</v>
      </c>
      <c r="L19" s="2">
        <v>178.82394964477467</v>
      </c>
      <c r="M19" s="2">
        <v>48.152479999999997</v>
      </c>
      <c r="N19" s="2">
        <v>438.25064501718003</v>
      </c>
      <c r="O19" s="2">
        <v>391.69934933707958</v>
      </c>
      <c r="P19" s="2">
        <v>73.751160183082916</v>
      </c>
      <c r="Q19" s="2">
        <v>136.5989270928599</v>
      </c>
      <c r="R19" s="2">
        <v>181.34926206113676</v>
      </c>
      <c r="S19" s="2">
        <v>46.551295680100466</v>
      </c>
      <c r="T19" s="7"/>
      <c r="U19" s="2">
        <v>381.89630094140722</v>
      </c>
      <c r="V19" s="8">
        <v>82.608204528979186</v>
      </c>
      <c r="W19" s="8">
        <v>140.24414059570722</v>
      </c>
      <c r="X19" s="8">
        <v>159.04395581672082</v>
      </c>
      <c r="Y19" s="7"/>
      <c r="Z19" s="7"/>
      <c r="AA19" s="2">
        <v>377.68630094140724</v>
      </c>
      <c r="AB19" s="8">
        <v>78.398204528979178</v>
      </c>
      <c r="AC19" s="8">
        <v>140.24414059570722</v>
      </c>
      <c r="AD19" s="8">
        <v>159.04395581672082</v>
      </c>
      <c r="AE19" s="2"/>
      <c r="AF19" s="7"/>
      <c r="AG19" s="2">
        <v>375.23630094140731</v>
      </c>
      <c r="AH19" s="8">
        <v>75.948204528979176</v>
      </c>
      <c r="AI19" s="8">
        <v>140.24414059570728</v>
      </c>
      <c r="AJ19" s="8">
        <v>159.04395581672085</v>
      </c>
      <c r="AK19" s="2"/>
      <c r="AL19" s="1" t="s">
        <v>19</v>
      </c>
      <c r="AM19" s="26"/>
      <c r="AN19" s="26"/>
      <c r="AO19" s="26"/>
      <c r="AP19" s="26"/>
      <c r="AQ19" s="26"/>
      <c r="AR19" s="26"/>
      <c r="AS19" s="20">
        <v>188.66000000000008</v>
      </c>
      <c r="AT19" s="21">
        <v>0.74981121577043852</v>
      </c>
      <c r="AU19" s="20">
        <v>48.88000000000001</v>
      </c>
      <c r="AV19" s="20">
        <v>0.19426890823099238</v>
      </c>
      <c r="AW19" s="20">
        <v>14.069999999999995</v>
      </c>
      <c r="AX19" s="20">
        <v>5.591987599856918E-2</v>
      </c>
      <c r="AY19" s="20">
        <v>80.370000000000118</v>
      </c>
      <c r="AZ19" s="21">
        <v>0.48901699999999998</v>
      </c>
      <c r="BA19" s="20">
        <v>13.200000000000001</v>
      </c>
      <c r="BB19" s="20">
        <v>8.0315999999999999E-2</v>
      </c>
      <c r="BC19" s="20">
        <v>70.779999999999959</v>
      </c>
      <c r="BD19" s="20">
        <v>0.43066599999999999</v>
      </c>
      <c r="BE19" s="20">
        <v>67.30999999999996</v>
      </c>
      <c r="BF19" s="21">
        <v>0.25066100000000002</v>
      </c>
      <c r="BG19" s="20">
        <v>33.100000000000009</v>
      </c>
      <c r="BH19" s="20">
        <v>0.123264</v>
      </c>
      <c r="BI19" s="20">
        <v>168.12000000000006</v>
      </c>
      <c r="BJ19" s="20">
        <v>0.62607500000000005</v>
      </c>
      <c r="BK19" s="20">
        <v>265.46101072285711</v>
      </c>
      <c r="BL19" s="21">
        <v>0.44662970996675205</v>
      </c>
      <c r="BM19" s="20">
        <v>66.128587075103809</v>
      </c>
      <c r="BN19" s="21">
        <v>0.11125924513524674</v>
      </c>
      <c r="BO19" s="20">
        <v>262.775274934349</v>
      </c>
      <c r="BP19" s="21">
        <v>0.44211104489800107</v>
      </c>
      <c r="BQ19" s="20">
        <v>108.22259</v>
      </c>
      <c r="BR19" s="21">
        <v>0.72856524333823736</v>
      </c>
      <c r="BS19" s="20">
        <v>27.893406571428578</v>
      </c>
      <c r="BT19" s="21">
        <v>0.18778118825510692</v>
      </c>
      <c r="BU19" s="20">
        <v>12.426074285714286</v>
      </c>
      <c r="BV19" s="21">
        <v>8.365356840665561E-2</v>
      </c>
      <c r="BW19" s="20">
        <v>110.60249392488002</v>
      </c>
      <c r="BX19" s="21">
        <v>0.53144097490751274</v>
      </c>
      <c r="BY19" s="20">
        <v>13.539788049840409</v>
      </c>
      <c r="BZ19" s="21">
        <v>6.5058190877101268E-2</v>
      </c>
      <c r="CA19" s="20">
        <v>83.975833012796826</v>
      </c>
      <c r="CB19" s="21">
        <v>0.40350083421538591</v>
      </c>
      <c r="CC19" s="20">
        <v>46.635926797977106</v>
      </c>
      <c r="CD19" s="21">
        <v>0.19619271041138278</v>
      </c>
      <c r="CE19" s="20">
        <v>24.695392453834813</v>
      </c>
      <c r="CF19" s="21">
        <v>0.10389106238156334</v>
      </c>
      <c r="CG19" s="20">
        <v>166.37336763583792</v>
      </c>
      <c r="CH19" s="21">
        <v>0.69991622720705382</v>
      </c>
      <c r="CI19" s="20">
        <v>210.44011385239224</v>
      </c>
      <c r="CJ19" s="21">
        <v>0.35921543464498451</v>
      </c>
      <c r="CK19" s="20">
        <v>66.553810190562729</v>
      </c>
      <c r="CL19" s="21">
        <v>0.11360550713088782</v>
      </c>
      <c r="CM19" s="20">
        <v>308.83868100747077</v>
      </c>
      <c r="CN19" s="21">
        <v>0.52717905822412769</v>
      </c>
      <c r="CO19" s="20">
        <v>102.19140040914303</v>
      </c>
      <c r="CP19" s="21">
        <v>0.74339061620780134</v>
      </c>
      <c r="CQ19" s="20">
        <v>23.0942175754762</v>
      </c>
      <c r="CR19" s="21">
        <v>0.16799872166869992</v>
      </c>
      <c r="CS19" s="20">
        <v>12.181008821142468</v>
      </c>
      <c r="CT19" s="21">
        <v>8.8610662123498926E-2</v>
      </c>
      <c r="CU19" s="20">
        <v>73.976091983635001</v>
      </c>
      <c r="CV19" s="21">
        <v>0.35483284450952057</v>
      </c>
      <c r="CW19" s="20">
        <v>19.793244721435293</v>
      </c>
      <c r="CX19" s="21">
        <v>9.494004263071415E-2</v>
      </c>
      <c r="CY19" s="20">
        <v>114.71218671729189</v>
      </c>
      <c r="CZ19" s="21">
        <v>0.55022711285976544</v>
      </c>
      <c r="DA19" s="20">
        <v>34.272621459614228</v>
      </c>
      <c r="DB19" s="21">
        <v>0.14287137315755705</v>
      </c>
      <c r="DC19" s="20">
        <v>23.666347893651238</v>
      </c>
      <c r="DD19" s="21">
        <v>9.8657280277633874E-2</v>
      </c>
      <c r="DE19" s="20">
        <v>181.94548546903641</v>
      </c>
      <c r="DF19" s="21">
        <v>0.75847134656480908</v>
      </c>
      <c r="DG19" s="20">
        <v>359.30718411104789</v>
      </c>
      <c r="DH19" s="21">
        <v>0.52427627134673693</v>
      </c>
      <c r="DI19" s="20">
        <v>196.36485215963387</v>
      </c>
      <c r="DJ19" s="21">
        <v>0.28652205429321009</v>
      </c>
      <c r="DK19" s="20">
        <v>129.66736157785337</v>
      </c>
      <c r="DL19" s="21">
        <v>0.18920167436005303</v>
      </c>
      <c r="DM19" s="20">
        <v>144.60732827131389</v>
      </c>
      <c r="DN19" s="21">
        <v>0.60441123353133974</v>
      </c>
      <c r="DO19" s="20">
        <v>77.910046175471024</v>
      </c>
      <c r="DP19" s="21">
        <v>0.3256384560611606</v>
      </c>
      <c r="DQ19" s="20">
        <v>16.735836362070383</v>
      </c>
      <c r="DR19" s="21">
        <v>6.9950310407499675E-2</v>
      </c>
      <c r="DS19" s="20">
        <v>106.78698252041781</v>
      </c>
      <c r="DT19" s="21">
        <v>0.4746011463377211</v>
      </c>
      <c r="DU19" s="20">
        <v>50.142963413371824</v>
      </c>
      <c r="DV19" s="21">
        <v>0.22285401605206406</v>
      </c>
      <c r="DW19" s="20">
        <v>68.07368784258</v>
      </c>
      <c r="DX19" s="21">
        <v>0.30254483761021483</v>
      </c>
      <c r="DY19" s="20">
        <v>107.9128733193162</v>
      </c>
      <c r="DZ19" s="21">
        <v>0.48811121332940077</v>
      </c>
      <c r="EA19" s="20">
        <v>68.311842570791001</v>
      </c>
      <c r="EB19" s="21">
        <v>0.30898793940303071</v>
      </c>
      <c r="EC19" s="20">
        <v>44.857837373202976</v>
      </c>
      <c r="ED19" s="21">
        <v>0.20290084726756849</v>
      </c>
      <c r="EE19" s="20">
        <v>382.97861292960687</v>
      </c>
      <c r="EF19" s="21">
        <v>0.56945019407793518</v>
      </c>
      <c r="EG19" s="20">
        <v>161.58824062317424</v>
      </c>
      <c r="EH19" s="21">
        <v>0.24026525731997386</v>
      </c>
      <c r="EI19" s="20">
        <v>127.97416392765595</v>
      </c>
      <c r="EJ19" s="21">
        <v>0.19028454860209099</v>
      </c>
      <c r="EK19" s="20">
        <v>168.1344531657422</v>
      </c>
      <c r="EL19" s="21">
        <v>0.7424635316389413</v>
      </c>
      <c r="EM19" s="20">
        <v>37.97144663027607</v>
      </c>
      <c r="EN19" s="21">
        <v>0.16767779497735102</v>
      </c>
      <c r="EO19" s="20">
        <v>20.348930644738928</v>
      </c>
      <c r="EP19" s="21">
        <v>8.9858673383707788E-2</v>
      </c>
      <c r="EQ19" s="20">
        <v>104.85740516761169</v>
      </c>
      <c r="ER19" s="21">
        <v>0.46602538549145872</v>
      </c>
      <c r="ES19" s="20">
        <v>57.172294081746649</v>
      </c>
      <c r="ET19" s="21">
        <v>0.25409498114403783</v>
      </c>
      <c r="EU19" s="20">
        <v>62.973934527011352</v>
      </c>
      <c r="EV19" s="21">
        <v>0.27987963336450344</v>
      </c>
      <c r="EW19" s="20">
        <v>109.98675459625299</v>
      </c>
      <c r="EX19" s="21">
        <v>0.49749178744673866</v>
      </c>
      <c r="EY19" s="20">
        <v>66.444499911151524</v>
      </c>
      <c r="EZ19" s="21">
        <v>0.30054158019432614</v>
      </c>
      <c r="FA19" s="20">
        <v>44.651298755905678</v>
      </c>
      <c r="FB19" s="21">
        <v>0.20196663235893519</v>
      </c>
      <c r="FC19" s="20">
        <v>323.31670332685292</v>
      </c>
      <c r="FD19" s="21">
        <v>0.47975843702158816</v>
      </c>
      <c r="FE19" s="20">
        <v>185.20060761604375</v>
      </c>
      <c r="FF19" s="21">
        <v>0.27481275520583992</v>
      </c>
      <c r="FG19" s="20">
        <v>165.39830653754024</v>
      </c>
      <c r="FH19" s="21">
        <v>0.24542880777257187</v>
      </c>
      <c r="FI19" s="20">
        <v>161.99451018757856</v>
      </c>
      <c r="FJ19" s="21">
        <v>0.71103417093298771</v>
      </c>
      <c r="FK19" s="20">
        <v>40.917975266480639</v>
      </c>
      <c r="FL19" s="21">
        <v>0.17959916410852197</v>
      </c>
      <c r="FM19" s="20">
        <v>24.916944986697942</v>
      </c>
      <c r="FN19" s="21">
        <v>0.10936666495849022</v>
      </c>
      <c r="FO19" s="20">
        <v>74.395828569419308</v>
      </c>
      <c r="FP19" s="21">
        <v>0.33064278705543515</v>
      </c>
      <c r="FQ19" s="20">
        <v>66.81429077174495</v>
      </c>
      <c r="FR19" s="21">
        <v>0.29694760769131157</v>
      </c>
      <c r="FS19" s="20">
        <v>83.793514435205367</v>
      </c>
      <c r="FT19" s="21">
        <v>0.37240960525325323</v>
      </c>
      <c r="FU19" s="20">
        <v>86.926364569855068</v>
      </c>
      <c r="FV19" s="21">
        <v>0.39318509437660348</v>
      </c>
      <c r="FW19" s="20">
        <v>77.468341577818165</v>
      </c>
      <c r="FX19" s="21">
        <v>0.35040459065783031</v>
      </c>
      <c r="FY19" s="20">
        <v>56.687847115636934</v>
      </c>
      <c r="FZ19" s="21">
        <v>0.25641031496556627</v>
      </c>
    </row>
    <row r="20" spans="1:182" ht="15.75" thickBot="1" x14ac:dyDescent="0.3">
      <c r="A20" s="1" t="s">
        <v>21</v>
      </c>
      <c r="B20" s="1">
        <f t="shared" si="0"/>
        <v>281.68000000000006</v>
      </c>
      <c r="C20" s="1">
        <f t="shared" si="1"/>
        <v>260.52000000000004</v>
      </c>
      <c r="D20" s="1">
        <v>53.17</v>
      </c>
      <c r="E20" s="1">
        <v>69.3</v>
      </c>
      <c r="F20" s="1">
        <v>138.05000000000004</v>
      </c>
      <c r="G20" s="1">
        <v>21.160000000000011</v>
      </c>
      <c r="H20" s="2">
        <v>281.98275969087535</v>
      </c>
      <c r="I20" s="2">
        <v>260.63124969087534</v>
      </c>
      <c r="J20" s="2">
        <v>52.80128000000002</v>
      </c>
      <c r="K20" s="2">
        <v>84.559445795981276</v>
      </c>
      <c r="L20" s="2">
        <v>123.27052389489404</v>
      </c>
      <c r="M20" s="2">
        <v>21.351509999999998</v>
      </c>
      <c r="N20" s="2">
        <v>276.99407746971343</v>
      </c>
      <c r="O20" s="2">
        <v>256.42150774169795</v>
      </c>
      <c r="P20" s="2">
        <v>48.382174735817514</v>
      </c>
      <c r="Q20" s="2">
        <v>84.559445795981318</v>
      </c>
      <c r="R20" s="2">
        <v>123.4798872098991</v>
      </c>
      <c r="S20" s="2">
        <v>20.572569728015459</v>
      </c>
      <c r="T20" s="9"/>
      <c r="U20" s="2">
        <v>257.20052750223061</v>
      </c>
      <c r="V20" s="8">
        <v>45.529773709074973</v>
      </c>
      <c r="W20" s="8">
        <v>89.769839796050491</v>
      </c>
      <c r="X20" s="8">
        <v>121.90091399710514</v>
      </c>
      <c r="Y20" s="9"/>
      <c r="Z20" s="9"/>
      <c r="AA20" s="2">
        <v>256.32092423024693</v>
      </c>
      <c r="AB20" s="8">
        <v>44.650170437091319</v>
      </c>
      <c r="AC20" s="8">
        <v>89.769839796050476</v>
      </c>
      <c r="AD20" s="8">
        <v>121.90091399710514</v>
      </c>
      <c r="AE20" s="2"/>
      <c r="AF20" s="9"/>
      <c r="AG20" s="2">
        <v>257.84237423024695</v>
      </c>
      <c r="AH20" s="8">
        <v>46.171620437091335</v>
      </c>
      <c r="AI20" s="8">
        <v>89.769839796050491</v>
      </c>
      <c r="AJ20" s="8">
        <v>121.90091399710515</v>
      </c>
      <c r="AK20" s="2"/>
      <c r="AL20" s="1" t="s">
        <v>20</v>
      </c>
      <c r="AM20" s="26"/>
      <c r="AN20" s="26"/>
      <c r="AO20" s="26"/>
      <c r="AP20" s="26"/>
      <c r="AQ20" s="26"/>
      <c r="AR20" s="26"/>
      <c r="AS20" s="20">
        <v>91.010000000000076</v>
      </c>
      <c r="AT20" s="21">
        <v>0.71318862158138085</v>
      </c>
      <c r="AU20" s="20">
        <v>23.369999999999997</v>
      </c>
      <c r="AV20" s="20">
        <v>0.1831361178591018</v>
      </c>
      <c r="AW20" s="20">
        <v>13.230000000000004</v>
      </c>
      <c r="AX20" s="20">
        <v>0.10367526055951724</v>
      </c>
      <c r="AY20" s="20">
        <v>48.04</v>
      </c>
      <c r="AZ20" s="21">
        <v>0.38993499999999998</v>
      </c>
      <c r="BA20" s="20">
        <v>26.629999999999992</v>
      </c>
      <c r="BB20" s="20">
        <v>0.21615300000000001</v>
      </c>
      <c r="BC20" s="20">
        <v>48.52999999999998</v>
      </c>
      <c r="BD20" s="20">
        <v>0.39391199999999998</v>
      </c>
      <c r="BE20" s="20">
        <v>74.150000000000063</v>
      </c>
      <c r="BF20" s="21">
        <v>0.39449899999999999</v>
      </c>
      <c r="BG20" s="20">
        <v>47.719999999999949</v>
      </c>
      <c r="BH20" s="20">
        <v>0.253884</v>
      </c>
      <c r="BI20" s="20">
        <v>66.09</v>
      </c>
      <c r="BJ20" s="20">
        <v>0.35161700000000001</v>
      </c>
      <c r="BK20" s="20">
        <v>163.9551813717959</v>
      </c>
      <c r="BL20" s="21">
        <v>0.41965169910923483</v>
      </c>
      <c r="BM20" s="20">
        <v>87.439199932656408</v>
      </c>
      <c r="BN20" s="21">
        <v>0.223805118651795</v>
      </c>
      <c r="BO20" s="20">
        <v>139.29909549979288</v>
      </c>
      <c r="BP20" s="21">
        <v>0.35654318223897025</v>
      </c>
      <c r="BQ20" s="20">
        <v>47.080529999999982</v>
      </c>
      <c r="BR20" s="21">
        <v>0.62249042248936848</v>
      </c>
      <c r="BS20" s="20">
        <v>12.338889999999997</v>
      </c>
      <c r="BT20" s="21">
        <v>0.16314261647330319</v>
      </c>
      <c r="BU20" s="20">
        <v>16.213117142857136</v>
      </c>
      <c r="BV20" s="21">
        <v>0.2143669610373283</v>
      </c>
      <c r="BW20" s="20">
        <v>50.114220136483169</v>
      </c>
      <c r="BX20" s="21">
        <v>0.36784591417038798</v>
      </c>
      <c r="BY20" s="20">
        <v>25.421999125634692</v>
      </c>
      <c r="BZ20" s="21">
        <v>0.18660129765443739</v>
      </c>
      <c r="CA20" s="20">
        <v>60.700770754495537</v>
      </c>
      <c r="CB20" s="21">
        <v>0.44555278817517469</v>
      </c>
      <c r="CC20" s="20">
        <v>66.760431235312751</v>
      </c>
      <c r="CD20" s="21">
        <v>0.37333048155982013</v>
      </c>
      <c r="CE20" s="20">
        <v>49.678310807021724</v>
      </c>
      <c r="CF20" s="21">
        <v>0.27780569048891574</v>
      </c>
      <c r="CG20" s="20">
        <v>62.385207602440204</v>
      </c>
      <c r="CH20" s="21">
        <v>0.34886382795126419</v>
      </c>
      <c r="CI20" s="20">
        <v>144.70163873010114</v>
      </c>
      <c r="CJ20" s="21">
        <v>0.36942016619378437</v>
      </c>
      <c r="CK20" s="20">
        <v>78.234180135632386</v>
      </c>
      <c r="CL20" s="21">
        <v>0.19973017639175963</v>
      </c>
      <c r="CM20" s="20">
        <v>168.76353047134606</v>
      </c>
      <c r="CN20" s="21">
        <v>0.43084965741445597</v>
      </c>
      <c r="CO20" s="20">
        <v>47.263391290868675</v>
      </c>
      <c r="CP20" s="21">
        <v>0.64084946153443667</v>
      </c>
      <c r="CQ20" s="20">
        <v>11.480313480299776</v>
      </c>
      <c r="CR20" s="21">
        <v>0.15566281875160434</v>
      </c>
      <c r="CS20" s="20">
        <v>15.007455411914462</v>
      </c>
      <c r="CT20" s="21">
        <v>0.2034877197139589</v>
      </c>
      <c r="CU20" s="20">
        <v>29.021062266748928</v>
      </c>
      <c r="CV20" s="21">
        <v>0.21245454034218308</v>
      </c>
      <c r="CW20" s="20">
        <v>18.190254806634517</v>
      </c>
      <c r="CX20" s="21">
        <v>0.13316542958107416</v>
      </c>
      <c r="CY20" s="20">
        <v>89.387610019476455</v>
      </c>
      <c r="CZ20" s="21">
        <v>0.65438003007674284</v>
      </c>
      <c r="DA20" s="20">
        <v>68.417185172483528</v>
      </c>
      <c r="DB20" s="21">
        <v>0.37726751349789678</v>
      </c>
      <c r="DC20" s="20">
        <v>48.563611848698095</v>
      </c>
      <c r="DD20" s="21">
        <v>0.26779051260945441</v>
      </c>
      <c r="DE20" s="20">
        <v>64.36846503995514</v>
      </c>
      <c r="DF20" s="21">
        <v>0.35494197389264887</v>
      </c>
      <c r="DG20" s="20">
        <v>157.9030341345894</v>
      </c>
      <c r="DH20" s="21">
        <v>0.41347097037951103</v>
      </c>
      <c r="DI20" s="20">
        <v>113.22088465004177</v>
      </c>
      <c r="DJ20" s="21">
        <v>0.29647023124063404</v>
      </c>
      <c r="DK20" s="20">
        <v>110.77238215677608</v>
      </c>
      <c r="DL20" s="21">
        <v>0.29005879837985504</v>
      </c>
      <c r="DM20" s="20">
        <v>52.331286887613736</v>
      </c>
      <c r="DN20" s="21">
        <v>0.63348776536180229</v>
      </c>
      <c r="DO20" s="20">
        <v>13.907613213332013</v>
      </c>
      <c r="DP20" s="21">
        <v>0.16835631875346213</v>
      </c>
      <c r="DQ20" s="20">
        <v>16.369304428033431</v>
      </c>
      <c r="DR20" s="21">
        <v>0.19815591588473555</v>
      </c>
      <c r="DS20" s="20">
        <v>41.287290333938088</v>
      </c>
      <c r="DT20" s="21">
        <v>0.29439583114534673</v>
      </c>
      <c r="DU20" s="20">
        <v>48.176412145832188</v>
      </c>
      <c r="DV20" s="21">
        <v>0.34351818151685998</v>
      </c>
      <c r="DW20" s="20">
        <v>50.780438115936931</v>
      </c>
      <c r="DX20" s="21">
        <v>0.36208598733779318</v>
      </c>
      <c r="DY20" s="20">
        <v>64.284456913037573</v>
      </c>
      <c r="DZ20" s="21">
        <v>0.40419302062077567</v>
      </c>
      <c r="EA20" s="20">
        <v>51.13685929087756</v>
      </c>
      <c r="EB20" s="21">
        <v>0.32152658067563844</v>
      </c>
      <c r="EC20" s="20">
        <v>43.622639612805713</v>
      </c>
      <c r="ED20" s="21">
        <v>0.27428039870358606</v>
      </c>
      <c r="EE20" s="20">
        <v>167.6639682224515</v>
      </c>
      <c r="EF20" s="21">
        <v>0.44392388022689294</v>
      </c>
      <c r="EG20" s="20">
        <v>111.97757440798878</v>
      </c>
      <c r="EH20" s="21">
        <v>0.2964830181260944</v>
      </c>
      <c r="EI20" s="20">
        <v>98.044758310966984</v>
      </c>
      <c r="EJ20" s="21">
        <v>0.25959310164701277</v>
      </c>
      <c r="EK20" s="20">
        <v>45.409949807339785</v>
      </c>
      <c r="EL20" s="21">
        <v>0.57922180846060589</v>
      </c>
      <c r="EM20" s="20">
        <v>15.596887440529731</v>
      </c>
      <c r="EN20" s="21">
        <v>0.19894444693263968</v>
      </c>
      <c r="EO20" s="20">
        <v>17.391367281109662</v>
      </c>
      <c r="EP20" s="21">
        <v>0.2218337446067544</v>
      </c>
      <c r="EQ20" s="20">
        <v>49.223114823440561</v>
      </c>
      <c r="ER20" s="21">
        <v>0.35098161402222067</v>
      </c>
      <c r="ES20" s="20">
        <v>47.891295910115005</v>
      </c>
      <c r="ET20" s="21">
        <v>0.34148518224497521</v>
      </c>
      <c r="EU20" s="20">
        <v>43.129729862151677</v>
      </c>
      <c r="EV20" s="21">
        <v>0.30753320373280429</v>
      </c>
      <c r="EW20" s="20">
        <v>73.030903591671162</v>
      </c>
      <c r="EX20" s="21">
        <v>0.4591869160738844</v>
      </c>
      <c r="EY20" s="20">
        <v>48.489391057344044</v>
      </c>
      <c r="EZ20" s="21">
        <v>0.30488043892232081</v>
      </c>
      <c r="FA20" s="20">
        <v>37.52366116770564</v>
      </c>
      <c r="FB20" s="21">
        <v>0.23593264500379493</v>
      </c>
      <c r="FC20" s="20">
        <v>142.24659818209508</v>
      </c>
      <c r="FD20" s="21">
        <v>0.3790853865290254</v>
      </c>
      <c r="FE20" s="20">
        <v>126.11170366055639</v>
      </c>
      <c r="FF20" s="21">
        <v>0.3360860965321385</v>
      </c>
      <c r="FG20" s="20">
        <v>106.87799909875582</v>
      </c>
      <c r="FH20" s="21">
        <v>0.2848285169388361</v>
      </c>
      <c r="FI20" s="20">
        <v>30.819389674440927</v>
      </c>
      <c r="FJ20" s="21">
        <v>0.40579484222936868</v>
      </c>
      <c r="FK20" s="20">
        <v>24.840261797983473</v>
      </c>
      <c r="FL20" s="21">
        <v>0.32706845345508201</v>
      </c>
      <c r="FM20" s="20">
        <v>20.288553056554779</v>
      </c>
      <c r="FN20" s="21">
        <v>0.26713670431554937</v>
      </c>
      <c r="FO20" s="20">
        <v>43.237768172757598</v>
      </c>
      <c r="FP20" s="21">
        <v>0.30830356255240982</v>
      </c>
      <c r="FQ20" s="20">
        <v>51.295710874424316</v>
      </c>
      <c r="FR20" s="21">
        <v>0.36576009989820868</v>
      </c>
      <c r="FS20" s="20">
        <v>45.710661548525351</v>
      </c>
      <c r="FT20" s="21">
        <v>0.32593633754938139</v>
      </c>
      <c r="FU20" s="20">
        <v>68.18944033489656</v>
      </c>
      <c r="FV20" s="21">
        <v>0.42874587710504847</v>
      </c>
      <c r="FW20" s="20">
        <v>49.975730988148598</v>
      </c>
      <c r="FX20" s="21">
        <v>0.31422590523175653</v>
      </c>
      <c r="FY20" s="20">
        <v>40.878784493675688</v>
      </c>
      <c r="FZ20" s="21">
        <v>0.25702821766319495</v>
      </c>
    </row>
    <row r="21" spans="1:182" ht="15.75" thickBot="1" x14ac:dyDescent="0.3">
      <c r="A21" s="1" t="s">
        <v>22</v>
      </c>
      <c r="B21" s="1">
        <f t="shared" si="0"/>
        <v>1012.7600000000006</v>
      </c>
      <c r="C21" s="1">
        <f t="shared" si="1"/>
        <v>902.47000000000048</v>
      </c>
      <c r="D21" s="1">
        <v>210.31999999999991</v>
      </c>
      <c r="E21" s="1">
        <v>217.55999999999983</v>
      </c>
      <c r="F21" s="1">
        <v>474.59000000000077</v>
      </c>
      <c r="G21" s="1">
        <v>110.29000000000005</v>
      </c>
      <c r="H21" s="2">
        <v>1012.668490208833</v>
      </c>
      <c r="I21" s="2">
        <v>900.19904020883291</v>
      </c>
      <c r="J21" s="2">
        <v>208.26653685714271</v>
      </c>
      <c r="K21" s="2">
        <v>215.16508699843808</v>
      </c>
      <c r="L21" s="2">
        <v>476.76741635325214</v>
      </c>
      <c r="M21" s="2">
        <v>112.46945000000004</v>
      </c>
      <c r="N21" s="2">
        <v>1012.6413663907367</v>
      </c>
      <c r="O21" s="2">
        <v>901.28612569329232</v>
      </c>
      <c r="P21" s="2">
        <v>207.61169359183461</v>
      </c>
      <c r="Q21" s="2">
        <v>216.90701574820633</v>
      </c>
      <c r="R21" s="2">
        <v>476.76741635325141</v>
      </c>
      <c r="S21" s="2">
        <v>111.35524069744439</v>
      </c>
      <c r="T21" s="9"/>
      <c r="U21" s="2">
        <v>887.85489233101976</v>
      </c>
      <c r="V21" s="8">
        <v>212.65240238870069</v>
      </c>
      <c r="W21" s="8">
        <v>248.56787407127683</v>
      </c>
      <c r="X21" s="8">
        <v>426.63461587104229</v>
      </c>
      <c r="Y21" s="9"/>
      <c r="Z21" s="9"/>
      <c r="AA21" s="2">
        <v>887.85489233101987</v>
      </c>
      <c r="AB21" s="8">
        <v>212.65240238870075</v>
      </c>
      <c r="AC21" s="8">
        <v>248.5678740712768</v>
      </c>
      <c r="AD21" s="8">
        <v>426.63461587104234</v>
      </c>
      <c r="AE21" s="2"/>
      <c r="AF21" s="9"/>
      <c r="AG21" s="2">
        <v>887.85489233101976</v>
      </c>
      <c r="AH21" s="8">
        <v>212.65240238870069</v>
      </c>
      <c r="AI21" s="8">
        <v>248.5678740712768</v>
      </c>
      <c r="AJ21" s="8">
        <v>426.63461587104223</v>
      </c>
      <c r="AK21" s="2"/>
      <c r="AL21" s="1" t="s">
        <v>21</v>
      </c>
      <c r="AM21" s="26"/>
      <c r="AN21" s="26"/>
      <c r="AO21" s="26"/>
      <c r="AP21" s="26"/>
      <c r="AQ21" s="26"/>
      <c r="AR21" s="26"/>
      <c r="AS21" s="20">
        <v>44.620000000000005</v>
      </c>
      <c r="AT21" s="21">
        <v>0.6002959773980896</v>
      </c>
      <c r="AU21" s="20">
        <v>20.559999999999995</v>
      </c>
      <c r="AV21" s="20">
        <v>0.27660433203282647</v>
      </c>
      <c r="AW21" s="20">
        <v>9.1499999999999986</v>
      </c>
      <c r="AX21" s="20">
        <v>0.12309969056908378</v>
      </c>
      <c r="AY21" s="20">
        <v>22.570000000000011</v>
      </c>
      <c r="AZ21" s="21">
        <v>0.325685</v>
      </c>
      <c r="BA21" s="20">
        <v>9.2899999999999974</v>
      </c>
      <c r="BB21" s="20">
        <v>0.13405500000000001</v>
      </c>
      <c r="BC21" s="20">
        <v>37.439999999999991</v>
      </c>
      <c r="BD21" s="20">
        <v>0.54025999999999996</v>
      </c>
      <c r="BE21" s="20">
        <v>71.020000000000039</v>
      </c>
      <c r="BF21" s="21">
        <v>0.51445099999999999</v>
      </c>
      <c r="BG21" s="20">
        <v>34.339999999999989</v>
      </c>
      <c r="BH21" s="20">
        <v>0.24875</v>
      </c>
      <c r="BI21" s="20">
        <v>32.690000000000019</v>
      </c>
      <c r="BJ21" s="20">
        <v>0.23679800000000001</v>
      </c>
      <c r="BK21" s="20">
        <v>126.95464098495121</v>
      </c>
      <c r="BL21" s="21">
        <v>0.48710444789535873</v>
      </c>
      <c r="BM21" s="20">
        <v>53.955708298995852</v>
      </c>
      <c r="BN21" s="21">
        <v>0.20701933618087101</v>
      </c>
      <c r="BO21" s="20">
        <v>79.720900406928251</v>
      </c>
      <c r="BP21" s="21">
        <v>0.30587621592377023</v>
      </c>
      <c r="BQ21" s="20">
        <v>36.903180000000013</v>
      </c>
      <c r="BR21" s="21">
        <v>0.69890692043829239</v>
      </c>
      <c r="BS21" s="20">
        <v>11.905900000000003</v>
      </c>
      <c r="BT21" s="21">
        <v>0.22548506399844848</v>
      </c>
      <c r="BU21" s="20">
        <v>3.9922000000000004</v>
      </c>
      <c r="BV21" s="21">
        <v>7.5608015563259051E-2</v>
      </c>
      <c r="BW21" s="20">
        <v>23.402232898329736</v>
      </c>
      <c r="BX21" s="21">
        <v>0.27675480459974749</v>
      </c>
      <c r="BY21" s="20">
        <v>9.0856690419327304</v>
      </c>
      <c r="BZ21" s="21">
        <v>0.10744712144701084</v>
      </c>
      <c r="CA21" s="20">
        <v>52.071543855718801</v>
      </c>
      <c r="CB21" s="21">
        <v>0.6157980739532416</v>
      </c>
      <c r="CC21" s="20">
        <v>66.649228086621463</v>
      </c>
      <c r="CD21" s="21">
        <v>0.54067449363198594</v>
      </c>
      <c r="CE21" s="20">
        <v>32.964139257063117</v>
      </c>
      <c r="CF21" s="21">
        <v>0.26741298905462441</v>
      </c>
      <c r="CG21" s="20">
        <v>23.657156551209447</v>
      </c>
      <c r="CH21" s="21">
        <v>0.19191251731338951</v>
      </c>
      <c r="CI21" s="20">
        <v>119.1697219835347</v>
      </c>
      <c r="CJ21" s="21">
        <v>0.46474152278824593</v>
      </c>
      <c r="CK21" s="20">
        <v>50.183365716602182</v>
      </c>
      <c r="CL21" s="21">
        <v>0.19570653865413498</v>
      </c>
      <c r="CM21" s="20">
        <v>87.068420041561055</v>
      </c>
      <c r="CN21" s="21">
        <v>0.339551938557619</v>
      </c>
      <c r="CO21" s="20">
        <v>38.19121782051748</v>
      </c>
      <c r="CP21" s="21">
        <v>0.78936546422425224</v>
      </c>
      <c r="CQ21" s="20">
        <v>8.3398016011115068</v>
      </c>
      <c r="CR21" s="21">
        <v>0.17237343394854715</v>
      </c>
      <c r="CS21" s="20">
        <v>1.8511553141885324</v>
      </c>
      <c r="CT21" s="21">
        <v>3.826110182720073E-2</v>
      </c>
      <c r="CU21" s="20">
        <v>16.968722623137111</v>
      </c>
      <c r="CV21" s="21">
        <v>0.20067211254054304</v>
      </c>
      <c r="CW21" s="20">
        <v>7.8938689731076295</v>
      </c>
      <c r="CX21" s="21">
        <v>9.3352893917414789E-2</v>
      </c>
      <c r="CY21" s="20">
        <v>59.696854199736578</v>
      </c>
      <c r="CZ21" s="21">
        <v>0.70597499354204218</v>
      </c>
      <c r="DA21" s="20">
        <v>64.009781539880109</v>
      </c>
      <c r="DB21" s="21">
        <v>0.51838224820429368</v>
      </c>
      <c r="DC21" s="20">
        <v>33.949695142383042</v>
      </c>
      <c r="DD21" s="21">
        <v>0.27494109291396707</v>
      </c>
      <c r="DE21" s="20">
        <v>25.520410527635942</v>
      </c>
      <c r="DF21" s="21">
        <v>0.20667665888173914</v>
      </c>
      <c r="DG21" s="20">
        <v>94.23497998034307</v>
      </c>
      <c r="DH21" s="21">
        <v>0.36638719560762101</v>
      </c>
      <c r="DI21" s="20">
        <v>92.968309062897688</v>
      </c>
      <c r="DJ21" s="21">
        <v>0.36146235766212187</v>
      </c>
      <c r="DK21" s="20">
        <v>69.997238458989855</v>
      </c>
      <c r="DL21" s="21">
        <v>0.27215044673025718</v>
      </c>
      <c r="DM21" s="20">
        <v>24.207052542483069</v>
      </c>
      <c r="DN21" s="21">
        <v>0.5316752219582882</v>
      </c>
      <c r="DO21" s="20">
        <v>16.016341148360802</v>
      </c>
      <c r="DP21" s="21">
        <v>0.35177730622387066</v>
      </c>
      <c r="DQ21" s="20">
        <v>5.3063800182311009</v>
      </c>
      <c r="DR21" s="21">
        <v>0.11654747181784116</v>
      </c>
      <c r="DS21" s="20">
        <v>26.930274872445452</v>
      </c>
      <c r="DT21" s="21">
        <v>0.29999245775227812</v>
      </c>
      <c r="DU21" s="20">
        <v>31.497961608887021</v>
      </c>
      <c r="DV21" s="21">
        <v>0.35087465545719737</v>
      </c>
      <c r="DW21" s="20">
        <v>31.341603314718018</v>
      </c>
      <c r="DX21" s="21">
        <v>0.34913288679052451</v>
      </c>
      <c r="DY21" s="20">
        <v>43.097652565414542</v>
      </c>
      <c r="DZ21" s="21">
        <v>0.35354659085196039</v>
      </c>
      <c r="EA21" s="20">
        <v>45.45400630564987</v>
      </c>
      <c r="EB21" s="21">
        <v>0.37287666527856628</v>
      </c>
      <c r="EC21" s="20">
        <v>33.349255126040738</v>
      </c>
      <c r="ED21" s="21">
        <v>0.27357674386947339</v>
      </c>
      <c r="EE21" s="20">
        <v>111.63296644548215</v>
      </c>
      <c r="EF21" s="21">
        <v>0.4355203024518004</v>
      </c>
      <c r="EG21" s="20">
        <v>83.499402967432587</v>
      </c>
      <c r="EH21" s="21">
        <v>0.32576116529771515</v>
      </c>
      <c r="EI21" s="20">
        <v>61.188554817332204</v>
      </c>
      <c r="EJ21" s="21">
        <v>0.23871853225048453</v>
      </c>
      <c r="EK21" s="20">
        <v>30.980078126273057</v>
      </c>
      <c r="EL21" s="21">
        <v>0.69384008667831676</v>
      </c>
      <c r="EM21" s="20">
        <v>4.9557425805009849</v>
      </c>
      <c r="EN21" s="21">
        <v>0.11099045159263721</v>
      </c>
      <c r="EO21" s="20">
        <v>8.7143497303172843</v>
      </c>
      <c r="EP21" s="21">
        <v>0.1951694617290462</v>
      </c>
      <c r="EQ21" s="20">
        <v>32.515779187210399</v>
      </c>
      <c r="ER21" s="21">
        <v>0.36221273493506856</v>
      </c>
      <c r="ES21" s="20">
        <v>33.160683976215481</v>
      </c>
      <c r="ET21" s="21">
        <v>0.36939671555116688</v>
      </c>
      <c r="EU21" s="20">
        <v>24.093376632624597</v>
      </c>
      <c r="EV21" s="21">
        <v>0.26839054951376456</v>
      </c>
      <c r="EW21" s="20">
        <v>48.137109131998699</v>
      </c>
      <c r="EX21" s="21">
        <v>0.39488718791018945</v>
      </c>
      <c r="EY21" s="20">
        <v>45.382976410716118</v>
      </c>
      <c r="EZ21" s="21">
        <v>0.37229397977929729</v>
      </c>
      <c r="FA21" s="20">
        <v>28.380828454390322</v>
      </c>
      <c r="FB21" s="21">
        <v>0.23281883231051329</v>
      </c>
      <c r="FC21" s="20">
        <v>100.78191397851654</v>
      </c>
      <c r="FD21" s="21">
        <v>0.39086637438623939</v>
      </c>
      <c r="FE21" s="20">
        <v>90.699001573938844</v>
      </c>
      <c r="FF21" s="21">
        <v>0.35176142728559756</v>
      </c>
      <c r="FG21" s="20">
        <v>66.36145867779156</v>
      </c>
      <c r="FH21" s="21">
        <v>0.25737219832816305</v>
      </c>
      <c r="FI21" s="20">
        <v>25.984922337342717</v>
      </c>
      <c r="FJ21" s="21">
        <v>0.56278991491639496</v>
      </c>
      <c r="FK21" s="20">
        <v>9.524811178162814</v>
      </c>
      <c r="FL21" s="21">
        <v>0.20629146406373877</v>
      </c>
      <c r="FM21" s="20">
        <v>10.661886921585801</v>
      </c>
      <c r="FN21" s="21">
        <v>0.23091862101986615</v>
      </c>
      <c r="FO21" s="20">
        <v>30.111909181504593</v>
      </c>
      <c r="FP21" s="21">
        <v>0.33543458749526917</v>
      </c>
      <c r="FQ21" s="20">
        <v>33.568850642882147</v>
      </c>
      <c r="FR21" s="21">
        <v>0.37394352846287515</v>
      </c>
      <c r="FS21" s="20">
        <v>26.089079971663743</v>
      </c>
      <c r="FT21" s="21">
        <v>0.29062188404185563</v>
      </c>
      <c r="FU21" s="20">
        <v>44.685082459669239</v>
      </c>
      <c r="FV21" s="21">
        <v>0.36656888775034452</v>
      </c>
      <c r="FW21" s="20">
        <v>47.605339752893883</v>
      </c>
      <c r="FX21" s="21">
        <v>0.39052487952653409</v>
      </c>
      <c r="FY21" s="20">
        <v>29.610491784542024</v>
      </c>
      <c r="FZ21" s="21">
        <v>0.24290623272312134</v>
      </c>
    </row>
    <row r="22" spans="1:182" ht="15.75" thickBot="1" x14ac:dyDescent="0.3">
      <c r="A22" s="1" t="s">
        <v>23</v>
      </c>
      <c r="B22" s="1">
        <f t="shared" si="0"/>
        <v>68.91</v>
      </c>
      <c r="C22" s="1">
        <f t="shared" si="1"/>
        <v>67.39</v>
      </c>
      <c r="D22" s="1">
        <v>11.7</v>
      </c>
      <c r="E22" s="1">
        <v>17.339999999999996</v>
      </c>
      <c r="F22" s="1">
        <v>38.350000000000009</v>
      </c>
      <c r="G22" s="1">
        <v>1.5199999999999996</v>
      </c>
      <c r="H22" s="2">
        <v>69.370734626997773</v>
      </c>
      <c r="I22" s="2">
        <v>68.106794626997768</v>
      </c>
      <c r="J22" s="2">
        <v>12.210343714285717</v>
      </c>
      <c r="K22" s="2">
        <v>32.238746354390756</v>
      </c>
      <c r="L22" s="2">
        <v>23.657704558321299</v>
      </c>
      <c r="M22" s="2">
        <v>1.2639400000000001</v>
      </c>
      <c r="N22" s="2">
        <v>58.71635304382788</v>
      </c>
      <c r="O22" s="2">
        <v>57.616110937126912</v>
      </c>
      <c r="P22" s="2">
        <v>1.7196600244148774</v>
      </c>
      <c r="Q22" s="2">
        <v>32.238746354390734</v>
      </c>
      <c r="R22" s="2">
        <v>23.657704558321299</v>
      </c>
      <c r="S22" s="2">
        <v>1.1002421067009684</v>
      </c>
      <c r="T22" s="9"/>
      <c r="U22" s="2">
        <v>75.2849637335474</v>
      </c>
      <c r="V22" s="8">
        <v>11.489782636862742</v>
      </c>
      <c r="W22" s="8">
        <v>38.422326582471101</v>
      </c>
      <c r="X22" s="8">
        <v>25.372854514213561</v>
      </c>
      <c r="Y22" s="9"/>
      <c r="Z22" s="9"/>
      <c r="AA22" s="2">
        <v>74.158821606758039</v>
      </c>
      <c r="AB22" s="8">
        <v>10.363640510073377</v>
      </c>
      <c r="AC22" s="8">
        <v>38.422326582471101</v>
      </c>
      <c r="AD22" s="8">
        <v>25.372854514213557</v>
      </c>
      <c r="AE22" s="2"/>
      <c r="AF22" s="9"/>
      <c r="AG22" s="2">
        <v>74.08022160675803</v>
      </c>
      <c r="AH22" s="8">
        <v>10.285040510073376</v>
      </c>
      <c r="AI22" s="8">
        <v>38.422326582471101</v>
      </c>
      <c r="AJ22" s="8">
        <v>25.372854514213557</v>
      </c>
      <c r="AK22" s="2"/>
      <c r="AL22" s="1" t="s">
        <v>22</v>
      </c>
      <c r="AM22" s="26"/>
      <c r="AN22" s="26"/>
      <c r="AO22" s="26"/>
      <c r="AP22" s="26"/>
      <c r="AQ22" s="26"/>
      <c r="AR22" s="26"/>
      <c r="AS22" s="20">
        <v>255.09999999999997</v>
      </c>
      <c r="AT22" s="21">
        <v>0.79567075262780329</v>
      </c>
      <c r="AU22" s="20">
        <v>41.080000000000005</v>
      </c>
      <c r="AV22" s="20">
        <v>0.1281307507563707</v>
      </c>
      <c r="AW22" s="20">
        <v>24.430000000000007</v>
      </c>
      <c r="AX22" s="20">
        <v>7.6198496615826117E-2</v>
      </c>
      <c r="AY22" s="20">
        <v>124.05999999999987</v>
      </c>
      <c r="AZ22" s="21">
        <v>0.57023299999999999</v>
      </c>
      <c r="BA22" s="20">
        <v>35.989999999999988</v>
      </c>
      <c r="BB22" s="20">
        <v>0.16542599999999999</v>
      </c>
      <c r="BC22" s="20">
        <v>57.509999999999977</v>
      </c>
      <c r="BD22" s="20">
        <v>0.26434099999999999</v>
      </c>
      <c r="BE22" s="20">
        <v>93.660000000000011</v>
      </c>
      <c r="BF22" s="21">
        <v>0.197349</v>
      </c>
      <c r="BG22" s="20">
        <v>119.12000000000006</v>
      </c>
      <c r="BH22" s="20">
        <v>0.250996</v>
      </c>
      <c r="BI22" s="20">
        <v>261.81000000000068</v>
      </c>
      <c r="BJ22" s="20">
        <v>0.55165500000000001</v>
      </c>
      <c r="BK22" s="20">
        <v>358.65479419268843</v>
      </c>
      <c r="BL22" s="21">
        <v>0.39841721460787805</v>
      </c>
      <c r="BM22" s="20">
        <v>188.49308206323394</v>
      </c>
      <c r="BN22" s="21">
        <v>0.20939044993816736</v>
      </c>
      <c r="BO22" s="20">
        <v>353.05116395291054</v>
      </c>
      <c r="BP22" s="21">
        <v>0.3921923354539546</v>
      </c>
      <c r="BQ22" s="20">
        <v>144.08127999999988</v>
      </c>
      <c r="BR22" s="21">
        <v>0.69181195488370872</v>
      </c>
      <c r="BS22" s="20">
        <v>42.415800000000004</v>
      </c>
      <c r="BT22" s="21">
        <v>0.20366113846265416</v>
      </c>
      <c r="BU22" s="20">
        <v>21.769456857142853</v>
      </c>
      <c r="BV22" s="21">
        <v>0.10452690665363723</v>
      </c>
      <c r="BW22" s="20">
        <v>126.50037944700446</v>
      </c>
      <c r="BX22" s="21">
        <v>0.58792242371515757</v>
      </c>
      <c r="BY22" s="20">
        <v>30.150268853008406</v>
      </c>
      <c r="BZ22" s="21">
        <v>0.14012621319567181</v>
      </c>
      <c r="CA22" s="20">
        <v>58.514438698425202</v>
      </c>
      <c r="CB22" s="21">
        <v>0.27195136308917056</v>
      </c>
      <c r="CC22" s="20">
        <v>88.073134745684101</v>
      </c>
      <c r="CD22" s="21">
        <v>0.18472976911750175</v>
      </c>
      <c r="CE22" s="20">
        <v>115.92701321022554</v>
      </c>
      <c r="CF22" s="21">
        <v>0.24315213085856421</v>
      </c>
      <c r="CG22" s="20">
        <v>272.76726839734249</v>
      </c>
      <c r="CH22" s="21">
        <v>0.57211810002393404</v>
      </c>
      <c r="CI22" s="20">
        <v>259.2718375413811</v>
      </c>
      <c r="CJ22" s="21">
        <v>0.28766873265905718</v>
      </c>
      <c r="CK22" s="20">
        <v>154.95051947375961</v>
      </c>
      <c r="CL22" s="21">
        <v>0.17192156303811701</v>
      </c>
      <c r="CM22" s="20">
        <v>487.06376867815163</v>
      </c>
      <c r="CN22" s="21">
        <v>0.54040970430282587</v>
      </c>
      <c r="CO22" s="20">
        <v>154.43111960895311</v>
      </c>
      <c r="CP22" s="21">
        <v>0.74384596039452999</v>
      </c>
      <c r="CQ22" s="20">
        <v>34.015109018019267</v>
      </c>
      <c r="CR22" s="21">
        <v>0.16384004402417285</v>
      </c>
      <c r="CS22" s="20">
        <v>19.165464964862213</v>
      </c>
      <c r="CT22" s="21">
        <v>9.2313995581297034E-2</v>
      </c>
      <c r="CU22" s="20">
        <v>63.290386625698765</v>
      </c>
      <c r="CV22" s="21">
        <v>0.29178579774094804</v>
      </c>
      <c r="CW22" s="20">
        <v>26.818499631292699</v>
      </c>
      <c r="CX22" s="21">
        <v>0.12364053573271509</v>
      </c>
      <c r="CY22" s="20">
        <v>126.79812949121485</v>
      </c>
      <c r="CZ22" s="21">
        <v>0.5845736665263368</v>
      </c>
      <c r="DA22" s="20">
        <v>41.550331306729198</v>
      </c>
      <c r="DB22" s="21">
        <v>8.7150106910710734E-2</v>
      </c>
      <c r="DC22" s="20">
        <v>94.116910824447643</v>
      </c>
      <c r="DD22" s="21">
        <v>0.19740634027454926</v>
      </c>
      <c r="DE22" s="20">
        <v>341.1001742220746</v>
      </c>
      <c r="DF22" s="21">
        <v>0.71544355281474004</v>
      </c>
      <c r="DG22" s="20">
        <v>324.59094500223563</v>
      </c>
      <c r="DH22" s="21">
        <v>0.3655900843774571</v>
      </c>
      <c r="DI22" s="20">
        <v>272.47888159436775</v>
      </c>
      <c r="DJ22" s="21">
        <v>0.30689573707138978</v>
      </c>
      <c r="DK22" s="20">
        <v>290.78506573441649</v>
      </c>
      <c r="DL22" s="21">
        <v>0.32751417855115317</v>
      </c>
      <c r="DM22" s="20">
        <v>133.92560564473416</v>
      </c>
      <c r="DN22" s="21">
        <v>0.62978646909398994</v>
      </c>
      <c r="DO22" s="20">
        <v>64.402789300609868</v>
      </c>
      <c r="DP22" s="21">
        <v>0.30285474594775569</v>
      </c>
      <c r="DQ22" s="20">
        <v>14.324007443356651</v>
      </c>
      <c r="DR22" s="21">
        <v>6.7358784958254286E-2</v>
      </c>
      <c r="DS22" s="20">
        <v>70.389259585315926</v>
      </c>
      <c r="DT22" s="21">
        <v>0.28317923162158842</v>
      </c>
      <c r="DU22" s="20">
        <v>65.921949852276441</v>
      </c>
      <c r="DV22" s="21">
        <v>0.26520703891675607</v>
      </c>
      <c r="DW22" s="20">
        <v>112.25666463368447</v>
      </c>
      <c r="DX22" s="21">
        <v>0.45161372946165551</v>
      </c>
      <c r="DY22" s="20">
        <v>120.27607977218553</v>
      </c>
      <c r="DZ22" s="21">
        <v>0.28191823939701383</v>
      </c>
      <c r="EA22" s="20">
        <v>142.15414244148141</v>
      </c>
      <c r="EB22" s="21">
        <v>0.33319880092535664</v>
      </c>
      <c r="EC22" s="20">
        <v>164.20439365737536</v>
      </c>
      <c r="ED22" s="21">
        <v>0.38488295967762959</v>
      </c>
      <c r="EE22" s="20">
        <v>397.35812784406721</v>
      </c>
      <c r="EF22" s="21">
        <v>0.44754850288747383</v>
      </c>
      <c r="EG22" s="20">
        <v>219.53541651884376</v>
      </c>
      <c r="EH22" s="21">
        <v>0.24726497360673905</v>
      </c>
      <c r="EI22" s="20">
        <v>270.96134796810895</v>
      </c>
      <c r="EJ22" s="21">
        <v>0.30518652350578718</v>
      </c>
      <c r="EK22" s="20">
        <v>169.93729677655699</v>
      </c>
      <c r="EL22" s="21">
        <v>0.79913179850154648</v>
      </c>
      <c r="EM22" s="20">
        <v>27.13056383629846</v>
      </c>
      <c r="EN22" s="21">
        <v>0.12758174152534305</v>
      </c>
      <c r="EO22" s="20">
        <v>15.584541775845311</v>
      </c>
      <c r="EP22" s="21">
        <v>7.3286459973110535E-2</v>
      </c>
      <c r="EQ22" s="20">
        <v>89.01437798550964</v>
      </c>
      <c r="ER22" s="21">
        <v>0.35810894033709595</v>
      </c>
      <c r="ES22" s="20">
        <v>55.478656866618174</v>
      </c>
      <c r="ET22" s="21">
        <v>0.22319319048731806</v>
      </c>
      <c r="EU22" s="20">
        <v>104.074839219149</v>
      </c>
      <c r="EV22" s="21">
        <v>0.41869786917558605</v>
      </c>
      <c r="EW22" s="20">
        <v>138.40645308200055</v>
      </c>
      <c r="EX22" s="21">
        <v>0.32441449412027151</v>
      </c>
      <c r="EY22" s="20">
        <v>136.92619581592714</v>
      </c>
      <c r="EZ22" s="21">
        <v>0.32094488051882653</v>
      </c>
      <c r="FA22" s="20">
        <v>151.30196697311465</v>
      </c>
      <c r="FB22" s="21">
        <v>0.35464062536090196</v>
      </c>
      <c r="FC22" s="20">
        <v>327.26591990124876</v>
      </c>
      <c r="FD22" s="21">
        <v>0.36860293582662818</v>
      </c>
      <c r="FE22" s="20">
        <v>243.81427398668677</v>
      </c>
      <c r="FF22" s="21">
        <v>0.27461049783322616</v>
      </c>
      <c r="FG22" s="20">
        <v>316.77469844308416</v>
      </c>
      <c r="FH22" s="21">
        <v>0.35678656634014555</v>
      </c>
      <c r="FI22" s="20">
        <v>129.44123440421279</v>
      </c>
      <c r="FJ22" s="21">
        <v>0.60869866951990126</v>
      </c>
      <c r="FK22" s="20">
        <v>45.940952945475921</v>
      </c>
      <c r="FL22" s="21">
        <v>0.21603778010229993</v>
      </c>
      <c r="FM22" s="20">
        <v>37.270215039011973</v>
      </c>
      <c r="FN22" s="21">
        <v>0.17526355037779873</v>
      </c>
      <c r="FO22" s="20">
        <v>75.469414101968098</v>
      </c>
      <c r="FP22" s="21">
        <v>0.30361692710268445</v>
      </c>
      <c r="FQ22" s="20">
        <v>57.341563558335075</v>
      </c>
      <c r="FR22" s="21">
        <v>0.23068774986542465</v>
      </c>
      <c r="FS22" s="20">
        <v>115.75689641097364</v>
      </c>
      <c r="FT22" s="21">
        <v>0.46569532303189093</v>
      </c>
      <c r="FU22" s="20">
        <v>122.35527139506787</v>
      </c>
      <c r="FV22" s="21">
        <v>0.28679171085370131</v>
      </c>
      <c r="FW22" s="20">
        <v>140.53175748287578</v>
      </c>
      <c r="FX22" s="21">
        <v>0.32939605051961829</v>
      </c>
      <c r="FY22" s="20">
        <v>163.74758699309857</v>
      </c>
      <c r="FZ22" s="21">
        <v>0.38381223862668035</v>
      </c>
    </row>
    <row r="23" spans="1:182" ht="15.75" thickBot="1" x14ac:dyDescent="0.3">
      <c r="A23" s="1" t="s">
        <v>24</v>
      </c>
      <c r="B23" s="1">
        <f t="shared" si="0"/>
        <v>735.82000000000232</v>
      </c>
      <c r="C23" s="1">
        <f t="shared" si="1"/>
        <v>684.09000000000231</v>
      </c>
      <c r="D23" s="1">
        <v>59.800000000000026</v>
      </c>
      <c r="E23" s="1">
        <v>155.46000000000018</v>
      </c>
      <c r="F23" s="1">
        <v>468.83000000000209</v>
      </c>
      <c r="G23" s="1">
        <v>51.729999999999976</v>
      </c>
      <c r="H23" s="2">
        <v>735.77402688249572</v>
      </c>
      <c r="I23" s="2">
        <v>684.01428688249575</v>
      </c>
      <c r="J23" s="2">
        <v>57.546111714285715</v>
      </c>
      <c r="K23" s="2">
        <v>177.95032539227543</v>
      </c>
      <c r="L23" s="2">
        <v>448.51784977593462</v>
      </c>
      <c r="M23" s="2">
        <v>51.759740000000008</v>
      </c>
      <c r="N23" s="2">
        <v>724.72353052112373</v>
      </c>
      <c r="O23" s="2">
        <v>687.13874007595086</v>
      </c>
      <c r="P23" s="2">
        <v>60.829299716070793</v>
      </c>
      <c r="Q23" s="2">
        <v>177.95032539227552</v>
      </c>
      <c r="R23" s="2">
        <v>448.35911496760457</v>
      </c>
      <c r="S23" s="2">
        <v>37.584790445172864</v>
      </c>
      <c r="T23" s="9"/>
      <c r="U23" s="2">
        <v>696.45731756069472</v>
      </c>
      <c r="V23" s="8">
        <v>86.425068358639749</v>
      </c>
      <c r="W23" s="8">
        <v>209.32507924431931</v>
      </c>
      <c r="X23" s="8">
        <v>400.70716995773574</v>
      </c>
      <c r="Y23" s="9"/>
      <c r="Z23" s="9"/>
      <c r="AA23" s="2">
        <v>694.34771428871136</v>
      </c>
      <c r="AB23" s="8">
        <v>84.315465086656133</v>
      </c>
      <c r="AC23" s="8">
        <v>209.32507924431928</v>
      </c>
      <c r="AD23" s="8">
        <v>400.70716995773597</v>
      </c>
      <c r="AE23" s="2"/>
      <c r="AF23" s="9"/>
      <c r="AG23" s="2">
        <v>694.99976428871139</v>
      </c>
      <c r="AH23" s="8">
        <v>84.967515086656107</v>
      </c>
      <c r="AI23" s="8">
        <v>209.32507924431928</v>
      </c>
      <c r="AJ23" s="8">
        <v>400.70716995773603</v>
      </c>
      <c r="AK23" s="2"/>
      <c r="AL23" s="1" t="s">
        <v>23</v>
      </c>
      <c r="AM23" s="26"/>
      <c r="AN23" s="26"/>
      <c r="AO23" s="26"/>
      <c r="AP23" s="26"/>
      <c r="AQ23" s="26"/>
      <c r="AR23" s="26"/>
      <c r="AS23" s="20">
        <v>9.92</v>
      </c>
      <c r="AT23" s="21">
        <v>0.75037821482602118</v>
      </c>
      <c r="AU23" s="20">
        <v>2.4499999999999997</v>
      </c>
      <c r="AV23" s="20">
        <v>0.18532526475037822</v>
      </c>
      <c r="AW23" s="20">
        <v>0.85</v>
      </c>
      <c r="AX23" s="20">
        <v>6.4296520423600609E-2</v>
      </c>
      <c r="AY23" s="20">
        <v>9.0499999999999972</v>
      </c>
      <c r="AZ23" s="21">
        <v>0.52191500000000002</v>
      </c>
      <c r="BA23" s="20">
        <v>3.2200000000000006</v>
      </c>
      <c r="BB23" s="20">
        <v>0.185698</v>
      </c>
      <c r="BC23" s="20">
        <v>5.0699999999999994</v>
      </c>
      <c r="BD23" s="20">
        <v>0.29238799999999998</v>
      </c>
      <c r="BE23" s="20">
        <v>10.730000000000004</v>
      </c>
      <c r="BF23" s="21">
        <v>0.27979100000000001</v>
      </c>
      <c r="BG23" s="20">
        <v>9.0399999999999991</v>
      </c>
      <c r="BH23" s="20">
        <v>0.23572399999999999</v>
      </c>
      <c r="BI23" s="20">
        <v>18.580000000000009</v>
      </c>
      <c r="BJ23" s="20">
        <v>0.484485</v>
      </c>
      <c r="BK23" s="20">
        <v>25.830590142734703</v>
      </c>
      <c r="BL23" s="21">
        <v>0.37926597902899056</v>
      </c>
      <c r="BM23" s="20">
        <v>11.23971390935111</v>
      </c>
      <c r="BN23" s="21">
        <v>0.16503072815139722</v>
      </c>
      <c r="BO23" s="20">
        <v>31.036490574911959</v>
      </c>
      <c r="BP23" s="21">
        <v>0.45570329281961225</v>
      </c>
      <c r="BQ23" s="20">
        <v>9.3703500000000002</v>
      </c>
      <c r="BR23" s="21">
        <v>0.76741082964249285</v>
      </c>
      <c r="BS23" s="20">
        <v>2.2416600000000004</v>
      </c>
      <c r="BT23" s="21">
        <v>0.18358696957705858</v>
      </c>
      <c r="BU23" s="20">
        <v>0.59833371428571436</v>
      </c>
      <c r="BV23" s="21">
        <v>4.9002200780448368E-2</v>
      </c>
      <c r="BW23" s="20">
        <v>11.509018993131683</v>
      </c>
      <c r="BX23" s="21">
        <v>0.35699337891791849</v>
      </c>
      <c r="BY23" s="20">
        <v>2.9139366978478867</v>
      </c>
      <c r="BZ23" s="21">
        <v>9.0386166565407502E-2</v>
      </c>
      <c r="CA23" s="20">
        <v>17.815790663411182</v>
      </c>
      <c r="CB23" s="21">
        <v>0.55262045451667385</v>
      </c>
      <c r="CC23" s="20">
        <v>4.9512211496030183</v>
      </c>
      <c r="CD23" s="21">
        <v>0.20928577991990727</v>
      </c>
      <c r="CE23" s="20">
        <v>6.0841172115032229</v>
      </c>
      <c r="CF23" s="21">
        <v>0.25717276147838319</v>
      </c>
      <c r="CG23" s="20">
        <v>12.62236619721506</v>
      </c>
      <c r="CH23" s="21">
        <v>0.53354145860170954</v>
      </c>
      <c r="CI23" s="20">
        <v>15.511844843253748</v>
      </c>
      <c r="CJ23" s="21">
        <v>0.2692275578992292</v>
      </c>
      <c r="CK23" s="20">
        <v>9.1142943096806945</v>
      </c>
      <c r="CL23" s="21">
        <v>0.15819002986207434</v>
      </c>
      <c r="CM23" s="20">
        <v>32.98997178419247</v>
      </c>
      <c r="CN23" s="21">
        <v>0.57258241223869644</v>
      </c>
      <c r="CO23" s="20">
        <v>1.2134658542953938</v>
      </c>
      <c r="CP23" s="21">
        <v>0.70564288119000806</v>
      </c>
      <c r="CQ23" s="20">
        <v>0.26447603547949355</v>
      </c>
      <c r="CR23" s="21">
        <v>0.15379553616679714</v>
      </c>
      <c r="CS23" s="20">
        <v>0.24171813463999026</v>
      </c>
      <c r="CT23" s="21">
        <v>0.14056158264319485</v>
      </c>
      <c r="CU23" s="20">
        <v>9.3471578393553347</v>
      </c>
      <c r="CV23" s="21">
        <v>0.2899355246821595</v>
      </c>
      <c r="CW23" s="20">
        <v>2.7657010626979788</v>
      </c>
      <c r="CX23" s="21">
        <v>8.5788108268710833E-2</v>
      </c>
      <c r="CY23" s="20">
        <v>20.125887452337423</v>
      </c>
      <c r="CZ23" s="21">
        <v>0.6242763670491297</v>
      </c>
      <c r="DA23" s="20">
        <v>4.9512211496030183</v>
      </c>
      <c r="DB23" s="21">
        <v>0.20928577991990727</v>
      </c>
      <c r="DC23" s="20">
        <v>6.0841172115032229</v>
      </c>
      <c r="DD23" s="21">
        <v>0.25717276147838319</v>
      </c>
      <c r="DE23" s="20">
        <v>12.62236619721506</v>
      </c>
      <c r="DF23" s="21">
        <v>0.53354145860170954</v>
      </c>
      <c r="DG23" s="20">
        <v>36.634330451396245</v>
      </c>
      <c r="DH23" s="21">
        <v>0.48660886098125039</v>
      </c>
      <c r="DI23" s="20">
        <v>12.187304410067537</v>
      </c>
      <c r="DJ23" s="21">
        <v>0.16188231760596314</v>
      </c>
      <c r="DK23" s="20">
        <v>26.463328872083618</v>
      </c>
      <c r="DL23" s="21">
        <v>0.35150882141278644</v>
      </c>
      <c r="DM23" s="20">
        <v>9.7437626225911735</v>
      </c>
      <c r="DN23" s="21">
        <v>0.84803715879969721</v>
      </c>
      <c r="DO23" s="20">
        <v>1.2292200160015683</v>
      </c>
      <c r="DP23" s="21">
        <v>0.1069837485052027</v>
      </c>
      <c r="DQ23" s="20">
        <v>0.51679999827000001</v>
      </c>
      <c r="DR23" s="21">
        <v>4.4979092695100018E-2</v>
      </c>
      <c r="DS23" s="20">
        <v>14.701539036615745</v>
      </c>
      <c r="DT23" s="21">
        <v>0.38263010973736372</v>
      </c>
      <c r="DU23" s="20">
        <v>7.0030972672554581</v>
      </c>
      <c r="DV23" s="21">
        <v>0.1822663511077017</v>
      </c>
      <c r="DW23" s="20">
        <v>16.717690278599893</v>
      </c>
      <c r="DX23" s="21">
        <v>0.43510353915493444</v>
      </c>
      <c r="DY23" s="20">
        <v>12.189028792189326</v>
      </c>
      <c r="DZ23" s="21">
        <v>0.48039643254806758</v>
      </c>
      <c r="EA23" s="20">
        <v>3.9549871268105088</v>
      </c>
      <c r="EB23" s="21">
        <v>0.15587474103849741</v>
      </c>
      <c r="EC23" s="20">
        <v>9.2288385952137268</v>
      </c>
      <c r="ED23" s="21">
        <v>0.36372882641343507</v>
      </c>
      <c r="EE23" s="20">
        <v>29.184859558190816</v>
      </c>
      <c r="EF23" s="21">
        <v>0.39354535206815128</v>
      </c>
      <c r="EG23" s="20">
        <v>20.32015904383907</v>
      </c>
      <c r="EH23" s="21">
        <v>0.27400865606509728</v>
      </c>
      <c r="EI23" s="20">
        <v>24.65380300472815</v>
      </c>
      <c r="EJ23" s="21">
        <v>0.33244599186675139</v>
      </c>
      <c r="EK23" s="20">
        <v>7.1018722034378081</v>
      </c>
      <c r="EL23" s="21">
        <v>0.68526809633495522</v>
      </c>
      <c r="EM23" s="20">
        <v>2.7357113093435688</v>
      </c>
      <c r="EN23" s="21">
        <v>0.26397203827018884</v>
      </c>
      <c r="EO23" s="20">
        <v>0.52605699729199995</v>
      </c>
      <c r="EP23" s="21">
        <v>5.0759865394855858E-2</v>
      </c>
      <c r="EQ23" s="20">
        <v>11.006551843282315</v>
      </c>
      <c r="ER23" s="21">
        <v>0.28646239887783592</v>
      </c>
      <c r="ES23" s="20">
        <v>12.836940568160125</v>
      </c>
      <c r="ET23" s="21">
        <v>0.3341010737755935</v>
      </c>
      <c r="EU23" s="20">
        <v>14.578834171028658</v>
      </c>
      <c r="EV23" s="21">
        <v>0.37943652734657052</v>
      </c>
      <c r="EW23" s="20">
        <v>11.076435511470692</v>
      </c>
      <c r="EX23" s="21">
        <v>0.43654668438136551</v>
      </c>
      <c r="EY23" s="20">
        <v>4.7475071663353763</v>
      </c>
      <c r="EZ23" s="21">
        <v>0.18710969881910142</v>
      </c>
      <c r="FA23" s="20">
        <v>9.5489118364074912</v>
      </c>
      <c r="FB23" s="21">
        <v>0.3763436167995331</v>
      </c>
      <c r="FC23" s="20">
        <v>28.976306015772415</v>
      </c>
      <c r="FD23" s="21">
        <v>0.39114766920633814</v>
      </c>
      <c r="FE23" s="20">
        <v>20.465243268002109</v>
      </c>
      <c r="FF23" s="21">
        <v>0.2762578570112586</v>
      </c>
      <c r="FG23" s="20">
        <v>24.63867232298351</v>
      </c>
      <c r="FH23" s="21">
        <v>0.33259447378240331</v>
      </c>
      <c r="FI23" s="20">
        <v>7.3364696708198069</v>
      </c>
      <c r="FJ23" s="21">
        <v>0.71331461102504368</v>
      </c>
      <c r="FK23" s="20">
        <v>1.0772024022425686</v>
      </c>
      <c r="FL23" s="21">
        <v>0.10473487208801316</v>
      </c>
      <c r="FM23" s="20">
        <v>1.8713684370110004</v>
      </c>
      <c r="FN23" s="21">
        <v>0.18195051688694316</v>
      </c>
      <c r="FO23" s="20">
        <v>11.296394104157015</v>
      </c>
      <c r="FP23" s="21">
        <v>0.29400598841691739</v>
      </c>
      <c r="FQ23" s="20">
        <v>14.504087060692365</v>
      </c>
      <c r="FR23" s="21">
        <v>0.37749111911690869</v>
      </c>
      <c r="FS23" s="20">
        <v>12.621845417621717</v>
      </c>
      <c r="FT23" s="21">
        <v>0.32850289246617387</v>
      </c>
      <c r="FU23" s="20">
        <v>10.343442240795591</v>
      </c>
      <c r="FV23" s="21">
        <v>0.40765780748087777</v>
      </c>
      <c r="FW23" s="20">
        <v>4.8839538050671756</v>
      </c>
      <c r="FX23" s="21">
        <v>0.19248736094440005</v>
      </c>
      <c r="FY23" s="20">
        <v>10.145458468350792</v>
      </c>
      <c r="FZ23" s="21">
        <v>0.39985483157472224</v>
      </c>
    </row>
    <row r="24" spans="1:182" ht="15.75" thickBot="1" x14ac:dyDescent="0.3">
      <c r="A24" s="1" t="s">
        <v>25</v>
      </c>
      <c r="B24" s="1">
        <f t="shared" si="0"/>
        <v>1072.549999999999</v>
      </c>
      <c r="C24" s="1">
        <f t="shared" si="1"/>
        <v>1063.059999999999</v>
      </c>
      <c r="D24" s="1">
        <v>97.33</v>
      </c>
      <c r="E24" s="1">
        <v>174.60000000000002</v>
      </c>
      <c r="F24" s="1">
        <v>791.12999999999909</v>
      </c>
      <c r="G24" s="1">
        <v>9.4900000000000091</v>
      </c>
      <c r="H24" s="2">
        <v>1086.6967263711535</v>
      </c>
      <c r="I24" s="2">
        <v>1076.5325763711535</v>
      </c>
      <c r="J24" s="2">
        <v>100.45120599999997</v>
      </c>
      <c r="K24" s="2">
        <v>161.74524800716802</v>
      </c>
      <c r="L24" s="2">
        <v>814.3361223639854</v>
      </c>
      <c r="M24" s="2">
        <v>10.164149999999999</v>
      </c>
      <c r="N24" s="2">
        <v>1070.1056448060292</v>
      </c>
      <c r="O24" s="2">
        <v>1058.3443616956679</v>
      </c>
      <c r="P24" s="2">
        <v>82.262991324512541</v>
      </c>
      <c r="Q24" s="2">
        <v>161.74524800716785</v>
      </c>
      <c r="R24" s="2">
        <v>814.33612236398744</v>
      </c>
      <c r="S24" s="2">
        <v>11.761283110361337</v>
      </c>
      <c r="T24" s="9"/>
      <c r="U24" s="2">
        <v>1063.9380745233066</v>
      </c>
      <c r="V24" s="8">
        <v>105.63868147055277</v>
      </c>
      <c r="W24" s="8">
        <v>171.60496741024582</v>
      </c>
      <c r="X24" s="8">
        <v>786.69442564250812</v>
      </c>
      <c r="Y24" s="9"/>
      <c r="Z24" s="9"/>
      <c r="AA24" s="2">
        <v>1063.938074523307</v>
      </c>
      <c r="AB24" s="8">
        <v>105.6386814705528</v>
      </c>
      <c r="AC24" s="8">
        <v>171.60496741024588</v>
      </c>
      <c r="AD24" s="8">
        <v>786.69442564250835</v>
      </c>
      <c r="AE24" s="2"/>
      <c r="AF24" s="9"/>
      <c r="AG24" s="2">
        <v>1063.938074523307</v>
      </c>
      <c r="AH24" s="8">
        <v>105.63868147055284</v>
      </c>
      <c r="AI24" s="8">
        <v>171.60496741024588</v>
      </c>
      <c r="AJ24" s="8">
        <v>786.69442564250824</v>
      </c>
      <c r="AK24" s="2"/>
      <c r="AL24" s="1" t="s">
        <v>24</v>
      </c>
      <c r="AM24" s="26"/>
      <c r="AN24" s="26"/>
      <c r="AO24" s="26"/>
      <c r="AP24" s="26"/>
      <c r="AQ24" s="26"/>
      <c r="AR24" s="26"/>
      <c r="AS24" s="20">
        <v>46.450000000000017</v>
      </c>
      <c r="AT24" s="21">
        <v>0.41647987088675709</v>
      </c>
      <c r="AU24" s="20">
        <v>38.669999999999987</v>
      </c>
      <c r="AV24" s="20">
        <v>0.34672285483726339</v>
      </c>
      <c r="AW24" s="20">
        <v>26.410000000000004</v>
      </c>
      <c r="AX24" s="20">
        <v>0.23679727427597957</v>
      </c>
      <c r="AY24" s="20">
        <v>99.970000000000141</v>
      </c>
      <c r="AZ24" s="21">
        <v>0.64305900000000005</v>
      </c>
      <c r="BA24" s="20">
        <v>20.490000000000006</v>
      </c>
      <c r="BB24" s="20">
        <v>0.131802</v>
      </c>
      <c r="BC24" s="20">
        <v>35.000000000000028</v>
      </c>
      <c r="BD24" s="20">
        <v>0.225138</v>
      </c>
      <c r="BE24" s="20">
        <v>86.759999999999991</v>
      </c>
      <c r="BF24" s="21">
        <v>0.185056</v>
      </c>
      <c r="BG24" s="20">
        <v>114.05000000000034</v>
      </c>
      <c r="BH24" s="20">
        <v>0.24326500000000001</v>
      </c>
      <c r="BI24" s="20">
        <v>268.02000000000174</v>
      </c>
      <c r="BJ24" s="20">
        <v>0.57167800000000002</v>
      </c>
      <c r="BK24" s="20">
        <v>212.20552665453735</v>
      </c>
      <c r="BL24" s="21">
        <v>0.31023551806453914</v>
      </c>
      <c r="BM24" s="20">
        <v>138.91724776888029</v>
      </c>
      <c r="BN24" s="21">
        <v>0.20309114945832171</v>
      </c>
      <c r="BO24" s="20">
        <v>332.89151245907806</v>
      </c>
      <c r="BP24" s="21">
        <v>0.48667333247713912</v>
      </c>
      <c r="BQ24" s="20">
        <v>33.529700000000005</v>
      </c>
      <c r="BR24" s="21">
        <v>0.58265795900292461</v>
      </c>
      <c r="BS24" s="20">
        <v>8.8970099999999981</v>
      </c>
      <c r="BT24" s="21">
        <v>0.15460662301865535</v>
      </c>
      <c r="BU24" s="20">
        <v>15.119401714285717</v>
      </c>
      <c r="BV24" s="21">
        <v>0.26273541797842015</v>
      </c>
      <c r="BW24" s="20">
        <v>114.12307208270113</v>
      </c>
      <c r="BX24" s="21">
        <v>0.64131982805385224</v>
      </c>
      <c r="BY24" s="20">
        <v>23.382885976278988</v>
      </c>
      <c r="BZ24" s="21">
        <v>0.13140119819805626</v>
      </c>
      <c r="CA24" s="20">
        <v>40.44436733329529</v>
      </c>
      <c r="CB24" s="21">
        <v>0.22727897374809139</v>
      </c>
      <c r="CC24" s="20">
        <v>64.552754571836232</v>
      </c>
      <c r="CD24" s="21">
        <v>0.14392460546237959</v>
      </c>
      <c r="CE24" s="20">
        <v>106.63735179260131</v>
      </c>
      <c r="CF24" s="21">
        <v>0.23775497863880773</v>
      </c>
      <c r="CG24" s="20">
        <v>277.32774341149707</v>
      </c>
      <c r="CH24" s="21">
        <v>0.61832041589881259</v>
      </c>
      <c r="CI24" s="20">
        <v>166.71294547167525</v>
      </c>
      <c r="CJ24" s="21">
        <v>0.24261904583235713</v>
      </c>
      <c r="CK24" s="20">
        <v>166.62386131178621</v>
      </c>
      <c r="CL24" s="21">
        <v>0.24248940074804826</v>
      </c>
      <c r="CM24" s="20">
        <v>353.80193329248937</v>
      </c>
      <c r="CN24" s="21">
        <v>0.51489155341959458</v>
      </c>
      <c r="CO24" s="20">
        <v>34.740875250366393</v>
      </c>
      <c r="CP24" s="21">
        <v>0.57112074958160386</v>
      </c>
      <c r="CQ24" s="20">
        <v>15.36089574022941</v>
      </c>
      <c r="CR24" s="21">
        <v>0.2525246190886386</v>
      </c>
      <c r="CS24" s="20">
        <v>10.727528725474988</v>
      </c>
      <c r="CT24" s="21">
        <v>0.17635463132975751</v>
      </c>
      <c r="CU24" s="20">
        <v>75.490380313406732</v>
      </c>
      <c r="CV24" s="21">
        <v>0.42422164807507357</v>
      </c>
      <c r="CW24" s="20">
        <v>44.438360929575055</v>
      </c>
      <c r="CX24" s="21">
        <v>0.24972340360499301</v>
      </c>
      <c r="CY24" s="20">
        <v>58.02158414929373</v>
      </c>
      <c r="CZ24" s="21">
        <v>0.32605494831993342</v>
      </c>
      <c r="DA24" s="20">
        <v>56.481689907902151</v>
      </c>
      <c r="DB24" s="21">
        <v>0.12597422026757088</v>
      </c>
      <c r="DC24" s="20">
        <v>106.82460464198175</v>
      </c>
      <c r="DD24" s="21">
        <v>0.23825679254831295</v>
      </c>
      <c r="DE24" s="20">
        <v>285.05282041772068</v>
      </c>
      <c r="DF24" s="21">
        <v>0.63576898718411623</v>
      </c>
      <c r="DG24" s="20">
        <v>223.71677422365269</v>
      </c>
      <c r="DH24" s="21">
        <v>0.32122108359376417</v>
      </c>
      <c r="DI24" s="20">
        <v>106.66098174183813</v>
      </c>
      <c r="DJ24" s="21">
        <v>0.15314790878414866</v>
      </c>
      <c r="DK24" s="20">
        <v>366.07956159520398</v>
      </c>
      <c r="DL24" s="21">
        <v>0.52563100762208725</v>
      </c>
      <c r="DM24" s="20">
        <v>52.174979754634869</v>
      </c>
      <c r="DN24" s="21">
        <v>0.60370192058308092</v>
      </c>
      <c r="DO24" s="20">
        <v>22.964447144122026</v>
      </c>
      <c r="DP24" s="21">
        <v>0.26571511692447869</v>
      </c>
      <c r="DQ24" s="20">
        <v>11.285641459882854</v>
      </c>
      <c r="DR24" s="21">
        <v>0.13058296249244042</v>
      </c>
      <c r="DS24" s="20">
        <v>81.177434137353487</v>
      </c>
      <c r="DT24" s="21">
        <v>0.38780558177935809</v>
      </c>
      <c r="DU24" s="20">
        <v>54.061733691995471</v>
      </c>
      <c r="DV24" s="21">
        <v>0.25826687316762403</v>
      </c>
      <c r="DW24" s="20">
        <v>74.085911414970354</v>
      </c>
      <c r="DX24" s="21">
        <v>0.35392754505301782</v>
      </c>
      <c r="DY24" s="20">
        <v>90.364360331664329</v>
      </c>
      <c r="DZ24" s="21">
        <v>0.22551221217527861</v>
      </c>
      <c r="EA24" s="20">
        <v>29.634800905720631</v>
      </c>
      <c r="EB24" s="21">
        <v>7.3956253163242225E-2</v>
      </c>
      <c r="EC24" s="20">
        <v>280.70800872035079</v>
      </c>
      <c r="ED24" s="21">
        <v>0.70053153466147922</v>
      </c>
      <c r="EE24" s="20">
        <v>202.15773124463635</v>
      </c>
      <c r="EF24" s="21">
        <v>0.29114768736831864</v>
      </c>
      <c r="EG24" s="20">
        <v>120.61656752537064</v>
      </c>
      <c r="EH24" s="21">
        <v>0.17371205383592289</v>
      </c>
      <c r="EI24" s="20">
        <v>371.57341551870445</v>
      </c>
      <c r="EJ24" s="21">
        <v>0.53514025879575855</v>
      </c>
      <c r="EK24" s="20">
        <v>45.025155170250819</v>
      </c>
      <c r="EL24" s="21">
        <v>0.53400826436734627</v>
      </c>
      <c r="EM24" s="20">
        <v>24.06424964643972</v>
      </c>
      <c r="EN24" s="21">
        <v>0.2854073048367512</v>
      </c>
      <c r="EO24" s="20">
        <v>15.226060269965586</v>
      </c>
      <c r="EP24" s="21">
        <v>0.18058443079590247</v>
      </c>
      <c r="EQ24" s="20">
        <v>76.481184286523714</v>
      </c>
      <c r="ER24" s="21">
        <v>0.36537038257731497</v>
      </c>
      <c r="ES24" s="20">
        <v>62.084070436444129</v>
      </c>
      <c r="ET24" s="21">
        <v>0.29659164903017221</v>
      </c>
      <c r="EU24" s="20">
        <v>70.759824521351462</v>
      </c>
      <c r="EV24" s="21">
        <v>0.33803796839251293</v>
      </c>
      <c r="EW24" s="20">
        <v>80.651391787861812</v>
      </c>
      <c r="EX24" s="21">
        <v>0.20127264455080354</v>
      </c>
      <c r="EY24" s="20">
        <v>34.468247442486785</v>
      </c>
      <c r="EZ24" s="21">
        <v>8.601854428040874E-2</v>
      </c>
      <c r="FA24" s="20">
        <v>285.58753072738739</v>
      </c>
      <c r="FB24" s="21">
        <v>0.7127088111687877</v>
      </c>
      <c r="FC24" s="20">
        <v>212.35965287837374</v>
      </c>
      <c r="FD24" s="21">
        <v>0.30555356100834152</v>
      </c>
      <c r="FE24" s="20">
        <v>112.18557000880719</v>
      </c>
      <c r="FF24" s="21">
        <v>0.16141814108904351</v>
      </c>
      <c r="FG24" s="20">
        <v>370.45454140153049</v>
      </c>
      <c r="FH24" s="21">
        <v>0.53302829790261508</v>
      </c>
      <c r="FI24" s="20">
        <v>56.906628708972185</v>
      </c>
      <c r="FJ24" s="21">
        <v>0.66974570988612092</v>
      </c>
      <c r="FK24" s="20">
        <v>9.214808580407345</v>
      </c>
      <c r="FL24" s="21">
        <v>0.10845096000523738</v>
      </c>
      <c r="FM24" s="20">
        <v>18.846077797276585</v>
      </c>
      <c r="FN24" s="21">
        <v>0.22180333010864178</v>
      </c>
      <c r="FO24" s="20">
        <v>81.142693294446275</v>
      </c>
      <c r="FP24" s="21">
        <v>0.38763961579461981</v>
      </c>
      <c r="FQ24" s="20">
        <v>59.250995851108144</v>
      </c>
      <c r="FR24" s="21">
        <v>0.28305731957684716</v>
      </c>
      <c r="FS24" s="20">
        <v>68.931390098764851</v>
      </c>
      <c r="FT24" s="21">
        <v>0.32930306462853293</v>
      </c>
      <c r="FU24" s="20">
        <v>74.31033087495527</v>
      </c>
      <c r="FV24" s="21">
        <v>0.18544796910620051</v>
      </c>
      <c r="FW24" s="20">
        <v>43.719765577291689</v>
      </c>
      <c r="FX24" s="21">
        <v>0.10910652180719144</v>
      </c>
      <c r="FY24" s="20">
        <v>282.67707350548903</v>
      </c>
      <c r="FZ24" s="21">
        <v>0.70544550908660797</v>
      </c>
    </row>
    <row r="25" spans="1:182" ht="15.75" thickBot="1" x14ac:dyDescent="0.3">
      <c r="A25" s="3" t="s">
        <v>26</v>
      </c>
      <c r="B25" s="120">
        <f>SUM(B6:B24)</f>
        <v>15399.69</v>
      </c>
      <c r="C25" s="120">
        <f t="shared" ref="C25:G25" si="2">SUM(C6:C24)</f>
        <v>14361.150000000001</v>
      </c>
      <c r="D25" s="120">
        <f t="shared" si="2"/>
        <v>2714.5399999999995</v>
      </c>
      <c r="E25" s="120">
        <f t="shared" si="2"/>
        <v>3150.3700000000003</v>
      </c>
      <c r="F25" s="120">
        <f t="shared" si="2"/>
        <v>8496.2400000000016</v>
      </c>
      <c r="G25" s="120">
        <f t="shared" si="2"/>
        <v>1038.5400000000002</v>
      </c>
      <c r="H25" s="4">
        <v>15559.556275146053</v>
      </c>
      <c r="I25" s="4">
        <v>14529.49735514605</v>
      </c>
      <c r="J25" s="4">
        <v>2690.2543925714285</v>
      </c>
      <c r="K25" s="4">
        <v>3549.4889596144067</v>
      </c>
      <c r="L25" s="4">
        <v>8289.7540029602169</v>
      </c>
      <c r="M25" s="4">
        <v>1030.0589199999999</v>
      </c>
      <c r="N25" s="4">
        <v>15275.789660143049</v>
      </c>
      <c r="O25" s="4">
        <v>14396.236056368729</v>
      </c>
      <c r="P25" s="4">
        <v>2522.4832847990083</v>
      </c>
      <c r="Q25" s="4">
        <v>3556.837220434395</v>
      </c>
      <c r="R25" s="4">
        <v>8316.9155511353256</v>
      </c>
      <c r="S25" s="4">
        <v>879.55360377431816</v>
      </c>
      <c r="T25" s="4">
        <v>0</v>
      </c>
      <c r="U25" s="4">
        <v>14872.928450990747</v>
      </c>
      <c r="V25" s="4">
        <v>2894.4595577202194</v>
      </c>
      <c r="W25" s="4">
        <v>4091.995006919562</v>
      </c>
      <c r="X25" s="4">
        <v>7886.4738863509665</v>
      </c>
      <c r="Y25" s="4"/>
      <c r="Z25" s="4">
        <v>0</v>
      </c>
      <c r="AA25" s="4">
        <v>14801.058450990744</v>
      </c>
      <c r="AB25" s="4">
        <v>2822.5895577202191</v>
      </c>
      <c r="AC25" s="4">
        <v>4091.995006919562</v>
      </c>
      <c r="AD25" s="4">
        <v>7886.4738863509647</v>
      </c>
      <c r="AE25" s="4"/>
      <c r="AF25" s="4">
        <v>0</v>
      </c>
      <c r="AG25" s="4">
        <v>14781.41845099075</v>
      </c>
      <c r="AH25" s="4">
        <v>2802.9495577202188</v>
      </c>
      <c r="AI25" s="4">
        <v>4091.9950069195625</v>
      </c>
      <c r="AJ25" s="4">
        <v>7886.4738863509665</v>
      </c>
      <c r="AK25" s="4"/>
      <c r="AL25" s="1" t="s">
        <v>25</v>
      </c>
      <c r="AM25" s="27"/>
      <c r="AN25" s="27"/>
      <c r="AO25" s="27"/>
      <c r="AP25" s="27"/>
      <c r="AQ25" s="27"/>
      <c r="AR25" s="27"/>
      <c r="AS25" s="20">
        <v>79.300000000000011</v>
      </c>
      <c r="AT25" s="21">
        <v>0.74237034263246593</v>
      </c>
      <c r="AU25" s="20">
        <v>4.9600000000000009</v>
      </c>
      <c r="AV25" s="20">
        <v>4.6433252199962562E-2</v>
      </c>
      <c r="AW25" s="20">
        <v>22.559999999999988</v>
      </c>
      <c r="AX25" s="20">
        <v>0.21119640516757149</v>
      </c>
      <c r="AY25" s="20">
        <v>103.76000000000009</v>
      </c>
      <c r="AZ25" s="21">
        <v>0.59427300000000005</v>
      </c>
      <c r="BA25" s="20">
        <v>29.08</v>
      </c>
      <c r="BB25" s="20">
        <v>0.16655200000000001</v>
      </c>
      <c r="BC25" s="20">
        <v>41.759999999999948</v>
      </c>
      <c r="BD25" s="20">
        <v>0.239175</v>
      </c>
      <c r="BE25" s="20">
        <v>88.990000000000137</v>
      </c>
      <c r="BF25" s="21">
        <v>0.112485</v>
      </c>
      <c r="BG25" s="20">
        <v>225.34000000000336</v>
      </c>
      <c r="BH25" s="20">
        <v>0.284833</v>
      </c>
      <c r="BI25" s="20">
        <v>476.79999999999558</v>
      </c>
      <c r="BJ25" s="20">
        <v>0.60268200000000005</v>
      </c>
      <c r="BK25" s="20">
        <v>260.97538668526647</v>
      </c>
      <c r="BL25" s="21">
        <v>0.24242219177888644</v>
      </c>
      <c r="BM25" s="20">
        <v>260.07375116761426</v>
      </c>
      <c r="BN25" s="21">
        <v>0.24158465510099833</v>
      </c>
      <c r="BO25" s="20">
        <v>555.48343851827269</v>
      </c>
      <c r="BP25" s="21">
        <v>0.51599315312011518</v>
      </c>
      <c r="BQ25" s="20">
        <v>60.260099999999973</v>
      </c>
      <c r="BR25" s="21">
        <v>0.59989424119009571</v>
      </c>
      <c r="BS25" s="20">
        <v>9.1006100000000014</v>
      </c>
      <c r="BT25" s="21">
        <v>9.059731945876294E-2</v>
      </c>
      <c r="BU25" s="20">
        <v>31.090495999999998</v>
      </c>
      <c r="BV25" s="21">
        <v>0.30950843935114136</v>
      </c>
      <c r="BW25" s="20">
        <v>113.75476996051491</v>
      </c>
      <c r="BX25" s="21">
        <v>0.70329590119070251</v>
      </c>
      <c r="BY25" s="20">
        <v>22.583394780152922</v>
      </c>
      <c r="BZ25" s="21">
        <v>0.13962323504646085</v>
      </c>
      <c r="CA25" s="20">
        <v>25.407083266500202</v>
      </c>
      <c r="CB25" s="21">
        <v>0.15708086376283675</v>
      </c>
      <c r="CC25" s="20">
        <v>86.960516724751599</v>
      </c>
      <c r="CD25" s="21">
        <v>0.10678700641733621</v>
      </c>
      <c r="CE25" s="20">
        <v>228.38974638746132</v>
      </c>
      <c r="CF25" s="21">
        <v>0.28046127405530652</v>
      </c>
      <c r="CG25" s="20">
        <v>498.98585925177247</v>
      </c>
      <c r="CH25" s="21">
        <v>0.6127517195273573</v>
      </c>
      <c r="CI25" s="20">
        <v>195.29147367673772</v>
      </c>
      <c r="CJ25" s="21">
        <v>0.1845254538549663</v>
      </c>
      <c r="CK25" s="20">
        <v>275.95219146323842</v>
      </c>
      <c r="CL25" s="21">
        <v>0.2607395111182062</v>
      </c>
      <c r="CM25" s="20">
        <v>587.10069655569168</v>
      </c>
      <c r="CN25" s="21">
        <v>0.55473503502682742</v>
      </c>
      <c r="CO25" s="20">
        <v>60.266639648652998</v>
      </c>
      <c r="CP25" s="21">
        <v>0.73260938701963885</v>
      </c>
      <c r="CQ25" s="20">
        <v>8.8769975912896673</v>
      </c>
      <c r="CR25" s="21">
        <v>0.10790997808809949</v>
      </c>
      <c r="CS25" s="20">
        <v>13.119354084569872</v>
      </c>
      <c r="CT25" s="21">
        <v>0.15948063489226166</v>
      </c>
      <c r="CU25" s="20">
        <v>67.209070661039462</v>
      </c>
      <c r="CV25" s="21">
        <v>0.41552423634764868</v>
      </c>
      <c r="CW25" s="20">
        <v>38.771103419944147</v>
      </c>
      <c r="CX25" s="21">
        <v>0.23970474494697971</v>
      </c>
      <c r="CY25" s="20">
        <v>55.765073926184236</v>
      </c>
      <c r="CZ25" s="21">
        <v>0.34477101870537163</v>
      </c>
      <c r="DA25" s="20">
        <v>67.815763367045264</v>
      </c>
      <c r="DB25" s="21">
        <v>8.327736115914719E-2</v>
      </c>
      <c r="DC25" s="20">
        <v>228.3040904520046</v>
      </c>
      <c r="DD25" s="21">
        <v>0.28035608906706277</v>
      </c>
      <c r="DE25" s="20">
        <v>518.21626854493763</v>
      </c>
      <c r="DF25" s="21">
        <v>0.63636654977379015</v>
      </c>
      <c r="DG25" s="20">
        <v>288.20253557586608</v>
      </c>
      <c r="DH25" s="21">
        <v>0.27088281026599609</v>
      </c>
      <c r="DI25" s="20">
        <v>109.73524350293674</v>
      </c>
      <c r="DJ25" s="21">
        <v>0.10314063020265836</v>
      </c>
      <c r="DK25" s="20">
        <v>666.00029544450388</v>
      </c>
      <c r="DL25" s="21">
        <v>0.62597655953134568</v>
      </c>
      <c r="DM25" s="20">
        <v>63.898479002572863</v>
      </c>
      <c r="DN25" s="21">
        <v>0.6048776651986596</v>
      </c>
      <c r="DO25" s="20">
        <v>21.111475726427685</v>
      </c>
      <c r="DP25" s="21">
        <v>0.19984607373495664</v>
      </c>
      <c r="DQ25" s="20">
        <v>20.628726741552221</v>
      </c>
      <c r="DR25" s="21">
        <v>0.19527626106638377</v>
      </c>
      <c r="DS25" s="20">
        <v>74.700167355043931</v>
      </c>
      <c r="DT25" s="21">
        <v>0.43530305959304005</v>
      </c>
      <c r="DU25" s="20">
        <v>47.093484218773682</v>
      </c>
      <c r="DV25" s="21">
        <v>0.27442960964055357</v>
      </c>
      <c r="DW25" s="20">
        <v>49.811315836428207</v>
      </c>
      <c r="DX25" s="21">
        <v>0.29026733076640637</v>
      </c>
      <c r="DY25" s="20">
        <v>149.60388921824929</v>
      </c>
      <c r="DZ25" s="21">
        <v>0.19016772503003945</v>
      </c>
      <c r="EA25" s="20">
        <v>41.530283557735373</v>
      </c>
      <c r="EB25" s="21">
        <v>5.279087051343577E-2</v>
      </c>
      <c r="EC25" s="20">
        <v>595.56025286652346</v>
      </c>
      <c r="ED25" s="21">
        <v>0.75704140445652479</v>
      </c>
      <c r="EE25" s="20">
        <v>280.36579568477896</v>
      </c>
      <c r="EF25" s="21">
        <v>0.26351702453208631</v>
      </c>
      <c r="EG25" s="20">
        <v>114.45843892330456</v>
      </c>
      <c r="EH25" s="21">
        <v>0.10757998201595255</v>
      </c>
      <c r="EI25" s="20">
        <v>669.11383991522348</v>
      </c>
      <c r="EJ25" s="21">
        <v>0.6289029934519611</v>
      </c>
      <c r="EK25" s="20">
        <v>63.370519693092767</v>
      </c>
      <c r="EL25" s="21">
        <v>0.59987988122284119</v>
      </c>
      <c r="EM25" s="20">
        <v>22.022719395344275</v>
      </c>
      <c r="EN25" s="21">
        <v>0.2084721154105203</v>
      </c>
      <c r="EO25" s="20">
        <v>20.245442382115751</v>
      </c>
      <c r="EP25" s="21">
        <v>0.19164800336663848</v>
      </c>
      <c r="EQ25" s="20">
        <v>83.285464360935009</v>
      </c>
      <c r="ER25" s="21">
        <v>0.48533247969348908</v>
      </c>
      <c r="ES25" s="20">
        <v>41.577726898273639</v>
      </c>
      <c r="ET25" s="21">
        <v>0.24228743215151935</v>
      </c>
      <c r="EU25" s="20">
        <v>46.741776151037229</v>
      </c>
      <c r="EV25" s="21">
        <v>0.2723800881549916</v>
      </c>
      <c r="EW25" s="20">
        <v>133.70981163075115</v>
      </c>
      <c r="EX25" s="21">
        <v>0.16996410203561285</v>
      </c>
      <c r="EY25" s="20">
        <v>50.857992629686635</v>
      </c>
      <c r="EZ25" s="21">
        <v>6.4647709417986463E-2</v>
      </c>
      <c r="FA25" s="20">
        <v>602.12662138207054</v>
      </c>
      <c r="FB25" s="21">
        <v>0.76538818854640067</v>
      </c>
      <c r="FC25" s="20">
        <v>293.33975220448593</v>
      </c>
      <c r="FD25" s="21">
        <v>0.27571130240443326</v>
      </c>
      <c r="FE25" s="20">
        <v>99.308240523377663</v>
      </c>
      <c r="FF25" s="21">
        <v>9.334024498359296E-2</v>
      </c>
      <c r="FG25" s="20">
        <v>671.29008179544337</v>
      </c>
      <c r="FH25" s="21">
        <v>0.63094845261197374</v>
      </c>
      <c r="FI25" s="20">
        <v>75.365136424020093</v>
      </c>
      <c r="FJ25" s="21">
        <v>0.71342367563559939</v>
      </c>
      <c r="FK25" s="20">
        <v>10.771437988364225</v>
      </c>
      <c r="FL25" s="21">
        <v>0.1019649037494547</v>
      </c>
      <c r="FM25" s="20">
        <v>19.502107058168516</v>
      </c>
      <c r="FN25" s="21">
        <v>0.18461142061494584</v>
      </c>
      <c r="FO25" s="20">
        <v>94.290080140231339</v>
      </c>
      <c r="FP25" s="21">
        <v>0.54946008593572704</v>
      </c>
      <c r="FQ25" s="20">
        <v>26.539594380303541</v>
      </c>
      <c r="FR25" s="21">
        <v>0.1546551640131541</v>
      </c>
      <c r="FS25" s="20">
        <v>50.77529288971099</v>
      </c>
      <c r="FT25" s="21">
        <v>0.29588475005111881</v>
      </c>
      <c r="FU25" s="20">
        <v>123.68453564023453</v>
      </c>
      <c r="FV25" s="21">
        <v>0.15722055681177483</v>
      </c>
      <c r="FW25" s="20">
        <v>61.997208154709895</v>
      </c>
      <c r="FX25" s="21">
        <v>7.8807229508554857E-2</v>
      </c>
      <c r="FY25" s="20">
        <v>601.01268184756384</v>
      </c>
      <c r="FZ25" s="21">
        <v>0.76397221367967039</v>
      </c>
    </row>
    <row r="26" spans="1:182" ht="15.75" thickBot="1" x14ac:dyDescent="0.3">
      <c r="AL26" s="3" t="s">
        <v>26</v>
      </c>
      <c r="AS26" s="22">
        <v>2638.48</v>
      </c>
      <c r="AT26" s="23">
        <v>0.70301725516109426</v>
      </c>
      <c r="AU26" s="22">
        <v>650.2600000000001</v>
      </c>
      <c r="AV26" s="22">
        <v>0.17326036215588264</v>
      </c>
      <c r="AW26" s="22">
        <v>464.34000000000009</v>
      </c>
      <c r="AX26" s="22">
        <v>0.12372238268302302</v>
      </c>
      <c r="AY26" s="22">
        <v>1711.8500000000006</v>
      </c>
      <c r="AZ26" s="23">
        <v>0.54338061878446031</v>
      </c>
      <c r="BA26" s="22">
        <v>404.85000000000014</v>
      </c>
      <c r="BB26" s="22">
        <v>0.12850871484936693</v>
      </c>
      <c r="BC26" s="22">
        <v>1033.67</v>
      </c>
      <c r="BD26" s="22">
        <v>0.32811066636617287</v>
      </c>
      <c r="BE26" s="22">
        <v>1763.03</v>
      </c>
      <c r="BF26" s="23">
        <v>0.20750708548722724</v>
      </c>
      <c r="BG26" s="22">
        <v>2013.2700000000025</v>
      </c>
      <c r="BH26" s="22">
        <v>0.23696011412107026</v>
      </c>
      <c r="BI26" s="22">
        <v>4719.9399999999978</v>
      </c>
      <c r="BJ26" s="22">
        <v>0.55553280039170228</v>
      </c>
      <c r="BK26" s="22">
        <v>5286.6671503458592</v>
      </c>
      <c r="BL26" s="23">
        <v>0.36385753898591888</v>
      </c>
      <c r="BM26" s="22">
        <v>2800.210634947462</v>
      </c>
      <c r="BN26" s="23">
        <v>0.19272591243190426</v>
      </c>
      <c r="BO26" s="22">
        <v>6442.6195698527299</v>
      </c>
      <c r="BP26" s="23">
        <v>0.44341654858217694</v>
      </c>
      <c r="BQ26" s="22">
        <v>1823.63174</v>
      </c>
      <c r="BR26" s="23">
        <v>0.67786590927444457</v>
      </c>
      <c r="BS26" s="22">
        <v>416.85097771428576</v>
      </c>
      <c r="BT26" s="23">
        <v>0.15494853530035377</v>
      </c>
      <c r="BU26" s="22">
        <v>449.77167485714278</v>
      </c>
      <c r="BV26" s="23">
        <v>0.16718555542520167</v>
      </c>
      <c r="BW26" s="22">
        <v>1981.3263858870762</v>
      </c>
      <c r="BX26" s="23">
        <v>0.55820046446976823</v>
      </c>
      <c r="BY26" s="22">
        <v>407.27402656916382</v>
      </c>
      <c r="BZ26" s="23">
        <v>0.11474159553757492</v>
      </c>
      <c r="CA26" s="22">
        <v>1160.8885471581655</v>
      </c>
      <c r="CB26" s="23">
        <v>0.32705793999265653</v>
      </c>
      <c r="CC26" s="22">
        <v>1481.7090244587835</v>
      </c>
      <c r="CD26" s="23">
        <v>0.17873980626321057</v>
      </c>
      <c r="CE26" s="22">
        <v>1976.0856306640128</v>
      </c>
      <c r="CF26" s="23">
        <v>0.23837687221579382</v>
      </c>
      <c r="CG26" s="22">
        <v>4831.95934783742</v>
      </c>
      <c r="CH26" s="23">
        <v>0.58288332152099553</v>
      </c>
      <c r="CI26" s="22">
        <v>4106.1221254540787</v>
      </c>
      <c r="CJ26" s="23">
        <v>0.28522192254812173</v>
      </c>
      <c r="CK26" s="22">
        <v>2945.8606478383267</v>
      </c>
      <c r="CL26" s="23">
        <v>0.20462714256030221</v>
      </c>
      <c r="CM26" s="22">
        <v>7344.2532830763212</v>
      </c>
      <c r="CN26" s="23">
        <v>0.51015093489157592</v>
      </c>
      <c r="CO26" s="22">
        <v>1790.3910063324638</v>
      </c>
      <c r="CP26" s="23">
        <v>0.7097731894287348</v>
      </c>
      <c r="CQ26" s="22">
        <v>434.96639848298065</v>
      </c>
      <c r="CR26" s="23">
        <v>0.17243579020094035</v>
      </c>
      <c r="CS26" s="22">
        <v>297.12587998356423</v>
      </c>
      <c r="CT26" s="23">
        <v>0.11779102037032498</v>
      </c>
      <c r="CU26" s="22">
        <v>1118.7998479258958</v>
      </c>
      <c r="CV26" s="23">
        <v>0.31454907227642465</v>
      </c>
      <c r="CW26" s="22">
        <v>553.06317644066701</v>
      </c>
      <c r="CX26" s="23">
        <v>0.1554929680962801</v>
      </c>
      <c r="CY26" s="22">
        <v>1884.9741960678321</v>
      </c>
      <c r="CZ26" s="23">
        <v>0.52995795962729519</v>
      </c>
      <c r="DA26" s="22">
        <v>1196.9312711957202</v>
      </c>
      <c r="DB26" s="23">
        <v>0.14391528491981978</v>
      </c>
      <c r="DC26" s="22">
        <v>1957.8310729146797</v>
      </c>
      <c r="DD26" s="23">
        <v>0.23540350516693898</v>
      </c>
      <c r="DE26" s="22">
        <v>5162.1532070249268</v>
      </c>
      <c r="DF26" s="23">
        <v>0.62068120991324138</v>
      </c>
      <c r="DG26" s="22">
        <v>5521.5346798623659</v>
      </c>
      <c r="DH26" s="23">
        <v>0.37124731004098616</v>
      </c>
      <c r="DI26" s="22">
        <v>3398.7714783445936</v>
      </c>
      <c r="DJ26" s="23">
        <v>0.22852066353604944</v>
      </c>
      <c r="DK26" s="22">
        <v>5952.6222927837862</v>
      </c>
      <c r="DL26" s="23">
        <v>0.40023202642296429</v>
      </c>
      <c r="DM26" s="22">
        <v>1953.9332100553704</v>
      </c>
      <c r="DN26" s="23">
        <v>0.6750597723308176</v>
      </c>
      <c r="DO26" s="22">
        <v>581.05809928976691</v>
      </c>
      <c r="DP26" s="23">
        <v>0.2007483910908153</v>
      </c>
      <c r="DQ26" s="22">
        <v>359.46824837508177</v>
      </c>
      <c r="DR26" s="23">
        <v>0.12419183657836695</v>
      </c>
      <c r="DS26" s="22">
        <v>1540.1442312996021</v>
      </c>
      <c r="DT26" s="23">
        <v>0.37637979242282038</v>
      </c>
      <c r="DU26" s="22">
        <v>1187.8925161410202</v>
      </c>
      <c r="DV26" s="23">
        <v>0.29029666803901139</v>
      </c>
      <c r="DW26" s="22">
        <v>1363.9582594789399</v>
      </c>
      <c r="DX26" s="23">
        <v>0.33332353953816829</v>
      </c>
      <c r="DY26" s="22">
        <v>2027.4572385073936</v>
      </c>
      <c r="DZ26" s="23">
        <v>0.25708032103121414</v>
      </c>
      <c r="EA26" s="22">
        <v>1629.8208629138069</v>
      </c>
      <c r="EB26" s="23">
        <v>0.20666027509892854</v>
      </c>
      <c r="EC26" s="22">
        <v>4229.195784929766</v>
      </c>
      <c r="ED26" s="23">
        <v>0.53625940386985727</v>
      </c>
      <c r="EE26" s="22">
        <v>5443.2315494748345</v>
      </c>
      <c r="EF26" s="23">
        <v>0.36775961445584854</v>
      </c>
      <c r="EG26" s="22">
        <v>3387.8156340173359</v>
      </c>
      <c r="EH26" s="23">
        <v>0.22889009223462423</v>
      </c>
      <c r="EI26" s="22">
        <v>5970.0112674985749</v>
      </c>
      <c r="EJ26" s="23">
        <v>0.40335029330952732</v>
      </c>
      <c r="EK26" s="22">
        <v>1938.3281017875133</v>
      </c>
      <c r="EL26" s="23">
        <v>0.68671978768074382</v>
      </c>
      <c r="EM26" s="22">
        <v>492.77320536026178</v>
      </c>
      <c r="EN26" s="23">
        <v>0.17458195578328092</v>
      </c>
      <c r="EO26" s="22">
        <v>391.48825057244352</v>
      </c>
      <c r="EP26" s="23">
        <v>0.13869825653597512</v>
      </c>
      <c r="EQ26" s="22">
        <v>1580.2967048531207</v>
      </c>
      <c r="ER26" s="23">
        <v>0.38619223683822673</v>
      </c>
      <c r="ES26" s="22">
        <v>1206.2525413279006</v>
      </c>
      <c r="ET26" s="23">
        <v>0.29478348318806058</v>
      </c>
      <c r="EU26" s="22">
        <v>1305.4457607385402</v>
      </c>
      <c r="EV26" s="23">
        <v>0.31902427997371258</v>
      </c>
      <c r="EW26" s="22">
        <v>1924.6067428342012</v>
      </c>
      <c r="EX26" s="23">
        <v>0.24403894193640802</v>
      </c>
      <c r="EY26" s="22">
        <v>1688.789887329174</v>
      </c>
      <c r="EZ26" s="23">
        <v>0.21413751084016705</v>
      </c>
      <c r="FA26" s="22">
        <v>4273.077256187591</v>
      </c>
      <c r="FB26" s="23">
        <v>0.54182354722342518</v>
      </c>
      <c r="FC26" s="20">
        <v>5086.7547561706979</v>
      </c>
      <c r="FD26" s="21">
        <v>0.3441317065095163</v>
      </c>
      <c r="FE26" s="20">
        <v>3404.6674737199878</v>
      </c>
      <c r="FF26" s="21">
        <v>0.23033428659154048</v>
      </c>
      <c r="FG26" s="20">
        <v>6289.9962211000611</v>
      </c>
      <c r="FH26" s="21">
        <v>0.425534006898943</v>
      </c>
      <c r="FI26" s="20">
        <v>1843.1457526567945</v>
      </c>
      <c r="FJ26" s="21">
        <v>0.65757364330020929</v>
      </c>
      <c r="FK26" s="20">
        <v>466.43722280825665</v>
      </c>
      <c r="FL26" s="21">
        <v>0.16640942450196419</v>
      </c>
      <c r="FM26" s="20">
        <v>493.36658225516805</v>
      </c>
      <c r="FN26" s="21">
        <v>0.17601693219782669</v>
      </c>
      <c r="FO26" s="20">
        <v>1494.5850858760036</v>
      </c>
      <c r="FP26" s="21">
        <v>0.36524606783455521</v>
      </c>
      <c r="FQ26" s="20">
        <v>1211.8140873649218</v>
      </c>
      <c r="FR26" s="21">
        <v>0.29614261144398868</v>
      </c>
      <c r="FS26" s="20">
        <v>1385.5958336786373</v>
      </c>
      <c r="FT26" s="21">
        <v>0.33861132072145617</v>
      </c>
      <c r="FU26" s="20">
        <v>1749.0239176379</v>
      </c>
      <c r="FV26" s="21">
        <v>0.22177514854451194</v>
      </c>
      <c r="FW26" s="20">
        <v>1726.416163546809</v>
      </c>
      <c r="FX26" s="21">
        <v>0.21890849934020556</v>
      </c>
      <c r="FY26" s="20">
        <v>4411.0338051662557</v>
      </c>
      <c r="FZ26" s="21">
        <v>0.5593163521152823</v>
      </c>
    </row>
    <row r="28" spans="1:182" ht="24" thickBot="1" x14ac:dyDescent="0.4">
      <c r="AL28" s="28"/>
      <c r="AM28" s="173">
        <v>2013</v>
      </c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5"/>
    </row>
    <row r="29" spans="1:182" ht="15.75" thickBot="1" x14ac:dyDescent="0.3">
      <c r="AL29" s="25"/>
      <c r="AM29" s="176" t="s">
        <v>33</v>
      </c>
      <c r="AN29" s="177"/>
      <c r="AO29" s="177"/>
      <c r="AP29" s="177"/>
      <c r="AQ29" s="177"/>
      <c r="AR29" s="178"/>
      <c r="AS29" s="176" t="s">
        <v>29</v>
      </c>
      <c r="AT29" s="177"/>
      <c r="AU29" s="177"/>
      <c r="AV29" s="177"/>
      <c r="AW29" s="177"/>
      <c r="AX29" s="178"/>
      <c r="AY29" s="176" t="s">
        <v>30</v>
      </c>
      <c r="AZ29" s="177"/>
      <c r="BA29" s="177"/>
      <c r="BB29" s="177"/>
      <c r="BC29" s="177"/>
      <c r="BD29" s="178"/>
      <c r="BE29" s="176" t="s">
        <v>5</v>
      </c>
      <c r="BF29" s="177"/>
      <c r="BG29" s="177"/>
      <c r="BH29" s="177"/>
      <c r="BI29" s="177"/>
      <c r="BJ29" s="178"/>
    </row>
    <row r="30" spans="1:182" ht="15.75" thickBot="1" x14ac:dyDescent="0.3">
      <c r="AL30" s="25"/>
      <c r="AM30" s="171" t="s">
        <v>34</v>
      </c>
      <c r="AN30" s="172"/>
      <c r="AO30" s="171" t="s">
        <v>35</v>
      </c>
      <c r="AP30" s="172"/>
      <c r="AQ30" s="171" t="s">
        <v>36</v>
      </c>
      <c r="AR30" s="172"/>
      <c r="AS30" s="171" t="s">
        <v>34</v>
      </c>
      <c r="AT30" s="172"/>
      <c r="AU30" s="171" t="s">
        <v>35</v>
      </c>
      <c r="AV30" s="172"/>
      <c r="AW30" s="171" t="s">
        <v>36</v>
      </c>
      <c r="AX30" s="172"/>
      <c r="AY30" s="171" t="s">
        <v>34</v>
      </c>
      <c r="AZ30" s="172"/>
      <c r="BA30" s="171" t="s">
        <v>35</v>
      </c>
      <c r="BB30" s="172"/>
      <c r="BC30" s="171" t="s">
        <v>36</v>
      </c>
      <c r="BD30" s="172"/>
      <c r="BE30" s="171" t="s">
        <v>34</v>
      </c>
      <c r="BF30" s="172"/>
      <c r="BG30" s="171" t="s">
        <v>35</v>
      </c>
      <c r="BH30" s="172"/>
      <c r="BI30" s="171" t="s">
        <v>36</v>
      </c>
      <c r="BJ30" s="172"/>
    </row>
    <row r="31" spans="1:182" ht="15.75" thickBot="1" x14ac:dyDescent="0.3">
      <c r="AL31" s="26" t="s">
        <v>0</v>
      </c>
      <c r="AM31" s="18" t="s">
        <v>37</v>
      </c>
      <c r="AN31" s="18" t="s">
        <v>38</v>
      </c>
      <c r="AO31" s="18" t="s">
        <v>37</v>
      </c>
      <c r="AP31" s="19" t="s">
        <v>38</v>
      </c>
      <c r="AQ31" s="18" t="s">
        <v>37</v>
      </c>
      <c r="AR31" s="19" t="s">
        <v>38</v>
      </c>
      <c r="AS31" s="18" t="s">
        <v>37</v>
      </c>
      <c r="AT31" s="18" t="s">
        <v>38</v>
      </c>
      <c r="AU31" s="18" t="s">
        <v>37</v>
      </c>
      <c r="AV31" s="19" t="s">
        <v>38</v>
      </c>
      <c r="AW31" s="18" t="s">
        <v>37</v>
      </c>
      <c r="AX31" s="19" t="s">
        <v>38</v>
      </c>
      <c r="AY31" s="18" t="s">
        <v>37</v>
      </c>
      <c r="AZ31" s="18" t="s">
        <v>38</v>
      </c>
      <c r="BA31" s="18" t="s">
        <v>37</v>
      </c>
      <c r="BB31" s="19" t="s">
        <v>38</v>
      </c>
      <c r="BC31" s="30" t="s">
        <v>37</v>
      </c>
      <c r="BD31" s="19" t="s">
        <v>38</v>
      </c>
      <c r="BE31" s="18" t="s">
        <v>37</v>
      </c>
      <c r="BF31" s="18" t="s">
        <v>38</v>
      </c>
      <c r="BG31" s="18" t="s">
        <v>37</v>
      </c>
      <c r="BH31" s="19" t="s">
        <v>38</v>
      </c>
      <c r="BI31" s="18" t="s">
        <v>37</v>
      </c>
      <c r="BJ31" s="19" t="s">
        <v>38</v>
      </c>
    </row>
    <row r="32" spans="1:182" ht="15.75" thickBot="1" x14ac:dyDescent="0.3">
      <c r="AL32" s="1" t="s">
        <v>7</v>
      </c>
      <c r="AM32" s="26"/>
      <c r="AN32" s="26"/>
      <c r="AO32" s="26"/>
      <c r="AP32" s="26"/>
      <c r="AQ32" s="26"/>
      <c r="AR32" s="26"/>
      <c r="AS32" s="20">
        <v>292.24999999999972</v>
      </c>
      <c r="AT32" s="21">
        <v>0.69115977674770579</v>
      </c>
      <c r="AU32" s="20">
        <v>100.34999999999997</v>
      </c>
      <c r="AV32" s="20">
        <v>0.23732381042474704</v>
      </c>
      <c r="AW32" s="20">
        <v>30.239999999999984</v>
      </c>
      <c r="AX32" s="20">
        <v>7.1516412827547074E-2</v>
      </c>
      <c r="AY32" s="20">
        <v>124.8000000000001</v>
      </c>
      <c r="AZ32" s="21">
        <v>0.50336800000000004</v>
      </c>
      <c r="BA32" s="20">
        <v>20.960000000000008</v>
      </c>
      <c r="BB32" s="20">
        <v>8.4540000000000004E-2</v>
      </c>
      <c r="BC32" s="20">
        <v>102.17000000000007</v>
      </c>
      <c r="BD32" s="20">
        <v>0.41209200000000001</v>
      </c>
      <c r="BE32" s="20">
        <v>113.22999999999999</v>
      </c>
      <c r="BF32" s="21">
        <v>0.21803500000000001</v>
      </c>
      <c r="BG32" s="20">
        <v>99.399999999999949</v>
      </c>
      <c r="BH32" s="20">
        <v>0.19140399999999999</v>
      </c>
      <c r="BI32" s="20">
        <v>306.69000000000011</v>
      </c>
      <c r="BJ32" s="20">
        <v>0.590561</v>
      </c>
    </row>
    <row r="33" spans="38:62" ht="15.75" thickBot="1" x14ac:dyDescent="0.3">
      <c r="AL33" s="1" t="s">
        <v>8</v>
      </c>
      <c r="AM33" s="26"/>
      <c r="AN33" s="26"/>
      <c r="AO33" s="26"/>
      <c r="AP33" s="26"/>
      <c r="AQ33" s="26"/>
      <c r="AR33" s="26"/>
      <c r="AS33" s="20">
        <v>130.04000000000008</v>
      </c>
      <c r="AT33" s="21">
        <v>0.56900323794521757</v>
      </c>
      <c r="AU33" s="20">
        <v>80.17000000000003</v>
      </c>
      <c r="AV33" s="20">
        <v>0.35079198389778599</v>
      </c>
      <c r="AW33" s="20">
        <v>18.329999999999998</v>
      </c>
      <c r="AX33" s="20">
        <v>8.0204778156996559E-2</v>
      </c>
      <c r="AY33" s="20">
        <v>65.820000000000007</v>
      </c>
      <c r="AZ33" s="21">
        <v>0.463065</v>
      </c>
      <c r="BA33" s="20">
        <v>15.069999999999997</v>
      </c>
      <c r="BB33" s="20">
        <v>0.10602200000000001</v>
      </c>
      <c r="BC33" s="20">
        <v>61.249999999999986</v>
      </c>
      <c r="BD33" s="20">
        <v>0.43091299999999999</v>
      </c>
      <c r="BE33" s="20">
        <v>50.16</v>
      </c>
      <c r="BF33" s="21">
        <v>0.23289099999999999</v>
      </c>
      <c r="BG33" s="20">
        <v>38.65000000000002</v>
      </c>
      <c r="BH33" s="20">
        <v>0.17945</v>
      </c>
      <c r="BI33" s="20">
        <v>126.57000000000008</v>
      </c>
      <c r="BJ33" s="20">
        <v>0.58765900000000004</v>
      </c>
    </row>
    <row r="34" spans="38:62" ht="15.75" thickBot="1" x14ac:dyDescent="0.3">
      <c r="AL34" s="1" t="s">
        <v>9</v>
      </c>
      <c r="AM34" s="26"/>
      <c r="AN34" s="26"/>
      <c r="AO34" s="26"/>
      <c r="AP34" s="26"/>
      <c r="AQ34" s="26"/>
      <c r="AR34" s="26"/>
      <c r="AS34" s="20">
        <v>78.040000000000006</v>
      </c>
      <c r="AT34" s="21">
        <v>0.66535936567482323</v>
      </c>
      <c r="AU34" s="20">
        <v>24.209999999999997</v>
      </c>
      <c r="AV34" s="20">
        <v>0.20641145877738937</v>
      </c>
      <c r="AW34" s="20">
        <v>15.039999999999997</v>
      </c>
      <c r="AX34" s="20">
        <v>0.12822917554778751</v>
      </c>
      <c r="AY34" s="20">
        <v>33.339999999999996</v>
      </c>
      <c r="AZ34" s="21">
        <v>0.49738900000000003</v>
      </c>
      <c r="BA34" s="20">
        <v>8.0799999999999983</v>
      </c>
      <c r="BB34" s="20">
        <v>0.120543</v>
      </c>
      <c r="BC34" s="20">
        <v>25.61</v>
      </c>
      <c r="BD34" s="20">
        <v>0.38206800000000002</v>
      </c>
      <c r="BE34" s="20">
        <v>39.219999999999992</v>
      </c>
      <c r="BF34" s="21">
        <v>0.23435900000000001</v>
      </c>
      <c r="BG34" s="20">
        <v>47.320000000000022</v>
      </c>
      <c r="BH34" s="20">
        <v>0.28276099999999998</v>
      </c>
      <c r="BI34" s="20">
        <v>80.809999999999945</v>
      </c>
      <c r="BJ34" s="20">
        <v>0.48287999999999998</v>
      </c>
    </row>
    <row r="35" spans="38:62" ht="15.75" thickBot="1" x14ac:dyDescent="0.3">
      <c r="AL35" s="1" t="s">
        <v>10</v>
      </c>
      <c r="AM35" s="26"/>
      <c r="AN35" s="26"/>
      <c r="AO35" s="26"/>
      <c r="AP35" s="26"/>
      <c r="AQ35" s="26"/>
      <c r="AR35" s="26"/>
      <c r="AS35" s="20">
        <v>59.03000000000003</v>
      </c>
      <c r="AT35" s="21">
        <v>0.68488223691843619</v>
      </c>
      <c r="AU35" s="20">
        <v>8.83</v>
      </c>
      <c r="AV35" s="20">
        <v>0.1024480798236454</v>
      </c>
      <c r="AW35" s="20">
        <v>18.329999999999998</v>
      </c>
      <c r="AX35" s="20">
        <v>0.21266968325791846</v>
      </c>
      <c r="AY35" s="20">
        <v>89.329999999999941</v>
      </c>
      <c r="AZ35" s="21">
        <v>0.53920400000000002</v>
      </c>
      <c r="BA35" s="20">
        <v>16.449999999999996</v>
      </c>
      <c r="BB35" s="20">
        <v>9.9293999999999993E-2</v>
      </c>
      <c r="BC35" s="20">
        <v>59.890000000000036</v>
      </c>
      <c r="BD35" s="20">
        <v>0.36150199999999999</v>
      </c>
      <c r="BE35" s="20">
        <v>59.039999999999985</v>
      </c>
      <c r="BF35" s="21">
        <v>0.124261</v>
      </c>
      <c r="BG35" s="20">
        <v>75.230000000000288</v>
      </c>
      <c r="BH35" s="20">
        <v>0.158336</v>
      </c>
      <c r="BI35" s="20">
        <v>340.86000000000018</v>
      </c>
      <c r="BJ35" s="20">
        <v>0.71740400000000004</v>
      </c>
    </row>
    <row r="36" spans="38:62" ht="15.75" thickBot="1" x14ac:dyDescent="0.3">
      <c r="AL36" s="1" t="s">
        <v>11</v>
      </c>
      <c r="AM36" s="26"/>
      <c r="AN36" s="26"/>
      <c r="AO36" s="26"/>
      <c r="AP36" s="26"/>
      <c r="AQ36" s="26"/>
      <c r="AR36" s="26"/>
      <c r="AS36" s="20">
        <v>55.67000000000003</v>
      </c>
      <c r="AT36" s="21">
        <v>0.48970795214637591</v>
      </c>
      <c r="AU36" s="20">
        <v>15.83</v>
      </c>
      <c r="AV36" s="20">
        <v>0.13925052779732577</v>
      </c>
      <c r="AW36" s="20">
        <v>42.180000000000007</v>
      </c>
      <c r="AX36" s="20">
        <v>0.37104152005629831</v>
      </c>
      <c r="AY36" s="20">
        <v>67.230000000000061</v>
      </c>
      <c r="AZ36" s="21">
        <v>0.56548100000000001</v>
      </c>
      <c r="BA36" s="20">
        <v>21.129999999999981</v>
      </c>
      <c r="BB36" s="20">
        <v>0.177727</v>
      </c>
      <c r="BC36" s="20">
        <v>30.529999999999983</v>
      </c>
      <c r="BD36" s="20">
        <v>0.25679200000000002</v>
      </c>
      <c r="BE36" s="20">
        <v>53.829999999999963</v>
      </c>
      <c r="BF36" s="21">
        <v>0.11258700000000001</v>
      </c>
      <c r="BG36" s="20">
        <v>85.700000000000287</v>
      </c>
      <c r="BH36" s="20">
        <v>0.17924399999999999</v>
      </c>
      <c r="BI36" s="20">
        <v>338.59000000000066</v>
      </c>
      <c r="BJ36" s="20">
        <v>0.70816900000000005</v>
      </c>
    </row>
    <row r="37" spans="38:62" ht="15.75" thickBot="1" x14ac:dyDescent="0.3">
      <c r="AL37" s="1" t="s">
        <v>12</v>
      </c>
      <c r="AM37" s="26"/>
      <c r="AN37" s="26"/>
      <c r="AO37" s="26"/>
      <c r="AP37" s="26"/>
      <c r="AQ37" s="26"/>
      <c r="AR37" s="26"/>
      <c r="AS37" s="20">
        <v>57.02</v>
      </c>
      <c r="AT37" s="21">
        <v>0.81597023468803653</v>
      </c>
      <c r="AU37" s="20">
        <v>8.2999999999999989</v>
      </c>
      <c r="AV37" s="20">
        <v>0.11877504293073837</v>
      </c>
      <c r="AW37" s="20">
        <v>4.5599999999999987</v>
      </c>
      <c r="AX37" s="20">
        <v>6.5254722381224928E-2</v>
      </c>
      <c r="AY37" s="20">
        <v>46.630000000000017</v>
      </c>
      <c r="AZ37" s="21">
        <v>0.67687600000000003</v>
      </c>
      <c r="BA37" s="20">
        <v>10.190000000000007</v>
      </c>
      <c r="BB37" s="20">
        <v>0.14791699999999999</v>
      </c>
      <c r="BC37" s="20">
        <v>12.070000000000004</v>
      </c>
      <c r="BD37" s="20">
        <v>0.175207</v>
      </c>
      <c r="BE37" s="20">
        <v>59.440000000000062</v>
      </c>
      <c r="BF37" s="21">
        <v>0.307342</v>
      </c>
      <c r="BG37" s="20">
        <v>35.650000000000006</v>
      </c>
      <c r="BH37" s="20">
        <v>0.184333</v>
      </c>
      <c r="BI37" s="20">
        <v>98.30999999999996</v>
      </c>
      <c r="BJ37" s="20">
        <v>0.50832500000000003</v>
      </c>
    </row>
    <row r="38" spans="38:62" ht="15.75" thickBot="1" x14ac:dyDescent="0.3">
      <c r="AL38" s="1" t="s">
        <v>13</v>
      </c>
      <c r="AM38" s="26"/>
      <c r="AN38" s="26"/>
      <c r="AO38" s="26"/>
      <c r="AP38" s="26"/>
      <c r="AQ38" s="26"/>
      <c r="AR38" s="26"/>
      <c r="AS38" s="20">
        <v>62.510000000000005</v>
      </c>
      <c r="AT38" s="21">
        <v>0.60542372881355955</v>
      </c>
      <c r="AU38" s="20">
        <v>11.379999999999997</v>
      </c>
      <c r="AV38" s="20">
        <v>0.1102179176755448</v>
      </c>
      <c r="AW38" s="20">
        <v>29.359999999999971</v>
      </c>
      <c r="AX38" s="20">
        <v>0.28435835351089567</v>
      </c>
      <c r="AY38" s="20">
        <v>90.879999999999939</v>
      </c>
      <c r="AZ38" s="21">
        <v>0.55590899999999999</v>
      </c>
      <c r="BA38" s="20">
        <v>17.850000000000001</v>
      </c>
      <c r="BB38" s="20">
        <v>0.10918799999999999</v>
      </c>
      <c r="BC38" s="20">
        <v>54.750000000000043</v>
      </c>
      <c r="BD38" s="20">
        <v>0.33490300000000001</v>
      </c>
      <c r="BE38" s="20">
        <v>112.56999999999985</v>
      </c>
      <c r="BF38" s="21">
        <v>0.20272999999999999</v>
      </c>
      <c r="BG38" s="20">
        <v>89.300000000000111</v>
      </c>
      <c r="BH38" s="20">
        <v>0.16082299999999999</v>
      </c>
      <c r="BI38" s="20">
        <v>353.40000000000208</v>
      </c>
      <c r="BJ38" s="20">
        <v>0.63644699999999998</v>
      </c>
    </row>
    <row r="39" spans="38:62" ht="15.75" thickBot="1" x14ac:dyDescent="0.3">
      <c r="AL39" s="1" t="s">
        <v>14</v>
      </c>
      <c r="AM39" s="26"/>
      <c r="AN39" s="26"/>
      <c r="AO39" s="26"/>
      <c r="AP39" s="26"/>
      <c r="AQ39" s="26"/>
      <c r="AR39" s="26"/>
      <c r="AS39" s="20">
        <v>248.6999999999997</v>
      </c>
      <c r="AT39" s="21">
        <v>0.74510156390436788</v>
      </c>
      <c r="AU39" s="20">
        <v>39.530000000000008</v>
      </c>
      <c r="AV39" s="20">
        <v>0.11843130205524609</v>
      </c>
      <c r="AW39" s="20">
        <v>45.550000000000033</v>
      </c>
      <c r="AX39" s="20">
        <v>0.13646713404038607</v>
      </c>
      <c r="AY39" s="20">
        <v>208.89000000000027</v>
      </c>
      <c r="AZ39" s="21">
        <v>0.57913999999999999</v>
      </c>
      <c r="BA39" s="20">
        <v>58.220000000000091</v>
      </c>
      <c r="BB39" s="20">
        <v>0.161413</v>
      </c>
      <c r="BC39" s="20">
        <v>93.580000000000013</v>
      </c>
      <c r="BD39" s="20">
        <v>0.25944699999999998</v>
      </c>
      <c r="BE39" s="20">
        <v>158.03000000000006</v>
      </c>
      <c r="BF39" s="21">
        <v>0.16611999999999999</v>
      </c>
      <c r="BG39" s="20">
        <v>231.97000000000415</v>
      </c>
      <c r="BH39" s="20">
        <v>0.24384500000000001</v>
      </c>
      <c r="BI39" s="20">
        <v>561.29999999999939</v>
      </c>
      <c r="BJ39" s="20">
        <v>0.59003499999999998</v>
      </c>
    </row>
    <row r="40" spans="38:62" ht="15.75" thickBot="1" x14ac:dyDescent="0.3">
      <c r="AL40" s="1" t="s">
        <v>15</v>
      </c>
      <c r="AM40" s="26"/>
      <c r="AN40" s="26"/>
      <c r="AO40" s="26"/>
      <c r="AP40" s="26"/>
      <c r="AQ40" s="26"/>
      <c r="AR40" s="26"/>
      <c r="AS40" s="20">
        <v>251.0000000000004</v>
      </c>
      <c r="AT40" s="21">
        <v>0.73077706932192066</v>
      </c>
      <c r="AU40" s="20">
        <v>52.220000000000013</v>
      </c>
      <c r="AV40" s="20">
        <v>0.15203656796809023</v>
      </c>
      <c r="AW40" s="20">
        <v>40.249999999999993</v>
      </c>
      <c r="AX40" s="20">
        <v>0.11718636270998906</v>
      </c>
      <c r="AY40" s="20">
        <v>107.82000000000009</v>
      </c>
      <c r="AZ40" s="21">
        <v>0.530532</v>
      </c>
      <c r="BA40" s="20">
        <v>26.240000000000002</v>
      </c>
      <c r="BB40" s="20">
        <v>0.12911500000000001</v>
      </c>
      <c r="BC40" s="20">
        <v>69.17000000000003</v>
      </c>
      <c r="BD40" s="20">
        <v>0.34035300000000002</v>
      </c>
      <c r="BE40" s="20">
        <v>120.92999999999988</v>
      </c>
      <c r="BF40" s="21">
        <v>0.31174800000000003</v>
      </c>
      <c r="BG40" s="20">
        <v>83.670000000000243</v>
      </c>
      <c r="BH40" s="20">
        <v>0.215694</v>
      </c>
      <c r="BI40" s="20">
        <v>183.31000000000051</v>
      </c>
      <c r="BJ40" s="20">
        <v>0.47255799999999998</v>
      </c>
    </row>
    <row r="41" spans="38:62" ht="15.75" thickBot="1" x14ac:dyDescent="0.3">
      <c r="AL41" s="1" t="s">
        <v>16</v>
      </c>
      <c r="AM41" s="26"/>
      <c r="AN41" s="26"/>
      <c r="AO41" s="26"/>
      <c r="AP41" s="26"/>
      <c r="AQ41" s="26"/>
      <c r="AR41" s="26"/>
      <c r="AS41" s="20">
        <v>221.53999999999994</v>
      </c>
      <c r="AT41" s="21">
        <v>0.73518284993694827</v>
      </c>
      <c r="AU41" s="20">
        <v>42.629999999999967</v>
      </c>
      <c r="AV41" s="20">
        <v>0.14146810911263019</v>
      </c>
      <c r="AW41" s="20">
        <v>37.170000000000016</v>
      </c>
      <c r="AX41" s="20">
        <v>0.12334904095042154</v>
      </c>
      <c r="AY41" s="20">
        <v>178.14000000000007</v>
      </c>
      <c r="AZ41" s="21">
        <v>0.60425399999999996</v>
      </c>
      <c r="BA41" s="20">
        <v>38.850000000000023</v>
      </c>
      <c r="BB41" s="20">
        <v>0.13178000000000001</v>
      </c>
      <c r="BC41" s="20">
        <v>77.82000000000005</v>
      </c>
      <c r="BD41" s="20">
        <v>0.26396700000000001</v>
      </c>
      <c r="BE41" s="20">
        <v>296.4699999999998</v>
      </c>
      <c r="BF41" s="21">
        <v>0.37575900000000001</v>
      </c>
      <c r="BG41" s="20">
        <v>288.26999999999504</v>
      </c>
      <c r="BH41" s="20">
        <v>0.36536600000000002</v>
      </c>
      <c r="BI41" s="20">
        <v>204.25000000000051</v>
      </c>
      <c r="BJ41" s="20">
        <v>0.25887500000000002</v>
      </c>
    </row>
    <row r="42" spans="38:62" ht="15.75" thickBot="1" x14ac:dyDescent="0.3">
      <c r="AL42" s="1" t="s">
        <v>17</v>
      </c>
      <c r="AM42" s="26"/>
      <c r="AN42" s="26"/>
      <c r="AO42" s="26"/>
      <c r="AP42" s="26"/>
      <c r="AQ42" s="26"/>
      <c r="AR42" s="26"/>
      <c r="AS42" s="20">
        <v>303.15999999999991</v>
      </c>
      <c r="AT42" s="21">
        <v>0.71201089764667191</v>
      </c>
      <c r="AU42" s="20">
        <v>67.609999999999985</v>
      </c>
      <c r="AV42" s="20">
        <v>0.15879092489078867</v>
      </c>
      <c r="AW42" s="20">
        <v>55.010000000000026</v>
      </c>
      <c r="AX42" s="20">
        <v>0.12919817746253942</v>
      </c>
      <c r="AY42" s="20">
        <v>163.52000000000015</v>
      </c>
      <c r="AZ42" s="21">
        <v>0.64624700000000002</v>
      </c>
      <c r="BA42" s="20">
        <v>14.42</v>
      </c>
      <c r="BB42" s="20">
        <v>5.6988999999999998E-2</v>
      </c>
      <c r="BC42" s="20">
        <v>75.089999999999989</v>
      </c>
      <c r="BD42" s="20">
        <v>0.296763</v>
      </c>
      <c r="BE42" s="20">
        <v>166.66000000000017</v>
      </c>
      <c r="BF42" s="21">
        <v>0.15367900000000001</v>
      </c>
      <c r="BG42" s="20">
        <v>323.10999999999882</v>
      </c>
      <c r="BH42" s="20">
        <v>0.29794300000000001</v>
      </c>
      <c r="BI42" s="20">
        <v>594.69999999999641</v>
      </c>
      <c r="BJ42" s="20">
        <v>0.54837800000000003</v>
      </c>
    </row>
    <row r="43" spans="38:62" ht="15.75" thickBot="1" x14ac:dyDescent="0.3">
      <c r="AL43" s="1" t="s">
        <v>18</v>
      </c>
      <c r="AM43" s="26"/>
      <c r="AN43" s="26"/>
      <c r="AO43" s="26"/>
      <c r="AP43" s="26"/>
      <c r="AQ43" s="26"/>
      <c r="AR43" s="26"/>
      <c r="AS43" s="20">
        <v>164.45999999999998</v>
      </c>
      <c r="AT43" s="21">
        <v>0.8169489841537928</v>
      </c>
      <c r="AU43" s="20">
        <v>19.229999999999993</v>
      </c>
      <c r="AV43" s="20">
        <v>9.5524315731955689E-2</v>
      </c>
      <c r="AW43" s="20">
        <v>17.61999999999999</v>
      </c>
      <c r="AX43" s="20">
        <v>8.7526700114251621E-2</v>
      </c>
      <c r="AY43" s="20">
        <v>47.629999999999974</v>
      </c>
      <c r="AZ43" s="21">
        <v>0.33361400000000002</v>
      </c>
      <c r="BA43" s="20">
        <v>19.490000000000006</v>
      </c>
      <c r="BB43" s="20">
        <v>0.136513</v>
      </c>
      <c r="BC43" s="20">
        <v>75.649999999999949</v>
      </c>
      <c r="BD43" s="20">
        <v>0.52987300000000004</v>
      </c>
      <c r="BE43" s="20">
        <v>40.829999999999977</v>
      </c>
      <c r="BF43" s="21">
        <v>0.130798</v>
      </c>
      <c r="BG43" s="20">
        <v>32.29</v>
      </c>
      <c r="BH43" s="20">
        <v>0.10344100000000001</v>
      </c>
      <c r="BI43" s="20">
        <v>239.0399999999994</v>
      </c>
      <c r="BJ43" s="20">
        <v>0.76576100000000002</v>
      </c>
    </row>
    <row r="44" spans="38:62" ht="15.75" thickBot="1" x14ac:dyDescent="0.3">
      <c r="AL44" s="1" t="s">
        <v>19</v>
      </c>
      <c r="AM44" s="26"/>
      <c r="AN44" s="26"/>
      <c r="AO44" s="26"/>
      <c r="AP44" s="26"/>
      <c r="AQ44" s="26"/>
      <c r="AR44" s="26"/>
      <c r="AS44" s="20">
        <v>188.66000000000008</v>
      </c>
      <c r="AT44" s="21">
        <v>0.74981121577043852</v>
      </c>
      <c r="AU44" s="20">
        <v>48.88000000000001</v>
      </c>
      <c r="AV44" s="20">
        <v>0.19426890823099238</v>
      </c>
      <c r="AW44" s="20">
        <v>14.069999999999995</v>
      </c>
      <c r="AX44" s="20">
        <v>5.591987599856918E-2</v>
      </c>
      <c r="AY44" s="20">
        <v>80.370000000000118</v>
      </c>
      <c r="AZ44" s="21">
        <v>0.48901699999999998</v>
      </c>
      <c r="BA44" s="20">
        <v>13.200000000000001</v>
      </c>
      <c r="BB44" s="20">
        <v>8.0315999999999999E-2</v>
      </c>
      <c r="BC44" s="20">
        <v>70.779999999999959</v>
      </c>
      <c r="BD44" s="20">
        <v>0.43066599999999999</v>
      </c>
      <c r="BE44" s="20">
        <v>67.30999999999996</v>
      </c>
      <c r="BF44" s="21">
        <v>0.25066100000000002</v>
      </c>
      <c r="BG44" s="20">
        <v>33.100000000000009</v>
      </c>
      <c r="BH44" s="20">
        <v>0.123264</v>
      </c>
      <c r="BI44" s="20">
        <v>168.12000000000006</v>
      </c>
      <c r="BJ44" s="20">
        <v>0.62607500000000005</v>
      </c>
    </row>
    <row r="45" spans="38:62" ht="15.75" thickBot="1" x14ac:dyDescent="0.3">
      <c r="AL45" s="1" t="s">
        <v>20</v>
      </c>
      <c r="AM45" s="26"/>
      <c r="AN45" s="26"/>
      <c r="AO45" s="26"/>
      <c r="AP45" s="26"/>
      <c r="AQ45" s="26"/>
      <c r="AR45" s="26"/>
      <c r="AS45" s="20">
        <v>91.010000000000076</v>
      </c>
      <c r="AT45" s="21">
        <v>0.71318862158138085</v>
      </c>
      <c r="AU45" s="20">
        <v>23.369999999999997</v>
      </c>
      <c r="AV45" s="20">
        <v>0.1831361178591018</v>
      </c>
      <c r="AW45" s="20">
        <v>13.230000000000004</v>
      </c>
      <c r="AX45" s="20">
        <v>0.10367526055951724</v>
      </c>
      <c r="AY45" s="20">
        <v>48.04</v>
      </c>
      <c r="AZ45" s="21">
        <v>0.38993499999999998</v>
      </c>
      <c r="BA45" s="20">
        <v>26.629999999999992</v>
      </c>
      <c r="BB45" s="20">
        <v>0.21615300000000001</v>
      </c>
      <c r="BC45" s="20">
        <v>48.52999999999998</v>
      </c>
      <c r="BD45" s="20">
        <v>0.39391199999999998</v>
      </c>
      <c r="BE45" s="20">
        <v>74.150000000000063</v>
      </c>
      <c r="BF45" s="21">
        <v>0.39449899999999999</v>
      </c>
      <c r="BG45" s="20">
        <v>47.719999999999949</v>
      </c>
      <c r="BH45" s="20">
        <v>0.253884</v>
      </c>
      <c r="BI45" s="20">
        <v>66.09</v>
      </c>
      <c r="BJ45" s="20">
        <v>0.35161700000000001</v>
      </c>
    </row>
    <row r="46" spans="38:62" ht="15.75" thickBot="1" x14ac:dyDescent="0.3">
      <c r="AL46" s="1" t="s">
        <v>21</v>
      </c>
      <c r="AM46" s="26"/>
      <c r="AN46" s="26"/>
      <c r="AO46" s="26"/>
      <c r="AP46" s="26"/>
      <c r="AQ46" s="26"/>
      <c r="AR46" s="26"/>
      <c r="AS46" s="20">
        <v>44.620000000000005</v>
      </c>
      <c r="AT46" s="21">
        <v>0.6002959773980896</v>
      </c>
      <c r="AU46" s="20">
        <v>20.559999999999995</v>
      </c>
      <c r="AV46" s="20">
        <v>0.27660433203282647</v>
      </c>
      <c r="AW46" s="20">
        <v>9.1499999999999986</v>
      </c>
      <c r="AX46" s="20">
        <v>0.12309969056908378</v>
      </c>
      <c r="AY46" s="20">
        <v>22.570000000000011</v>
      </c>
      <c r="AZ46" s="21">
        <v>0.325685</v>
      </c>
      <c r="BA46" s="20">
        <v>9.2899999999999974</v>
      </c>
      <c r="BB46" s="20">
        <v>0.13405500000000001</v>
      </c>
      <c r="BC46" s="20">
        <v>37.439999999999991</v>
      </c>
      <c r="BD46" s="20">
        <v>0.54025999999999996</v>
      </c>
      <c r="BE46" s="20">
        <v>71.020000000000039</v>
      </c>
      <c r="BF46" s="21">
        <v>0.51445099999999999</v>
      </c>
      <c r="BG46" s="20">
        <v>34.339999999999989</v>
      </c>
      <c r="BH46" s="20">
        <v>0.24875</v>
      </c>
      <c r="BI46" s="20">
        <v>32.690000000000019</v>
      </c>
      <c r="BJ46" s="20">
        <v>0.23679800000000001</v>
      </c>
    </row>
    <row r="47" spans="38:62" ht="15.75" thickBot="1" x14ac:dyDescent="0.3">
      <c r="AL47" s="1" t="s">
        <v>22</v>
      </c>
      <c r="AM47" s="26"/>
      <c r="AN47" s="26"/>
      <c r="AO47" s="26"/>
      <c r="AP47" s="26"/>
      <c r="AQ47" s="26"/>
      <c r="AR47" s="26"/>
      <c r="AS47" s="20">
        <v>255.09999999999997</v>
      </c>
      <c r="AT47" s="21">
        <v>0.79567075262780329</v>
      </c>
      <c r="AU47" s="20">
        <v>41.080000000000005</v>
      </c>
      <c r="AV47" s="20">
        <v>0.1281307507563707</v>
      </c>
      <c r="AW47" s="20">
        <v>24.430000000000007</v>
      </c>
      <c r="AX47" s="20">
        <v>7.6198496615826117E-2</v>
      </c>
      <c r="AY47" s="20">
        <v>124.05999999999987</v>
      </c>
      <c r="AZ47" s="21">
        <v>0.57023299999999999</v>
      </c>
      <c r="BA47" s="20">
        <v>35.989999999999988</v>
      </c>
      <c r="BB47" s="20">
        <v>0.16542599999999999</v>
      </c>
      <c r="BC47" s="20">
        <v>57.509999999999977</v>
      </c>
      <c r="BD47" s="20">
        <v>0.26434099999999999</v>
      </c>
      <c r="BE47" s="20">
        <v>93.660000000000011</v>
      </c>
      <c r="BF47" s="21">
        <v>0.197349</v>
      </c>
      <c r="BG47" s="20">
        <v>119.12000000000006</v>
      </c>
      <c r="BH47" s="20">
        <v>0.250996</v>
      </c>
      <c r="BI47" s="20">
        <v>261.81000000000068</v>
      </c>
      <c r="BJ47" s="20">
        <v>0.55165500000000001</v>
      </c>
    </row>
    <row r="48" spans="38:62" ht="15.75" thickBot="1" x14ac:dyDescent="0.3">
      <c r="AL48" s="1" t="s">
        <v>23</v>
      </c>
      <c r="AM48" s="26"/>
      <c r="AN48" s="26"/>
      <c r="AO48" s="26"/>
      <c r="AP48" s="26"/>
      <c r="AQ48" s="26"/>
      <c r="AR48" s="26"/>
      <c r="AS48" s="20">
        <v>9.92</v>
      </c>
      <c r="AT48" s="21">
        <v>0.75037821482602118</v>
      </c>
      <c r="AU48" s="20">
        <v>2.4499999999999997</v>
      </c>
      <c r="AV48" s="20">
        <v>0.18532526475037822</v>
      </c>
      <c r="AW48" s="20">
        <v>0.85</v>
      </c>
      <c r="AX48" s="20">
        <v>6.4296520423600609E-2</v>
      </c>
      <c r="AY48" s="20">
        <v>9.0499999999999972</v>
      </c>
      <c r="AZ48" s="21">
        <v>0.52191500000000002</v>
      </c>
      <c r="BA48" s="20">
        <v>3.2200000000000006</v>
      </c>
      <c r="BB48" s="20">
        <v>0.185698</v>
      </c>
      <c r="BC48" s="20">
        <v>5.0699999999999994</v>
      </c>
      <c r="BD48" s="20">
        <v>0.29238799999999998</v>
      </c>
      <c r="BE48" s="20">
        <v>10.730000000000004</v>
      </c>
      <c r="BF48" s="21">
        <v>0.27979100000000001</v>
      </c>
      <c r="BG48" s="20">
        <v>9.0399999999999991</v>
      </c>
      <c r="BH48" s="20">
        <v>0.23572399999999999</v>
      </c>
      <c r="BI48" s="20">
        <v>18.580000000000009</v>
      </c>
      <c r="BJ48" s="20">
        <v>0.484485</v>
      </c>
    </row>
    <row r="49" spans="38:62" ht="15.75" thickBot="1" x14ac:dyDescent="0.3">
      <c r="AL49" s="1" t="s">
        <v>24</v>
      </c>
      <c r="AM49" s="26"/>
      <c r="AN49" s="26"/>
      <c r="AO49" s="26"/>
      <c r="AP49" s="26"/>
      <c r="AQ49" s="26"/>
      <c r="AR49" s="26"/>
      <c r="AS49" s="20">
        <v>46.450000000000017</v>
      </c>
      <c r="AT49" s="21">
        <v>0.41647987088675709</v>
      </c>
      <c r="AU49" s="20">
        <v>38.669999999999987</v>
      </c>
      <c r="AV49" s="20">
        <v>0.34672285483726339</v>
      </c>
      <c r="AW49" s="20">
        <v>26.410000000000004</v>
      </c>
      <c r="AX49" s="20">
        <v>0.23679727427597957</v>
      </c>
      <c r="AY49" s="20">
        <v>99.970000000000141</v>
      </c>
      <c r="AZ49" s="21">
        <v>0.64305900000000005</v>
      </c>
      <c r="BA49" s="20">
        <v>20.490000000000006</v>
      </c>
      <c r="BB49" s="20">
        <v>0.131802</v>
      </c>
      <c r="BC49" s="20">
        <v>35.000000000000028</v>
      </c>
      <c r="BD49" s="20">
        <v>0.225138</v>
      </c>
      <c r="BE49" s="20">
        <v>86.759999999999991</v>
      </c>
      <c r="BF49" s="21">
        <v>0.185056</v>
      </c>
      <c r="BG49" s="20">
        <v>114.05000000000034</v>
      </c>
      <c r="BH49" s="20">
        <v>0.24326500000000001</v>
      </c>
      <c r="BI49" s="20">
        <v>268.02000000000174</v>
      </c>
      <c r="BJ49" s="20">
        <v>0.57167800000000002</v>
      </c>
    </row>
    <row r="50" spans="38:62" ht="15.75" thickBot="1" x14ac:dyDescent="0.3">
      <c r="AL50" s="1" t="s">
        <v>25</v>
      </c>
      <c r="AM50" s="27"/>
      <c r="AN50" s="27"/>
      <c r="AO50" s="27"/>
      <c r="AP50" s="27"/>
      <c r="AQ50" s="27"/>
      <c r="AR50" s="27"/>
      <c r="AS50" s="20">
        <v>79.300000000000011</v>
      </c>
      <c r="AT50" s="21">
        <v>0.74237034263246593</v>
      </c>
      <c r="AU50" s="20">
        <v>4.9600000000000009</v>
      </c>
      <c r="AV50" s="20">
        <v>4.6433252199962562E-2</v>
      </c>
      <c r="AW50" s="20">
        <v>22.559999999999988</v>
      </c>
      <c r="AX50" s="20">
        <v>0.21119640516757149</v>
      </c>
      <c r="AY50" s="20">
        <v>103.76000000000009</v>
      </c>
      <c r="AZ50" s="21">
        <v>0.59427300000000005</v>
      </c>
      <c r="BA50" s="20">
        <v>29.08</v>
      </c>
      <c r="BB50" s="20">
        <v>0.16655200000000001</v>
      </c>
      <c r="BC50" s="20">
        <v>41.759999999999948</v>
      </c>
      <c r="BD50" s="20">
        <v>0.239175</v>
      </c>
      <c r="BE50" s="20">
        <v>88.990000000000137</v>
      </c>
      <c r="BF50" s="21">
        <v>0.112485</v>
      </c>
      <c r="BG50" s="20">
        <v>225.34000000000336</v>
      </c>
      <c r="BH50" s="20">
        <v>0.284833</v>
      </c>
      <c r="BI50" s="20">
        <v>476.79999999999558</v>
      </c>
      <c r="BJ50" s="20">
        <v>0.60268200000000005</v>
      </c>
    </row>
    <row r="51" spans="38:62" x14ac:dyDescent="0.25">
      <c r="AL51" s="3" t="s">
        <v>26</v>
      </c>
      <c r="AS51" s="22">
        <v>2638.48</v>
      </c>
      <c r="AT51" s="23">
        <v>0.70301725516109426</v>
      </c>
      <c r="AU51" s="22">
        <v>650.2600000000001</v>
      </c>
      <c r="AV51" s="22">
        <v>0.17326036215588264</v>
      </c>
      <c r="AW51" s="22">
        <v>464.34000000000009</v>
      </c>
      <c r="AX51" s="22">
        <v>0.12372238268302302</v>
      </c>
      <c r="AY51" s="22">
        <v>1711.8500000000006</v>
      </c>
      <c r="AZ51" s="23">
        <v>0.54338061878446031</v>
      </c>
      <c r="BA51" s="22">
        <v>404.85000000000014</v>
      </c>
      <c r="BB51" s="22">
        <v>0.12850871484936693</v>
      </c>
      <c r="BC51" s="22">
        <v>1033.67</v>
      </c>
      <c r="BD51" s="22">
        <v>0.32811066636617287</v>
      </c>
      <c r="BE51" s="22">
        <v>1763.03</v>
      </c>
      <c r="BF51" s="23">
        <v>0.20750708548722724</v>
      </c>
      <c r="BG51" s="22">
        <v>2013.2700000000025</v>
      </c>
      <c r="BH51" s="22">
        <v>0.23696011412107026</v>
      </c>
      <c r="BI51" s="22">
        <v>4719.9399999999978</v>
      </c>
      <c r="BJ51" s="22">
        <v>0.55553280039170228</v>
      </c>
    </row>
  </sheetData>
  <mergeCells count="164">
    <mergeCell ref="BQ1:CH1"/>
    <mergeCell ref="A2:A5"/>
    <mergeCell ref="B2:G2"/>
    <mergeCell ref="H2:M2"/>
    <mergeCell ref="N2:S2"/>
    <mergeCell ref="T2:Y2"/>
    <mergeCell ref="Z2:AE2"/>
    <mergeCell ref="AF2:AK2"/>
    <mergeCell ref="BQ2:BV2"/>
    <mergeCell ref="H3:H5"/>
    <mergeCell ref="O3:O5"/>
    <mergeCell ref="P3:P5"/>
    <mergeCell ref="Q3:Q5"/>
    <mergeCell ref="R3:R5"/>
    <mergeCell ref="S3:S5"/>
    <mergeCell ref="T3:T5"/>
    <mergeCell ref="I3:I5"/>
    <mergeCell ref="J3:J5"/>
    <mergeCell ref="K3:K5"/>
    <mergeCell ref="L3:L5"/>
    <mergeCell ref="M3:M5"/>
    <mergeCell ref="N3:N5"/>
    <mergeCell ref="AA3:AA5"/>
    <mergeCell ref="AB3:AB5"/>
    <mergeCell ref="AC3:AC5"/>
    <mergeCell ref="AD3:AD5"/>
    <mergeCell ref="AE3:AE5"/>
    <mergeCell ref="AF3:AF5"/>
    <mergeCell ref="U3:U5"/>
    <mergeCell ref="V3:V5"/>
    <mergeCell ref="W3:W5"/>
    <mergeCell ref="X3:X5"/>
    <mergeCell ref="Y3:Y5"/>
    <mergeCell ref="Z3:Z5"/>
    <mergeCell ref="AS4:AX4"/>
    <mergeCell ref="AY4:BD4"/>
    <mergeCell ref="BE4:BJ4"/>
    <mergeCell ref="BK4:BP4"/>
    <mergeCell ref="AG3:AG5"/>
    <mergeCell ref="AH3:AH5"/>
    <mergeCell ref="AI3:AI5"/>
    <mergeCell ref="AJ3:AJ5"/>
    <mergeCell ref="AK3:AK5"/>
    <mergeCell ref="AM3:BJ3"/>
    <mergeCell ref="BE5:BF5"/>
    <mergeCell ref="BG5:BH5"/>
    <mergeCell ref="BI5:BJ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CC4:CH4"/>
    <mergeCell ref="CI4:CN4"/>
    <mergeCell ref="CO4:CT4"/>
    <mergeCell ref="CU4:CZ4"/>
    <mergeCell ref="BK3:CH3"/>
    <mergeCell ref="CI3:DF3"/>
    <mergeCell ref="DG3:ED3"/>
    <mergeCell ref="EE3:FB3"/>
    <mergeCell ref="FC3:FZ3"/>
    <mergeCell ref="FU4:FZ4"/>
    <mergeCell ref="EK4:EP4"/>
    <mergeCell ref="EQ4:EV4"/>
    <mergeCell ref="EW4:FB4"/>
    <mergeCell ref="FC4:FH4"/>
    <mergeCell ref="FI4:FN4"/>
    <mergeCell ref="FO4:FT4"/>
    <mergeCell ref="DA4:DF4"/>
    <mergeCell ref="DG4:DL4"/>
    <mergeCell ref="DM4:DR4"/>
    <mergeCell ref="DS4:DX4"/>
    <mergeCell ref="DY4:ED4"/>
    <mergeCell ref="EE4:EJ4"/>
    <mergeCell ref="BQ4:BV4"/>
    <mergeCell ref="BW4:CB4"/>
    <mergeCell ref="BW5:BX5"/>
    <mergeCell ref="BY5:BZ5"/>
    <mergeCell ref="CA5:CB5"/>
    <mergeCell ref="CC5:CD5"/>
    <mergeCell ref="CE5:CF5"/>
    <mergeCell ref="CG5:CH5"/>
    <mergeCell ref="BK5:BL5"/>
    <mergeCell ref="BM5:BN5"/>
    <mergeCell ref="BO5:BP5"/>
    <mergeCell ref="BQ5:BR5"/>
    <mergeCell ref="BS5:BT5"/>
    <mergeCell ref="BU5:BV5"/>
    <mergeCell ref="CU5:CV5"/>
    <mergeCell ref="CW5:CX5"/>
    <mergeCell ref="CY5:CZ5"/>
    <mergeCell ref="DA5:DB5"/>
    <mergeCell ref="DC5:DD5"/>
    <mergeCell ref="DE5:DF5"/>
    <mergeCell ref="CI5:CJ5"/>
    <mergeCell ref="CK5:CL5"/>
    <mergeCell ref="CM5:CN5"/>
    <mergeCell ref="CO5:CP5"/>
    <mergeCell ref="CQ5:CR5"/>
    <mergeCell ref="CS5:CT5"/>
    <mergeCell ref="DS5:DT5"/>
    <mergeCell ref="DU5:DV5"/>
    <mergeCell ref="DW5:DX5"/>
    <mergeCell ref="DY5:DZ5"/>
    <mergeCell ref="EA5:EB5"/>
    <mergeCell ref="EC5:ED5"/>
    <mergeCell ref="DG5:DH5"/>
    <mergeCell ref="DI5:DJ5"/>
    <mergeCell ref="DK5:DL5"/>
    <mergeCell ref="DM5:DN5"/>
    <mergeCell ref="DO5:DP5"/>
    <mergeCell ref="DQ5:DR5"/>
    <mergeCell ref="EQ5:ER5"/>
    <mergeCell ref="ES5:ET5"/>
    <mergeCell ref="EU5:EV5"/>
    <mergeCell ref="EW5:EX5"/>
    <mergeCell ref="EY5:EZ5"/>
    <mergeCell ref="FA5:FB5"/>
    <mergeCell ref="EE5:EF5"/>
    <mergeCell ref="EG5:EH5"/>
    <mergeCell ref="EI5:EJ5"/>
    <mergeCell ref="EK5:EL5"/>
    <mergeCell ref="EM5:EN5"/>
    <mergeCell ref="EO5:EP5"/>
    <mergeCell ref="FO5:FP5"/>
    <mergeCell ref="FQ5:FR5"/>
    <mergeCell ref="FS5:FT5"/>
    <mergeCell ref="FU5:FV5"/>
    <mergeCell ref="FW5:FX5"/>
    <mergeCell ref="FY5:FZ5"/>
    <mergeCell ref="FC5:FD5"/>
    <mergeCell ref="FE5:FF5"/>
    <mergeCell ref="FG5:FH5"/>
    <mergeCell ref="FI5:FJ5"/>
    <mergeCell ref="FK5:FL5"/>
    <mergeCell ref="FM5:FN5"/>
    <mergeCell ref="B3:B5"/>
    <mergeCell ref="C3:C5"/>
    <mergeCell ref="D3:D5"/>
    <mergeCell ref="E3:E5"/>
    <mergeCell ref="F3:F5"/>
    <mergeCell ref="G3:G5"/>
    <mergeCell ref="BI30:BJ30"/>
    <mergeCell ref="AW30:AX30"/>
    <mergeCell ref="AY30:AZ30"/>
    <mergeCell ref="BA30:BB30"/>
    <mergeCell ref="BC30:BD30"/>
    <mergeCell ref="BE30:BF30"/>
    <mergeCell ref="BG30:BH30"/>
    <mergeCell ref="AM28:BJ28"/>
    <mergeCell ref="AM29:AR29"/>
    <mergeCell ref="AS29:AX29"/>
    <mergeCell ref="AY29:BD29"/>
    <mergeCell ref="BE29:BJ29"/>
    <mergeCell ref="AM30:AN30"/>
    <mergeCell ref="AO30:AP30"/>
    <mergeCell ref="AQ30:AR30"/>
    <mergeCell ref="AS30:AT30"/>
    <mergeCell ref="AU30:AV30"/>
    <mergeCell ref="AM4:AR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1" zoomScaleNormal="71" workbookViewId="0"/>
  </sheetViews>
  <sheetFormatPr baseColWidth="10" defaultRowHeight="15" x14ac:dyDescent="0.25"/>
  <cols>
    <col min="1" max="16384" width="11.42578125" style="136"/>
  </cols>
  <sheetData/>
  <sheetProtection password="C647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"/>
  <sheetViews>
    <sheetView showGridLines="0" showRowColHeaders="0" tabSelected="1" zoomScale="76" zoomScaleNormal="76" workbookViewId="0"/>
  </sheetViews>
  <sheetFormatPr baseColWidth="10" defaultRowHeight="15" x14ac:dyDescent="0.25"/>
  <cols>
    <col min="1" max="1" width="1.140625" style="136" customWidth="1"/>
    <col min="2" max="2" width="11.42578125" style="136" hidden="1" customWidth="1"/>
    <col min="3" max="16384" width="11.42578125" style="136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M227"/>
  <sheetViews>
    <sheetView showGridLines="0" showRowColHeaders="0" showRuler="0" topLeftCell="A88" zoomScale="69" zoomScaleNormal="69" workbookViewId="0"/>
  </sheetViews>
  <sheetFormatPr baseColWidth="10" defaultRowHeight="15" x14ac:dyDescent="0.25"/>
  <cols>
    <col min="1" max="1" width="1" style="5" customWidth="1"/>
    <col min="2" max="2" width="1.85546875" style="5" customWidth="1"/>
    <col min="3" max="4" width="28.28515625" style="5" customWidth="1"/>
    <col min="5" max="5" width="20" style="5" customWidth="1"/>
    <col min="6" max="6" width="18.85546875" style="5" customWidth="1"/>
    <col min="7" max="7" width="17" style="5" customWidth="1"/>
    <col min="8" max="8" width="10.7109375" style="5" customWidth="1"/>
    <col min="9" max="9" width="10" style="5" customWidth="1"/>
    <col min="10" max="10" width="23.140625" style="5" customWidth="1"/>
    <col min="11" max="11" width="26.7109375" style="16" customWidth="1"/>
    <col min="12" max="12" width="20.7109375" style="16" customWidth="1"/>
    <col min="13" max="13" width="14.140625" style="16" customWidth="1"/>
    <col min="14" max="14" width="17.7109375" style="16" customWidth="1"/>
    <col min="15" max="16" width="11.42578125" style="16"/>
    <col min="17" max="29" width="11.42578125" style="5"/>
    <col min="30" max="30" width="13.28515625" style="5" customWidth="1"/>
    <col min="31" max="16384" width="11.42578125" style="5"/>
  </cols>
  <sheetData>
    <row r="10" spans="1:22" ht="3.75" customHeight="1" x14ac:dyDescent="0.25"/>
    <row r="11" spans="1:22" ht="19.5" hidden="1" customHeight="1" x14ac:dyDescent="0.25"/>
    <row r="12" spans="1:22" ht="5.25" customHeight="1" x14ac:dyDescent="0.25">
      <c r="B12" s="197" t="s">
        <v>91</v>
      </c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</row>
    <row r="13" spans="1:22" ht="4.5" customHeight="1" x14ac:dyDescent="0.25"/>
    <row r="14" spans="1:22" ht="31.5" x14ac:dyDescent="0.5">
      <c r="C14" s="200" t="s">
        <v>27</v>
      </c>
      <c r="D14" s="200"/>
      <c r="E14" s="201">
        <v>2013</v>
      </c>
      <c r="F14" s="201"/>
      <c r="G14" s="201"/>
      <c r="H14" s="12"/>
      <c r="I14" s="12"/>
    </row>
    <row r="15" spans="1:22" s="16" customFormat="1" ht="21" x14ac:dyDescent="0.35">
      <c r="A15" s="5"/>
      <c r="B15" s="5"/>
      <c r="C15" s="36"/>
      <c r="D15" s="36"/>
      <c r="E15" s="12"/>
      <c r="F15" s="12"/>
      <c r="G15" s="12"/>
      <c r="H15" s="12"/>
      <c r="I15" s="12"/>
      <c r="J15" s="39"/>
      <c r="K15" s="12"/>
      <c r="L15" s="12"/>
      <c r="M15" s="12"/>
      <c r="N15" s="12"/>
      <c r="Q15" s="5"/>
      <c r="R15" s="5"/>
      <c r="S15" s="5"/>
      <c r="T15" s="5"/>
      <c r="U15" s="5"/>
      <c r="V15" s="5"/>
    </row>
    <row r="16" spans="1:22" s="16" customFormat="1" ht="33.75" x14ac:dyDescent="0.5">
      <c r="A16" s="5"/>
      <c r="B16" s="5"/>
      <c r="C16" s="193" t="s">
        <v>104</v>
      </c>
      <c r="D16" s="193"/>
      <c r="E16" s="56"/>
      <c r="F16" s="56"/>
      <c r="G16" s="56"/>
      <c r="H16" s="56"/>
      <c r="I16" s="12"/>
      <c r="J16" s="193" t="s">
        <v>72</v>
      </c>
      <c r="K16" s="193"/>
      <c r="L16" s="12"/>
      <c r="M16" s="12"/>
      <c r="N16" s="12"/>
      <c r="Q16" s="5"/>
      <c r="R16" s="5"/>
      <c r="S16" s="5"/>
      <c r="T16" s="5"/>
      <c r="U16" s="5"/>
      <c r="V16" s="5"/>
    </row>
    <row r="17" spans="1:22" s="16" customFormat="1" ht="30" customHeight="1" x14ac:dyDescent="0.5">
      <c r="A17" s="5"/>
      <c r="B17" s="5"/>
      <c r="C17" s="57"/>
      <c r="D17" s="56"/>
      <c r="E17" s="56"/>
      <c r="F17" s="56"/>
      <c r="G17" s="56"/>
      <c r="H17" s="56"/>
      <c r="I17" s="12"/>
      <c r="J17" s="39"/>
      <c r="K17" s="12"/>
      <c r="L17" s="12"/>
      <c r="M17" s="12"/>
      <c r="N17" s="12"/>
      <c r="Q17" s="5"/>
      <c r="R17" s="5"/>
      <c r="S17" s="5"/>
      <c r="T17" s="5"/>
      <c r="U17" s="5"/>
      <c r="V17" s="5"/>
    </row>
    <row r="18" spans="1:22" s="16" customFormat="1" ht="31.5" customHeight="1" x14ac:dyDescent="0.35">
      <c r="A18" s="5"/>
      <c r="B18" s="5"/>
      <c r="C18" s="139" t="s">
        <v>81</v>
      </c>
      <c r="D18" s="36"/>
      <c r="E18" s="58" t="str">
        <f>CONCATENATE(C16,C18," ",E14)</f>
        <v>Extensión de la Malla Vial Bogotá 2013</v>
      </c>
      <c r="F18" s="12"/>
      <c r="G18" s="12"/>
      <c r="H18" s="12"/>
      <c r="I18" s="12"/>
      <c r="J18" s="138" t="s">
        <v>102</v>
      </c>
      <c r="K18" s="202" t="s">
        <v>105</v>
      </c>
      <c r="L18" s="202"/>
      <c r="M18" s="202"/>
      <c r="N18" s="202"/>
      <c r="Q18" s="5"/>
      <c r="R18" s="5"/>
      <c r="S18" s="5"/>
      <c r="T18" s="5"/>
      <c r="U18" s="5"/>
      <c r="V18" s="5"/>
    </row>
    <row r="19" spans="1:22" s="16" customFormat="1" ht="27" customHeight="1" x14ac:dyDescent="0.5">
      <c r="A19" s="5"/>
      <c r="B19" s="5"/>
      <c r="C19" s="50"/>
      <c r="D19" s="36"/>
      <c r="E19" s="12"/>
      <c r="F19" s="12"/>
      <c r="G19" s="12"/>
      <c r="H19" s="12"/>
      <c r="I19" s="12"/>
      <c r="J19" s="123"/>
      <c r="Q19" s="5"/>
      <c r="R19" s="5"/>
      <c r="S19" s="5"/>
      <c r="T19" s="5"/>
      <c r="U19" s="5"/>
      <c r="V19" s="5"/>
    </row>
    <row r="20" spans="1:22" s="16" customFormat="1" ht="28.5" customHeight="1" x14ac:dyDescent="0.35">
      <c r="A20" s="5"/>
      <c r="B20" s="5"/>
      <c r="C20" s="146" t="s">
        <v>83</v>
      </c>
      <c r="D20" s="146" t="s">
        <v>84</v>
      </c>
      <c r="E20" s="12"/>
      <c r="F20" s="12"/>
      <c r="G20" s="12"/>
      <c r="H20" s="12"/>
      <c r="I20" s="12"/>
      <c r="K20" s="42" t="str">
        <f>CONCATENATE(J16," ",K18," ",E14)</f>
        <v>Estado de la Malla Vial ARTERIAL (Incluye Troncal) 2013</v>
      </c>
      <c r="Q20" s="5"/>
      <c r="R20" s="5"/>
      <c r="S20" s="5"/>
      <c r="T20" s="5"/>
      <c r="U20" s="5"/>
      <c r="V20" s="5"/>
    </row>
    <row r="21" spans="1:22" s="16" customFormat="1" ht="53.25" customHeight="1" x14ac:dyDescent="0.35">
      <c r="A21" s="5"/>
      <c r="B21" s="5"/>
      <c r="C21" s="145" t="s">
        <v>29</v>
      </c>
      <c r="D21" s="147">
        <f>IF($E$14=2012,Hoja1!$J$25,IF($E$14=2011,Hoja1!$P$25,IF($E$14=2010,Hoja1!$V$25,IF(Bogotá!$E$14=2009,Hoja1!$AB$25,IF(Bogotá!$E$14=2008,Hoja1!$AH$25,IF($E$14=2013,Hoja1!$D$25))))))</f>
        <v>2714.5399999999995</v>
      </c>
      <c r="E21" s="12"/>
      <c r="F21" s="12"/>
      <c r="G21" s="12"/>
      <c r="H21" s="12"/>
      <c r="I21" s="12"/>
      <c r="J21" s="150" t="s">
        <v>32</v>
      </c>
      <c r="K21" s="150" t="s">
        <v>85</v>
      </c>
      <c r="L21" s="12"/>
      <c r="M21" s="12"/>
      <c r="N21" s="12"/>
      <c r="Q21" s="5"/>
      <c r="R21" s="5"/>
      <c r="S21" s="5"/>
      <c r="T21" s="5"/>
      <c r="U21" s="5"/>
      <c r="V21" s="5"/>
    </row>
    <row r="22" spans="1:22" s="16" customFormat="1" ht="57" customHeight="1" x14ac:dyDescent="0.35">
      <c r="A22" s="5"/>
      <c r="B22" s="5"/>
      <c r="C22" s="145" t="s">
        <v>6</v>
      </c>
      <c r="D22" s="147">
        <f>IF($E$14=2012,Hoja1!$M$25,IF($E$14=2011,Hoja1!$S$25,IF($E$14=2010,Hoja1!$Y$25,IF(Bogotá!$E$14=2009,Hoja1!$AE$25,IF(Bogotá!$E$14=2008,Hoja1!$AK$25,IF($E$14=2013,Hoja1!$G$25))))))</f>
        <v>1038.5400000000002</v>
      </c>
      <c r="E22" s="12"/>
      <c r="F22" s="12"/>
      <c r="G22" s="12"/>
      <c r="H22" s="12"/>
      <c r="I22" s="12"/>
      <c r="J22" s="145" t="s">
        <v>34</v>
      </c>
      <c r="K22" s="147">
        <f>IF($K$18="Arterial (Incluye Troncal)",Bogotá!$D$158,IF($K$18="Intermedia",Bogotá!$J$158,IF($K$18="Local",Bogotá!$P$158,IF($K$18="Troncal (Incluye Mixto y Solo Bus)",$AB$158,IF($K$18="TOTAL",$V$158,$AH$158)))))</f>
        <v>2638.48</v>
      </c>
      <c r="L22" s="12"/>
      <c r="M22" s="12"/>
      <c r="N22" s="12"/>
      <c r="Q22" s="5"/>
      <c r="R22" s="5"/>
      <c r="S22" s="5"/>
      <c r="T22" s="5"/>
      <c r="U22" s="5"/>
      <c r="V22" s="5"/>
    </row>
    <row r="23" spans="1:22" s="16" customFormat="1" ht="57.75" customHeight="1" x14ac:dyDescent="0.35">
      <c r="A23" s="5"/>
      <c r="B23" s="5"/>
      <c r="C23" s="145" t="s">
        <v>30</v>
      </c>
      <c r="D23" s="147">
        <f>IF($E$14=2012,Hoja1!$K$25,IF($E$14=2011,Hoja1!$Q$25,IF($E$14=2010,Hoja1!$W$25,IF(Bogotá!$E$14=2009,Hoja1!$AC$255,IF(Bogotá!$E$14=2008,Hoja1!$AI$25,IF($E$14=2013,Hoja1!$E$25))))))</f>
        <v>3150.3700000000003</v>
      </c>
      <c r="E23" s="12"/>
      <c r="F23" s="12"/>
      <c r="G23" s="12"/>
      <c r="H23" s="12"/>
      <c r="I23" s="12"/>
      <c r="J23" s="145" t="s">
        <v>86</v>
      </c>
      <c r="K23" s="147">
        <f>IF($K$18="Arterial (Incluye Troncal)",$F$158,IF($K$18="Intermedia",$L$158,IF($K$18="Local",$R$158,IF($K$18="Troncal (Incluye Mixto y Solo Bus)",$AD$158,IF($K$18="TOTAL",$X$158,$AJ$158)))))</f>
        <v>650.2600000000001</v>
      </c>
      <c r="L23" s="12"/>
      <c r="M23" s="12"/>
      <c r="N23" s="12"/>
      <c r="Q23" s="5"/>
      <c r="R23" s="5"/>
      <c r="S23" s="5"/>
      <c r="T23" s="5"/>
      <c r="U23" s="5"/>
      <c r="V23" s="5"/>
    </row>
    <row r="24" spans="1:22" s="16" customFormat="1" ht="52.5" customHeight="1" x14ac:dyDescent="0.35">
      <c r="A24" s="5"/>
      <c r="B24" s="5"/>
      <c r="C24" s="145" t="s">
        <v>5</v>
      </c>
      <c r="D24" s="147">
        <f>IF($E$14=2012,Hoja1!$L$25,IF($E$14=2011,Hoja1!$R$25,IF($E$14=2010,Hoja1!$X$25,IF(Bogotá!$E$14=2009,Hoja1!$AD$25,IF(Bogotá!$E$14=2008,Hoja1!$AJ$25,IF($E$14=2013,Hoja1!$F$25))))))</f>
        <v>8496.2400000000016</v>
      </c>
      <c r="E24" s="12"/>
      <c r="F24" s="12"/>
      <c r="G24" s="12"/>
      <c r="H24" s="12"/>
      <c r="I24" s="12"/>
      <c r="J24" s="145" t="s">
        <v>36</v>
      </c>
      <c r="K24" s="147">
        <f>IF($K$18="Arterial (Incluye Troncal)",$H$158,IF($K$18="Intermedia",$N$158,IF($K$18="Local",$T$158,IF($K$18="Troncal (Incluye Mixto y Solo Bus)",$AF$158,IF($K$18="TOTAL",$Z$158,$AL$158)))))</f>
        <v>464.34000000000009</v>
      </c>
      <c r="L24" s="12"/>
      <c r="M24" s="12"/>
      <c r="N24" s="12"/>
      <c r="Q24" s="5"/>
      <c r="R24" s="5"/>
      <c r="S24" s="5"/>
      <c r="T24" s="5"/>
      <c r="U24" s="5"/>
      <c r="V24" s="5"/>
    </row>
    <row r="25" spans="1:22" s="16" customFormat="1" ht="56.25" customHeight="1" x14ac:dyDescent="0.35">
      <c r="A25" s="5"/>
      <c r="B25" s="5"/>
      <c r="C25" s="140" t="s">
        <v>82</v>
      </c>
      <c r="D25" s="148">
        <f>IF($E$14=2012,Hoja1!$H$25,IF($E$14=2011,Hoja1!$N$25,IF($E$14=2010,Hoja1!$T$25,IF(Bogotá!$E$14=2009,Hoja1!$Z$25,IF(Bogotá!$E$14=2008,Hoja1!$AF$25,IF($E$14=2013,Hoja1!$B$25))))))</f>
        <v>15399.69</v>
      </c>
      <c r="E25" s="12"/>
      <c r="F25" s="12"/>
      <c r="G25" s="12"/>
      <c r="H25" s="12"/>
      <c r="I25" s="12"/>
      <c r="J25" s="149" t="s">
        <v>88</v>
      </c>
      <c r="K25" s="141">
        <f>SUM(K22:K24)</f>
        <v>3753.0800000000004</v>
      </c>
      <c r="L25" s="12"/>
      <c r="M25" s="12"/>
      <c r="N25" s="12"/>
      <c r="Q25" s="5"/>
      <c r="R25" s="5"/>
      <c r="S25" s="5"/>
      <c r="T25" s="5"/>
      <c r="U25" s="5"/>
      <c r="V25" s="5"/>
    </row>
    <row r="26" spans="1:22" s="16" customFormat="1" ht="21" x14ac:dyDescent="0.35">
      <c r="A26" s="5"/>
      <c r="B26" s="5"/>
      <c r="C26" s="36"/>
      <c r="D26" s="36"/>
      <c r="E26" s="12"/>
      <c r="F26" s="12"/>
      <c r="G26" s="12"/>
      <c r="H26" s="12"/>
      <c r="I26" s="12"/>
      <c r="J26" s="39"/>
      <c r="K26" s="12"/>
      <c r="L26" s="12"/>
      <c r="M26" s="12"/>
      <c r="N26" s="12"/>
      <c r="Q26" s="5"/>
      <c r="R26" s="5"/>
      <c r="S26" s="5"/>
      <c r="T26" s="5"/>
      <c r="U26" s="5"/>
      <c r="V26" s="5"/>
    </row>
    <row r="27" spans="1:22" s="16" customFormat="1" ht="21" hidden="1" x14ac:dyDescent="0.35">
      <c r="A27" s="5"/>
      <c r="B27" s="5"/>
      <c r="C27" s="36"/>
      <c r="D27" s="36"/>
      <c r="E27" s="12"/>
      <c r="F27" s="12"/>
      <c r="G27" s="12"/>
      <c r="H27" s="12"/>
      <c r="I27" s="12"/>
      <c r="J27" s="39"/>
      <c r="K27" s="12"/>
      <c r="L27" s="12"/>
      <c r="M27" s="12"/>
      <c r="N27" s="12"/>
      <c r="Q27" s="5"/>
      <c r="R27" s="5"/>
      <c r="S27" s="5"/>
      <c r="T27" s="5"/>
      <c r="U27" s="5"/>
      <c r="V27" s="5"/>
    </row>
    <row r="28" spans="1:22" s="16" customFormat="1" ht="31.5" hidden="1" x14ac:dyDescent="0.35">
      <c r="A28" s="5"/>
      <c r="B28" s="5"/>
      <c r="C28" s="60" t="s">
        <v>90</v>
      </c>
      <c r="D28" s="36"/>
      <c r="E28" s="12"/>
      <c r="F28" s="12"/>
      <c r="G28" s="12"/>
      <c r="H28" s="12"/>
      <c r="I28" s="12"/>
      <c r="J28" s="39"/>
      <c r="K28" s="12"/>
      <c r="L28" s="12"/>
      <c r="M28" s="12"/>
      <c r="N28" s="12"/>
      <c r="Q28" s="5"/>
      <c r="R28" s="5"/>
      <c r="S28" s="5"/>
      <c r="T28" s="5"/>
      <c r="U28" s="5"/>
      <c r="V28" s="5"/>
    </row>
    <row r="29" spans="1:22" ht="21" hidden="1" x14ac:dyDescent="0.35">
      <c r="C29" s="36"/>
      <c r="D29" s="36"/>
      <c r="E29" s="12"/>
      <c r="F29" s="12"/>
      <c r="G29" s="12"/>
      <c r="H29" s="12"/>
      <c r="I29" s="12"/>
      <c r="J29" s="39"/>
      <c r="K29" s="12"/>
      <c r="L29" s="12"/>
      <c r="M29" s="12"/>
      <c r="N29" s="12"/>
    </row>
    <row r="30" spans="1:22" ht="21" hidden="1" x14ac:dyDescent="0.35">
      <c r="C30" s="36"/>
      <c r="D30" s="36"/>
      <c r="E30" s="12"/>
      <c r="F30" s="12"/>
      <c r="G30" s="12"/>
      <c r="H30" s="12"/>
      <c r="I30" s="12"/>
      <c r="J30" s="39"/>
      <c r="K30" s="12"/>
      <c r="L30" s="12"/>
      <c r="M30" s="12"/>
      <c r="N30" s="12"/>
      <c r="P30" s="42" t="str">
        <f>CONCATENATE("ESTADO DE LA MALLA VIAL ",K18,," ",E14)</f>
        <v>ESTADO DE LA MALLA VIAL ARTERIAL (Incluye Troncal) 2013</v>
      </c>
    </row>
    <row r="31" spans="1:22" ht="21" hidden="1" x14ac:dyDescent="0.35">
      <c r="A31" s="47"/>
      <c r="C31" s="45" t="str">
        <f>CONCATENATE("EXTENSIÓN DE LA MALLA VIAL")</f>
        <v>EXTENSIÓN DE LA MALLA VIAL</v>
      </c>
      <c r="D31" s="36"/>
      <c r="E31" s="12"/>
      <c r="F31" s="12"/>
      <c r="G31" s="12"/>
      <c r="H31" s="12"/>
      <c r="I31" s="12"/>
      <c r="J31" s="39"/>
      <c r="K31" s="12"/>
      <c r="L31" s="12"/>
      <c r="M31" s="12"/>
      <c r="N31" s="12"/>
    </row>
    <row r="32" spans="1:22" ht="21" hidden="1" x14ac:dyDescent="0.35">
      <c r="C32" s="36"/>
      <c r="D32" s="36"/>
      <c r="E32" s="12"/>
      <c r="F32" s="12"/>
      <c r="G32" s="12"/>
      <c r="H32" s="12"/>
      <c r="I32" s="12"/>
      <c r="J32" s="39"/>
      <c r="K32" s="12"/>
      <c r="L32" s="12"/>
      <c r="M32" s="12"/>
      <c r="N32" s="12"/>
    </row>
    <row r="33" spans="1:22" ht="21" hidden="1" x14ac:dyDescent="0.35">
      <c r="C33" s="36"/>
      <c r="D33" s="36"/>
      <c r="E33" s="12"/>
      <c r="F33" s="12"/>
      <c r="G33" s="12"/>
      <c r="H33" s="12"/>
      <c r="I33" s="12"/>
      <c r="J33" s="39"/>
      <c r="K33" s="12"/>
      <c r="L33" s="12"/>
      <c r="M33" s="12"/>
      <c r="N33" s="12"/>
    </row>
    <row r="34" spans="1:22" ht="21" hidden="1" x14ac:dyDescent="0.35">
      <c r="C34" s="36"/>
      <c r="D34" s="36"/>
      <c r="E34" s="12"/>
      <c r="F34" s="12"/>
      <c r="G34" s="12"/>
      <c r="H34" s="12"/>
      <c r="I34" s="12"/>
      <c r="J34" s="39"/>
      <c r="K34" s="12"/>
      <c r="L34" s="12"/>
      <c r="M34" s="12"/>
      <c r="N34" s="12"/>
    </row>
    <row r="35" spans="1:22" ht="21" hidden="1" x14ac:dyDescent="0.35">
      <c r="C35" s="36"/>
      <c r="D35" s="36"/>
      <c r="E35" s="12"/>
      <c r="F35" s="12"/>
      <c r="G35" s="12"/>
      <c r="H35" s="12"/>
      <c r="I35" s="12"/>
      <c r="J35" s="39"/>
      <c r="K35" s="12"/>
      <c r="L35" s="12"/>
      <c r="M35" s="12"/>
      <c r="N35" s="12"/>
    </row>
    <row r="36" spans="1:22" s="16" customFormat="1" ht="21" hidden="1" x14ac:dyDescent="0.35">
      <c r="A36" s="5"/>
      <c r="B36" s="5"/>
      <c r="C36" s="36"/>
      <c r="D36" s="36"/>
      <c r="E36" s="12"/>
      <c r="F36" s="12"/>
      <c r="G36" s="12"/>
      <c r="H36" s="12"/>
      <c r="I36" s="12"/>
      <c r="J36" s="39"/>
      <c r="K36" s="12"/>
      <c r="L36" s="12"/>
      <c r="M36" s="12"/>
      <c r="N36" s="12"/>
      <c r="Q36" s="5"/>
      <c r="R36" s="5"/>
      <c r="S36" s="5"/>
      <c r="T36" s="5"/>
      <c r="U36" s="5"/>
      <c r="V36" s="5"/>
    </row>
    <row r="37" spans="1:22" s="16" customFormat="1" ht="21" hidden="1" x14ac:dyDescent="0.35">
      <c r="A37" s="5"/>
      <c r="B37" s="5"/>
      <c r="C37" s="36"/>
      <c r="D37" s="36"/>
      <c r="E37" s="12"/>
      <c r="F37" s="12"/>
      <c r="G37" s="12"/>
      <c r="H37" s="12"/>
      <c r="I37" s="12"/>
      <c r="J37" s="39"/>
      <c r="K37" s="12"/>
      <c r="L37" s="12"/>
      <c r="M37" s="12"/>
      <c r="N37" s="12"/>
      <c r="Q37" s="5"/>
      <c r="R37" s="5"/>
      <c r="S37" s="5"/>
      <c r="T37" s="5"/>
      <c r="U37" s="5"/>
      <c r="V37" s="5"/>
    </row>
    <row r="38" spans="1:22" s="16" customFormat="1" ht="21" hidden="1" x14ac:dyDescent="0.35">
      <c r="A38" s="5"/>
      <c r="B38" s="5"/>
      <c r="C38" s="36"/>
      <c r="D38" s="36"/>
      <c r="E38" s="12"/>
      <c r="F38" s="12"/>
      <c r="G38" s="12"/>
      <c r="H38" s="12"/>
      <c r="I38" s="12"/>
      <c r="J38" s="39"/>
      <c r="K38" s="12"/>
      <c r="L38" s="12"/>
      <c r="M38" s="12"/>
      <c r="N38" s="12"/>
      <c r="Q38" s="5"/>
      <c r="R38" s="5"/>
      <c r="S38" s="5"/>
      <c r="T38" s="5"/>
      <c r="U38" s="5"/>
      <c r="V38" s="5"/>
    </row>
    <row r="39" spans="1:22" s="16" customFormat="1" ht="21" hidden="1" x14ac:dyDescent="0.35">
      <c r="A39" s="5"/>
      <c r="B39" s="5"/>
      <c r="C39" s="36"/>
      <c r="D39" s="36"/>
      <c r="E39" s="12"/>
      <c r="F39" s="12"/>
      <c r="G39" s="12"/>
      <c r="H39" s="12"/>
      <c r="I39" s="12"/>
      <c r="J39" s="39"/>
      <c r="K39" s="12"/>
      <c r="L39" s="12"/>
      <c r="M39" s="12"/>
      <c r="N39" s="12"/>
      <c r="Q39" s="5"/>
      <c r="R39" s="5"/>
      <c r="S39" s="5"/>
      <c r="T39" s="5"/>
      <c r="U39" s="5"/>
      <c r="V39" s="5"/>
    </row>
    <row r="40" spans="1:22" s="16" customFormat="1" ht="21" hidden="1" x14ac:dyDescent="0.35">
      <c r="A40" s="5"/>
      <c r="B40" s="5"/>
      <c r="C40" s="36"/>
      <c r="D40" s="36"/>
      <c r="E40" s="12"/>
      <c r="F40" s="12"/>
      <c r="G40" s="12"/>
      <c r="H40" s="12"/>
      <c r="I40" s="12"/>
      <c r="J40" s="39"/>
      <c r="K40" s="12"/>
      <c r="L40" s="12"/>
      <c r="M40" s="12"/>
      <c r="N40" s="12"/>
      <c r="Q40" s="5"/>
      <c r="R40" s="5"/>
      <c r="S40" s="5"/>
      <c r="T40" s="5"/>
      <c r="U40" s="5"/>
      <c r="V40" s="5"/>
    </row>
    <row r="41" spans="1:22" s="16" customFormat="1" ht="21" hidden="1" x14ac:dyDescent="0.35">
      <c r="A41" s="5"/>
      <c r="B41" s="5"/>
      <c r="C41" s="36"/>
      <c r="D41" s="36"/>
      <c r="E41" s="12"/>
      <c r="F41" s="12"/>
      <c r="G41" s="12"/>
      <c r="H41" s="12"/>
      <c r="I41" s="12"/>
      <c r="J41" s="39"/>
      <c r="K41" s="12"/>
      <c r="L41" s="12"/>
      <c r="M41" s="12"/>
      <c r="N41" s="12"/>
      <c r="Q41" s="5"/>
      <c r="R41" s="5"/>
      <c r="S41" s="5"/>
      <c r="T41" s="5"/>
      <c r="U41" s="5"/>
      <c r="V41" s="5"/>
    </row>
    <row r="42" spans="1:22" s="16" customFormat="1" ht="21" hidden="1" x14ac:dyDescent="0.35">
      <c r="A42" s="5"/>
      <c r="B42" s="5"/>
      <c r="C42" s="36"/>
      <c r="D42" s="36"/>
      <c r="E42" s="12"/>
      <c r="F42" s="12"/>
      <c r="G42" s="12"/>
      <c r="H42" s="12"/>
      <c r="I42" s="12"/>
      <c r="J42" s="39"/>
      <c r="K42" s="12"/>
      <c r="L42" s="12"/>
      <c r="M42" s="12"/>
      <c r="N42" s="12"/>
      <c r="Q42" s="5"/>
      <c r="R42" s="5"/>
      <c r="S42" s="5"/>
      <c r="T42" s="5"/>
      <c r="U42" s="5"/>
      <c r="V42" s="5"/>
    </row>
    <row r="43" spans="1:22" s="16" customFormat="1" ht="21" hidden="1" x14ac:dyDescent="0.35">
      <c r="A43" s="5"/>
      <c r="B43" s="5"/>
      <c r="C43" s="36"/>
      <c r="D43" s="36"/>
      <c r="E43" s="12"/>
      <c r="F43" s="12"/>
      <c r="G43" s="12"/>
      <c r="H43" s="12"/>
      <c r="I43" s="12"/>
      <c r="J43" s="39"/>
      <c r="K43" s="12"/>
      <c r="L43" s="12"/>
      <c r="M43" s="12"/>
      <c r="N43" s="12"/>
      <c r="Q43" s="5"/>
      <c r="R43" s="5"/>
      <c r="S43" s="5"/>
      <c r="T43" s="5"/>
      <c r="U43" s="5"/>
      <c r="V43" s="5"/>
    </row>
    <row r="44" spans="1:22" s="16" customFormat="1" ht="21" hidden="1" x14ac:dyDescent="0.35">
      <c r="A44" s="5"/>
      <c r="B44" s="5"/>
      <c r="C44" s="36"/>
      <c r="D44" s="36"/>
      <c r="E44" s="12"/>
      <c r="F44" s="12"/>
      <c r="G44" s="12"/>
      <c r="H44" s="12"/>
      <c r="I44" s="12"/>
      <c r="J44" s="39"/>
      <c r="K44" s="12"/>
      <c r="L44" s="12"/>
      <c r="M44" s="12"/>
      <c r="N44" s="12"/>
      <c r="Q44" s="5"/>
      <c r="R44" s="5"/>
      <c r="S44" s="5"/>
      <c r="T44" s="5"/>
      <c r="U44" s="5"/>
      <c r="V44" s="5"/>
    </row>
    <row r="45" spans="1:22" s="16" customFormat="1" ht="21" hidden="1" x14ac:dyDescent="0.35">
      <c r="A45" s="5"/>
      <c r="B45" s="5"/>
      <c r="C45" s="36"/>
      <c r="D45" s="36"/>
      <c r="E45" s="12"/>
      <c r="F45" s="12"/>
      <c r="G45" s="12"/>
      <c r="H45" s="12"/>
      <c r="I45" s="12"/>
      <c r="J45" s="39"/>
      <c r="K45" s="12"/>
      <c r="L45" s="12"/>
      <c r="M45" s="12"/>
      <c r="N45" s="12"/>
      <c r="Q45" s="5"/>
      <c r="R45" s="5"/>
      <c r="S45" s="5"/>
      <c r="T45" s="5"/>
      <c r="U45" s="5"/>
      <c r="V45" s="5"/>
    </row>
    <row r="46" spans="1:22" s="16" customFormat="1" ht="21" hidden="1" x14ac:dyDescent="0.35">
      <c r="A46" s="5"/>
      <c r="B46" s="5"/>
      <c r="C46" s="36"/>
      <c r="D46" s="36"/>
      <c r="E46" s="12"/>
      <c r="F46" s="12"/>
      <c r="G46" s="12"/>
      <c r="H46" s="12"/>
      <c r="I46" s="12"/>
      <c r="J46" s="39"/>
      <c r="K46" s="12"/>
      <c r="L46" s="12"/>
      <c r="M46" s="12"/>
      <c r="N46" s="12"/>
      <c r="Q46" s="5"/>
      <c r="R46" s="5"/>
      <c r="S46" s="5"/>
      <c r="T46" s="5"/>
      <c r="U46" s="5"/>
      <c r="V46" s="5"/>
    </row>
    <row r="47" spans="1:22" s="16" customFormat="1" ht="21" hidden="1" x14ac:dyDescent="0.35">
      <c r="A47" s="5"/>
      <c r="B47" s="5"/>
      <c r="C47" s="36"/>
      <c r="D47" s="36"/>
      <c r="E47" s="12"/>
      <c r="F47" s="12"/>
      <c r="G47" s="12"/>
      <c r="H47" s="12"/>
      <c r="I47" s="12"/>
      <c r="J47" s="39"/>
      <c r="K47" s="12"/>
      <c r="L47" s="12"/>
      <c r="M47" s="12"/>
      <c r="N47" s="12"/>
      <c r="Q47" s="5"/>
      <c r="R47" s="5"/>
      <c r="S47" s="5"/>
      <c r="T47" s="5"/>
      <c r="U47" s="5"/>
      <c r="V47" s="5"/>
    </row>
    <row r="48" spans="1:22" s="16" customFormat="1" ht="21" hidden="1" x14ac:dyDescent="0.35">
      <c r="A48" s="5"/>
      <c r="B48" s="5"/>
      <c r="C48" s="36"/>
      <c r="D48" s="36"/>
      <c r="E48" s="12"/>
      <c r="F48" s="12"/>
      <c r="G48" s="12"/>
      <c r="H48" s="12"/>
      <c r="I48" s="12"/>
      <c r="J48" s="39"/>
      <c r="K48" s="12"/>
      <c r="L48" s="12"/>
      <c r="M48" s="12"/>
      <c r="N48" s="12"/>
      <c r="Q48" s="5"/>
      <c r="R48" s="5"/>
      <c r="S48" s="5"/>
      <c r="T48" s="5"/>
      <c r="U48" s="5"/>
      <c r="V48" s="5"/>
    </row>
    <row r="49" spans="1:22" s="16" customFormat="1" ht="21" hidden="1" x14ac:dyDescent="0.35">
      <c r="A49" s="5"/>
      <c r="B49" s="5"/>
      <c r="C49" s="36"/>
      <c r="D49" s="36"/>
      <c r="E49" s="12"/>
      <c r="F49" s="12"/>
      <c r="G49" s="12"/>
      <c r="H49" s="12"/>
      <c r="I49" s="12"/>
      <c r="J49" s="39"/>
      <c r="K49" s="12"/>
      <c r="L49" s="12"/>
      <c r="M49" s="12"/>
      <c r="N49" s="12"/>
      <c r="Q49" s="5"/>
      <c r="R49" s="5"/>
      <c r="S49" s="5"/>
      <c r="T49" s="5"/>
      <c r="U49" s="5"/>
      <c r="V49" s="5"/>
    </row>
    <row r="50" spans="1:22" s="16" customFormat="1" ht="21" hidden="1" x14ac:dyDescent="0.35">
      <c r="A50" s="5"/>
      <c r="B50" s="5"/>
      <c r="C50" s="36"/>
      <c r="D50" s="36"/>
      <c r="E50" s="12"/>
      <c r="F50" s="12"/>
      <c r="G50" s="12"/>
      <c r="H50" s="12"/>
      <c r="I50" s="12"/>
      <c r="J50" s="39"/>
      <c r="K50" s="12"/>
      <c r="L50" s="12"/>
      <c r="M50" s="12"/>
      <c r="N50" s="12"/>
      <c r="Q50" s="5"/>
      <c r="R50" s="5"/>
      <c r="S50" s="5"/>
      <c r="T50" s="5"/>
      <c r="U50" s="5"/>
      <c r="V50" s="5"/>
    </row>
    <row r="51" spans="1:22" s="16" customFormat="1" ht="21" hidden="1" x14ac:dyDescent="0.35">
      <c r="A51" s="5"/>
      <c r="B51" s="5"/>
      <c r="C51" s="36"/>
      <c r="D51" s="36"/>
      <c r="E51" s="12"/>
      <c r="F51" s="12"/>
      <c r="G51" s="12"/>
      <c r="H51" s="12"/>
      <c r="I51" s="12"/>
      <c r="J51" s="12"/>
      <c r="Q51" s="5"/>
      <c r="R51" s="5"/>
      <c r="S51" s="5"/>
      <c r="T51" s="5"/>
      <c r="U51" s="5"/>
      <c r="V51" s="5"/>
    </row>
    <row r="52" spans="1:22" ht="36.75" hidden="1" customHeight="1" x14ac:dyDescent="0.35">
      <c r="C52" s="203" t="s">
        <v>71</v>
      </c>
      <c r="D52" s="203"/>
      <c r="E52" s="203"/>
      <c r="F52" s="203"/>
      <c r="G52" s="203"/>
      <c r="H52" s="203"/>
      <c r="I52" s="12"/>
      <c r="J52" s="203" t="s">
        <v>72</v>
      </c>
      <c r="K52" s="203"/>
      <c r="L52" s="203"/>
      <c r="M52" s="203"/>
      <c r="N52" s="40"/>
      <c r="O52" s="40"/>
      <c r="P52" s="40"/>
    </row>
    <row r="53" spans="1:22" ht="21" hidden="1" x14ac:dyDescent="0.35">
      <c r="C53" s="198" t="str">
        <f>D109</f>
        <v>Localidad</v>
      </c>
      <c r="D53" s="198" t="str">
        <f t="shared" ref="D53:F53" si="0">E109</f>
        <v>ARTERIAL</v>
      </c>
      <c r="E53" s="198" t="str">
        <f t="shared" si="0"/>
        <v>INTERMEDIA</v>
      </c>
      <c r="F53" s="198" t="str">
        <f t="shared" si="0"/>
        <v>LOCAL</v>
      </c>
      <c r="G53" s="198" t="str">
        <f>I109</f>
        <v>TRONCAL</v>
      </c>
      <c r="H53" s="198" t="s">
        <v>77</v>
      </c>
      <c r="I53" s="12"/>
      <c r="J53" s="198" t="s">
        <v>45</v>
      </c>
      <c r="K53" s="198" t="s">
        <v>78</v>
      </c>
      <c r="L53" s="198" t="s">
        <v>75</v>
      </c>
      <c r="M53" s="198" t="s">
        <v>76</v>
      </c>
      <c r="N53" s="199"/>
    </row>
    <row r="54" spans="1:22" ht="21" hidden="1" x14ac:dyDescent="0.35">
      <c r="C54" s="198"/>
      <c r="D54" s="198"/>
      <c r="E54" s="198"/>
      <c r="F54" s="198"/>
      <c r="G54" s="198"/>
      <c r="H54" s="198"/>
      <c r="I54" s="12"/>
      <c r="J54" s="198"/>
      <c r="K54" s="198"/>
      <c r="L54" s="198"/>
      <c r="M54" s="198"/>
      <c r="N54" s="199"/>
    </row>
    <row r="55" spans="1:22" ht="21" hidden="1" x14ac:dyDescent="0.35">
      <c r="C55" s="37" t="str">
        <f t="shared" ref="C55:F73" si="1">D110</f>
        <v>1  Usaquén</v>
      </c>
      <c r="D55" s="38">
        <f t="shared" si="1"/>
        <v>1190.0899999999999</v>
      </c>
      <c r="E55" s="38">
        <f t="shared" si="1"/>
        <v>1103.56</v>
      </c>
      <c r="F55" s="38">
        <f t="shared" si="1"/>
        <v>336.30999999999972</v>
      </c>
      <c r="G55" s="38">
        <f t="shared" ref="G55:G73" si="2">I110</f>
        <v>247.93000000000018</v>
      </c>
      <c r="H55" s="41">
        <f>SUM(D55:G55)</f>
        <v>2877.8899999999994</v>
      </c>
      <c r="I55" s="12"/>
      <c r="J55" s="37" t="str">
        <f>C55</f>
        <v>1  Usaquén</v>
      </c>
      <c r="K55" s="43" t="b">
        <f t="shared" ref="K55:K73" si="3">IF($K$18="Arterial",$K110,IF($K$18="Intermedia",$N110,IF($K$18="Local",$Q110)))</f>
        <v>0</v>
      </c>
      <c r="L55" s="43" t="b">
        <f t="shared" ref="L55:L73" si="4">IF($K$18="Arterial",$L110,IF($K$18="Intermedia",$O110,IF($K$18="Local",$R110)))</f>
        <v>0</v>
      </c>
      <c r="M55" s="43" t="b">
        <f t="shared" ref="M55:M73" si="5">IF($K$18="Arterial",$M110,IF($K$18="Intermedia",$P110,IF($K$18="Local",$S110)))</f>
        <v>0</v>
      </c>
    </row>
    <row r="56" spans="1:22" ht="21" hidden="1" x14ac:dyDescent="0.35">
      <c r="C56" s="37" t="str">
        <f t="shared" si="1"/>
        <v>2  Chapinero</v>
      </c>
      <c r="D56" s="38">
        <f t="shared" si="1"/>
        <v>586.06000000000017</v>
      </c>
      <c r="E56" s="38">
        <f t="shared" si="1"/>
        <v>520.24000000000024</v>
      </c>
      <c r="F56" s="38">
        <f t="shared" si="1"/>
        <v>162.72000000000008</v>
      </c>
      <c r="G56" s="38">
        <f t="shared" si="2"/>
        <v>142.13999999999999</v>
      </c>
      <c r="H56" s="41">
        <f t="shared" ref="H56:H73" si="6">SUM(D56:G56)</f>
        <v>1411.1600000000003</v>
      </c>
      <c r="I56" s="12"/>
      <c r="J56" s="37" t="str">
        <f t="shared" ref="J56:J73" si="7">C56</f>
        <v>2  Chapinero</v>
      </c>
      <c r="K56" s="43" t="b">
        <f t="shared" si="3"/>
        <v>0</v>
      </c>
      <c r="L56" s="43" t="b">
        <f t="shared" si="4"/>
        <v>0</v>
      </c>
      <c r="M56" s="43" t="b">
        <f t="shared" si="5"/>
        <v>0</v>
      </c>
    </row>
    <row r="57" spans="1:22" ht="21" hidden="1" x14ac:dyDescent="0.35">
      <c r="C57" s="37" t="str">
        <f t="shared" si="1"/>
        <v>3  Santafe</v>
      </c>
      <c r="D57" s="38">
        <f t="shared" si="1"/>
        <v>351.66999999999996</v>
      </c>
      <c r="E57" s="38">
        <f t="shared" si="1"/>
        <v>276.63</v>
      </c>
      <c r="F57" s="38">
        <f t="shared" si="1"/>
        <v>42.250000000000007</v>
      </c>
      <c r="G57" s="38">
        <f t="shared" si="2"/>
        <v>67.03</v>
      </c>
      <c r="H57" s="41">
        <f t="shared" si="6"/>
        <v>737.57999999999993</v>
      </c>
      <c r="I57" s="12"/>
      <c r="J57" s="37" t="str">
        <f t="shared" si="7"/>
        <v>3  Santafe</v>
      </c>
      <c r="K57" s="43" t="b">
        <f t="shared" si="3"/>
        <v>0</v>
      </c>
      <c r="L57" s="43" t="b">
        <f t="shared" si="4"/>
        <v>0</v>
      </c>
      <c r="M57" s="43" t="b">
        <f t="shared" si="5"/>
        <v>0</v>
      </c>
    </row>
    <row r="58" spans="1:22" ht="21" hidden="1" x14ac:dyDescent="0.35">
      <c r="C58" s="37" t="str">
        <f t="shared" si="1"/>
        <v>4  San Cristobal</v>
      </c>
      <c r="D58" s="38">
        <f t="shared" si="1"/>
        <v>726.99000000000046</v>
      </c>
      <c r="E58" s="38">
        <f t="shared" si="1"/>
        <v>714.03000000000043</v>
      </c>
      <c r="F58" s="38">
        <f t="shared" si="1"/>
        <v>73.230000000000018</v>
      </c>
      <c r="G58" s="38">
        <f t="shared" si="2"/>
        <v>165.67</v>
      </c>
      <c r="H58" s="41">
        <f t="shared" si="6"/>
        <v>1679.920000000001</v>
      </c>
      <c r="I58" s="12"/>
      <c r="J58" s="37" t="str">
        <f t="shared" si="7"/>
        <v>4  San Cristobal</v>
      </c>
      <c r="K58" s="43" t="b">
        <f t="shared" si="3"/>
        <v>0</v>
      </c>
      <c r="L58" s="43" t="b">
        <f t="shared" si="4"/>
        <v>0</v>
      </c>
      <c r="M58" s="43" t="b">
        <f t="shared" si="5"/>
        <v>0</v>
      </c>
    </row>
    <row r="59" spans="1:22" ht="21" hidden="1" x14ac:dyDescent="0.35">
      <c r="C59" s="37" t="str">
        <f t="shared" si="1"/>
        <v>5  Usme</v>
      </c>
      <c r="D59" s="38">
        <f t="shared" si="1"/>
        <v>710.69000000000096</v>
      </c>
      <c r="E59" s="38">
        <f t="shared" si="1"/>
        <v>705.47000000000094</v>
      </c>
      <c r="F59" s="38">
        <f t="shared" si="1"/>
        <v>108.46000000000004</v>
      </c>
      <c r="G59" s="38">
        <f t="shared" si="2"/>
        <v>118.89000000000003</v>
      </c>
      <c r="H59" s="41">
        <f t="shared" si="6"/>
        <v>1643.510000000002</v>
      </c>
      <c r="I59" s="12"/>
      <c r="J59" s="37" t="str">
        <f t="shared" si="7"/>
        <v>5  Usme</v>
      </c>
      <c r="K59" s="43" t="b">
        <f t="shared" si="3"/>
        <v>0</v>
      </c>
      <c r="L59" s="43" t="b">
        <f t="shared" si="4"/>
        <v>0</v>
      </c>
      <c r="M59" s="43" t="b">
        <f t="shared" si="5"/>
        <v>0</v>
      </c>
    </row>
    <row r="60" spans="1:22" ht="21" hidden="1" x14ac:dyDescent="0.35">
      <c r="C60" s="37" t="str">
        <f t="shared" si="1"/>
        <v>6  Tunjuelito</v>
      </c>
      <c r="D60" s="38">
        <f t="shared" si="1"/>
        <v>332.17000000000007</v>
      </c>
      <c r="E60" s="38">
        <f t="shared" si="1"/>
        <v>321.63000000000005</v>
      </c>
      <c r="F60" s="38">
        <f t="shared" si="1"/>
        <v>59.34</v>
      </c>
      <c r="G60" s="38">
        <f t="shared" si="2"/>
        <v>68.890000000000029</v>
      </c>
      <c r="H60" s="41">
        <f t="shared" si="6"/>
        <v>782.0300000000002</v>
      </c>
      <c r="I60" s="12"/>
      <c r="J60" s="37" t="str">
        <f t="shared" si="7"/>
        <v>6  Tunjuelito</v>
      </c>
      <c r="K60" s="43" t="b">
        <f t="shared" si="3"/>
        <v>0</v>
      </c>
      <c r="L60" s="43" t="b">
        <f t="shared" si="4"/>
        <v>0</v>
      </c>
      <c r="M60" s="43" t="b">
        <f t="shared" si="5"/>
        <v>0</v>
      </c>
    </row>
    <row r="61" spans="1:22" ht="21" hidden="1" x14ac:dyDescent="0.35">
      <c r="C61" s="37" t="str">
        <f t="shared" si="1"/>
        <v>7  Bosa</v>
      </c>
      <c r="D61" s="38">
        <f t="shared" si="1"/>
        <v>822.00000000000193</v>
      </c>
      <c r="E61" s="38">
        <f t="shared" si="1"/>
        <v>793.96000000000197</v>
      </c>
      <c r="F61" s="38">
        <f t="shared" si="1"/>
        <v>75.20999999999998</v>
      </c>
      <c r="G61" s="38">
        <f t="shared" si="2"/>
        <v>163.47999999999996</v>
      </c>
      <c r="H61" s="41">
        <f t="shared" si="6"/>
        <v>1854.650000000004</v>
      </c>
      <c r="I61" s="12"/>
      <c r="J61" s="37" t="str">
        <f t="shared" si="7"/>
        <v>7  Bosa</v>
      </c>
      <c r="K61" s="43" t="b">
        <f t="shared" si="3"/>
        <v>0</v>
      </c>
      <c r="L61" s="43" t="b">
        <f t="shared" si="4"/>
        <v>0</v>
      </c>
      <c r="M61" s="43" t="b">
        <f t="shared" si="5"/>
        <v>0</v>
      </c>
    </row>
    <row r="62" spans="1:22" ht="21" hidden="1" x14ac:dyDescent="0.35">
      <c r="C62" s="37" t="str">
        <f t="shared" si="1"/>
        <v>8  Kennedy</v>
      </c>
      <c r="D62" s="38">
        <f t="shared" si="1"/>
        <v>1645.7700000000036</v>
      </c>
      <c r="E62" s="38">
        <f t="shared" si="1"/>
        <v>1564.9100000000037</v>
      </c>
      <c r="F62" s="38">
        <f t="shared" si="1"/>
        <v>252.91999999999973</v>
      </c>
      <c r="G62" s="38">
        <f t="shared" si="2"/>
        <v>360.6900000000004</v>
      </c>
      <c r="H62" s="41">
        <f t="shared" si="6"/>
        <v>3824.2900000000077</v>
      </c>
      <c r="I62" s="12"/>
      <c r="J62" s="37" t="str">
        <f t="shared" si="7"/>
        <v>8  Kennedy</v>
      </c>
      <c r="K62" s="43" t="b">
        <f t="shared" si="3"/>
        <v>0</v>
      </c>
      <c r="L62" s="43" t="b">
        <f t="shared" si="4"/>
        <v>0</v>
      </c>
      <c r="M62" s="43" t="b">
        <f t="shared" si="5"/>
        <v>0</v>
      </c>
    </row>
    <row r="63" spans="1:22" ht="21" hidden="1" x14ac:dyDescent="0.35">
      <c r="C63" s="37" t="str">
        <f t="shared" si="1"/>
        <v>9  Fontibón</v>
      </c>
      <c r="D63" s="38">
        <f t="shared" si="1"/>
        <v>934.61000000000115</v>
      </c>
      <c r="E63" s="38">
        <f t="shared" si="1"/>
        <v>882.81000000000108</v>
      </c>
      <c r="F63" s="38">
        <f t="shared" si="1"/>
        <v>291.67000000000036</v>
      </c>
      <c r="G63" s="38">
        <f t="shared" si="2"/>
        <v>203.23000000000013</v>
      </c>
      <c r="H63" s="41">
        <f t="shared" si="6"/>
        <v>2312.3200000000029</v>
      </c>
      <c r="I63" s="12"/>
      <c r="J63" s="37" t="str">
        <f t="shared" si="7"/>
        <v>9  Fontibón</v>
      </c>
      <c r="K63" s="43" t="b">
        <f t="shared" si="3"/>
        <v>0</v>
      </c>
      <c r="L63" s="43" t="b">
        <f t="shared" si="4"/>
        <v>0</v>
      </c>
      <c r="M63" s="43" t="b">
        <f t="shared" si="5"/>
        <v>0</v>
      </c>
    </row>
    <row r="64" spans="1:22" ht="21" hidden="1" x14ac:dyDescent="0.35">
      <c r="C64" s="37" t="str">
        <f t="shared" si="1"/>
        <v>10  Engativá</v>
      </c>
      <c r="D64" s="38">
        <f t="shared" si="1"/>
        <v>1385.1399999999953</v>
      </c>
      <c r="E64" s="38">
        <f t="shared" si="1"/>
        <v>1309.5299999999952</v>
      </c>
      <c r="F64" s="38">
        <f t="shared" si="1"/>
        <v>225.7299999999999</v>
      </c>
      <c r="G64" s="38">
        <f t="shared" si="2"/>
        <v>294.81000000000017</v>
      </c>
      <c r="H64" s="41">
        <f t="shared" si="6"/>
        <v>3215.2099999999909</v>
      </c>
      <c r="I64" s="12"/>
      <c r="J64" s="37" t="str">
        <f t="shared" si="7"/>
        <v>10  Engativá</v>
      </c>
      <c r="K64" s="43" t="b">
        <f t="shared" si="3"/>
        <v>0</v>
      </c>
      <c r="L64" s="43" t="b">
        <f t="shared" si="4"/>
        <v>0</v>
      </c>
      <c r="M64" s="43" t="b">
        <f t="shared" si="5"/>
        <v>0</v>
      </c>
    </row>
    <row r="65" spans="1:22" ht="21" hidden="1" x14ac:dyDescent="0.35">
      <c r="C65" s="37" t="str">
        <f t="shared" si="1"/>
        <v>11  Suba</v>
      </c>
      <c r="D65" s="38">
        <f t="shared" si="1"/>
        <v>1763.2799999999954</v>
      </c>
      <c r="E65" s="38">
        <f t="shared" si="1"/>
        <v>1659.5999999999954</v>
      </c>
      <c r="F65" s="38">
        <f t="shared" si="1"/>
        <v>322.09999999999991</v>
      </c>
      <c r="G65" s="38">
        <f t="shared" si="2"/>
        <v>253.03000000000014</v>
      </c>
      <c r="H65" s="41">
        <f t="shared" si="6"/>
        <v>3998.0099999999911</v>
      </c>
      <c r="I65" s="12"/>
      <c r="J65" s="37" t="str">
        <f t="shared" si="7"/>
        <v>11  Suba</v>
      </c>
      <c r="K65" s="43" t="b">
        <f t="shared" si="3"/>
        <v>0</v>
      </c>
      <c r="L65" s="43" t="b">
        <f t="shared" si="4"/>
        <v>0</v>
      </c>
      <c r="M65" s="43" t="b">
        <f t="shared" si="5"/>
        <v>0</v>
      </c>
    </row>
    <row r="66" spans="1:22" ht="21" hidden="1" x14ac:dyDescent="0.35">
      <c r="C66" s="37" t="str">
        <f t="shared" si="1"/>
        <v>12  Barrios Unidos</v>
      </c>
      <c r="D66" s="38">
        <f t="shared" si="1"/>
        <v>656.23999999999933</v>
      </c>
      <c r="E66" s="38">
        <f t="shared" si="1"/>
        <v>562.21999999999935</v>
      </c>
      <c r="F66" s="38">
        <f t="shared" si="1"/>
        <v>107.28999999999998</v>
      </c>
      <c r="G66" s="38">
        <f t="shared" si="2"/>
        <v>142.76999999999992</v>
      </c>
      <c r="H66" s="41">
        <f t="shared" si="6"/>
        <v>1468.5199999999986</v>
      </c>
      <c r="I66" s="12"/>
      <c r="J66" s="37" t="str">
        <f t="shared" si="7"/>
        <v>12  Barrios Unidos</v>
      </c>
      <c r="K66" s="43" t="b">
        <f t="shared" si="3"/>
        <v>0</v>
      </c>
      <c r="L66" s="43" t="b">
        <f t="shared" si="4"/>
        <v>0</v>
      </c>
      <c r="M66" s="43" t="b">
        <f t="shared" si="5"/>
        <v>0</v>
      </c>
    </row>
    <row r="67" spans="1:22" ht="21" hidden="1" x14ac:dyDescent="0.35">
      <c r="C67" s="37" t="str">
        <f t="shared" si="1"/>
        <v>13  Teusaquillo</v>
      </c>
      <c r="D67" s="38">
        <f t="shared" si="1"/>
        <v>684.49000000000024</v>
      </c>
      <c r="E67" s="38">
        <f t="shared" si="1"/>
        <v>592.95000000000027</v>
      </c>
      <c r="F67" s="38">
        <f t="shared" si="1"/>
        <v>160.07000000000008</v>
      </c>
      <c r="G67" s="38">
        <f t="shared" si="2"/>
        <v>164.35000000000008</v>
      </c>
      <c r="H67" s="41">
        <f t="shared" si="6"/>
        <v>1601.8600000000008</v>
      </c>
      <c r="I67" s="12"/>
      <c r="J67" s="37" t="str">
        <f t="shared" si="7"/>
        <v>13  Teusaquillo</v>
      </c>
      <c r="K67" s="43" t="b">
        <f t="shared" si="3"/>
        <v>0</v>
      </c>
      <c r="L67" s="43" t="b">
        <f t="shared" si="4"/>
        <v>0</v>
      </c>
      <c r="M67" s="43" t="b">
        <f t="shared" si="5"/>
        <v>0</v>
      </c>
    </row>
    <row r="68" spans="1:22" s="16" customFormat="1" ht="21" hidden="1" x14ac:dyDescent="0.35">
      <c r="A68" s="5"/>
      <c r="B68" s="5"/>
      <c r="C68" s="37" t="str">
        <f t="shared" si="1"/>
        <v>14  Los Mártires</v>
      </c>
      <c r="D68" s="38">
        <f t="shared" si="1"/>
        <v>438.7700000000001</v>
      </c>
      <c r="E68" s="38">
        <f t="shared" si="1"/>
        <v>376.08000000000004</v>
      </c>
      <c r="F68" s="38">
        <f t="shared" si="1"/>
        <v>64.920000000000044</v>
      </c>
      <c r="G68" s="38">
        <f t="shared" si="2"/>
        <v>123.19999999999996</v>
      </c>
      <c r="H68" s="41">
        <f t="shared" si="6"/>
        <v>1002.9700000000001</v>
      </c>
      <c r="I68" s="12"/>
      <c r="J68" s="37" t="str">
        <f t="shared" si="7"/>
        <v>14  Los Mártires</v>
      </c>
      <c r="K68" s="43" t="b">
        <f t="shared" si="3"/>
        <v>0</v>
      </c>
      <c r="L68" s="43" t="b">
        <f t="shared" si="4"/>
        <v>0</v>
      </c>
      <c r="M68" s="43" t="b">
        <f t="shared" si="5"/>
        <v>0</v>
      </c>
      <c r="Q68" s="5"/>
      <c r="R68" s="5"/>
      <c r="S68" s="5"/>
      <c r="T68" s="5"/>
      <c r="U68" s="5"/>
      <c r="V68" s="5"/>
    </row>
    <row r="69" spans="1:22" s="16" customFormat="1" ht="21" hidden="1" x14ac:dyDescent="0.35">
      <c r="A69" s="5"/>
      <c r="B69" s="5"/>
      <c r="C69" s="37" t="str">
        <f t="shared" si="1"/>
        <v>15  Antonio Nariño</v>
      </c>
      <c r="D69" s="38">
        <f t="shared" si="1"/>
        <v>281.68000000000006</v>
      </c>
      <c r="E69" s="38">
        <f t="shared" si="1"/>
        <v>260.52000000000004</v>
      </c>
      <c r="F69" s="38">
        <f t="shared" si="1"/>
        <v>53.17</v>
      </c>
      <c r="G69" s="38">
        <f t="shared" si="2"/>
        <v>69.3</v>
      </c>
      <c r="H69" s="41">
        <f t="shared" si="6"/>
        <v>664.67</v>
      </c>
      <c r="I69" s="12"/>
      <c r="J69" s="37" t="str">
        <f t="shared" si="7"/>
        <v>15  Antonio Nariño</v>
      </c>
      <c r="K69" s="43" t="b">
        <f t="shared" si="3"/>
        <v>0</v>
      </c>
      <c r="L69" s="43" t="b">
        <f t="shared" si="4"/>
        <v>0</v>
      </c>
      <c r="M69" s="43" t="b">
        <f t="shared" si="5"/>
        <v>0</v>
      </c>
      <c r="Q69" s="5"/>
      <c r="R69" s="5"/>
      <c r="S69" s="5"/>
      <c r="T69" s="5"/>
      <c r="U69" s="5"/>
      <c r="V69" s="5"/>
    </row>
    <row r="70" spans="1:22" s="16" customFormat="1" ht="21" hidden="1" x14ac:dyDescent="0.35">
      <c r="A70" s="5"/>
      <c r="B70" s="5"/>
      <c r="C70" s="37" t="str">
        <f>D125</f>
        <v>16  Puente Aranda</v>
      </c>
      <c r="D70" s="38">
        <f t="shared" si="1"/>
        <v>1012.7600000000006</v>
      </c>
      <c r="E70" s="38">
        <f t="shared" si="1"/>
        <v>902.47000000000048</v>
      </c>
      <c r="F70" s="38">
        <f t="shared" si="1"/>
        <v>210.31999999999991</v>
      </c>
      <c r="G70" s="38">
        <f t="shared" si="2"/>
        <v>217.55999999999983</v>
      </c>
      <c r="H70" s="41">
        <f t="shared" si="6"/>
        <v>2343.1100000000006</v>
      </c>
      <c r="I70" s="12"/>
      <c r="J70" s="37" t="str">
        <f t="shared" si="7"/>
        <v>16  Puente Aranda</v>
      </c>
      <c r="K70" s="43" t="b">
        <f t="shared" si="3"/>
        <v>0</v>
      </c>
      <c r="L70" s="43" t="b">
        <f t="shared" si="4"/>
        <v>0</v>
      </c>
      <c r="M70" s="43" t="b">
        <f t="shared" si="5"/>
        <v>0</v>
      </c>
      <c r="Q70" s="5"/>
      <c r="R70" s="5"/>
      <c r="S70" s="5"/>
      <c r="T70" s="5"/>
      <c r="U70" s="5"/>
      <c r="V70" s="5"/>
    </row>
    <row r="71" spans="1:22" s="16" customFormat="1" ht="21" hidden="1" x14ac:dyDescent="0.35">
      <c r="A71" s="5"/>
      <c r="B71" s="5"/>
      <c r="C71" s="37" t="str">
        <f t="shared" si="1"/>
        <v>17  La Candelaria</v>
      </c>
      <c r="D71" s="38">
        <f t="shared" si="1"/>
        <v>68.91</v>
      </c>
      <c r="E71" s="38">
        <f t="shared" si="1"/>
        <v>67.39</v>
      </c>
      <c r="F71" s="38">
        <f t="shared" si="1"/>
        <v>11.7</v>
      </c>
      <c r="G71" s="38">
        <f t="shared" si="2"/>
        <v>17.339999999999996</v>
      </c>
      <c r="H71" s="41">
        <f t="shared" si="6"/>
        <v>165.34</v>
      </c>
      <c r="I71" s="12"/>
      <c r="J71" s="37" t="str">
        <f t="shared" si="7"/>
        <v>17  La Candelaria</v>
      </c>
      <c r="K71" s="43" t="b">
        <f t="shared" si="3"/>
        <v>0</v>
      </c>
      <c r="L71" s="43" t="b">
        <f t="shared" si="4"/>
        <v>0</v>
      </c>
      <c r="M71" s="43" t="b">
        <f t="shared" si="5"/>
        <v>0</v>
      </c>
      <c r="Q71" s="5"/>
      <c r="R71" s="5"/>
      <c r="S71" s="5"/>
      <c r="T71" s="5"/>
      <c r="U71" s="5"/>
      <c r="V71" s="5"/>
    </row>
    <row r="72" spans="1:22" s="16" customFormat="1" ht="21" hidden="1" x14ac:dyDescent="0.35">
      <c r="A72" s="5"/>
      <c r="B72" s="5"/>
      <c r="C72" s="37" t="str">
        <f t="shared" si="1"/>
        <v>18  Rafael Uribe Uribe</v>
      </c>
      <c r="D72" s="38">
        <f t="shared" si="1"/>
        <v>735.82000000000232</v>
      </c>
      <c r="E72" s="38">
        <f t="shared" si="1"/>
        <v>684.09000000000231</v>
      </c>
      <c r="F72" s="38">
        <f t="shared" si="1"/>
        <v>59.800000000000026</v>
      </c>
      <c r="G72" s="38">
        <f t="shared" si="2"/>
        <v>155.46000000000018</v>
      </c>
      <c r="H72" s="41">
        <f t="shared" si="6"/>
        <v>1635.1700000000048</v>
      </c>
      <c r="I72" s="12"/>
      <c r="J72" s="37" t="str">
        <f t="shared" si="7"/>
        <v>18  Rafael Uribe Uribe</v>
      </c>
      <c r="K72" s="43" t="b">
        <f t="shared" si="3"/>
        <v>0</v>
      </c>
      <c r="L72" s="43" t="b">
        <f t="shared" si="4"/>
        <v>0</v>
      </c>
      <c r="M72" s="43" t="b">
        <f t="shared" si="5"/>
        <v>0</v>
      </c>
      <c r="Q72" s="5"/>
      <c r="R72" s="5"/>
      <c r="S72" s="5"/>
      <c r="T72" s="5"/>
      <c r="U72" s="5"/>
      <c r="V72" s="5"/>
    </row>
    <row r="73" spans="1:22" s="16" customFormat="1" ht="21" hidden="1" x14ac:dyDescent="0.35">
      <c r="A73" s="5"/>
      <c r="B73" s="5"/>
      <c r="C73" s="37" t="str">
        <f t="shared" si="1"/>
        <v>19  Ciudad Bolivar</v>
      </c>
      <c r="D73" s="38">
        <f t="shared" si="1"/>
        <v>1072.549999999999</v>
      </c>
      <c r="E73" s="38">
        <f t="shared" si="1"/>
        <v>1063.059999999999</v>
      </c>
      <c r="F73" s="38">
        <f t="shared" si="1"/>
        <v>97.33</v>
      </c>
      <c r="G73" s="38">
        <f t="shared" si="2"/>
        <v>174.60000000000002</v>
      </c>
      <c r="H73" s="41">
        <f t="shared" si="6"/>
        <v>2407.5399999999977</v>
      </c>
      <c r="I73" s="12"/>
      <c r="J73" s="37" t="str">
        <f t="shared" si="7"/>
        <v>19  Ciudad Bolivar</v>
      </c>
      <c r="K73" s="43" t="b">
        <f t="shared" si="3"/>
        <v>0</v>
      </c>
      <c r="L73" s="43" t="b">
        <f t="shared" si="4"/>
        <v>0</v>
      </c>
      <c r="M73" s="43" t="b">
        <f t="shared" si="5"/>
        <v>0</v>
      </c>
      <c r="Q73" s="5"/>
      <c r="R73" s="5"/>
      <c r="S73" s="5"/>
      <c r="T73" s="5"/>
      <c r="U73" s="5"/>
      <c r="V73" s="5"/>
    </row>
    <row r="74" spans="1:22" s="16" customFormat="1" ht="21" hidden="1" x14ac:dyDescent="0.35">
      <c r="A74" s="5"/>
      <c r="B74" s="5"/>
      <c r="C74" s="36"/>
      <c r="D74" s="36"/>
      <c r="E74" s="12"/>
      <c r="F74" s="12"/>
      <c r="G74" s="12"/>
      <c r="H74" s="12"/>
      <c r="I74" s="12"/>
      <c r="J74" s="12"/>
      <c r="Q74" s="5"/>
      <c r="R74" s="5"/>
      <c r="S74" s="5"/>
      <c r="T74" s="5"/>
      <c r="U74" s="5"/>
      <c r="V74" s="5"/>
    </row>
    <row r="75" spans="1:22" s="16" customFormat="1" ht="21" hidden="1" x14ac:dyDescent="0.35">
      <c r="A75" s="5"/>
      <c r="B75" s="5"/>
      <c r="C75" s="36"/>
      <c r="D75" s="36"/>
      <c r="E75" s="12"/>
      <c r="F75" s="12"/>
      <c r="G75" s="12"/>
      <c r="H75" s="12"/>
      <c r="I75" s="12"/>
      <c r="J75" s="12"/>
      <c r="Q75" s="5"/>
      <c r="R75" s="5"/>
      <c r="S75" s="5"/>
      <c r="T75" s="5"/>
      <c r="U75" s="5"/>
      <c r="V75" s="5"/>
    </row>
    <row r="76" spans="1:22" s="16" customFormat="1" ht="61.5" customHeight="1" x14ac:dyDescent="0.35">
      <c r="A76" s="5"/>
      <c r="B76" s="5"/>
      <c r="C76" s="36"/>
      <c r="D76" s="36"/>
      <c r="E76" s="12"/>
      <c r="F76" s="12"/>
      <c r="G76" s="12"/>
      <c r="H76" s="12"/>
      <c r="I76" s="12"/>
      <c r="J76" s="12"/>
      <c r="Q76" s="5"/>
      <c r="R76" s="5"/>
      <c r="S76" s="5"/>
      <c r="T76" s="5"/>
      <c r="U76" s="5"/>
      <c r="V76" s="5"/>
    </row>
    <row r="77" spans="1:22" s="16" customFormat="1" ht="33.75" x14ac:dyDescent="0.5">
      <c r="A77" s="5"/>
      <c r="B77" s="5"/>
      <c r="C77" s="193" t="s">
        <v>103</v>
      </c>
      <c r="D77" s="193"/>
      <c r="E77" s="12"/>
      <c r="F77" s="12"/>
      <c r="G77" s="12"/>
      <c r="H77" s="12"/>
      <c r="I77" s="12"/>
      <c r="J77" s="12"/>
      <c r="Q77" s="5"/>
      <c r="R77" s="5"/>
      <c r="S77" s="5"/>
      <c r="T77" s="5"/>
      <c r="U77" s="5"/>
      <c r="V77" s="5"/>
    </row>
    <row r="78" spans="1:22" s="16" customFormat="1" ht="21" x14ac:dyDescent="0.35">
      <c r="A78" s="5"/>
      <c r="B78" s="5"/>
      <c r="C78" s="36"/>
      <c r="D78" s="36"/>
      <c r="E78" s="12"/>
      <c r="F78" s="12"/>
      <c r="G78" s="12"/>
      <c r="H78" s="12"/>
      <c r="I78" s="12"/>
      <c r="J78" s="12"/>
      <c r="Q78" s="5"/>
      <c r="R78" s="5"/>
      <c r="S78" s="5"/>
      <c r="T78" s="5"/>
      <c r="U78" s="5"/>
      <c r="V78" s="5"/>
    </row>
    <row r="79" spans="1:22" s="16" customFormat="1" ht="28.5" customHeight="1" x14ac:dyDescent="0.35">
      <c r="A79" s="5"/>
      <c r="B79" s="5"/>
      <c r="C79" s="142"/>
      <c r="D79" s="36"/>
      <c r="E79" s="12"/>
      <c r="F79" s="142"/>
      <c r="G79" s="12"/>
      <c r="H79" s="12"/>
      <c r="I79" s="12"/>
      <c r="J79" s="12"/>
      <c r="K79" s="142"/>
      <c r="Q79" s="5"/>
      <c r="R79" s="5"/>
      <c r="S79" s="5"/>
      <c r="T79" s="5"/>
      <c r="U79" s="5"/>
      <c r="V79" s="5"/>
    </row>
    <row r="80" spans="1:22" s="16" customFormat="1" ht="21" x14ac:dyDescent="0.35">
      <c r="A80" s="5"/>
      <c r="B80" s="5"/>
      <c r="C80" s="36"/>
      <c r="D80" s="36"/>
      <c r="E80" s="12"/>
      <c r="F80" s="12"/>
      <c r="G80" s="12"/>
      <c r="H80" s="12"/>
      <c r="I80" s="12"/>
      <c r="J80" s="12"/>
      <c r="Q80" s="5"/>
      <c r="R80" s="5"/>
      <c r="S80" s="5"/>
      <c r="T80" s="5"/>
      <c r="U80" s="5"/>
      <c r="V80" s="5"/>
    </row>
    <row r="81" spans="1:22" s="16" customFormat="1" ht="21" x14ac:dyDescent="0.35">
      <c r="A81" s="5"/>
      <c r="B81" s="5"/>
      <c r="C81" s="36"/>
      <c r="D81" s="36"/>
      <c r="E81" s="12"/>
      <c r="F81" s="12"/>
      <c r="G81" s="12"/>
      <c r="H81" s="12"/>
      <c r="I81" s="12"/>
      <c r="J81" s="12"/>
      <c r="Q81" s="5"/>
      <c r="R81" s="5"/>
      <c r="S81" s="5"/>
      <c r="T81" s="5"/>
      <c r="U81" s="5"/>
      <c r="V81" s="5"/>
    </row>
    <row r="82" spans="1:22" s="16" customFormat="1" ht="21" x14ac:dyDescent="0.35">
      <c r="A82" s="5"/>
      <c r="B82" s="5"/>
      <c r="C82" s="36"/>
      <c r="D82" s="36"/>
      <c r="E82" s="12"/>
      <c r="F82" s="12"/>
      <c r="G82" s="12"/>
      <c r="H82" s="12"/>
      <c r="I82" s="12"/>
      <c r="J82" s="12"/>
      <c r="Q82" s="5"/>
      <c r="R82" s="5"/>
      <c r="S82" s="5"/>
      <c r="T82" s="5"/>
      <c r="U82" s="5"/>
      <c r="V82" s="5"/>
    </row>
    <row r="83" spans="1:22" s="16" customFormat="1" ht="21" x14ac:dyDescent="0.35">
      <c r="A83" s="5"/>
      <c r="B83" s="5"/>
      <c r="C83" s="36"/>
      <c r="D83" s="36"/>
      <c r="E83" s="12"/>
      <c r="F83" s="12"/>
      <c r="G83" s="12"/>
      <c r="H83" s="12"/>
      <c r="I83" s="12"/>
      <c r="J83" s="12"/>
      <c r="Q83" s="5"/>
      <c r="R83" s="5"/>
      <c r="S83" s="5"/>
      <c r="T83" s="5"/>
      <c r="U83" s="5"/>
      <c r="V83" s="5"/>
    </row>
    <row r="84" spans="1:22" s="16" customFormat="1" ht="21" x14ac:dyDescent="0.35">
      <c r="A84" s="5"/>
      <c r="B84" s="5"/>
      <c r="C84" s="36"/>
      <c r="D84" s="36"/>
      <c r="E84" s="12"/>
      <c r="F84" s="12"/>
      <c r="G84" s="12"/>
      <c r="H84" s="12"/>
      <c r="I84" s="12"/>
      <c r="J84" s="12"/>
      <c r="Q84" s="5"/>
      <c r="R84" s="5"/>
      <c r="S84" s="5"/>
      <c r="T84" s="5"/>
      <c r="U84" s="5"/>
      <c r="V84" s="5"/>
    </row>
    <row r="85" spans="1:22" s="16" customFormat="1" ht="21" x14ac:dyDescent="0.35">
      <c r="A85" s="5"/>
      <c r="B85" s="5"/>
      <c r="C85" s="36"/>
      <c r="D85" s="36"/>
      <c r="E85" s="12"/>
      <c r="F85" s="12"/>
      <c r="G85" s="12"/>
      <c r="H85" s="12"/>
      <c r="I85" s="12"/>
      <c r="J85" s="12"/>
      <c r="Q85" s="5"/>
      <c r="R85" s="5"/>
      <c r="S85" s="5"/>
      <c r="T85" s="5"/>
      <c r="U85" s="5"/>
      <c r="V85" s="5"/>
    </row>
    <row r="86" spans="1:22" s="16" customFormat="1" ht="21" x14ac:dyDescent="0.35">
      <c r="A86" s="5"/>
      <c r="B86" s="5"/>
      <c r="C86" s="36"/>
      <c r="D86" s="36"/>
      <c r="E86" s="12"/>
      <c r="F86" s="12"/>
      <c r="G86" s="12"/>
      <c r="H86" s="12"/>
      <c r="I86" s="12"/>
      <c r="J86" s="12"/>
      <c r="Q86" s="5"/>
      <c r="R86" s="5"/>
      <c r="S86" s="5"/>
      <c r="T86" s="5"/>
      <c r="U86" s="5"/>
      <c r="V86" s="5"/>
    </row>
    <row r="87" spans="1:22" s="16" customFormat="1" ht="21" x14ac:dyDescent="0.35">
      <c r="A87" s="5"/>
      <c r="B87" s="5"/>
      <c r="C87" s="36"/>
      <c r="D87" s="36"/>
      <c r="E87" s="12"/>
      <c r="F87" s="12"/>
      <c r="G87" s="12"/>
      <c r="H87" s="12"/>
      <c r="I87" s="12"/>
      <c r="J87" s="12"/>
      <c r="Q87" s="5"/>
      <c r="R87" s="5"/>
      <c r="S87" s="5"/>
      <c r="T87" s="5"/>
      <c r="U87" s="5"/>
      <c r="V87" s="5"/>
    </row>
    <row r="88" spans="1:22" s="16" customFormat="1" ht="21" x14ac:dyDescent="0.35">
      <c r="A88" s="5"/>
      <c r="B88" s="5"/>
      <c r="C88" s="36"/>
      <c r="D88" s="36"/>
      <c r="E88" s="12"/>
      <c r="F88" s="12"/>
      <c r="G88" s="12"/>
      <c r="H88" s="12"/>
      <c r="I88" s="12"/>
      <c r="J88" s="12"/>
      <c r="Q88" s="5"/>
      <c r="R88" s="5"/>
      <c r="S88" s="5"/>
      <c r="T88" s="5"/>
      <c r="U88" s="5"/>
      <c r="V88" s="5"/>
    </row>
    <row r="89" spans="1:22" s="16" customFormat="1" ht="21" x14ac:dyDescent="0.35">
      <c r="A89" s="5"/>
      <c r="B89" s="5"/>
      <c r="C89" s="36"/>
      <c r="D89" s="36"/>
      <c r="E89" s="12"/>
      <c r="F89" s="12"/>
      <c r="G89" s="12"/>
      <c r="H89" s="12"/>
      <c r="I89" s="12"/>
      <c r="J89" s="12"/>
      <c r="Q89" s="5"/>
      <c r="R89" s="5"/>
      <c r="S89" s="5"/>
      <c r="T89" s="5"/>
      <c r="U89" s="5"/>
      <c r="V89" s="5"/>
    </row>
    <row r="90" spans="1:22" s="16" customFormat="1" ht="21" x14ac:dyDescent="0.35">
      <c r="A90" s="5"/>
      <c r="B90" s="5"/>
      <c r="C90" s="36"/>
      <c r="D90" s="36"/>
      <c r="E90" s="12"/>
      <c r="F90" s="12"/>
      <c r="G90" s="12"/>
      <c r="H90" s="12"/>
      <c r="I90" s="12"/>
      <c r="J90" s="12"/>
      <c r="Q90" s="5"/>
      <c r="R90" s="5"/>
      <c r="S90" s="5"/>
      <c r="T90" s="5"/>
      <c r="U90" s="5"/>
      <c r="V90" s="5"/>
    </row>
    <row r="91" spans="1:22" s="16" customFormat="1" ht="21" x14ac:dyDescent="0.35">
      <c r="A91" s="5"/>
      <c r="B91" s="5"/>
      <c r="C91" s="36"/>
      <c r="D91" s="36"/>
      <c r="E91" s="12"/>
      <c r="F91" s="12"/>
      <c r="G91" s="12"/>
      <c r="H91" s="12"/>
      <c r="I91" s="12"/>
      <c r="J91" s="12"/>
      <c r="Q91" s="5"/>
      <c r="R91" s="5"/>
      <c r="S91" s="5"/>
      <c r="T91" s="5"/>
      <c r="U91" s="5"/>
      <c r="V91" s="5"/>
    </row>
    <row r="92" spans="1:22" s="16" customFormat="1" ht="21" x14ac:dyDescent="0.35">
      <c r="A92" s="5"/>
      <c r="B92" s="5"/>
      <c r="C92" s="36"/>
      <c r="D92" s="36"/>
      <c r="E92" s="12"/>
      <c r="F92" s="12"/>
      <c r="G92" s="12"/>
      <c r="H92" s="12"/>
      <c r="I92" s="12"/>
      <c r="J92" s="12"/>
      <c r="Q92" s="5"/>
      <c r="R92" s="5"/>
      <c r="S92" s="5"/>
      <c r="T92" s="5"/>
      <c r="U92" s="5"/>
      <c r="V92" s="5"/>
    </row>
    <row r="93" spans="1:22" s="16" customFormat="1" ht="21" x14ac:dyDescent="0.35">
      <c r="A93" s="5"/>
      <c r="B93" s="5"/>
      <c r="C93" s="36"/>
      <c r="D93" s="36"/>
      <c r="E93" s="12"/>
      <c r="F93" s="12"/>
      <c r="G93" s="12"/>
      <c r="H93" s="12"/>
      <c r="I93" s="12"/>
      <c r="J93" s="12"/>
      <c r="Q93" s="5"/>
      <c r="R93" s="5"/>
      <c r="S93" s="5"/>
      <c r="T93" s="5"/>
      <c r="U93" s="5"/>
      <c r="V93" s="5"/>
    </row>
    <row r="94" spans="1:22" s="16" customFormat="1" ht="21" x14ac:dyDescent="0.35">
      <c r="A94" s="5"/>
      <c r="B94" s="5"/>
      <c r="C94" s="36"/>
      <c r="D94" s="36"/>
      <c r="E94" s="12"/>
      <c r="F94" s="12"/>
      <c r="G94" s="12"/>
      <c r="H94" s="12"/>
      <c r="I94" s="12"/>
      <c r="J94" s="12"/>
      <c r="Q94" s="5"/>
      <c r="R94" s="5"/>
      <c r="S94" s="5"/>
      <c r="T94" s="5"/>
      <c r="U94" s="5"/>
      <c r="V94" s="5"/>
    </row>
    <row r="95" spans="1:22" s="16" customFormat="1" ht="21" x14ac:dyDescent="0.35">
      <c r="A95" s="5"/>
      <c r="B95" s="5"/>
      <c r="C95" s="36"/>
      <c r="D95" s="36"/>
      <c r="E95" s="12"/>
      <c r="F95" s="12"/>
      <c r="G95" s="12"/>
      <c r="H95" s="12"/>
      <c r="I95" s="12"/>
      <c r="J95" s="12"/>
      <c r="Q95" s="5"/>
      <c r="R95" s="5"/>
      <c r="S95" s="5"/>
      <c r="T95" s="5"/>
      <c r="U95" s="5"/>
      <c r="V95" s="5"/>
    </row>
    <row r="96" spans="1:22" s="16" customFormat="1" ht="21" x14ac:dyDescent="0.35">
      <c r="A96" s="5"/>
      <c r="B96" s="5"/>
      <c r="C96" s="36"/>
      <c r="D96" s="36"/>
      <c r="E96" s="12"/>
      <c r="F96" s="12"/>
      <c r="G96" s="12"/>
      <c r="H96" s="12"/>
      <c r="I96" s="12"/>
      <c r="J96" s="12"/>
      <c r="Q96" s="5"/>
      <c r="R96" s="5"/>
      <c r="S96" s="5"/>
      <c r="T96" s="5"/>
      <c r="U96" s="5"/>
      <c r="V96" s="5"/>
    </row>
    <row r="97" spans="1:22" s="16" customFormat="1" ht="21" x14ac:dyDescent="0.35">
      <c r="A97" s="5"/>
      <c r="B97" s="5"/>
      <c r="C97" s="36"/>
      <c r="D97" s="36"/>
      <c r="E97" s="12"/>
      <c r="F97" s="12"/>
      <c r="G97" s="12"/>
      <c r="H97" s="12"/>
      <c r="I97" s="12"/>
      <c r="J97" s="12"/>
      <c r="Q97" s="5"/>
      <c r="R97" s="5"/>
      <c r="S97" s="5"/>
      <c r="T97" s="5"/>
      <c r="U97" s="5"/>
      <c r="V97" s="5"/>
    </row>
    <row r="98" spans="1:22" ht="21" x14ac:dyDescent="0.35">
      <c r="C98" s="36"/>
      <c r="D98" s="36"/>
      <c r="E98" s="12"/>
      <c r="F98" s="12"/>
      <c r="G98" s="12"/>
      <c r="H98" s="12"/>
      <c r="I98" s="12"/>
      <c r="J98" s="12"/>
    </row>
    <row r="99" spans="1:22" ht="21" x14ac:dyDescent="0.35">
      <c r="C99" s="36"/>
      <c r="D99" s="36"/>
      <c r="E99" s="12"/>
      <c r="F99" s="12"/>
      <c r="G99" s="12"/>
      <c r="H99" s="12"/>
      <c r="I99" s="12"/>
      <c r="J99" s="12"/>
    </row>
    <row r="100" spans="1:22" s="124" customFormat="1" ht="21" x14ac:dyDescent="0.35">
      <c r="C100" s="45"/>
      <c r="D100" s="45"/>
      <c r="E100" s="58"/>
      <c r="F100" s="58"/>
      <c r="G100" s="58"/>
      <c r="H100" s="58"/>
      <c r="I100" s="58"/>
      <c r="J100" s="58"/>
      <c r="K100" s="125"/>
      <c r="L100" s="125"/>
      <c r="M100" s="125"/>
      <c r="N100" s="125"/>
      <c r="O100" s="125"/>
      <c r="P100" s="125"/>
    </row>
    <row r="101" spans="1:22" s="124" customFormat="1" ht="21" x14ac:dyDescent="0.35">
      <c r="C101" s="45"/>
      <c r="D101" s="45"/>
      <c r="E101" s="58"/>
      <c r="F101" s="58"/>
      <c r="G101" s="58"/>
      <c r="H101" s="58"/>
      <c r="I101" s="58"/>
      <c r="J101" s="58"/>
      <c r="K101" s="125"/>
      <c r="L101" s="125"/>
      <c r="M101" s="125"/>
      <c r="N101" s="125"/>
      <c r="O101" s="125"/>
      <c r="P101" s="125"/>
    </row>
    <row r="102" spans="1:22" s="124" customFormat="1" ht="21" x14ac:dyDescent="0.35">
      <c r="C102" s="45"/>
      <c r="D102" s="45"/>
      <c r="E102" s="58"/>
      <c r="F102" s="58"/>
      <c r="G102" s="58"/>
      <c r="H102" s="58"/>
      <c r="I102" s="58"/>
      <c r="J102" s="58"/>
      <c r="K102" s="125"/>
      <c r="L102" s="125"/>
      <c r="M102" s="125"/>
      <c r="N102" s="125"/>
      <c r="O102" s="125"/>
      <c r="P102" s="125"/>
    </row>
    <row r="103" spans="1:22" s="124" customFormat="1" ht="21" x14ac:dyDescent="0.35">
      <c r="C103" s="45"/>
      <c r="D103" s="45"/>
      <c r="E103" s="58"/>
      <c r="F103" s="58"/>
      <c r="G103" s="58"/>
      <c r="H103" s="58"/>
      <c r="I103" s="58"/>
      <c r="J103" s="58"/>
      <c r="K103" s="125"/>
      <c r="L103" s="125"/>
      <c r="M103" s="125"/>
      <c r="N103" s="125"/>
      <c r="O103" s="125"/>
      <c r="P103" s="125"/>
    </row>
    <row r="104" spans="1:22" s="124" customFormat="1" ht="21" x14ac:dyDescent="0.35">
      <c r="C104" s="45"/>
      <c r="D104" s="45"/>
      <c r="E104" s="58"/>
      <c r="F104" s="58"/>
      <c r="G104" s="58"/>
      <c r="H104" s="58"/>
      <c r="I104" s="58"/>
      <c r="J104" s="58"/>
      <c r="K104" s="125"/>
      <c r="L104" s="125"/>
      <c r="M104" s="125"/>
      <c r="N104" s="125"/>
      <c r="O104" s="125"/>
      <c r="P104" s="125"/>
    </row>
    <row r="105" spans="1:22" s="124" customFormat="1" x14ac:dyDescent="0.25">
      <c r="K105" s="125"/>
      <c r="L105" s="125"/>
      <c r="M105" s="125"/>
      <c r="N105" s="125"/>
      <c r="O105" s="125"/>
      <c r="P105" s="125"/>
    </row>
    <row r="106" spans="1:22" s="124" customFormat="1" ht="18.75" x14ac:dyDescent="0.25">
      <c r="F106" s="143"/>
      <c r="K106" s="125"/>
      <c r="L106" s="125"/>
      <c r="M106" s="125"/>
      <c r="N106" s="125"/>
      <c r="O106" s="125"/>
      <c r="P106" s="125"/>
    </row>
    <row r="107" spans="1:22" s="124" customFormat="1" x14ac:dyDescent="0.25">
      <c r="C107" s="195" t="s">
        <v>31</v>
      </c>
      <c r="D107" s="195"/>
      <c r="E107" s="195"/>
      <c r="F107" s="195"/>
      <c r="G107" s="195"/>
      <c r="H107" s="144"/>
      <c r="I107" s="144"/>
      <c r="J107" s="144"/>
      <c r="K107" s="195" t="s">
        <v>32</v>
      </c>
      <c r="L107" s="195"/>
      <c r="M107" s="195"/>
      <c r="N107" s="195"/>
      <c r="O107" s="195"/>
      <c r="P107" s="195"/>
      <c r="Q107" s="195"/>
      <c r="R107" s="126"/>
      <c r="S107" s="126"/>
    </row>
    <row r="108" spans="1:22" s="124" customFormat="1" x14ac:dyDescent="0.25">
      <c r="C108" s="144"/>
      <c r="D108" s="144"/>
      <c r="E108" s="144"/>
      <c r="F108" s="144"/>
      <c r="G108" s="144"/>
      <c r="H108" s="144"/>
      <c r="I108" s="144"/>
      <c r="J108" s="195" t="s">
        <v>0</v>
      </c>
      <c r="K108" s="194" t="s">
        <v>29</v>
      </c>
      <c r="L108" s="194"/>
      <c r="M108" s="194"/>
      <c r="N108" s="194" t="s">
        <v>30</v>
      </c>
      <c r="O108" s="194"/>
      <c r="P108" s="194"/>
      <c r="Q108" s="194" t="s">
        <v>5</v>
      </c>
      <c r="R108" s="194"/>
      <c r="S108" s="194"/>
      <c r="T108" s="194" t="s">
        <v>77</v>
      </c>
      <c r="U108" s="194"/>
      <c r="V108" s="194"/>
    </row>
    <row r="109" spans="1:22" s="124" customFormat="1" x14ac:dyDescent="0.25">
      <c r="D109" s="124" t="s">
        <v>45</v>
      </c>
      <c r="E109" s="124" t="s">
        <v>29</v>
      </c>
      <c r="F109" s="124" t="s">
        <v>30</v>
      </c>
      <c r="G109" s="124" t="s">
        <v>5</v>
      </c>
      <c r="I109" s="124" t="s">
        <v>6</v>
      </c>
      <c r="J109" s="195"/>
      <c r="K109" s="125" t="s">
        <v>34</v>
      </c>
      <c r="L109" s="125" t="s">
        <v>35</v>
      </c>
      <c r="M109" s="125" t="s">
        <v>36</v>
      </c>
      <c r="N109" s="125" t="s">
        <v>34</v>
      </c>
      <c r="O109" s="125" t="s">
        <v>35</v>
      </c>
      <c r="P109" s="125" t="s">
        <v>36</v>
      </c>
      <c r="Q109" s="125" t="s">
        <v>34</v>
      </c>
      <c r="R109" s="125" t="s">
        <v>35</v>
      </c>
      <c r="S109" s="125" t="s">
        <v>36</v>
      </c>
      <c r="T109" s="125" t="s">
        <v>34</v>
      </c>
      <c r="U109" s="125" t="s">
        <v>35</v>
      </c>
      <c r="V109" s="125" t="s">
        <v>36</v>
      </c>
    </row>
    <row r="110" spans="1:22" s="124" customFormat="1" x14ac:dyDescent="0.25">
      <c r="D110" s="132" t="s">
        <v>7</v>
      </c>
      <c r="E110" s="124">
        <f>IF($E$14=2012,Hoja1!J6,IF($E$14=2011,Hoja1!P6,IF($E$14=2010,Hoja1!V6,IF(Bogotá!$E$14=2009,Hoja1!AB6,IF(Bogotá!$E$14=2008,Hoja1!AH6,IF($E$14=2013,Hoja1!B6))))))</f>
        <v>1190.0899999999999</v>
      </c>
      <c r="F110" s="124">
        <f>IF($E$14=2012,Hoja1!K6,IF($E$14=2011,Hoja1!Q6,IF($E$14=2010,Hoja1!W6,IF(Bogotá!$E$14=2009,Hoja1!AC6,IF(Bogotá!$E$14=2008,Hoja1!AI6,IF($E$14=2013,Hoja1!C6))))))</f>
        <v>1103.56</v>
      </c>
      <c r="G110" s="124">
        <f>IF($E$14=2012,Hoja1!L6,IF($E$14=2011,Hoja1!R6,IF($E$14=2010,Hoja1!X6,IF(Bogotá!$E$14=2009,Hoja1!AD6,IF(Bogotá!$E$14=2008,Hoja1!AJ6,IF($E$14=2013,Hoja1!D6))))))</f>
        <v>336.30999999999972</v>
      </c>
      <c r="I110" s="124">
        <f>IF($E$14=2012,Hoja1!M6,IF($E$14=2011,Hoja1!S6,IF($E$14=2010,Hoja1!Y6,IF(Bogotá!$E$14=2009,Hoja1!AE6,IF(Bogotá!$E$14=2008,Hoja1!AK6,IF($E$14=2013,Hoja1!E6))))))</f>
        <v>247.93000000000018</v>
      </c>
      <c r="J110" s="132" t="s">
        <v>7</v>
      </c>
      <c r="K110" s="125">
        <f>IF($E$14=2008,Hoja1!FJ7,IF(Bogotá!$E$14=2009,Hoja1!EL7,IF(Bogotá!$E$14=2010,Hoja1!DN7,IF(Bogotá!$E$14=2011,Hoja1!CP7,IF(Bogotá!$E$14=2012,Hoja1!BR7,IF(Bogotá!$E$14=2013,Hoja1!AT7))))))</f>
        <v>0.69115977674770579</v>
      </c>
      <c r="L110" s="125">
        <f>IF($E$14=2008,Hoja1!FL7,IF(Bogotá!$E$14=2009,Hoja1!EN7,IF(Bogotá!$E$14=2010,Hoja1!DP7,IF(Bogotá!$E$14=2011,Hoja1!CR7,IF(Bogotá!$E$14=2012,Hoja1!BT7,IF(Bogotá!$E$14=2013,Hoja1!AV7))))))</f>
        <v>0.23732381042474704</v>
      </c>
      <c r="M110" s="125">
        <f>IF($E$14=2008,Hoja1!FN7,IF(Bogotá!$E$14=2009,Hoja1!EN7,IF(Bogotá!$E$14=2010,Hoja1!DR7,IF(Bogotá!$E$14=2011,Hoja1!CT7,IF(Bogotá!$E$14=2012,Hoja1!BV7,IF(Bogotá!$E$14=2013,Hoja1!AX7))))))</f>
        <v>7.1516412827547074E-2</v>
      </c>
      <c r="N110" s="125">
        <f>IF($E$14=2008,Hoja1!FP7,IF(Bogotá!$E$14=2009,Hoja1!ER7,IF(Bogotá!$E$14=2010,Hoja1!DT7,IF(Bogotá!$E$14=2011,Hoja1!CV7,IF(Bogotá!$E$14=2012,Hoja1!BX7,IF(Bogotá!$E$14=2013,Hoja1!AZ7))))))</f>
        <v>0.50336800000000004</v>
      </c>
      <c r="O110" s="125">
        <f>IF($E$14=2008,Hoja1!FR7,IF(Bogotá!$E$14=2009,Hoja1!ET7,IF(Bogotá!$E$14=2010,Hoja1!DV7,IF(Bogotá!$E$14=2011,Hoja1!CX7,IF(Bogotá!$E$14=2012,Hoja1!BZ7,IF(Bogotá!$E$14=2013,Hoja1!BB7))))))</f>
        <v>8.4540000000000004E-2</v>
      </c>
      <c r="P110" s="125">
        <f>IF($E$14=2008,Hoja1!FT7,IF(Bogotá!$E$14=2009,Hoja1!EV7,IF(Bogotá!$E$14=2010,Hoja1!DX7,IF(Bogotá!$E$14=2011,Hoja1!CZ7,IF(Bogotá!$E$14=2012,Hoja1!CB7,IF(Bogotá!$E$14=2013,Hoja1!BD7))))))</f>
        <v>0.41209200000000001</v>
      </c>
      <c r="Q110" s="125">
        <f>IF($E$14=2008,Hoja1!FV7,IF(Bogotá!$E$14=2009,Hoja1!EX7,IF(Bogotá!$E$14=2010,Hoja1!DZ7,IF(Bogotá!$E$14=2011,Hoja1!DB7,IF(Bogotá!$E$14=2012,Hoja1!CD7,IF(Bogotá!$E$14=2013,Hoja1!BF7))))))</f>
        <v>0.21803500000000001</v>
      </c>
      <c r="R110" s="125">
        <f>IF($E$14=2008,Hoja1!FX7,IF(Bogotá!$E$14=2009,Hoja1!EZ7,IF(Bogotá!$E$14=2010,Hoja1!EB7,IF(Bogotá!$E$14=2011,Hoja1!DD7,IF(Bogotá!$E$14=2012,Hoja1!CF7,IF(Bogotá!$E$14=2013,Hoja1!BH7))))))</f>
        <v>0.19140399999999999</v>
      </c>
      <c r="S110" s="125">
        <f>IF($E$14=2008,Hoja1!FZ7,IF(Bogotá!$E$14=2009,Hoja1!FB7,IF(Bogotá!$E$14=2010,Hoja1!ED7,IF(Bogotá!$E$14=2011,Hoja1!DF7,IF(Bogotá!$E$14=2012,Hoja1!CH7,IF(Bogotá!$E$14=2013,Hoja1!BJ7))))))</f>
        <v>0.590561</v>
      </c>
      <c r="T110" s="125">
        <f>IF($E$14=2008,"0",IF(Bogotá!$E$14=2009,"0",IF(Bogotá!$E$14=2010,"0",IF(Bogotá!$E$14=2011,"0",IF(Bogotá!$E$14=2012,"0",IF(Bogotá!$E$14=2013,Hoja1!AN7))))))</f>
        <v>0.44557974606962492</v>
      </c>
      <c r="U110" s="125">
        <f>IF($E$14=2008,"0",IF(Bogotá!$E$14=2009,"0",IF(Bogotá!$E$14=2010,"0",IF(Bogotá!$E$14=2011,"0",IF(Bogotá!$E$14=2012,"0",IF(Bogotá!$E$14=2013,Hoja1!AP7))))))</f>
        <v>0.18545656210874803</v>
      </c>
      <c r="V110" s="125">
        <f>IF($E$14=2008,"0",IF(Bogotá!$E$14=2009,"0",IF(Bogotá!$E$14=2010,"0",IF(Bogotá!$E$14=2011,"0",IF(Bogotá!$E$14=2012,"0",IF(Bogotá!$E$14=2013,Hoja1!AR7))))))</f>
        <v>0.36896369182162708</v>
      </c>
    </row>
    <row r="111" spans="1:22" s="124" customFormat="1" x14ac:dyDescent="0.25">
      <c r="D111" s="132" t="s">
        <v>8</v>
      </c>
      <c r="E111" s="124">
        <f>IF($E$14=2012,Hoja1!J7,IF($E$14=2011,Hoja1!P7,IF($E$14=2010,Hoja1!V7,IF(Bogotá!$E$14=2009,Hoja1!AB7,IF(Bogotá!$E$14=2008,Hoja1!AH7,IF($E$14=2013,Hoja1!B7))))))</f>
        <v>586.06000000000017</v>
      </c>
      <c r="F111" s="124">
        <f>IF($E$14=2012,Hoja1!K7,IF($E$14=2011,Hoja1!Q7,IF($E$14=2010,Hoja1!W7,IF(Bogotá!$E$14=2009,Hoja1!AC7,IF(Bogotá!$E$14=2008,Hoja1!AI7,IF($E$14=2013,Hoja1!C7))))))</f>
        <v>520.24000000000024</v>
      </c>
      <c r="G111" s="124">
        <f>IF($E$14=2012,Hoja1!L7,IF($E$14=2011,Hoja1!R7,IF($E$14=2010,Hoja1!X7,IF(Bogotá!$E$14=2009,Hoja1!AD7,IF(Bogotá!$E$14=2008,Hoja1!AJ7,IF($E$14=2013,Hoja1!D7))))))</f>
        <v>162.72000000000008</v>
      </c>
      <c r="I111" s="124">
        <f>IF($E$14=2012,Hoja1!M7,IF($E$14=2011,Hoja1!S7,IF($E$14=2010,Hoja1!Y7,IF(Bogotá!$E$14=2009,Hoja1!AE7,IF(Bogotá!$E$14=2008,Hoja1!AK7,IF($E$14=2013,Hoja1!E7))))))</f>
        <v>142.13999999999999</v>
      </c>
      <c r="J111" s="132" t="s">
        <v>8</v>
      </c>
      <c r="K111" s="125">
        <f>IF($E$14=2008,Hoja1!FJ8,IF(Bogotá!$E$14=2009,Hoja1!EL8,IF(Bogotá!$E$14=2010,Hoja1!DN8,IF(Bogotá!$E$14=2011,Hoja1!CP8,IF(Bogotá!$E$14=2012,Hoja1!BR8,IF(Bogotá!$E$14=2013,Hoja1!AT8))))))</f>
        <v>0.56900323794521757</v>
      </c>
      <c r="L111" s="125">
        <f>IF($E$14=2008,Hoja1!FL8,IF(Bogotá!$E$14=2009,Hoja1!EN8,IF(Bogotá!$E$14=2010,Hoja1!DP8,IF(Bogotá!$E$14=2011,Hoja1!CR8,IF(Bogotá!$E$14=2012,Hoja1!BT8,IF(Bogotá!$E$14=2013,Hoja1!AV8))))))</f>
        <v>0.35079198389778599</v>
      </c>
      <c r="M111" s="125">
        <f>IF($E$14=2008,Hoja1!FN8,IF(Bogotá!$E$14=2009,Hoja1!EN8,IF(Bogotá!$E$14=2010,Hoja1!DR8,IF(Bogotá!$E$14=2011,Hoja1!CT8,IF(Bogotá!$E$14=2012,Hoja1!BV8,IF(Bogotá!$E$14=2013,Hoja1!AX8))))))</f>
        <v>8.0204778156996559E-2</v>
      </c>
      <c r="N111" s="125">
        <f>IF($E$14=2008,Hoja1!FP8,IF(Bogotá!$E$14=2009,Hoja1!ER8,IF(Bogotá!$E$14=2010,Hoja1!DT8,IF(Bogotá!$E$14=2011,Hoja1!CV8,IF(Bogotá!$E$14=2012,Hoja1!BX8,IF(Bogotá!$E$14=2013,Hoja1!AZ8))))))</f>
        <v>0.463065</v>
      </c>
      <c r="O111" s="125">
        <f>IF($E$14=2008,Hoja1!FR8,IF(Bogotá!$E$14=2009,Hoja1!ET8,IF(Bogotá!$E$14=2010,Hoja1!DV8,IF(Bogotá!$E$14=2011,Hoja1!CX8,IF(Bogotá!$E$14=2012,Hoja1!BZ8,IF(Bogotá!$E$14=2013,Hoja1!BB8))))))</f>
        <v>0.10602200000000001</v>
      </c>
      <c r="P111" s="125">
        <f>IF($E$14=2008,Hoja1!FT8,IF(Bogotá!$E$14=2009,Hoja1!EV8,IF(Bogotá!$E$14=2010,Hoja1!DX8,IF(Bogotá!$E$14=2011,Hoja1!CZ8,IF(Bogotá!$E$14=2012,Hoja1!CB8,IF(Bogotá!$E$14=2013,Hoja1!BD8))))))</f>
        <v>0.43091299999999999</v>
      </c>
      <c r="Q111" s="125">
        <f>IF($E$14=2008,Hoja1!FV8,IF(Bogotá!$E$14=2009,Hoja1!EX8,IF(Bogotá!$E$14=2010,Hoja1!DZ8,IF(Bogotá!$E$14=2011,Hoja1!DB8,IF(Bogotá!$E$14=2012,Hoja1!CD8,IF(Bogotá!$E$14=2013,Hoja1!BF8))))))</f>
        <v>0.23289099999999999</v>
      </c>
      <c r="R111" s="125">
        <f>IF($E$14=2008,Hoja1!FX8,IF(Bogotá!$E$14=2009,Hoja1!EZ8,IF(Bogotá!$E$14=2010,Hoja1!EB8,IF(Bogotá!$E$14=2011,Hoja1!DD8,IF(Bogotá!$E$14=2012,Hoja1!CF8,IF(Bogotá!$E$14=2013,Hoja1!BH8))))))</f>
        <v>0.17945</v>
      </c>
      <c r="S111" s="125">
        <f>IF($E$14=2008,Hoja1!FZ8,IF(Bogotá!$E$14=2009,Hoja1!FB8,IF(Bogotá!$E$14=2010,Hoja1!ED8,IF(Bogotá!$E$14=2011,Hoja1!DF8,IF(Bogotá!$E$14=2012,Hoja1!CH8,IF(Bogotá!$E$14=2013,Hoja1!BJ8))))))</f>
        <v>0.58765900000000004</v>
      </c>
      <c r="T111" s="125">
        <f>IF($E$14=2008,"0",IF(Bogotá!$E$14=2009,"0",IF(Bogotá!$E$14=2010,"0",IF(Bogotá!$E$14=2011,"0",IF(Bogotá!$E$14=2012,"0",IF(Bogotá!$E$14=2013,Hoja1!AN8))))))</f>
        <v>0.41978636999624613</v>
      </c>
      <c r="U111" s="125">
        <f>IF($E$14=2008,"0",IF(Bogotá!$E$14=2009,"0",IF(Bogotá!$E$14=2010,"0",IF(Bogotá!$E$14=2011,"0",IF(Bogotá!$E$14=2012,"0",IF(Bogotá!$E$14=2013,Hoja1!AP8))))))</f>
        <v>0.2284578370815275</v>
      </c>
      <c r="V111" s="125">
        <f>IF($E$14=2008,"0",IF(Bogotá!$E$14=2009,"0",IF(Bogotá!$E$14=2010,"0",IF(Bogotá!$E$14=2011,"0",IF(Bogotá!$E$14=2012,"0",IF(Bogotá!$E$14=2013,Hoja1!AR8))))))</f>
        <v>0.35175579292222642</v>
      </c>
    </row>
    <row r="112" spans="1:22" s="124" customFormat="1" x14ac:dyDescent="0.25">
      <c r="D112" s="132" t="s">
        <v>9</v>
      </c>
      <c r="E112" s="124">
        <f>IF($E$14=2012,Hoja1!J8,IF($E$14=2011,Hoja1!P8,IF($E$14=2010,Hoja1!V8,IF(Bogotá!$E$14=2009,Hoja1!AB8,IF(Bogotá!$E$14=2008,Hoja1!AH8,IF($E$14=2013,Hoja1!B8))))))</f>
        <v>351.66999999999996</v>
      </c>
      <c r="F112" s="124">
        <f>IF($E$14=2012,Hoja1!K8,IF($E$14=2011,Hoja1!Q8,IF($E$14=2010,Hoja1!W8,IF(Bogotá!$E$14=2009,Hoja1!AC8,IF(Bogotá!$E$14=2008,Hoja1!AI8,IF($E$14=2013,Hoja1!C8))))))</f>
        <v>276.63</v>
      </c>
      <c r="G112" s="124">
        <f>IF($E$14=2012,Hoja1!L8,IF($E$14=2011,Hoja1!R8,IF($E$14=2010,Hoja1!X8,IF(Bogotá!$E$14=2009,Hoja1!AD8,IF(Bogotá!$E$14=2008,Hoja1!AJ8,IF($E$14=2013,Hoja1!D8))))))</f>
        <v>42.250000000000007</v>
      </c>
      <c r="I112" s="124">
        <f>IF($E$14=2012,Hoja1!M8,IF($E$14=2011,Hoja1!S8,IF($E$14=2010,Hoja1!Y8,IF(Bogotá!$E$14=2009,Hoja1!AE8,IF(Bogotá!$E$14=2008,Hoja1!AK8,IF($E$14=2013,Hoja1!E8))))))</f>
        <v>67.03</v>
      </c>
      <c r="J112" s="132" t="s">
        <v>110</v>
      </c>
      <c r="K112" s="125">
        <f>IF($E$14=2008,Hoja1!FJ9,IF(Bogotá!$E$14=2009,Hoja1!EL9,IF(Bogotá!$E$14=2010,Hoja1!DN9,IF(Bogotá!$E$14=2011,Hoja1!CP9,IF(Bogotá!$E$14=2012,Hoja1!BR9,IF(Bogotá!$E$14=2013,Hoja1!AT9))))))</f>
        <v>0.66535936567482323</v>
      </c>
      <c r="L112" s="125">
        <f>IF($E$14=2008,Hoja1!FL9,IF(Bogotá!$E$14=2009,Hoja1!EN9,IF(Bogotá!$E$14=2010,Hoja1!DP9,IF(Bogotá!$E$14=2011,Hoja1!CR9,IF(Bogotá!$E$14=2012,Hoja1!BT9,IF(Bogotá!$E$14=2013,Hoja1!AV9))))))</f>
        <v>0.20641145877738937</v>
      </c>
      <c r="M112" s="125">
        <f>IF($E$14=2008,Hoja1!FN9,IF(Bogotá!$E$14=2009,Hoja1!EN9,IF(Bogotá!$E$14=2010,Hoja1!DR9,IF(Bogotá!$E$14=2011,Hoja1!CT9,IF(Bogotá!$E$14=2012,Hoja1!BV9,IF(Bogotá!$E$14=2013,Hoja1!AX9))))))</f>
        <v>0.12822917554778751</v>
      </c>
      <c r="N112" s="125">
        <f>IF($E$14=2008,Hoja1!FP9,IF(Bogotá!$E$14=2009,Hoja1!ER9,IF(Bogotá!$E$14=2010,Hoja1!DT9,IF(Bogotá!$E$14=2011,Hoja1!CV9,IF(Bogotá!$E$14=2012,Hoja1!BX9,IF(Bogotá!$E$14=2013,Hoja1!AZ9))))))</f>
        <v>0.49738900000000003</v>
      </c>
      <c r="O112" s="125">
        <f>IF($E$14=2008,Hoja1!FR9,IF(Bogotá!$E$14=2009,Hoja1!ET9,IF(Bogotá!$E$14=2010,Hoja1!DV9,IF(Bogotá!$E$14=2011,Hoja1!CX9,IF(Bogotá!$E$14=2012,Hoja1!BZ9,IF(Bogotá!$E$14=2013,Hoja1!BB9))))))</f>
        <v>0.120543</v>
      </c>
      <c r="P112" s="125">
        <f>IF($E$14=2008,Hoja1!FT9,IF(Bogotá!$E$14=2009,Hoja1!EV9,IF(Bogotá!$E$14=2010,Hoja1!DX9,IF(Bogotá!$E$14=2011,Hoja1!CZ9,IF(Bogotá!$E$14=2012,Hoja1!CB9,IF(Bogotá!$E$14=2013,Hoja1!BD9))))))</f>
        <v>0.38206800000000002</v>
      </c>
      <c r="Q112" s="125">
        <f>IF($E$14=2008,Hoja1!FV9,IF(Bogotá!$E$14=2009,Hoja1!EX9,IF(Bogotá!$E$14=2010,Hoja1!DZ9,IF(Bogotá!$E$14=2011,Hoja1!DB9,IF(Bogotá!$E$14=2012,Hoja1!CD9,IF(Bogotá!$E$14=2013,Hoja1!BF9))))))</f>
        <v>0.23435900000000001</v>
      </c>
      <c r="R112" s="125">
        <f>IF($E$14=2008,Hoja1!FX9,IF(Bogotá!$E$14=2009,Hoja1!EZ9,IF(Bogotá!$E$14=2010,Hoja1!EB9,IF(Bogotá!$E$14=2011,Hoja1!DD9,IF(Bogotá!$E$14=2012,Hoja1!CF9,IF(Bogotá!$E$14=2013,Hoja1!BH9))))))</f>
        <v>0.28276099999999998</v>
      </c>
      <c r="S112" s="125">
        <f>IF($E$14=2008,Hoja1!FZ9,IF(Bogotá!$E$14=2009,Hoja1!FB9,IF(Bogotá!$E$14=2010,Hoja1!ED9,IF(Bogotá!$E$14=2011,Hoja1!DF9,IF(Bogotá!$E$14=2012,Hoja1!CH9,IF(Bogotá!$E$14=2013,Hoja1!BJ9))))))</f>
        <v>0.48287999999999998</v>
      </c>
      <c r="T112" s="125">
        <f>IF($E$14=2008,"0",IF(Bogotá!$E$14=2009,"0",IF(Bogotá!$E$14=2010,"0",IF(Bogotá!$E$14=2011,"0",IF(Bogotá!$E$14=2012,"0",IF(Bogotá!$E$14=2013,Hoja1!AN9))))))</f>
        <v>0.4282423863280917</v>
      </c>
      <c r="U112" s="125">
        <f>IF($E$14=2008,"0",IF(Bogotá!$E$14=2009,"0",IF(Bogotá!$E$14=2010,"0",IF(Bogotá!$E$14=2011,"0",IF(Bogotá!$E$14=2012,"0",IF(Bogotá!$E$14=2013,Hoja1!AP9))))))</f>
        <v>0.22637700116586579</v>
      </c>
      <c r="V112" s="125">
        <f>IF($E$14=2008,"0",IF(Bogotá!$E$14=2009,"0",IF(Bogotá!$E$14=2010,"0",IF(Bogotá!$E$14=2011,"0",IF(Bogotá!$E$14=2012,"0",IF(Bogotá!$E$14=2013,Hoja1!AR9))))))</f>
        <v>0.34538061250604252</v>
      </c>
    </row>
    <row r="113" spans="4:22" s="124" customFormat="1" x14ac:dyDescent="0.25">
      <c r="D113" s="132" t="s">
        <v>10</v>
      </c>
      <c r="E113" s="124">
        <f>IF($E$14=2012,Hoja1!J9,IF($E$14=2011,Hoja1!P9,IF($E$14=2010,Hoja1!V9,IF(Bogotá!$E$14=2009,Hoja1!AB9,IF(Bogotá!$E$14=2008,Hoja1!AH9,IF($E$14=2013,Hoja1!B9))))))</f>
        <v>726.99000000000046</v>
      </c>
      <c r="F113" s="124">
        <f>IF($E$14=2012,Hoja1!K9,IF($E$14=2011,Hoja1!Q9,IF($E$14=2010,Hoja1!W9,IF(Bogotá!$E$14=2009,Hoja1!AC9,IF(Bogotá!$E$14=2008,Hoja1!AI9,IF($E$14=2013,Hoja1!C9))))))</f>
        <v>714.03000000000043</v>
      </c>
      <c r="G113" s="124">
        <f>IF($E$14=2012,Hoja1!L9,IF($E$14=2011,Hoja1!R9,IF($E$14=2010,Hoja1!X9,IF(Bogotá!$E$14=2009,Hoja1!AD9,IF(Bogotá!$E$14=2008,Hoja1!AJ9,IF($E$14=2013,Hoja1!D9))))))</f>
        <v>73.230000000000018</v>
      </c>
      <c r="I113" s="124">
        <f>IF($E$14=2012,Hoja1!M9,IF($E$14=2011,Hoja1!S9,IF($E$14=2010,Hoja1!Y9,IF(Bogotá!$E$14=2009,Hoja1!AE9,IF(Bogotá!$E$14=2008,Hoja1!AK9,IF($E$14=2013,Hoja1!E9))))))</f>
        <v>165.67</v>
      </c>
      <c r="J113" s="132" t="s">
        <v>111</v>
      </c>
      <c r="K113" s="125">
        <f>IF($E$14=2008,Hoja1!FJ10,IF(Bogotá!$E$14=2009,Hoja1!EL10,IF(Bogotá!$E$14=2010,Hoja1!DN10,IF(Bogotá!$E$14=2011,Hoja1!CP10,IF(Bogotá!$E$14=2012,Hoja1!BR10,IF(Bogotá!$E$14=2013,Hoja1!AT10))))))</f>
        <v>0.68488223691843619</v>
      </c>
      <c r="L113" s="125">
        <f>IF($E$14=2008,Hoja1!FL10,IF(Bogotá!$E$14=2009,Hoja1!EN10,IF(Bogotá!$E$14=2010,Hoja1!DP10,IF(Bogotá!$E$14=2011,Hoja1!CR10,IF(Bogotá!$E$14=2012,Hoja1!BT10,IF(Bogotá!$E$14=2013,Hoja1!AV10))))))</f>
        <v>0.1024480798236454</v>
      </c>
      <c r="M113" s="125">
        <f>IF($E$14=2008,Hoja1!FN10,IF(Bogotá!$E$14=2009,Hoja1!EN10,IF(Bogotá!$E$14=2010,Hoja1!DR10,IF(Bogotá!$E$14=2011,Hoja1!CT10,IF(Bogotá!$E$14=2012,Hoja1!BV10,IF(Bogotá!$E$14=2013,Hoja1!AX10))))))</f>
        <v>0.21266968325791846</v>
      </c>
      <c r="N113" s="125">
        <f>IF($E$14=2008,Hoja1!FP10,IF(Bogotá!$E$14=2009,Hoja1!ER10,IF(Bogotá!$E$14=2010,Hoja1!DT10,IF(Bogotá!$E$14=2011,Hoja1!CV10,IF(Bogotá!$E$14=2012,Hoja1!BX10,IF(Bogotá!$E$14=2013,Hoja1!AZ10))))))</f>
        <v>0.53920400000000002</v>
      </c>
      <c r="O113" s="125">
        <f>IF($E$14=2008,Hoja1!FR10,IF(Bogotá!$E$14=2009,Hoja1!ET10,IF(Bogotá!$E$14=2010,Hoja1!DV10,IF(Bogotá!$E$14=2011,Hoja1!CX10,IF(Bogotá!$E$14=2012,Hoja1!BZ10,IF(Bogotá!$E$14=2013,Hoja1!BB10))))))</f>
        <v>9.9293999999999993E-2</v>
      </c>
      <c r="P113" s="125">
        <f>IF($E$14=2008,Hoja1!FT10,IF(Bogotá!$E$14=2009,Hoja1!EV10,IF(Bogotá!$E$14=2010,Hoja1!DX10,IF(Bogotá!$E$14=2011,Hoja1!CZ10,IF(Bogotá!$E$14=2012,Hoja1!CB10,IF(Bogotá!$E$14=2013,Hoja1!BD10))))))</f>
        <v>0.36150199999999999</v>
      </c>
      <c r="Q113" s="125">
        <f>IF($E$14=2008,Hoja1!FV10,IF(Bogotá!$E$14=2009,Hoja1!EX10,IF(Bogotá!$E$14=2010,Hoja1!DZ10,IF(Bogotá!$E$14=2011,Hoja1!DB10,IF(Bogotá!$E$14=2012,Hoja1!CD10,IF(Bogotá!$E$14=2013,Hoja1!BF10))))))</f>
        <v>0.124261</v>
      </c>
      <c r="R113" s="125">
        <f>IF($E$14=2008,Hoja1!FX10,IF(Bogotá!$E$14=2009,Hoja1!EZ10,IF(Bogotá!$E$14=2010,Hoja1!EB10,IF(Bogotá!$E$14=2011,Hoja1!DD10,IF(Bogotá!$E$14=2012,Hoja1!CF10,IF(Bogotá!$E$14=2013,Hoja1!BH10))))))</f>
        <v>0.158336</v>
      </c>
      <c r="S113" s="125">
        <f>IF($E$14=2008,Hoja1!FZ10,IF(Bogotá!$E$14=2009,Hoja1!FB10,IF(Bogotá!$E$14=2010,Hoja1!ED10,IF(Bogotá!$E$14=2011,Hoja1!DF10,IF(Bogotá!$E$14=2012,Hoja1!CH10,IF(Bogotá!$E$14=2013,Hoja1!BJ10))))))</f>
        <v>0.71740400000000004</v>
      </c>
      <c r="T113" s="125">
        <f>IF($E$14=2008,"0",IF(Bogotá!$E$14=2009,"0",IF(Bogotá!$E$14=2010,"0",IF(Bogotá!$E$14=2011,"0",IF(Bogotá!$E$14=2012,"0",IF(Bogotá!$E$14=2013,Hoja1!AN10))))))</f>
        <v>0.28528590489552791</v>
      </c>
      <c r="U113" s="125">
        <f>IF($E$14=2008,"0",IF(Bogotá!$E$14=2009,"0",IF(Bogotá!$E$14=2010,"0",IF(Bogotá!$E$14=2011,"0",IF(Bogotá!$E$14=2012,"0",IF(Bogotá!$E$14=2013,Hoja1!AP10))))))</f>
        <v>0.13825499662994017</v>
      </c>
      <c r="V113" s="125">
        <f>IF($E$14=2008,"0",IF(Bogotá!$E$14=2009,"0",IF(Bogotá!$E$14=2010,"0",IF(Bogotá!$E$14=2011,"0",IF(Bogotá!$E$14=2012,"0",IF(Bogotá!$E$14=2013,Hoja1!AR10))))))</f>
        <v>0.57645909847453192</v>
      </c>
    </row>
    <row r="114" spans="4:22" s="124" customFormat="1" x14ac:dyDescent="0.25">
      <c r="D114" s="132" t="s">
        <v>11</v>
      </c>
      <c r="E114" s="124">
        <f>IF($E$14=2012,Hoja1!J10,IF($E$14=2011,Hoja1!P10,IF($E$14=2010,Hoja1!V10,IF(Bogotá!$E$14=2009,Hoja1!AB10,IF(Bogotá!$E$14=2008,Hoja1!AH10,IF($E$14=2013,Hoja1!B10))))))</f>
        <v>710.69000000000096</v>
      </c>
      <c r="F114" s="124">
        <f>IF($E$14=2012,Hoja1!K10,IF($E$14=2011,Hoja1!Q10,IF($E$14=2010,Hoja1!W10,IF(Bogotá!$E$14=2009,Hoja1!AC10,IF(Bogotá!$E$14=2008,Hoja1!AI10,IF($E$14=2013,Hoja1!C10))))))</f>
        <v>705.47000000000094</v>
      </c>
      <c r="G114" s="124">
        <f>IF($E$14=2012,Hoja1!L10,IF($E$14=2011,Hoja1!R10,IF($E$14=2010,Hoja1!X10,IF(Bogotá!$E$14=2009,Hoja1!AD10,IF(Bogotá!$E$14=2008,Hoja1!AJ10,IF($E$14=2013,Hoja1!D10))))))</f>
        <v>108.46000000000004</v>
      </c>
      <c r="I114" s="124">
        <f>IF($E$14=2012,Hoja1!M10,IF($E$14=2011,Hoja1!S10,IF($E$14=2010,Hoja1!Y10,IF(Bogotá!$E$14=2009,Hoja1!AE10,IF(Bogotá!$E$14=2008,Hoja1!AK10,IF($E$14=2013,Hoja1!E10))))))</f>
        <v>118.89000000000003</v>
      </c>
      <c r="J114" s="132" t="s">
        <v>112</v>
      </c>
      <c r="K114" s="125">
        <f>IF($E$14=2008,Hoja1!FJ11,IF(Bogotá!$E$14=2009,Hoja1!EL11,IF(Bogotá!$E$14=2010,Hoja1!DN11,IF(Bogotá!$E$14=2011,Hoja1!CP11,IF(Bogotá!$E$14=2012,Hoja1!BR11,IF(Bogotá!$E$14=2013,Hoja1!AT11))))))</f>
        <v>0.48970795214637591</v>
      </c>
      <c r="L114" s="125">
        <f>IF($E$14=2008,Hoja1!FL11,IF(Bogotá!$E$14=2009,Hoja1!EN11,IF(Bogotá!$E$14=2010,Hoja1!DP11,IF(Bogotá!$E$14=2011,Hoja1!CR11,IF(Bogotá!$E$14=2012,Hoja1!BT11,IF(Bogotá!$E$14=2013,Hoja1!AV11))))))</f>
        <v>0.13925052779732577</v>
      </c>
      <c r="M114" s="125">
        <f>IF($E$14=2008,Hoja1!FN11,IF(Bogotá!$E$14=2009,Hoja1!EN11,IF(Bogotá!$E$14=2010,Hoja1!DR11,IF(Bogotá!$E$14=2011,Hoja1!CT11,IF(Bogotá!$E$14=2012,Hoja1!BV11,IF(Bogotá!$E$14=2013,Hoja1!AX11))))))</f>
        <v>0.37104152005629831</v>
      </c>
      <c r="N114" s="125">
        <f>IF($E$14=2008,Hoja1!FP11,IF(Bogotá!$E$14=2009,Hoja1!ER11,IF(Bogotá!$E$14=2010,Hoja1!DT11,IF(Bogotá!$E$14=2011,Hoja1!CV11,IF(Bogotá!$E$14=2012,Hoja1!BX11,IF(Bogotá!$E$14=2013,Hoja1!AZ11))))))</f>
        <v>0.56548100000000001</v>
      </c>
      <c r="O114" s="125">
        <f>IF($E$14=2008,Hoja1!FR11,IF(Bogotá!$E$14=2009,Hoja1!ET11,IF(Bogotá!$E$14=2010,Hoja1!DV11,IF(Bogotá!$E$14=2011,Hoja1!CX11,IF(Bogotá!$E$14=2012,Hoja1!BZ11,IF(Bogotá!$E$14=2013,Hoja1!BB11))))))</f>
        <v>0.177727</v>
      </c>
      <c r="P114" s="125">
        <f>IF($E$14=2008,Hoja1!FT11,IF(Bogotá!$E$14=2009,Hoja1!EV11,IF(Bogotá!$E$14=2010,Hoja1!DX11,IF(Bogotá!$E$14=2011,Hoja1!CZ11,IF(Bogotá!$E$14=2012,Hoja1!CB11,IF(Bogotá!$E$14=2013,Hoja1!BD11))))))</f>
        <v>0.25679200000000002</v>
      </c>
      <c r="Q114" s="125">
        <f>IF($E$14=2008,Hoja1!FV11,IF(Bogotá!$E$14=2009,Hoja1!EX11,IF(Bogotá!$E$14=2010,Hoja1!DZ11,IF(Bogotá!$E$14=2011,Hoja1!DB11,IF(Bogotá!$E$14=2012,Hoja1!CD11,IF(Bogotá!$E$14=2013,Hoja1!BF11))))))</f>
        <v>0.11258700000000001</v>
      </c>
      <c r="R114" s="125">
        <f>IF($E$14=2008,Hoja1!FX11,IF(Bogotá!$E$14=2009,Hoja1!EZ11,IF(Bogotá!$E$14=2010,Hoja1!EB11,IF(Bogotá!$E$14=2011,Hoja1!DD11,IF(Bogotá!$E$14=2012,Hoja1!CF11,IF(Bogotá!$E$14=2013,Hoja1!BH11))))))</f>
        <v>0.17924399999999999</v>
      </c>
      <c r="S114" s="125">
        <f>IF($E$14=2008,Hoja1!FZ11,IF(Bogotá!$E$14=2009,Hoja1!FB11,IF(Bogotá!$E$14=2010,Hoja1!ED11,IF(Bogotá!$E$14=2011,Hoja1!DF11,IF(Bogotá!$E$14=2012,Hoja1!CH11,IF(Bogotá!$E$14=2013,Hoja1!BJ11))))))</f>
        <v>0.70816900000000005</v>
      </c>
      <c r="T114" s="125">
        <f>IF($E$14=2008,"0",IF(Bogotá!$E$14=2009,"0",IF(Bogotá!$E$14=2010,"0",IF(Bogotá!$E$14=2011,"0",IF(Bogotá!$E$14=2012,"0",IF(Bogotá!$E$14=2013,Hoja1!AN11))))))</f>
        <v>0.24867382403016761</v>
      </c>
      <c r="U114" s="125">
        <f>IF($E$14=2008,"0",IF(Bogotá!$E$14=2009,"0",IF(Bogotá!$E$14=2010,"0",IF(Bogotá!$E$14=2011,"0",IF(Bogotá!$E$14=2012,"0",IF(Bogotá!$E$14=2013,Hoja1!AP11))))))</f>
        <v>0.17259283231788838</v>
      </c>
      <c r="V114" s="125">
        <f>IF($E$14=2008,"0",IF(Bogotá!$E$14=2009,"0",IF(Bogotá!$E$14=2010,"0",IF(Bogotá!$E$14=2011,"0",IF(Bogotá!$E$14=2012,"0",IF(Bogotá!$E$14=2013,Hoja1!AR11))))))</f>
        <v>0.57873334365194395</v>
      </c>
    </row>
    <row r="115" spans="4:22" s="124" customFormat="1" x14ac:dyDescent="0.25">
      <c r="D115" s="132" t="s">
        <v>12</v>
      </c>
      <c r="E115" s="124">
        <f>IF($E$14=2012,Hoja1!J11,IF($E$14=2011,Hoja1!P11,IF($E$14=2010,Hoja1!V11,IF(Bogotá!$E$14=2009,Hoja1!AB11,IF(Bogotá!$E$14=2008,Hoja1!AH11,IF($E$14=2013,Hoja1!B11))))))</f>
        <v>332.17000000000007</v>
      </c>
      <c r="F115" s="124">
        <f>IF($E$14=2012,Hoja1!K11,IF($E$14=2011,Hoja1!Q11,IF($E$14=2010,Hoja1!W11,IF(Bogotá!$E$14=2009,Hoja1!AC11,IF(Bogotá!$E$14=2008,Hoja1!AI11,IF($E$14=2013,Hoja1!C11))))))</f>
        <v>321.63000000000005</v>
      </c>
      <c r="G115" s="124">
        <f>IF($E$14=2012,Hoja1!L11,IF($E$14=2011,Hoja1!R11,IF($E$14=2010,Hoja1!X11,IF(Bogotá!$E$14=2009,Hoja1!AD11,IF(Bogotá!$E$14=2008,Hoja1!AJ11,IF($E$14=2013,Hoja1!D11))))))</f>
        <v>59.34</v>
      </c>
      <c r="I115" s="124">
        <f>IF($E$14=2012,Hoja1!M11,IF($E$14=2011,Hoja1!S11,IF($E$14=2010,Hoja1!Y11,IF(Bogotá!$E$14=2009,Hoja1!AE11,IF(Bogotá!$E$14=2008,Hoja1!AK11,IF($E$14=2013,Hoja1!E11))))))</f>
        <v>68.890000000000029</v>
      </c>
      <c r="J115" s="132" t="s">
        <v>113</v>
      </c>
      <c r="K115" s="125">
        <f>IF($E$14=2008,Hoja1!FJ12,IF(Bogotá!$E$14=2009,Hoja1!EL12,IF(Bogotá!$E$14=2010,Hoja1!DN12,IF(Bogotá!$E$14=2011,Hoja1!CP12,IF(Bogotá!$E$14=2012,Hoja1!BR12,IF(Bogotá!$E$14=2013,Hoja1!AT12))))))</f>
        <v>0.81597023468803653</v>
      </c>
      <c r="L115" s="125">
        <f>IF($E$14=2008,Hoja1!FL12,IF(Bogotá!$E$14=2009,Hoja1!EN12,IF(Bogotá!$E$14=2010,Hoja1!DP12,IF(Bogotá!$E$14=2011,Hoja1!CR12,IF(Bogotá!$E$14=2012,Hoja1!BT12,IF(Bogotá!$E$14=2013,Hoja1!AV12))))))</f>
        <v>0.11877504293073837</v>
      </c>
      <c r="M115" s="125">
        <f>IF($E$14=2008,Hoja1!FN12,IF(Bogotá!$E$14=2009,Hoja1!EN12,IF(Bogotá!$E$14=2010,Hoja1!DR12,IF(Bogotá!$E$14=2011,Hoja1!CT12,IF(Bogotá!$E$14=2012,Hoja1!BV12,IF(Bogotá!$E$14=2013,Hoja1!AX12))))))</f>
        <v>6.5254722381224928E-2</v>
      </c>
      <c r="N115" s="125">
        <f>IF($E$14=2008,Hoja1!FP12,IF(Bogotá!$E$14=2009,Hoja1!ER12,IF(Bogotá!$E$14=2010,Hoja1!DT12,IF(Bogotá!$E$14=2011,Hoja1!CV12,IF(Bogotá!$E$14=2012,Hoja1!BX12,IF(Bogotá!$E$14=2013,Hoja1!AZ12))))))</f>
        <v>0.67687600000000003</v>
      </c>
      <c r="O115" s="125">
        <f>IF($E$14=2008,Hoja1!FR12,IF(Bogotá!$E$14=2009,Hoja1!ET12,IF(Bogotá!$E$14=2010,Hoja1!DV12,IF(Bogotá!$E$14=2011,Hoja1!CX12,IF(Bogotá!$E$14=2012,Hoja1!BZ12,IF(Bogotá!$E$14=2013,Hoja1!BB12))))))</f>
        <v>0.14791699999999999</v>
      </c>
      <c r="P115" s="125">
        <f>IF($E$14=2008,Hoja1!FT12,IF(Bogotá!$E$14=2009,Hoja1!EV12,IF(Bogotá!$E$14=2010,Hoja1!DX12,IF(Bogotá!$E$14=2011,Hoja1!CZ12,IF(Bogotá!$E$14=2012,Hoja1!CB12,IF(Bogotá!$E$14=2013,Hoja1!BD12))))))</f>
        <v>0.175207</v>
      </c>
      <c r="Q115" s="125">
        <f>IF($E$14=2008,Hoja1!FV12,IF(Bogotá!$E$14=2009,Hoja1!EX12,IF(Bogotá!$E$14=2010,Hoja1!DZ12,IF(Bogotá!$E$14=2011,Hoja1!DB12,IF(Bogotá!$E$14=2012,Hoja1!CD12,IF(Bogotá!$E$14=2013,Hoja1!BF12))))))</f>
        <v>0.307342</v>
      </c>
      <c r="R115" s="125">
        <f>IF($E$14=2008,Hoja1!FX12,IF(Bogotá!$E$14=2009,Hoja1!EZ12,IF(Bogotá!$E$14=2010,Hoja1!EB12,IF(Bogotá!$E$14=2011,Hoja1!DD12,IF(Bogotá!$E$14=2012,Hoja1!CF12,IF(Bogotá!$E$14=2013,Hoja1!BH12))))))</f>
        <v>0.184333</v>
      </c>
      <c r="S115" s="125">
        <f>IF($E$14=2008,Hoja1!FZ12,IF(Bogotá!$E$14=2009,Hoja1!FB12,IF(Bogotá!$E$14=2010,Hoja1!ED12,IF(Bogotá!$E$14=2011,Hoja1!DF12,IF(Bogotá!$E$14=2012,Hoja1!CH12,IF(Bogotá!$E$14=2013,Hoja1!BJ12))))))</f>
        <v>0.50832500000000003</v>
      </c>
      <c r="T115" s="125">
        <f>IF($E$14=2008,"0",IF(Bogotá!$E$14=2009,"0",IF(Bogotá!$E$14=2010,"0",IF(Bogotá!$E$14=2011,"0",IF(Bogotá!$E$14=2012,"0",IF(Bogotá!$E$14=2013,Hoja1!AN12))))))</f>
        <v>0.49098353252852472</v>
      </c>
      <c r="U115" s="125">
        <f>IF($E$14=2008,"0",IF(Bogotá!$E$14=2009,"0",IF(Bogotá!$E$14=2010,"0",IF(Bogotá!$E$14=2011,"0",IF(Bogotá!$E$14=2012,"0",IF(Bogotá!$E$14=2013,Hoja1!AP12))))))</f>
        <v>0.16298883102026071</v>
      </c>
      <c r="V115" s="125">
        <f>IF($E$14=2008,"0",IF(Bogotá!$E$14=2009,"0",IF(Bogotá!$E$14=2010,"0",IF(Bogotá!$E$14=2011,"0",IF(Bogotá!$E$14=2012,"0",IF(Bogotá!$E$14=2013,Hoja1!AR12))))))</f>
        <v>0.34602763645121459</v>
      </c>
    </row>
    <row r="116" spans="4:22" s="124" customFormat="1" x14ac:dyDescent="0.25">
      <c r="D116" s="132" t="s">
        <v>13</v>
      </c>
      <c r="E116" s="124">
        <f>IF($E$14=2012,Hoja1!J12,IF($E$14=2011,Hoja1!P12,IF($E$14=2010,Hoja1!V12,IF(Bogotá!$E$14=2009,Hoja1!AB12,IF(Bogotá!$E$14=2008,Hoja1!AH12,IF($E$14=2013,Hoja1!B12))))))</f>
        <v>822.00000000000193</v>
      </c>
      <c r="F116" s="124">
        <f>IF($E$14=2012,Hoja1!K12,IF($E$14=2011,Hoja1!Q12,IF($E$14=2010,Hoja1!W12,IF(Bogotá!$E$14=2009,Hoja1!AC12,IF(Bogotá!$E$14=2008,Hoja1!AI12,IF($E$14=2013,Hoja1!C12))))))</f>
        <v>793.96000000000197</v>
      </c>
      <c r="G116" s="124">
        <f>IF($E$14=2012,Hoja1!L12,IF($E$14=2011,Hoja1!R12,IF($E$14=2010,Hoja1!X12,IF(Bogotá!$E$14=2009,Hoja1!AD12,IF(Bogotá!$E$14=2008,Hoja1!AJ12,IF($E$14=2013,Hoja1!D12))))))</f>
        <v>75.20999999999998</v>
      </c>
      <c r="I116" s="124">
        <f>IF($E$14=2012,Hoja1!M12,IF($E$14=2011,Hoja1!S12,IF($E$14=2010,Hoja1!Y12,IF(Bogotá!$E$14=2009,Hoja1!AE12,IF(Bogotá!$E$14=2008,Hoja1!AK12,IF($E$14=2013,Hoja1!E12))))))</f>
        <v>163.47999999999996</v>
      </c>
      <c r="J116" s="132" t="s">
        <v>114</v>
      </c>
      <c r="K116" s="125">
        <f>IF($E$14=2008,Hoja1!FJ13,IF(Bogotá!$E$14=2009,Hoja1!EL13,IF(Bogotá!$E$14=2010,Hoja1!DN13,IF(Bogotá!$E$14=2011,Hoja1!CP13,IF(Bogotá!$E$14=2012,Hoja1!BR13,IF(Bogotá!$E$14=2013,Hoja1!AT13))))))</f>
        <v>0.60542372881355955</v>
      </c>
      <c r="L116" s="125">
        <f>IF($E$14=2008,Hoja1!FL13,IF(Bogotá!$E$14=2009,Hoja1!EN13,IF(Bogotá!$E$14=2010,Hoja1!DP13,IF(Bogotá!$E$14=2011,Hoja1!CR13,IF(Bogotá!$E$14=2012,Hoja1!BT13,IF(Bogotá!$E$14=2013,Hoja1!AV13))))))</f>
        <v>0.1102179176755448</v>
      </c>
      <c r="M116" s="125">
        <f>IF($E$14=2008,Hoja1!FN13,IF(Bogotá!$E$14=2009,Hoja1!EN13,IF(Bogotá!$E$14=2010,Hoja1!DR13,IF(Bogotá!$E$14=2011,Hoja1!CT13,IF(Bogotá!$E$14=2012,Hoja1!BV13,IF(Bogotá!$E$14=2013,Hoja1!AX13))))))</f>
        <v>0.28435835351089567</v>
      </c>
      <c r="N116" s="125">
        <f>IF($E$14=2008,Hoja1!FP13,IF(Bogotá!$E$14=2009,Hoja1!ER13,IF(Bogotá!$E$14=2010,Hoja1!DT13,IF(Bogotá!$E$14=2011,Hoja1!CV13,IF(Bogotá!$E$14=2012,Hoja1!BX13,IF(Bogotá!$E$14=2013,Hoja1!AZ13))))))</f>
        <v>0.55590899999999999</v>
      </c>
      <c r="O116" s="125">
        <f>IF($E$14=2008,Hoja1!FR13,IF(Bogotá!$E$14=2009,Hoja1!ET13,IF(Bogotá!$E$14=2010,Hoja1!DV13,IF(Bogotá!$E$14=2011,Hoja1!CX13,IF(Bogotá!$E$14=2012,Hoja1!BZ13,IF(Bogotá!$E$14=2013,Hoja1!BB13))))))</f>
        <v>0.10918799999999999</v>
      </c>
      <c r="P116" s="125">
        <f>IF($E$14=2008,Hoja1!FT13,IF(Bogotá!$E$14=2009,Hoja1!EV13,IF(Bogotá!$E$14=2010,Hoja1!DX13,IF(Bogotá!$E$14=2011,Hoja1!CZ13,IF(Bogotá!$E$14=2012,Hoja1!CB13,IF(Bogotá!$E$14=2013,Hoja1!BD13))))))</f>
        <v>0.33490300000000001</v>
      </c>
      <c r="Q116" s="125">
        <f>IF($E$14=2008,Hoja1!FV13,IF(Bogotá!$E$14=2009,Hoja1!EX13,IF(Bogotá!$E$14=2010,Hoja1!DZ13,IF(Bogotá!$E$14=2011,Hoja1!DB13,IF(Bogotá!$E$14=2012,Hoja1!CD13,IF(Bogotá!$E$14=2013,Hoja1!BF13))))))</f>
        <v>0.20272999999999999</v>
      </c>
      <c r="R116" s="125">
        <f>IF($E$14=2008,Hoja1!FX13,IF(Bogotá!$E$14=2009,Hoja1!EZ13,IF(Bogotá!$E$14=2010,Hoja1!EB13,IF(Bogotá!$E$14=2011,Hoja1!DD13,IF(Bogotá!$E$14=2012,Hoja1!CF13,IF(Bogotá!$E$14=2013,Hoja1!BH13))))))</f>
        <v>0.16082299999999999</v>
      </c>
      <c r="S116" s="125">
        <f>IF($E$14=2008,Hoja1!FZ13,IF(Bogotá!$E$14=2009,Hoja1!FB13,IF(Bogotá!$E$14=2010,Hoja1!ED13,IF(Bogotá!$E$14=2011,Hoja1!DF13,IF(Bogotá!$E$14=2012,Hoja1!CH13,IF(Bogotá!$E$14=2013,Hoja1!BJ13))))))</f>
        <v>0.63644699999999998</v>
      </c>
      <c r="T116" s="125">
        <f>IF($E$14=2008,"0",IF(Bogotá!$E$14=2009,"0",IF(Bogotá!$E$14=2010,"0",IF(Bogotá!$E$14=2011,"0",IF(Bogotá!$E$14=2012,"0",IF(Bogotá!$E$14=2013,Hoja1!AN13))))))</f>
        <v>0.3235523114355221</v>
      </c>
      <c r="U116" s="125">
        <f>IF($E$14=2008,"0",IF(Bogotá!$E$14=2009,"0",IF(Bogotá!$E$14=2010,"0",IF(Bogotá!$E$14=2011,"0",IF(Bogotá!$E$14=2012,"0",IF(Bogotá!$E$14=2013,Hoja1!AP13))))))</f>
        <v>0.14419708029197059</v>
      </c>
      <c r="V116" s="125">
        <f>IF($E$14=2008,"0",IF(Bogotá!$E$14=2009,"0",IF(Bogotá!$E$14=2010,"0",IF(Bogotá!$E$14=2011,"0",IF(Bogotá!$E$14=2012,"0",IF(Bogotá!$E$14=2013,Hoja1!AR13))))))</f>
        <v>0.53225060827250725</v>
      </c>
    </row>
    <row r="117" spans="4:22" s="124" customFormat="1" x14ac:dyDescent="0.25">
      <c r="D117" s="132" t="s">
        <v>14</v>
      </c>
      <c r="E117" s="124">
        <f>IF($E$14=2012,Hoja1!J13,IF($E$14=2011,Hoja1!P13,IF($E$14=2010,Hoja1!V13,IF(Bogotá!$E$14=2009,Hoja1!AB13,IF(Bogotá!$E$14=2008,Hoja1!AH13,IF($E$14=2013,Hoja1!B13))))))</f>
        <v>1645.7700000000036</v>
      </c>
      <c r="F117" s="124">
        <f>IF($E$14=2012,Hoja1!K13,IF($E$14=2011,Hoja1!Q13,IF($E$14=2010,Hoja1!W13,IF(Bogotá!$E$14=2009,Hoja1!AC13,IF(Bogotá!$E$14=2008,Hoja1!AI13,IF($E$14=2013,Hoja1!C13))))))</f>
        <v>1564.9100000000037</v>
      </c>
      <c r="G117" s="124">
        <f>IF($E$14=2012,Hoja1!L13,IF($E$14=2011,Hoja1!R13,IF($E$14=2010,Hoja1!X13,IF(Bogotá!$E$14=2009,Hoja1!AD13,IF(Bogotá!$E$14=2008,Hoja1!AJ13,IF($E$14=2013,Hoja1!D13))))))</f>
        <v>252.91999999999973</v>
      </c>
      <c r="I117" s="124">
        <f>IF($E$14=2012,Hoja1!M13,IF($E$14=2011,Hoja1!S13,IF($E$14=2010,Hoja1!Y13,IF(Bogotá!$E$14=2009,Hoja1!AE13,IF(Bogotá!$E$14=2008,Hoja1!AK13,IF($E$14=2013,Hoja1!E13))))))</f>
        <v>360.6900000000004</v>
      </c>
      <c r="J117" s="132" t="s">
        <v>115</v>
      </c>
      <c r="K117" s="125">
        <f>IF($E$14=2008,Hoja1!FJ14,IF(Bogotá!$E$14=2009,Hoja1!EL14,IF(Bogotá!$E$14=2010,Hoja1!DN14,IF(Bogotá!$E$14=2011,Hoja1!CP14,IF(Bogotá!$E$14=2012,Hoja1!BR14,IF(Bogotá!$E$14=2013,Hoja1!AT14))))))</f>
        <v>0.74510156390436788</v>
      </c>
      <c r="L117" s="125">
        <f>IF($E$14=2008,Hoja1!FL14,IF(Bogotá!$E$14=2009,Hoja1!EN14,IF(Bogotá!$E$14=2010,Hoja1!DP14,IF(Bogotá!$E$14=2011,Hoja1!CR14,IF(Bogotá!$E$14=2012,Hoja1!BT14,IF(Bogotá!$E$14=2013,Hoja1!AV14))))))</f>
        <v>0.11843130205524609</v>
      </c>
      <c r="M117" s="125">
        <f>IF($E$14=2008,Hoja1!FN14,IF(Bogotá!$E$14=2009,Hoja1!EN14,IF(Bogotá!$E$14=2010,Hoja1!DR14,IF(Bogotá!$E$14=2011,Hoja1!CT14,IF(Bogotá!$E$14=2012,Hoja1!BV14,IF(Bogotá!$E$14=2013,Hoja1!AX14))))))</f>
        <v>0.13646713404038607</v>
      </c>
      <c r="N117" s="125">
        <f>IF($E$14=2008,Hoja1!FP14,IF(Bogotá!$E$14=2009,Hoja1!ER14,IF(Bogotá!$E$14=2010,Hoja1!DT14,IF(Bogotá!$E$14=2011,Hoja1!CV14,IF(Bogotá!$E$14=2012,Hoja1!BX14,IF(Bogotá!$E$14=2013,Hoja1!AZ14))))))</f>
        <v>0.57913999999999999</v>
      </c>
      <c r="O117" s="125">
        <f>IF($E$14=2008,Hoja1!FR14,IF(Bogotá!$E$14=2009,Hoja1!ET14,IF(Bogotá!$E$14=2010,Hoja1!DV14,IF(Bogotá!$E$14=2011,Hoja1!CX14,IF(Bogotá!$E$14=2012,Hoja1!BZ14,IF(Bogotá!$E$14=2013,Hoja1!BB14))))))</f>
        <v>0.161413</v>
      </c>
      <c r="P117" s="125">
        <f>IF($E$14=2008,Hoja1!FT14,IF(Bogotá!$E$14=2009,Hoja1!EV14,IF(Bogotá!$E$14=2010,Hoja1!DX14,IF(Bogotá!$E$14=2011,Hoja1!CZ14,IF(Bogotá!$E$14=2012,Hoja1!CB14,IF(Bogotá!$E$14=2013,Hoja1!BD14))))))</f>
        <v>0.25944699999999998</v>
      </c>
      <c r="Q117" s="125">
        <f>IF($E$14=2008,Hoja1!FV14,IF(Bogotá!$E$14=2009,Hoja1!EX14,IF(Bogotá!$E$14=2010,Hoja1!DZ14,IF(Bogotá!$E$14=2011,Hoja1!DB14,IF(Bogotá!$E$14=2012,Hoja1!CD14,IF(Bogotá!$E$14=2013,Hoja1!BF14))))))</f>
        <v>0.16611999999999999</v>
      </c>
      <c r="R117" s="125">
        <f>IF($E$14=2008,Hoja1!FX14,IF(Bogotá!$E$14=2009,Hoja1!EZ14,IF(Bogotá!$E$14=2010,Hoja1!EB14,IF(Bogotá!$E$14=2011,Hoja1!DD14,IF(Bogotá!$E$14=2012,Hoja1!CF14,IF(Bogotá!$E$14=2013,Hoja1!BH14))))))</f>
        <v>0.24384500000000001</v>
      </c>
      <c r="S117" s="125">
        <f>IF($E$14=2008,Hoja1!FZ14,IF(Bogotá!$E$14=2009,Hoja1!FB14,IF(Bogotá!$E$14=2010,Hoja1!ED14,IF(Bogotá!$E$14=2011,Hoja1!DF14,IF(Bogotá!$E$14=2012,Hoja1!CH14,IF(Bogotá!$E$14=2013,Hoja1!BJ14))))))</f>
        <v>0.59003499999999998</v>
      </c>
      <c r="T117" s="125">
        <f>IF($E$14=2008,"0",IF(Bogotá!$E$14=2009,"0",IF(Bogotá!$E$14=2010,"0",IF(Bogotá!$E$14=2011,"0",IF(Bogotá!$E$14=2012,"0",IF(Bogotá!$E$14=2013,Hoja1!AN14))))))</f>
        <v>0.37406198922085021</v>
      </c>
      <c r="U117" s="125">
        <f>IF($E$14=2008,"0",IF(Bogotá!$E$14=2009,"0",IF(Bogotá!$E$14=2010,"0",IF(Bogotá!$E$14=2011,"0",IF(Bogotá!$E$14=2012,"0",IF(Bogotá!$E$14=2013,Hoja1!AP14))))))</f>
        <v>0.20034391196826015</v>
      </c>
      <c r="V117" s="125">
        <f>IF($E$14=2008,"0",IF(Bogotá!$E$14=2009,"0",IF(Bogotá!$E$14=2010,"0",IF(Bogotá!$E$14=2011,"0",IF(Bogotá!$E$14=2012,"0",IF(Bogotá!$E$14=2013,Hoja1!AR14))))))</f>
        <v>0.42559409881088966</v>
      </c>
    </row>
    <row r="118" spans="4:22" s="124" customFormat="1" x14ac:dyDescent="0.25">
      <c r="D118" s="132" t="s">
        <v>15</v>
      </c>
      <c r="E118" s="124">
        <f>IF($E$14=2012,Hoja1!J14,IF($E$14=2011,Hoja1!P14,IF($E$14=2010,Hoja1!V14,IF(Bogotá!$E$14=2009,Hoja1!AB14,IF(Bogotá!$E$14=2008,Hoja1!AH14,IF($E$14=2013,Hoja1!B14))))))</f>
        <v>934.61000000000115</v>
      </c>
      <c r="F118" s="124">
        <f>IF($E$14=2012,Hoja1!K14,IF($E$14=2011,Hoja1!Q14,IF($E$14=2010,Hoja1!W14,IF(Bogotá!$E$14=2009,Hoja1!AC14,IF(Bogotá!$E$14=2008,Hoja1!AI14,IF($E$14=2013,Hoja1!C14))))))</f>
        <v>882.81000000000108</v>
      </c>
      <c r="G118" s="124">
        <f>IF($E$14=2012,Hoja1!L14,IF($E$14=2011,Hoja1!R14,IF($E$14=2010,Hoja1!X14,IF(Bogotá!$E$14=2009,Hoja1!AD14,IF(Bogotá!$E$14=2008,Hoja1!AJ14,IF($E$14=2013,Hoja1!D14))))))</f>
        <v>291.67000000000036</v>
      </c>
      <c r="I118" s="124">
        <f>IF($E$14=2012,Hoja1!M14,IF($E$14=2011,Hoja1!S14,IF($E$14=2010,Hoja1!Y14,IF(Bogotá!$E$14=2009,Hoja1!AE14,IF(Bogotá!$E$14=2008,Hoja1!AK14,IF($E$14=2013,Hoja1!E14))))))</f>
        <v>203.23000000000013</v>
      </c>
      <c r="J118" s="132" t="s">
        <v>116</v>
      </c>
      <c r="K118" s="125">
        <f>IF($E$14=2008,Hoja1!FJ15,IF(Bogotá!$E$14=2009,Hoja1!EL15,IF(Bogotá!$E$14=2010,Hoja1!DN15,IF(Bogotá!$E$14=2011,Hoja1!CP15,IF(Bogotá!$E$14=2012,Hoja1!BR15,IF(Bogotá!$E$14=2013,Hoja1!AT15))))))</f>
        <v>0.73077706932192066</v>
      </c>
      <c r="L118" s="125">
        <f>IF($E$14=2008,Hoja1!FL15,IF(Bogotá!$E$14=2009,Hoja1!EN15,IF(Bogotá!$E$14=2010,Hoja1!DP15,IF(Bogotá!$E$14=2011,Hoja1!CR15,IF(Bogotá!$E$14=2012,Hoja1!BT15,IF(Bogotá!$E$14=2013,Hoja1!AV15))))))</f>
        <v>0.15203656796809023</v>
      </c>
      <c r="M118" s="125">
        <f>IF($E$14=2008,Hoja1!FN15,IF(Bogotá!$E$14=2009,Hoja1!EN15,IF(Bogotá!$E$14=2010,Hoja1!DR15,IF(Bogotá!$E$14=2011,Hoja1!CT15,IF(Bogotá!$E$14=2012,Hoja1!BV15,IF(Bogotá!$E$14=2013,Hoja1!AX15))))))</f>
        <v>0.11718636270998906</v>
      </c>
      <c r="N118" s="125">
        <f>IF($E$14=2008,Hoja1!FP15,IF(Bogotá!$E$14=2009,Hoja1!ER15,IF(Bogotá!$E$14=2010,Hoja1!DT15,IF(Bogotá!$E$14=2011,Hoja1!CV15,IF(Bogotá!$E$14=2012,Hoja1!BX15,IF(Bogotá!$E$14=2013,Hoja1!AZ15))))))</f>
        <v>0.530532</v>
      </c>
      <c r="O118" s="125">
        <f>IF($E$14=2008,Hoja1!FR15,IF(Bogotá!$E$14=2009,Hoja1!ET15,IF(Bogotá!$E$14=2010,Hoja1!DV15,IF(Bogotá!$E$14=2011,Hoja1!CX15,IF(Bogotá!$E$14=2012,Hoja1!BZ15,IF(Bogotá!$E$14=2013,Hoja1!BB15))))))</f>
        <v>0.12911500000000001</v>
      </c>
      <c r="P118" s="125">
        <f>IF($E$14=2008,Hoja1!FT15,IF(Bogotá!$E$14=2009,Hoja1!EV15,IF(Bogotá!$E$14=2010,Hoja1!DX15,IF(Bogotá!$E$14=2011,Hoja1!CZ15,IF(Bogotá!$E$14=2012,Hoja1!CB15,IF(Bogotá!$E$14=2013,Hoja1!BD15))))))</f>
        <v>0.34035300000000002</v>
      </c>
      <c r="Q118" s="125">
        <f>IF($E$14=2008,Hoja1!FV15,IF(Bogotá!$E$14=2009,Hoja1!EX15,IF(Bogotá!$E$14=2010,Hoja1!DZ15,IF(Bogotá!$E$14=2011,Hoja1!DB15,IF(Bogotá!$E$14=2012,Hoja1!CD15,IF(Bogotá!$E$14=2013,Hoja1!BF15))))))</f>
        <v>0.31174800000000003</v>
      </c>
      <c r="R118" s="125">
        <f>IF($E$14=2008,Hoja1!FX15,IF(Bogotá!$E$14=2009,Hoja1!EZ15,IF(Bogotá!$E$14=2010,Hoja1!EB15,IF(Bogotá!$E$14=2011,Hoja1!DD15,IF(Bogotá!$E$14=2012,Hoja1!CF15,IF(Bogotá!$E$14=2013,Hoja1!BH15))))))</f>
        <v>0.215694</v>
      </c>
      <c r="S118" s="125">
        <f>IF($E$14=2008,Hoja1!FZ15,IF(Bogotá!$E$14=2009,Hoja1!FB15,IF(Bogotá!$E$14=2010,Hoja1!ED15,IF(Bogotá!$E$14=2011,Hoja1!DF15,IF(Bogotá!$E$14=2012,Hoja1!CH15,IF(Bogotá!$E$14=2013,Hoja1!BJ15))))))</f>
        <v>0.47255799999999998</v>
      </c>
      <c r="T118" s="125">
        <f>IF($E$14=2008,"0",IF(Bogotá!$E$14=2009,"0",IF(Bogotá!$E$14=2010,"0",IF(Bogotá!$E$14=2011,"0",IF(Bogotá!$E$14=2012,"0",IF(Bogotá!$E$14=2013,Hoja1!AN15))))))</f>
        <v>0.51331571457613312</v>
      </c>
      <c r="U118" s="125">
        <f>IF($E$14=2008,"0",IF(Bogotá!$E$14=2009,"0",IF(Bogotá!$E$14=2010,"0",IF(Bogotá!$E$14=2011,"0",IF(Bogotá!$E$14=2012,"0",IF(Bogotá!$E$14=2013,Hoja1!AP15))))))</f>
        <v>0.17347342741892344</v>
      </c>
      <c r="V118" s="125">
        <f>IF($E$14=2008,"0",IF(Bogotá!$E$14=2009,"0",IF(Bogotá!$E$14=2010,"0",IF(Bogotá!$E$14=2011,"0",IF(Bogotá!$E$14=2012,"0",IF(Bogotá!$E$14=2013,Hoja1!AR15))))))</f>
        <v>0.31321085800494336</v>
      </c>
    </row>
    <row r="119" spans="4:22" s="124" customFormat="1" x14ac:dyDescent="0.25">
      <c r="D119" s="132" t="s">
        <v>16</v>
      </c>
      <c r="E119" s="124">
        <f>IF($E$14=2012,Hoja1!J15,IF($E$14=2011,Hoja1!P15,IF($E$14=2010,Hoja1!V15,IF(Bogotá!$E$14=2009,Hoja1!AB15,IF(Bogotá!$E$14=2008,Hoja1!AH15,IF($E$14=2013,Hoja1!B15))))))</f>
        <v>1385.1399999999953</v>
      </c>
      <c r="F119" s="124">
        <f>IF($E$14=2012,Hoja1!K15,IF($E$14=2011,Hoja1!Q15,IF($E$14=2010,Hoja1!W15,IF(Bogotá!$E$14=2009,Hoja1!AC15,IF(Bogotá!$E$14=2008,Hoja1!AI15,IF($E$14=2013,Hoja1!C15))))))</f>
        <v>1309.5299999999952</v>
      </c>
      <c r="G119" s="124">
        <f>IF($E$14=2012,Hoja1!L15,IF($E$14=2011,Hoja1!R15,IF($E$14=2010,Hoja1!X15,IF(Bogotá!$E$14=2009,Hoja1!AD15,IF(Bogotá!$E$14=2008,Hoja1!AJ15,IF($E$14=2013,Hoja1!D15))))))</f>
        <v>225.7299999999999</v>
      </c>
      <c r="I119" s="124">
        <f>IF($E$14=2012,Hoja1!M15,IF($E$14=2011,Hoja1!S15,IF($E$14=2010,Hoja1!Y15,IF(Bogotá!$E$14=2009,Hoja1!AE15,IF(Bogotá!$E$14=2008,Hoja1!AK15,IF($E$14=2013,Hoja1!E15))))))</f>
        <v>294.81000000000017</v>
      </c>
      <c r="J119" s="132" t="s">
        <v>117</v>
      </c>
      <c r="K119" s="125">
        <f>IF($E$14=2008,Hoja1!FJ16,IF(Bogotá!$E$14=2009,Hoja1!EL16,IF(Bogotá!$E$14=2010,Hoja1!DN16,IF(Bogotá!$E$14=2011,Hoja1!CP16,IF(Bogotá!$E$14=2012,Hoja1!BR16,IF(Bogotá!$E$14=2013,Hoja1!AT16))))))</f>
        <v>0.73518284993694827</v>
      </c>
      <c r="L119" s="125">
        <f>IF($E$14=2008,Hoja1!FL16,IF(Bogotá!$E$14=2009,Hoja1!EN16,IF(Bogotá!$E$14=2010,Hoja1!DP16,IF(Bogotá!$E$14=2011,Hoja1!CR16,IF(Bogotá!$E$14=2012,Hoja1!BT16,IF(Bogotá!$E$14=2013,Hoja1!AV16))))))</f>
        <v>0.14146810911263019</v>
      </c>
      <c r="M119" s="125">
        <f>IF($E$14=2008,Hoja1!FN16,IF(Bogotá!$E$14=2009,Hoja1!EN16,IF(Bogotá!$E$14=2010,Hoja1!DR16,IF(Bogotá!$E$14=2011,Hoja1!CT16,IF(Bogotá!$E$14=2012,Hoja1!BV16,IF(Bogotá!$E$14=2013,Hoja1!AX16))))))</f>
        <v>0.12334904095042154</v>
      </c>
      <c r="N119" s="125">
        <f>IF($E$14=2008,Hoja1!FP16,IF(Bogotá!$E$14=2009,Hoja1!ER16,IF(Bogotá!$E$14=2010,Hoja1!DT16,IF(Bogotá!$E$14=2011,Hoja1!CV16,IF(Bogotá!$E$14=2012,Hoja1!BX16,IF(Bogotá!$E$14=2013,Hoja1!AZ16))))))</f>
        <v>0.60425399999999996</v>
      </c>
      <c r="O119" s="125">
        <f>IF($E$14=2008,Hoja1!FR16,IF(Bogotá!$E$14=2009,Hoja1!ET16,IF(Bogotá!$E$14=2010,Hoja1!DV16,IF(Bogotá!$E$14=2011,Hoja1!CX16,IF(Bogotá!$E$14=2012,Hoja1!BZ16,IF(Bogotá!$E$14=2013,Hoja1!BB16))))))</f>
        <v>0.13178000000000001</v>
      </c>
      <c r="P119" s="125">
        <f>IF($E$14=2008,Hoja1!FT16,IF(Bogotá!$E$14=2009,Hoja1!EV16,IF(Bogotá!$E$14=2010,Hoja1!DX16,IF(Bogotá!$E$14=2011,Hoja1!CZ16,IF(Bogotá!$E$14=2012,Hoja1!CB16,IF(Bogotá!$E$14=2013,Hoja1!BD16))))))</f>
        <v>0.26396700000000001</v>
      </c>
      <c r="Q119" s="125">
        <f>IF($E$14=2008,Hoja1!FV16,IF(Bogotá!$E$14=2009,Hoja1!EX16,IF(Bogotá!$E$14=2010,Hoja1!DZ16,IF(Bogotá!$E$14=2011,Hoja1!DB16,IF(Bogotá!$E$14=2012,Hoja1!CD16,IF(Bogotá!$E$14=2013,Hoja1!BF16))))))</f>
        <v>0.37575900000000001</v>
      </c>
      <c r="R119" s="125">
        <f>IF($E$14=2008,Hoja1!FX16,IF(Bogotá!$E$14=2009,Hoja1!EZ16,IF(Bogotá!$E$14=2010,Hoja1!EB16,IF(Bogotá!$E$14=2011,Hoja1!DD16,IF(Bogotá!$E$14=2012,Hoja1!CF16,IF(Bogotá!$E$14=2013,Hoja1!BH16))))))</f>
        <v>0.36536600000000002</v>
      </c>
      <c r="S119" s="125">
        <f>IF($E$14=2008,Hoja1!FZ16,IF(Bogotá!$E$14=2009,Hoja1!FB16,IF(Bogotá!$E$14=2010,Hoja1!ED16,IF(Bogotá!$E$14=2011,Hoja1!DF16,IF(Bogotá!$E$14=2012,Hoja1!CH16,IF(Bogotá!$E$14=2013,Hoja1!BJ16))))))</f>
        <v>0.25887500000000002</v>
      </c>
      <c r="T119" s="125">
        <f>IF($E$14=2008,"0",IF(Bogotá!$E$14=2009,"0",IF(Bogotá!$E$14=2010,"0",IF(Bogotá!$E$14=2011,"0",IF(Bogotá!$E$14=2012,"0",IF(Bogotá!$E$14=2013,Hoja1!AN16))))))</f>
        <v>0.50258457628831898</v>
      </c>
      <c r="U119" s="125">
        <f>IF($E$14=2008,"0",IF(Bogotá!$E$14=2009,"0",IF(Bogotá!$E$14=2010,"0",IF(Bogotá!$E$14=2011,"0",IF(Bogotá!$E$14=2012,"0",IF(Bogotá!$E$14=2013,Hoja1!AP16))))))</f>
        <v>0.26694052586741862</v>
      </c>
      <c r="V119" s="125">
        <f>IF($E$14=2008,"0",IF(Bogotá!$E$14=2009,"0",IF(Bogotá!$E$14=2010,"0",IF(Bogotá!$E$14=2011,"0",IF(Bogotá!$E$14=2012,"0",IF(Bogotá!$E$14=2013,Hoja1!AR16))))))</f>
        <v>0.23047489784426242</v>
      </c>
    </row>
    <row r="120" spans="4:22" s="124" customFormat="1" x14ac:dyDescent="0.25">
      <c r="D120" s="132" t="s">
        <v>17</v>
      </c>
      <c r="E120" s="124">
        <f>IF($E$14=2012,Hoja1!J16,IF($E$14=2011,Hoja1!P16,IF($E$14=2010,Hoja1!V16,IF(Bogotá!$E$14=2009,Hoja1!AB16,IF(Bogotá!$E$14=2008,Hoja1!AH16,IF($E$14=2013,Hoja1!B16))))))</f>
        <v>1763.2799999999954</v>
      </c>
      <c r="F120" s="124">
        <f>IF($E$14=2012,Hoja1!K16,IF($E$14=2011,Hoja1!Q16,IF($E$14=2010,Hoja1!W16,IF(Bogotá!$E$14=2009,Hoja1!AC16,IF(Bogotá!$E$14=2008,Hoja1!AI16,IF($E$14=2013,Hoja1!C16))))))</f>
        <v>1659.5999999999954</v>
      </c>
      <c r="G120" s="124">
        <f>IF($E$14=2012,Hoja1!L16,IF($E$14=2011,Hoja1!R16,IF($E$14=2010,Hoja1!X16,IF(Bogotá!$E$14=2009,Hoja1!AD16,IF(Bogotá!$E$14=2008,Hoja1!AJ16,IF($E$14=2013,Hoja1!D16))))))</f>
        <v>322.09999999999991</v>
      </c>
      <c r="I120" s="124">
        <f>IF($E$14=2012,Hoja1!M16,IF($E$14=2011,Hoja1!S16,IF($E$14=2010,Hoja1!Y16,IF(Bogotá!$E$14=2009,Hoja1!AE16,IF(Bogotá!$E$14=2008,Hoja1!AK16,IF($E$14=2013,Hoja1!E16))))))</f>
        <v>253.03000000000014</v>
      </c>
      <c r="J120" s="132" t="s">
        <v>118</v>
      </c>
      <c r="K120" s="125">
        <f>IF($E$14=2008,Hoja1!FJ17,IF(Bogotá!$E$14=2009,Hoja1!EL17,IF(Bogotá!$E$14=2010,Hoja1!DN17,IF(Bogotá!$E$14=2011,Hoja1!CP17,IF(Bogotá!$E$14=2012,Hoja1!BR17,IF(Bogotá!$E$14=2013,Hoja1!AT17))))))</f>
        <v>0.71201089764667191</v>
      </c>
      <c r="L120" s="125">
        <f>IF($E$14=2008,Hoja1!FL17,IF(Bogotá!$E$14=2009,Hoja1!EN17,IF(Bogotá!$E$14=2010,Hoja1!DP17,IF(Bogotá!$E$14=2011,Hoja1!CR17,IF(Bogotá!$E$14=2012,Hoja1!BT17,IF(Bogotá!$E$14=2013,Hoja1!AV17))))))</f>
        <v>0.15879092489078867</v>
      </c>
      <c r="M120" s="125">
        <f>IF($E$14=2008,Hoja1!FN17,IF(Bogotá!$E$14=2009,Hoja1!EN17,IF(Bogotá!$E$14=2010,Hoja1!DR17,IF(Bogotá!$E$14=2011,Hoja1!CT17,IF(Bogotá!$E$14=2012,Hoja1!BV17,IF(Bogotá!$E$14=2013,Hoja1!AX17))))))</f>
        <v>0.12919817746253942</v>
      </c>
      <c r="N120" s="125">
        <f>IF($E$14=2008,Hoja1!FP17,IF(Bogotá!$E$14=2009,Hoja1!ER17,IF(Bogotá!$E$14=2010,Hoja1!DT17,IF(Bogotá!$E$14=2011,Hoja1!CV17,IF(Bogotá!$E$14=2012,Hoja1!BX17,IF(Bogotá!$E$14=2013,Hoja1!AZ17))))))</f>
        <v>0.64624700000000002</v>
      </c>
      <c r="O120" s="125">
        <f>IF($E$14=2008,Hoja1!FR17,IF(Bogotá!$E$14=2009,Hoja1!ET17,IF(Bogotá!$E$14=2010,Hoja1!DV17,IF(Bogotá!$E$14=2011,Hoja1!CX17,IF(Bogotá!$E$14=2012,Hoja1!BZ17,IF(Bogotá!$E$14=2013,Hoja1!BB17))))))</f>
        <v>5.6988999999999998E-2</v>
      </c>
      <c r="P120" s="125">
        <f>IF($E$14=2008,Hoja1!FT17,IF(Bogotá!$E$14=2009,Hoja1!EV17,IF(Bogotá!$E$14=2010,Hoja1!DX17,IF(Bogotá!$E$14=2011,Hoja1!CZ17,IF(Bogotá!$E$14=2012,Hoja1!CB17,IF(Bogotá!$E$14=2013,Hoja1!BD17))))))</f>
        <v>0.296763</v>
      </c>
      <c r="Q120" s="125">
        <f>IF($E$14=2008,Hoja1!FV17,IF(Bogotá!$E$14=2009,Hoja1!EX17,IF(Bogotá!$E$14=2010,Hoja1!DZ17,IF(Bogotá!$E$14=2011,Hoja1!DB17,IF(Bogotá!$E$14=2012,Hoja1!CD17,IF(Bogotá!$E$14=2013,Hoja1!BF17))))))</f>
        <v>0.15367900000000001</v>
      </c>
      <c r="R120" s="125">
        <f>IF($E$14=2008,Hoja1!FX17,IF(Bogotá!$E$14=2009,Hoja1!EZ17,IF(Bogotá!$E$14=2010,Hoja1!EB17,IF(Bogotá!$E$14=2011,Hoja1!DD17,IF(Bogotá!$E$14=2012,Hoja1!CF17,IF(Bogotá!$E$14=2013,Hoja1!BH17))))))</f>
        <v>0.29794300000000001</v>
      </c>
      <c r="S120" s="125">
        <f>IF($E$14=2008,Hoja1!FZ17,IF(Bogotá!$E$14=2009,Hoja1!FB17,IF(Bogotá!$E$14=2010,Hoja1!ED17,IF(Bogotá!$E$14=2011,Hoja1!DF17,IF(Bogotá!$E$14=2012,Hoja1!CH17,IF(Bogotá!$E$14=2013,Hoja1!BJ17))))))</f>
        <v>0.54837800000000003</v>
      </c>
      <c r="T120" s="125">
        <f>IF($E$14=2008,"0",IF(Bogotá!$E$14=2009,"0",IF(Bogotá!$E$14=2010,"0",IF(Bogotá!$E$14=2011,"0",IF(Bogotá!$E$14=2012,"0",IF(Bogotá!$E$14=2013,Hoja1!AN17))))))</f>
        <v>0.35918288643891033</v>
      </c>
      <c r="U120" s="125">
        <f>IF($E$14=2008,"0",IF(Bogotá!$E$14=2009,"0",IF(Bogotá!$E$14=2010,"0",IF(Bogotá!$E$14=2011,"0",IF(Bogotá!$E$14=2012,"0",IF(Bogotá!$E$14=2013,Hoja1!AP17))))))</f>
        <v>0.22976498343995269</v>
      </c>
      <c r="V120" s="125">
        <f>IF($E$14=2008,"0",IF(Bogotá!$E$14=2009,"0",IF(Bogotá!$E$14=2010,"0",IF(Bogotá!$E$14=2011,"0",IF(Bogotá!$E$14=2012,"0",IF(Bogotá!$E$14=2013,Hoja1!AR17))))))</f>
        <v>0.41105213012113689</v>
      </c>
    </row>
    <row r="121" spans="4:22" s="124" customFormat="1" x14ac:dyDescent="0.25">
      <c r="D121" s="132" t="s">
        <v>18</v>
      </c>
      <c r="E121" s="124">
        <f>IF($E$14=2012,Hoja1!J17,IF($E$14=2011,Hoja1!P17,IF($E$14=2010,Hoja1!V17,IF(Bogotá!$E$14=2009,Hoja1!AB17,IF(Bogotá!$E$14=2008,Hoja1!AH17,IF($E$14=2013,Hoja1!B17))))))</f>
        <v>656.23999999999933</v>
      </c>
      <c r="F121" s="124">
        <f>IF($E$14=2012,Hoja1!K17,IF($E$14=2011,Hoja1!Q17,IF($E$14=2010,Hoja1!W17,IF(Bogotá!$E$14=2009,Hoja1!AC17,IF(Bogotá!$E$14=2008,Hoja1!AI17,IF($E$14=2013,Hoja1!C17))))))</f>
        <v>562.21999999999935</v>
      </c>
      <c r="G121" s="124">
        <f>IF($E$14=2012,Hoja1!L17,IF($E$14=2011,Hoja1!R17,IF($E$14=2010,Hoja1!X17,IF(Bogotá!$E$14=2009,Hoja1!AD17,IF(Bogotá!$E$14=2008,Hoja1!AJ17,IF($E$14=2013,Hoja1!D17))))))</f>
        <v>107.28999999999998</v>
      </c>
      <c r="I121" s="124">
        <f>IF($E$14=2012,Hoja1!M17,IF($E$14=2011,Hoja1!S17,IF($E$14=2010,Hoja1!Y17,IF(Bogotá!$E$14=2009,Hoja1!AE17,IF(Bogotá!$E$14=2008,Hoja1!AK17,IF($E$14=2013,Hoja1!E17))))))</f>
        <v>142.76999999999992</v>
      </c>
      <c r="J121" s="132" t="s">
        <v>119</v>
      </c>
      <c r="K121" s="125">
        <f>IF($E$14=2008,Hoja1!FJ18,IF(Bogotá!$E$14=2009,Hoja1!EL18,IF(Bogotá!$E$14=2010,Hoja1!DN18,IF(Bogotá!$E$14=2011,Hoja1!CP18,IF(Bogotá!$E$14=2012,Hoja1!BR18,IF(Bogotá!$E$14=2013,Hoja1!AT18))))))</f>
        <v>0.8169489841537928</v>
      </c>
      <c r="L121" s="125">
        <f>IF($E$14=2008,Hoja1!FL18,IF(Bogotá!$E$14=2009,Hoja1!EN18,IF(Bogotá!$E$14=2010,Hoja1!DP18,IF(Bogotá!$E$14=2011,Hoja1!CR18,IF(Bogotá!$E$14=2012,Hoja1!BT18,IF(Bogotá!$E$14=2013,Hoja1!AV18))))))</f>
        <v>9.5524315731955689E-2</v>
      </c>
      <c r="M121" s="125">
        <f>IF($E$14=2008,Hoja1!FN18,IF(Bogotá!$E$14=2009,Hoja1!EN18,IF(Bogotá!$E$14=2010,Hoja1!DR18,IF(Bogotá!$E$14=2011,Hoja1!CT18,IF(Bogotá!$E$14=2012,Hoja1!BV18,IF(Bogotá!$E$14=2013,Hoja1!AX18))))))</f>
        <v>8.7526700114251621E-2</v>
      </c>
      <c r="N121" s="125">
        <f>IF($E$14=2008,Hoja1!FP18,IF(Bogotá!$E$14=2009,Hoja1!ER18,IF(Bogotá!$E$14=2010,Hoja1!DT18,IF(Bogotá!$E$14=2011,Hoja1!CV18,IF(Bogotá!$E$14=2012,Hoja1!BX18,IF(Bogotá!$E$14=2013,Hoja1!AZ18))))))</f>
        <v>0.33361400000000002</v>
      </c>
      <c r="O121" s="125">
        <f>IF($E$14=2008,Hoja1!FR18,IF(Bogotá!$E$14=2009,Hoja1!ET18,IF(Bogotá!$E$14=2010,Hoja1!DV18,IF(Bogotá!$E$14=2011,Hoja1!CX18,IF(Bogotá!$E$14=2012,Hoja1!BZ18,IF(Bogotá!$E$14=2013,Hoja1!BB18))))))</f>
        <v>0.136513</v>
      </c>
      <c r="P121" s="125">
        <f>IF($E$14=2008,Hoja1!FT18,IF(Bogotá!$E$14=2009,Hoja1!EV18,IF(Bogotá!$E$14=2010,Hoja1!DX18,IF(Bogotá!$E$14=2011,Hoja1!CZ18,IF(Bogotá!$E$14=2012,Hoja1!CB18,IF(Bogotá!$E$14=2013,Hoja1!BD18))))))</f>
        <v>0.52987300000000004</v>
      </c>
      <c r="Q121" s="125">
        <f>IF($E$14=2008,Hoja1!FV18,IF(Bogotá!$E$14=2009,Hoja1!EX18,IF(Bogotá!$E$14=2010,Hoja1!DZ18,IF(Bogotá!$E$14=2011,Hoja1!DB18,IF(Bogotá!$E$14=2012,Hoja1!CD18,IF(Bogotá!$E$14=2013,Hoja1!BF18))))))</f>
        <v>0.130798</v>
      </c>
      <c r="R121" s="125">
        <f>IF($E$14=2008,Hoja1!FX18,IF(Bogotá!$E$14=2009,Hoja1!EZ18,IF(Bogotá!$E$14=2010,Hoja1!EB18,IF(Bogotá!$E$14=2011,Hoja1!DD18,IF(Bogotá!$E$14=2012,Hoja1!CF18,IF(Bogotá!$E$14=2013,Hoja1!BH18))))))</f>
        <v>0.10344100000000001</v>
      </c>
      <c r="S121" s="125">
        <f>IF($E$14=2008,Hoja1!FZ18,IF(Bogotá!$E$14=2009,Hoja1!FB18,IF(Bogotá!$E$14=2010,Hoja1!ED18,IF(Bogotá!$E$14=2011,Hoja1!DF18,IF(Bogotá!$E$14=2012,Hoja1!CH18,IF(Bogotá!$E$14=2013,Hoja1!BJ18))))))</f>
        <v>0.76576100000000002</v>
      </c>
      <c r="T121" s="125">
        <f>IF($E$14=2008,"0",IF(Bogotá!$E$14=2009,"0",IF(Bogotá!$E$14=2010,"0",IF(Bogotá!$E$14=2011,"0",IF(Bogotá!$E$14=2012,"0",IF(Bogotá!$E$14=2013,Hoja1!AN18))))))</f>
        <v>0.38540777764232625</v>
      </c>
      <c r="U121" s="125">
        <f>IF($E$14=2008,"0",IF(Bogotá!$E$14=2009,"0",IF(Bogotá!$E$14=2010,"0",IF(Bogotá!$E$14=2011,"0",IF(Bogotá!$E$14=2012,"0",IF(Bogotá!$E$14=2013,Hoja1!AP18))))))</f>
        <v>0.10820736315981967</v>
      </c>
      <c r="V121" s="125">
        <f>IF($E$14=2008,"0",IF(Bogotá!$E$14=2009,"0",IF(Bogotá!$E$14=2010,"0",IF(Bogotá!$E$14=2011,"0",IF(Bogotá!$E$14=2012,"0",IF(Bogotá!$E$14=2013,Hoja1!AR18))))))</f>
        <v>0.50638485919785392</v>
      </c>
    </row>
    <row r="122" spans="4:22" s="124" customFormat="1" x14ac:dyDescent="0.25">
      <c r="D122" s="132" t="s">
        <v>19</v>
      </c>
      <c r="E122" s="124">
        <f>IF($E$14=2012,Hoja1!J18,IF($E$14=2011,Hoja1!P18,IF($E$14=2010,Hoja1!V18,IF(Bogotá!$E$14=2009,Hoja1!AB18,IF(Bogotá!$E$14=2008,Hoja1!AH18,IF($E$14=2013,Hoja1!B18))))))</f>
        <v>684.49000000000024</v>
      </c>
      <c r="F122" s="124">
        <f>IF($E$14=2012,Hoja1!K18,IF($E$14=2011,Hoja1!Q18,IF($E$14=2010,Hoja1!W18,IF(Bogotá!$E$14=2009,Hoja1!AC18,IF(Bogotá!$E$14=2008,Hoja1!AI18,IF($E$14=2013,Hoja1!C18))))))</f>
        <v>592.95000000000027</v>
      </c>
      <c r="G122" s="124">
        <f>IF($E$14=2012,Hoja1!L18,IF($E$14=2011,Hoja1!R18,IF($E$14=2010,Hoja1!X18,IF(Bogotá!$E$14=2009,Hoja1!AD18,IF(Bogotá!$E$14=2008,Hoja1!AJ18,IF($E$14=2013,Hoja1!D18))))))</f>
        <v>160.07000000000008</v>
      </c>
      <c r="I122" s="124">
        <f>IF($E$14=2012,Hoja1!M18,IF($E$14=2011,Hoja1!S18,IF($E$14=2010,Hoja1!Y18,IF(Bogotá!$E$14=2009,Hoja1!AE18,IF(Bogotá!$E$14=2008,Hoja1!AK18,IF($E$14=2013,Hoja1!E18))))))</f>
        <v>164.35000000000008</v>
      </c>
      <c r="J122" s="132" t="s">
        <v>120</v>
      </c>
      <c r="K122" s="125">
        <f>IF($E$14=2008,Hoja1!FJ19,IF(Bogotá!$E$14=2009,Hoja1!EL19,IF(Bogotá!$E$14=2010,Hoja1!DN19,IF(Bogotá!$E$14=2011,Hoja1!CP19,IF(Bogotá!$E$14=2012,Hoja1!BR19,IF(Bogotá!$E$14=2013,Hoja1!AT19))))))</f>
        <v>0.74981121577043852</v>
      </c>
      <c r="L122" s="125">
        <f>IF($E$14=2008,Hoja1!FL19,IF(Bogotá!$E$14=2009,Hoja1!EN19,IF(Bogotá!$E$14=2010,Hoja1!DP19,IF(Bogotá!$E$14=2011,Hoja1!CR19,IF(Bogotá!$E$14=2012,Hoja1!BT19,IF(Bogotá!$E$14=2013,Hoja1!AV19))))))</f>
        <v>0.19426890823099238</v>
      </c>
      <c r="M122" s="125">
        <f>IF($E$14=2008,Hoja1!FN19,IF(Bogotá!$E$14=2009,Hoja1!EN19,IF(Bogotá!$E$14=2010,Hoja1!DR19,IF(Bogotá!$E$14=2011,Hoja1!CT19,IF(Bogotá!$E$14=2012,Hoja1!BV19,IF(Bogotá!$E$14=2013,Hoja1!AX19))))))</f>
        <v>5.591987599856918E-2</v>
      </c>
      <c r="N122" s="125">
        <f>IF($E$14=2008,Hoja1!FP19,IF(Bogotá!$E$14=2009,Hoja1!ER19,IF(Bogotá!$E$14=2010,Hoja1!DT19,IF(Bogotá!$E$14=2011,Hoja1!CV19,IF(Bogotá!$E$14=2012,Hoja1!BX19,IF(Bogotá!$E$14=2013,Hoja1!AZ19))))))</f>
        <v>0.48901699999999998</v>
      </c>
      <c r="O122" s="125">
        <f>IF($E$14=2008,Hoja1!FR19,IF(Bogotá!$E$14=2009,Hoja1!ET19,IF(Bogotá!$E$14=2010,Hoja1!DV19,IF(Bogotá!$E$14=2011,Hoja1!CX19,IF(Bogotá!$E$14=2012,Hoja1!BZ19,IF(Bogotá!$E$14=2013,Hoja1!BB19))))))</f>
        <v>8.0315999999999999E-2</v>
      </c>
      <c r="P122" s="125">
        <f>IF($E$14=2008,Hoja1!FT19,IF(Bogotá!$E$14=2009,Hoja1!EV19,IF(Bogotá!$E$14=2010,Hoja1!DX19,IF(Bogotá!$E$14=2011,Hoja1!CZ19,IF(Bogotá!$E$14=2012,Hoja1!CB19,IF(Bogotá!$E$14=2013,Hoja1!BD19))))))</f>
        <v>0.43066599999999999</v>
      </c>
      <c r="Q122" s="125">
        <f>IF($E$14=2008,Hoja1!FV19,IF(Bogotá!$E$14=2009,Hoja1!EX19,IF(Bogotá!$E$14=2010,Hoja1!DZ19,IF(Bogotá!$E$14=2011,Hoja1!DB19,IF(Bogotá!$E$14=2012,Hoja1!CD19,IF(Bogotá!$E$14=2013,Hoja1!BF19))))))</f>
        <v>0.25066100000000002</v>
      </c>
      <c r="R122" s="125">
        <f>IF($E$14=2008,Hoja1!FX19,IF(Bogotá!$E$14=2009,Hoja1!EZ19,IF(Bogotá!$E$14=2010,Hoja1!EB19,IF(Bogotá!$E$14=2011,Hoja1!DD19,IF(Bogotá!$E$14=2012,Hoja1!CF19,IF(Bogotá!$E$14=2013,Hoja1!BH19))))))</f>
        <v>0.123264</v>
      </c>
      <c r="S122" s="125">
        <f>IF($E$14=2008,Hoja1!FZ19,IF(Bogotá!$E$14=2009,Hoja1!FB19,IF(Bogotá!$E$14=2010,Hoja1!ED19,IF(Bogotá!$E$14=2011,Hoja1!DF19,IF(Bogotá!$E$14=2012,Hoja1!CH19,IF(Bogotá!$E$14=2013,Hoja1!BJ19))))))</f>
        <v>0.62607500000000005</v>
      </c>
      <c r="T122" s="125">
        <f>IF($E$14=2008,"0",IF(Bogotá!$E$14=2009,"0",IF(Bogotá!$E$14=2010,"0",IF(Bogotá!$E$14=2011,"0",IF(Bogotá!$E$14=2012,"0",IF(Bogotá!$E$14=2013,Hoja1!AN19))))))</f>
        <v>0.49137313912548031</v>
      </c>
      <c r="U122" s="125">
        <f>IF($E$14=2008,"0",IF(Bogotá!$E$14=2009,"0",IF(Bogotá!$E$14=2010,"0",IF(Bogotá!$E$14=2011,"0",IF(Bogotá!$E$14=2012,"0",IF(Bogotá!$E$14=2013,Hoja1!AP19))))))</f>
        <v>0.13905243319843968</v>
      </c>
      <c r="V122" s="125">
        <f>IF($E$14=2008,"0",IF(Bogotá!$E$14=2009,"0",IF(Bogotá!$E$14=2010,"0",IF(Bogotá!$E$14=2011,"0",IF(Bogotá!$E$14=2012,"0",IF(Bogotá!$E$14=2013,Hoja1!AR19))))))</f>
        <v>0.3695744276760799</v>
      </c>
    </row>
    <row r="123" spans="4:22" s="124" customFormat="1" x14ac:dyDescent="0.25">
      <c r="D123" s="132" t="s">
        <v>20</v>
      </c>
      <c r="E123" s="124">
        <f>IF($E$14=2012,Hoja1!J19,IF($E$14=2011,Hoja1!P19,IF($E$14=2010,Hoja1!V19,IF(Bogotá!$E$14=2009,Hoja1!AB19,IF(Bogotá!$E$14=2008,Hoja1!AH19,IF($E$14=2013,Hoja1!B19))))))</f>
        <v>438.7700000000001</v>
      </c>
      <c r="F123" s="124">
        <f>IF($E$14=2012,Hoja1!K19,IF($E$14=2011,Hoja1!Q19,IF($E$14=2010,Hoja1!W19,IF(Bogotá!$E$14=2009,Hoja1!AC19,IF(Bogotá!$E$14=2008,Hoja1!AI19,IF($E$14=2013,Hoja1!C19))))))</f>
        <v>376.08000000000004</v>
      </c>
      <c r="G123" s="124">
        <f>IF($E$14=2012,Hoja1!L19,IF($E$14=2011,Hoja1!R19,IF($E$14=2010,Hoja1!X19,IF(Bogotá!$E$14=2009,Hoja1!AD19,IF(Bogotá!$E$14=2008,Hoja1!AJ19,IF($E$14=2013,Hoja1!D19))))))</f>
        <v>64.920000000000044</v>
      </c>
      <c r="I123" s="124">
        <f>IF($E$14=2012,Hoja1!M19,IF($E$14=2011,Hoja1!S19,IF($E$14=2010,Hoja1!Y19,IF(Bogotá!$E$14=2009,Hoja1!AE19,IF(Bogotá!$E$14=2008,Hoja1!AK19,IF($E$14=2013,Hoja1!E19))))))</f>
        <v>123.19999999999996</v>
      </c>
      <c r="J123" s="132" t="s">
        <v>121</v>
      </c>
      <c r="K123" s="125">
        <f>IF($E$14=2008,Hoja1!FJ20,IF(Bogotá!$E$14=2009,Hoja1!EL20,IF(Bogotá!$E$14=2010,Hoja1!DN20,IF(Bogotá!$E$14=2011,Hoja1!CP20,IF(Bogotá!$E$14=2012,Hoja1!BR20,IF(Bogotá!$E$14=2013,Hoja1!AT20))))))</f>
        <v>0.71318862158138085</v>
      </c>
      <c r="L123" s="125">
        <f>IF($E$14=2008,Hoja1!FL20,IF(Bogotá!$E$14=2009,Hoja1!EN20,IF(Bogotá!$E$14=2010,Hoja1!DP20,IF(Bogotá!$E$14=2011,Hoja1!CR20,IF(Bogotá!$E$14=2012,Hoja1!BT20,IF(Bogotá!$E$14=2013,Hoja1!AV20))))))</f>
        <v>0.1831361178591018</v>
      </c>
      <c r="M123" s="125">
        <f>IF($E$14=2008,Hoja1!FN20,IF(Bogotá!$E$14=2009,Hoja1!EN20,IF(Bogotá!$E$14=2010,Hoja1!DR20,IF(Bogotá!$E$14=2011,Hoja1!CT20,IF(Bogotá!$E$14=2012,Hoja1!BV20,IF(Bogotá!$E$14=2013,Hoja1!AX20))))))</f>
        <v>0.10367526055951724</v>
      </c>
      <c r="N123" s="125">
        <f>IF($E$14=2008,Hoja1!FP20,IF(Bogotá!$E$14=2009,Hoja1!ER20,IF(Bogotá!$E$14=2010,Hoja1!DT20,IF(Bogotá!$E$14=2011,Hoja1!CV20,IF(Bogotá!$E$14=2012,Hoja1!BX20,IF(Bogotá!$E$14=2013,Hoja1!AZ20))))))</f>
        <v>0.38993499999999998</v>
      </c>
      <c r="O123" s="125">
        <f>IF($E$14=2008,Hoja1!FR20,IF(Bogotá!$E$14=2009,Hoja1!ET20,IF(Bogotá!$E$14=2010,Hoja1!DV20,IF(Bogotá!$E$14=2011,Hoja1!CX20,IF(Bogotá!$E$14=2012,Hoja1!BZ20,IF(Bogotá!$E$14=2013,Hoja1!BB20))))))</f>
        <v>0.21615300000000001</v>
      </c>
      <c r="P123" s="125">
        <f>IF($E$14=2008,Hoja1!FT20,IF(Bogotá!$E$14=2009,Hoja1!EV20,IF(Bogotá!$E$14=2010,Hoja1!DX20,IF(Bogotá!$E$14=2011,Hoja1!CZ20,IF(Bogotá!$E$14=2012,Hoja1!CB20,IF(Bogotá!$E$14=2013,Hoja1!BD20))))))</f>
        <v>0.39391199999999998</v>
      </c>
      <c r="Q123" s="125">
        <f>IF($E$14=2008,Hoja1!FV20,IF(Bogotá!$E$14=2009,Hoja1!EX20,IF(Bogotá!$E$14=2010,Hoja1!DZ20,IF(Bogotá!$E$14=2011,Hoja1!DB20,IF(Bogotá!$E$14=2012,Hoja1!CD20,IF(Bogotá!$E$14=2013,Hoja1!BF20))))))</f>
        <v>0.39449899999999999</v>
      </c>
      <c r="R123" s="125">
        <f>IF($E$14=2008,Hoja1!FX20,IF(Bogotá!$E$14=2009,Hoja1!EZ20,IF(Bogotá!$E$14=2010,Hoja1!EB20,IF(Bogotá!$E$14=2011,Hoja1!DD20,IF(Bogotá!$E$14=2012,Hoja1!CF20,IF(Bogotá!$E$14=2013,Hoja1!BH20))))))</f>
        <v>0.253884</v>
      </c>
      <c r="S123" s="125">
        <f>IF($E$14=2008,Hoja1!FZ20,IF(Bogotá!$E$14=2009,Hoja1!FB20,IF(Bogotá!$E$14=2010,Hoja1!ED20,IF(Bogotá!$E$14=2011,Hoja1!DF20,IF(Bogotá!$E$14=2012,Hoja1!CH20,IF(Bogotá!$E$14=2013,Hoja1!BJ20))))))</f>
        <v>0.35161700000000001</v>
      </c>
      <c r="T123" s="125">
        <f>IF($E$14=2008,"0",IF(Bogotá!$E$14=2009,"0",IF(Bogotá!$E$14=2010,"0",IF(Bogotá!$E$14=2011,"0",IF(Bogotá!$E$14=2012,"0",IF(Bogotá!$E$14=2013,Hoja1!AN20))))))</f>
        <v>0.48590377646603022</v>
      </c>
      <c r="U123" s="125">
        <f>IF($E$14=2008,"0",IF(Bogotá!$E$14=2009,"0",IF(Bogotá!$E$14=2010,"0",IF(Bogotá!$E$14=2011,"0",IF(Bogotá!$E$14=2012,"0",IF(Bogotá!$E$14=2013,Hoja1!AP20))))))</f>
        <v>0.22271349454155917</v>
      </c>
      <c r="V123" s="125">
        <f>IF($E$14=2008,"0",IF(Bogotá!$E$14=2009,"0",IF(Bogotá!$E$14=2010,"0",IF(Bogotá!$E$14=2011,"0",IF(Bogotá!$E$14=2012,"0",IF(Bogotá!$E$14=2013,Hoja1!AR20))))))</f>
        <v>0.29138272899241052</v>
      </c>
    </row>
    <row r="124" spans="4:22" s="124" customFormat="1" x14ac:dyDescent="0.25">
      <c r="D124" s="132" t="s">
        <v>21</v>
      </c>
      <c r="E124" s="124">
        <f>IF($E$14=2012,Hoja1!J20,IF($E$14=2011,Hoja1!P20,IF($E$14=2010,Hoja1!V20,IF(Bogotá!$E$14=2009,Hoja1!AB20,IF(Bogotá!$E$14=2008,Hoja1!AH20,IF($E$14=2013,Hoja1!B20))))))</f>
        <v>281.68000000000006</v>
      </c>
      <c r="F124" s="124">
        <f>IF($E$14=2012,Hoja1!K20,IF($E$14=2011,Hoja1!Q20,IF($E$14=2010,Hoja1!W20,IF(Bogotá!$E$14=2009,Hoja1!AC20,IF(Bogotá!$E$14=2008,Hoja1!AI20,IF($E$14=2013,Hoja1!C20))))))</f>
        <v>260.52000000000004</v>
      </c>
      <c r="G124" s="124">
        <f>IF($E$14=2012,Hoja1!L20,IF($E$14=2011,Hoja1!R20,IF($E$14=2010,Hoja1!X20,IF(Bogotá!$E$14=2009,Hoja1!AD20,IF(Bogotá!$E$14=2008,Hoja1!AJ20,IF($E$14=2013,Hoja1!D20))))))</f>
        <v>53.17</v>
      </c>
      <c r="I124" s="124">
        <f>IF($E$14=2012,Hoja1!M20,IF($E$14=2011,Hoja1!S20,IF($E$14=2010,Hoja1!Y20,IF(Bogotá!$E$14=2009,Hoja1!AE20,IF(Bogotá!$E$14=2008,Hoja1!AK20,IF($E$14=2013,Hoja1!E20))))))</f>
        <v>69.3</v>
      </c>
      <c r="J124" s="132" t="s">
        <v>122</v>
      </c>
      <c r="K124" s="125">
        <f>IF($E$14=2008,Hoja1!FJ21,IF(Bogotá!$E$14=2009,Hoja1!EL21,IF(Bogotá!$E$14=2010,Hoja1!DN21,IF(Bogotá!$E$14=2011,Hoja1!CP21,IF(Bogotá!$E$14=2012,Hoja1!BR21,IF(Bogotá!$E$14=2013,Hoja1!AT21))))))</f>
        <v>0.6002959773980896</v>
      </c>
      <c r="L124" s="125">
        <f>IF($E$14=2008,Hoja1!FL21,IF(Bogotá!$E$14=2009,Hoja1!EN21,IF(Bogotá!$E$14=2010,Hoja1!DP21,IF(Bogotá!$E$14=2011,Hoja1!CR21,IF(Bogotá!$E$14=2012,Hoja1!BT21,IF(Bogotá!$E$14=2013,Hoja1!AV21))))))</f>
        <v>0.27660433203282647</v>
      </c>
      <c r="M124" s="125">
        <f>IF($E$14=2008,Hoja1!FN21,IF(Bogotá!$E$14=2009,Hoja1!EN21,IF(Bogotá!$E$14=2010,Hoja1!DR21,IF(Bogotá!$E$14=2011,Hoja1!CT21,IF(Bogotá!$E$14=2012,Hoja1!BV21,IF(Bogotá!$E$14=2013,Hoja1!AX21))))))</f>
        <v>0.12309969056908378</v>
      </c>
      <c r="N124" s="125">
        <f>IF($E$14=2008,Hoja1!FP21,IF(Bogotá!$E$14=2009,Hoja1!ER21,IF(Bogotá!$E$14=2010,Hoja1!DT21,IF(Bogotá!$E$14=2011,Hoja1!CV21,IF(Bogotá!$E$14=2012,Hoja1!BX21,IF(Bogotá!$E$14=2013,Hoja1!AZ21))))))</f>
        <v>0.325685</v>
      </c>
      <c r="O124" s="125">
        <f>IF($E$14=2008,Hoja1!FR21,IF(Bogotá!$E$14=2009,Hoja1!ET21,IF(Bogotá!$E$14=2010,Hoja1!DV21,IF(Bogotá!$E$14=2011,Hoja1!CX21,IF(Bogotá!$E$14=2012,Hoja1!BZ21,IF(Bogotá!$E$14=2013,Hoja1!BB21))))))</f>
        <v>0.13405500000000001</v>
      </c>
      <c r="P124" s="125">
        <f>IF($E$14=2008,Hoja1!FT21,IF(Bogotá!$E$14=2009,Hoja1!EV21,IF(Bogotá!$E$14=2010,Hoja1!DX21,IF(Bogotá!$E$14=2011,Hoja1!CZ21,IF(Bogotá!$E$14=2012,Hoja1!CB21,IF(Bogotá!$E$14=2013,Hoja1!BD21))))))</f>
        <v>0.54025999999999996</v>
      </c>
      <c r="Q124" s="125">
        <f>IF($E$14=2008,Hoja1!FV21,IF(Bogotá!$E$14=2009,Hoja1!EX21,IF(Bogotá!$E$14=2010,Hoja1!DZ21,IF(Bogotá!$E$14=2011,Hoja1!DB21,IF(Bogotá!$E$14=2012,Hoja1!CD21,IF(Bogotá!$E$14=2013,Hoja1!BF21))))))</f>
        <v>0.51445099999999999</v>
      </c>
      <c r="R124" s="125">
        <f>IF($E$14=2008,Hoja1!FX21,IF(Bogotá!$E$14=2009,Hoja1!EZ21,IF(Bogotá!$E$14=2010,Hoja1!EB21,IF(Bogotá!$E$14=2011,Hoja1!DD21,IF(Bogotá!$E$14=2012,Hoja1!CF21,IF(Bogotá!$E$14=2013,Hoja1!BH21))))))</f>
        <v>0.24875</v>
      </c>
      <c r="S124" s="125">
        <f>IF($E$14=2008,Hoja1!FZ21,IF(Bogotá!$E$14=2009,Hoja1!FB21,IF(Bogotá!$E$14=2010,Hoja1!ED21,IF(Bogotá!$E$14=2011,Hoja1!DF21,IF(Bogotá!$E$14=2012,Hoja1!CH21,IF(Bogotá!$E$14=2013,Hoja1!BJ21))))))</f>
        <v>0.23679800000000001</v>
      </c>
      <c r="T124" s="125">
        <f>IF($E$14=2008,"0",IF(Bogotá!$E$14=2009,"0",IF(Bogotá!$E$14=2010,"0",IF(Bogotá!$E$14=2011,"0",IF(Bogotá!$E$14=2012,"0",IF(Bogotá!$E$14=2013,Hoja1!AN21))))))</f>
        <v>0.49066316387389947</v>
      </c>
      <c r="U124" s="125">
        <f>IF($E$14=2008,"0",IF(Bogotá!$E$14=2009,"0",IF(Bogotá!$E$14=2010,"0",IF(Bogotá!$E$14=2011,"0",IF(Bogotá!$E$14=2012,"0",IF(Bogotá!$E$14=2013,Hoja1!AP21))))))</f>
        <v>0.22788270377733588</v>
      </c>
      <c r="V124" s="125">
        <f>IF($E$14=2008,"0",IF(Bogotá!$E$14=2009,"0",IF(Bogotá!$E$14=2010,"0",IF(Bogotá!$E$14=2011,"0",IF(Bogotá!$E$14=2012,"0",IF(Bogotá!$E$14=2013,Hoja1!AR21))))))</f>
        <v>0.28145413234876449</v>
      </c>
    </row>
    <row r="125" spans="4:22" s="124" customFormat="1" x14ac:dyDescent="0.25">
      <c r="D125" s="132" t="s">
        <v>22</v>
      </c>
      <c r="E125" s="124">
        <f>IF($E$14=2012,Hoja1!J21,IF($E$14=2011,Hoja1!P21,IF($E$14=2010,Hoja1!V21,IF(Bogotá!$E$14=2009,Hoja1!AB21,IF(Bogotá!$E$14=2008,Hoja1!AH21,IF($E$14=2013,Hoja1!B21))))))</f>
        <v>1012.7600000000006</v>
      </c>
      <c r="F125" s="124">
        <f>IF($E$14=2012,Hoja1!K21,IF($E$14=2011,Hoja1!Q21,IF($E$14=2010,Hoja1!W21,IF(Bogotá!$E$14=2009,Hoja1!AC21,IF(Bogotá!$E$14=2008,Hoja1!AI21,IF($E$14=2013,Hoja1!C21))))))</f>
        <v>902.47000000000048</v>
      </c>
      <c r="G125" s="124">
        <f>IF($E$14=2012,Hoja1!L21,IF($E$14=2011,Hoja1!R21,IF($E$14=2010,Hoja1!X21,IF(Bogotá!$E$14=2009,Hoja1!AD21,IF(Bogotá!$E$14=2008,Hoja1!AJ21,IF($E$14=2013,Hoja1!D21))))))</f>
        <v>210.31999999999991</v>
      </c>
      <c r="I125" s="124">
        <f>IF($E$14=2012,Hoja1!M21,IF($E$14=2011,Hoja1!S21,IF($E$14=2010,Hoja1!Y21,IF(Bogotá!$E$14=2009,Hoja1!AE21,IF(Bogotá!$E$14=2008,Hoja1!AK21,IF($E$14=2013,Hoja1!E21))))))</f>
        <v>217.55999999999983</v>
      </c>
      <c r="J125" s="132" t="s">
        <v>123</v>
      </c>
      <c r="K125" s="125">
        <f>IF($E$14=2008,Hoja1!FJ22,IF(Bogotá!$E$14=2009,Hoja1!EL22,IF(Bogotá!$E$14=2010,Hoja1!DN22,IF(Bogotá!$E$14=2011,Hoja1!CP22,IF(Bogotá!$E$14=2012,Hoja1!BR22,IF(Bogotá!$E$14=2013,Hoja1!AT22))))))</f>
        <v>0.79567075262780329</v>
      </c>
      <c r="L125" s="125">
        <f>IF($E$14=2008,Hoja1!FL22,IF(Bogotá!$E$14=2009,Hoja1!EN22,IF(Bogotá!$E$14=2010,Hoja1!DP22,IF(Bogotá!$E$14=2011,Hoja1!CR22,IF(Bogotá!$E$14=2012,Hoja1!BT22,IF(Bogotá!$E$14=2013,Hoja1!AV22))))))</f>
        <v>0.1281307507563707</v>
      </c>
      <c r="M125" s="125">
        <f>IF($E$14=2008,Hoja1!FN22,IF(Bogotá!$E$14=2009,Hoja1!EN22,IF(Bogotá!$E$14=2010,Hoja1!DR22,IF(Bogotá!$E$14=2011,Hoja1!CT22,IF(Bogotá!$E$14=2012,Hoja1!BV22,IF(Bogotá!$E$14=2013,Hoja1!AX22))))))</f>
        <v>7.6198496615826117E-2</v>
      </c>
      <c r="N125" s="125">
        <f>IF($E$14=2008,Hoja1!FP22,IF(Bogotá!$E$14=2009,Hoja1!ER22,IF(Bogotá!$E$14=2010,Hoja1!DT22,IF(Bogotá!$E$14=2011,Hoja1!CV22,IF(Bogotá!$E$14=2012,Hoja1!BX22,IF(Bogotá!$E$14=2013,Hoja1!AZ22))))))</f>
        <v>0.57023299999999999</v>
      </c>
      <c r="O125" s="125">
        <f>IF($E$14=2008,Hoja1!FR22,IF(Bogotá!$E$14=2009,Hoja1!ET22,IF(Bogotá!$E$14=2010,Hoja1!DV22,IF(Bogotá!$E$14=2011,Hoja1!CX22,IF(Bogotá!$E$14=2012,Hoja1!BZ22,IF(Bogotá!$E$14=2013,Hoja1!BB22))))))</f>
        <v>0.16542599999999999</v>
      </c>
      <c r="P125" s="125">
        <f>IF($E$14=2008,Hoja1!FT22,IF(Bogotá!$E$14=2009,Hoja1!EV22,IF(Bogotá!$E$14=2010,Hoja1!DX22,IF(Bogotá!$E$14=2011,Hoja1!CZ22,IF(Bogotá!$E$14=2012,Hoja1!CB22,IF(Bogotá!$E$14=2013,Hoja1!BD22))))))</f>
        <v>0.26434099999999999</v>
      </c>
      <c r="Q125" s="125">
        <f>IF($E$14=2008,Hoja1!FV22,IF(Bogotá!$E$14=2009,Hoja1!EX22,IF(Bogotá!$E$14=2010,Hoja1!DZ22,IF(Bogotá!$E$14=2011,Hoja1!DB22,IF(Bogotá!$E$14=2012,Hoja1!CD22,IF(Bogotá!$E$14=2013,Hoja1!BF22))))))</f>
        <v>0.197349</v>
      </c>
      <c r="R125" s="125">
        <f>IF($E$14=2008,Hoja1!FX22,IF(Bogotá!$E$14=2009,Hoja1!EZ22,IF(Bogotá!$E$14=2010,Hoja1!EB22,IF(Bogotá!$E$14=2011,Hoja1!DD22,IF(Bogotá!$E$14=2012,Hoja1!CF22,IF(Bogotá!$E$14=2013,Hoja1!BH22))))))</f>
        <v>0.250996</v>
      </c>
      <c r="S125" s="125">
        <f>IF($E$14=2008,Hoja1!FZ22,IF(Bogotá!$E$14=2009,Hoja1!FB22,IF(Bogotá!$E$14=2010,Hoja1!ED22,IF(Bogotá!$E$14=2011,Hoja1!DF22,IF(Bogotá!$E$14=2012,Hoja1!CH22,IF(Bogotá!$E$14=2013,Hoja1!BJ22))))))</f>
        <v>0.55165500000000001</v>
      </c>
      <c r="T125" s="125">
        <f>IF($E$14=2008,"0",IF(Bogotá!$E$14=2009,"0",IF(Bogotá!$E$14=2010,"0",IF(Bogotá!$E$14=2011,"0",IF(Bogotá!$E$14=2012,"0",IF(Bogotá!$E$14=2013,Hoja1!AN22))))))</f>
        <v>0.46686283028555586</v>
      </c>
      <c r="U125" s="125">
        <f>IF($E$14=2008,"0",IF(Bogotá!$E$14=2009,"0",IF(Bogotá!$E$14=2010,"0",IF(Bogotá!$E$14=2011,"0",IF(Bogotá!$E$14=2012,"0",IF(Bogotá!$E$14=2013,Hoja1!AP22))))))</f>
        <v>0.19371815632528924</v>
      </c>
      <c r="V125" s="125">
        <f>IF($E$14=2008,"0",IF(Bogotá!$E$14=2009,"0",IF(Bogotá!$E$14=2010,"0",IF(Bogotá!$E$14=2011,"0",IF(Bogotá!$E$14=2012,"0",IF(Bogotá!$E$14=2013,Hoja1!AR22))))))</f>
        <v>0.33941901338915481</v>
      </c>
    </row>
    <row r="126" spans="4:22" s="124" customFormat="1" x14ac:dyDescent="0.25">
      <c r="D126" s="132" t="s">
        <v>23</v>
      </c>
      <c r="E126" s="124">
        <f>IF($E$14=2012,Hoja1!J22,IF($E$14=2011,Hoja1!P22,IF($E$14=2010,Hoja1!V22,IF(Bogotá!$E$14=2009,Hoja1!AB22,IF(Bogotá!$E$14=2008,Hoja1!AH22,IF($E$14=2013,Hoja1!B22))))))</f>
        <v>68.91</v>
      </c>
      <c r="F126" s="124">
        <f>IF($E$14=2012,Hoja1!K22,IF($E$14=2011,Hoja1!Q22,IF($E$14=2010,Hoja1!W22,IF(Bogotá!$E$14=2009,Hoja1!AC22,IF(Bogotá!$E$14=2008,Hoja1!AI22,IF($E$14=2013,Hoja1!C22))))))</f>
        <v>67.39</v>
      </c>
      <c r="G126" s="124">
        <f>IF($E$14=2012,Hoja1!L22,IF($E$14=2011,Hoja1!R22,IF($E$14=2010,Hoja1!X22,IF(Bogotá!$E$14=2009,Hoja1!AD22,IF(Bogotá!$E$14=2008,Hoja1!AJ22,IF($E$14=2013,Hoja1!D22))))))</f>
        <v>11.7</v>
      </c>
      <c r="I126" s="124">
        <f>IF($E$14=2012,Hoja1!M22,IF($E$14=2011,Hoja1!S22,IF($E$14=2010,Hoja1!Y22,IF(Bogotá!$E$14=2009,Hoja1!AE22,IF(Bogotá!$E$14=2008,Hoja1!AK22,IF($E$14=2013,Hoja1!E22))))))</f>
        <v>17.339999999999996</v>
      </c>
      <c r="J126" s="132" t="s">
        <v>124</v>
      </c>
      <c r="K126" s="125">
        <f>IF($E$14=2008,Hoja1!FJ23,IF(Bogotá!$E$14=2009,Hoja1!EL23,IF(Bogotá!$E$14=2010,Hoja1!DN23,IF(Bogotá!$E$14=2011,Hoja1!CP23,IF(Bogotá!$E$14=2012,Hoja1!BR23,IF(Bogotá!$E$14=2013,Hoja1!AT23))))))</f>
        <v>0.75037821482602118</v>
      </c>
      <c r="L126" s="125">
        <f>IF($E$14=2008,Hoja1!FL23,IF(Bogotá!$E$14=2009,Hoja1!EN23,IF(Bogotá!$E$14=2010,Hoja1!DP23,IF(Bogotá!$E$14=2011,Hoja1!CR23,IF(Bogotá!$E$14=2012,Hoja1!BT23,IF(Bogotá!$E$14=2013,Hoja1!AV23))))))</f>
        <v>0.18532526475037822</v>
      </c>
      <c r="M126" s="125">
        <f>IF($E$14=2008,Hoja1!FN23,IF(Bogotá!$E$14=2009,Hoja1!EN23,IF(Bogotá!$E$14=2010,Hoja1!DR23,IF(Bogotá!$E$14=2011,Hoja1!CT23,IF(Bogotá!$E$14=2012,Hoja1!BV23,IF(Bogotá!$E$14=2013,Hoja1!AX23))))))</f>
        <v>6.4296520423600609E-2</v>
      </c>
      <c r="N126" s="125">
        <f>IF($E$14=2008,Hoja1!FP23,IF(Bogotá!$E$14=2009,Hoja1!ER23,IF(Bogotá!$E$14=2010,Hoja1!DT23,IF(Bogotá!$E$14=2011,Hoja1!CV23,IF(Bogotá!$E$14=2012,Hoja1!BX23,IF(Bogotá!$E$14=2013,Hoja1!AZ23))))))</f>
        <v>0.52191500000000002</v>
      </c>
      <c r="O126" s="125">
        <f>IF($E$14=2008,Hoja1!FR23,IF(Bogotá!$E$14=2009,Hoja1!ET23,IF(Bogotá!$E$14=2010,Hoja1!DV23,IF(Bogotá!$E$14=2011,Hoja1!CX23,IF(Bogotá!$E$14=2012,Hoja1!BZ23,IF(Bogotá!$E$14=2013,Hoja1!BB23))))))</f>
        <v>0.185698</v>
      </c>
      <c r="P126" s="125">
        <f>IF($E$14=2008,Hoja1!FT23,IF(Bogotá!$E$14=2009,Hoja1!EV23,IF(Bogotá!$E$14=2010,Hoja1!DX23,IF(Bogotá!$E$14=2011,Hoja1!CZ23,IF(Bogotá!$E$14=2012,Hoja1!CB23,IF(Bogotá!$E$14=2013,Hoja1!BD23))))))</f>
        <v>0.29238799999999998</v>
      </c>
      <c r="Q126" s="125">
        <f>IF($E$14=2008,Hoja1!FV23,IF(Bogotá!$E$14=2009,Hoja1!EX23,IF(Bogotá!$E$14=2010,Hoja1!DZ23,IF(Bogotá!$E$14=2011,Hoja1!DB23,IF(Bogotá!$E$14=2012,Hoja1!CD23,IF(Bogotá!$E$14=2013,Hoja1!BF23))))))</f>
        <v>0.27979100000000001</v>
      </c>
      <c r="R126" s="125">
        <f>IF($E$14=2008,Hoja1!FX23,IF(Bogotá!$E$14=2009,Hoja1!EZ23,IF(Bogotá!$E$14=2010,Hoja1!EB23,IF(Bogotá!$E$14=2011,Hoja1!DD23,IF(Bogotá!$E$14=2012,Hoja1!CF23,IF(Bogotá!$E$14=2013,Hoja1!BH23))))))</f>
        <v>0.23572399999999999</v>
      </c>
      <c r="S126" s="125">
        <f>IF($E$14=2008,Hoja1!FZ23,IF(Bogotá!$E$14=2009,Hoja1!FB23,IF(Bogotá!$E$14=2010,Hoja1!ED23,IF(Bogotá!$E$14=2011,Hoja1!DF23,IF(Bogotá!$E$14=2012,Hoja1!CH23,IF(Bogotá!$E$14=2013,Hoja1!BJ23))))))</f>
        <v>0.484485</v>
      </c>
      <c r="T126" s="125">
        <f>IF($E$14=2008,"0",IF(Bogotá!$E$14=2009,"0",IF(Bogotá!$E$14=2010,"0",IF(Bogotá!$E$14=2011,"0",IF(Bogotá!$E$14=2012,"0",IF(Bogotá!$E$14=2013,Hoja1!AN23))))))</f>
        <v>0.43099695254680015</v>
      </c>
      <c r="U126" s="125">
        <f>IF($E$14=2008,"0",IF(Bogotá!$E$14=2009,"0",IF(Bogotá!$E$14=2010,"0",IF(Bogotá!$E$14=2011,"0",IF(Bogotá!$E$14=2012,"0",IF(Bogotá!$E$14=2013,Hoja1!AP23))))))</f>
        <v>0.21346684080684947</v>
      </c>
      <c r="V126" s="125">
        <f>IF($E$14=2008,"0",IF(Bogotá!$E$14=2009,"0",IF(Bogotá!$E$14=2010,"0",IF(Bogotá!$E$14=2011,"0",IF(Bogotá!$E$14=2012,"0",IF(Bogotá!$E$14=2013,Hoja1!AR23))))))</f>
        <v>0.35553620664635038</v>
      </c>
    </row>
    <row r="127" spans="4:22" s="124" customFormat="1" x14ac:dyDescent="0.25">
      <c r="D127" s="132" t="s">
        <v>24</v>
      </c>
      <c r="E127" s="124">
        <f>IF($E$14=2012,Hoja1!J23,IF($E$14=2011,Hoja1!P23,IF($E$14=2010,Hoja1!V23,IF(Bogotá!$E$14=2009,Hoja1!AB23,IF(Bogotá!$E$14=2008,Hoja1!AH23,IF($E$14=2013,Hoja1!B23))))))</f>
        <v>735.82000000000232</v>
      </c>
      <c r="F127" s="124">
        <f>IF($E$14=2012,Hoja1!K23,IF($E$14=2011,Hoja1!Q23,IF($E$14=2010,Hoja1!W23,IF(Bogotá!$E$14=2009,Hoja1!AC23,IF(Bogotá!$E$14=2008,Hoja1!AI23,IF($E$14=2013,Hoja1!C23))))))</f>
        <v>684.09000000000231</v>
      </c>
      <c r="G127" s="124">
        <f>IF($E$14=2012,Hoja1!L23,IF($E$14=2011,Hoja1!R23,IF($E$14=2010,Hoja1!X23,IF(Bogotá!$E$14=2009,Hoja1!AD23,IF(Bogotá!$E$14=2008,Hoja1!AJ23,IF($E$14=2013,Hoja1!D23))))))</f>
        <v>59.800000000000026</v>
      </c>
      <c r="I127" s="124">
        <f>IF($E$14=2012,Hoja1!M23,IF($E$14=2011,Hoja1!S23,IF($E$14=2010,Hoja1!Y23,IF(Bogotá!$E$14=2009,Hoja1!AE23,IF(Bogotá!$E$14=2008,Hoja1!AK23,IF($E$14=2013,Hoja1!E23))))))</f>
        <v>155.46000000000018</v>
      </c>
      <c r="J127" s="132" t="s">
        <v>125</v>
      </c>
      <c r="K127" s="125">
        <f>IF($E$14=2008,Hoja1!FJ24,IF(Bogotá!$E$14=2009,Hoja1!EL24,IF(Bogotá!$E$14=2010,Hoja1!DN24,IF(Bogotá!$E$14=2011,Hoja1!CP24,IF(Bogotá!$E$14=2012,Hoja1!BR24,IF(Bogotá!$E$14=2013,Hoja1!AT24))))))</f>
        <v>0.41647987088675709</v>
      </c>
      <c r="L127" s="125">
        <f>IF($E$14=2008,Hoja1!FL24,IF(Bogotá!$E$14=2009,Hoja1!EN24,IF(Bogotá!$E$14=2010,Hoja1!DP24,IF(Bogotá!$E$14=2011,Hoja1!CR24,IF(Bogotá!$E$14=2012,Hoja1!BT24,IF(Bogotá!$E$14=2013,Hoja1!AV24))))))</f>
        <v>0.34672285483726339</v>
      </c>
      <c r="M127" s="125">
        <f>IF($E$14=2008,Hoja1!FN24,IF(Bogotá!$E$14=2009,Hoja1!EN24,IF(Bogotá!$E$14=2010,Hoja1!DR24,IF(Bogotá!$E$14=2011,Hoja1!CT24,IF(Bogotá!$E$14=2012,Hoja1!BV24,IF(Bogotá!$E$14=2013,Hoja1!AX24))))))</f>
        <v>0.23679727427597957</v>
      </c>
      <c r="N127" s="125">
        <f>IF($E$14=2008,Hoja1!FP24,IF(Bogotá!$E$14=2009,Hoja1!ER24,IF(Bogotá!$E$14=2010,Hoja1!DT24,IF(Bogotá!$E$14=2011,Hoja1!CV24,IF(Bogotá!$E$14=2012,Hoja1!BX24,IF(Bogotá!$E$14=2013,Hoja1!AZ24))))))</f>
        <v>0.64305900000000005</v>
      </c>
      <c r="O127" s="125">
        <f>IF($E$14=2008,Hoja1!FR24,IF(Bogotá!$E$14=2009,Hoja1!ET24,IF(Bogotá!$E$14=2010,Hoja1!DV24,IF(Bogotá!$E$14=2011,Hoja1!CX24,IF(Bogotá!$E$14=2012,Hoja1!BZ24,IF(Bogotá!$E$14=2013,Hoja1!BB24))))))</f>
        <v>0.131802</v>
      </c>
      <c r="P127" s="125">
        <f>IF($E$14=2008,Hoja1!FT24,IF(Bogotá!$E$14=2009,Hoja1!EV24,IF(Bogotá!$E$14=2010,Hoja1!DX24,IF(Bogotá!$E$14=2011,Hoja1!CZ24,IF(Bogotá!$E$14=2012,Hoja1!CB24,IF(Bogotá!$E$14=2013,Hoja1!BD24))))))</f>
        <v>0.225138</v>
      </c>
      <c r="Q127" s="125">
        <f>IF($E$14=2008,Hoja1!FV24,IF(Bogotá!$E$14=2009,Hoja1!EX24,IF(Bogotá!$E$14=2010,Hoja1!DZ24,IF(Bogotá!$E$14=2011,Hoja1!DB24,IF(Bogotá!$E$14=2012,Hoja1!CD24,IF(Bogotá!$E$14=2013,Hoja1!BF24))))))</f>
        <v>0.185056</v>
      </c>
      <c r="R127" s="125">
        <f>IF($E$14=2008,Hoja1!FX24,IF(Bogotá!$E$14=2009,Hoja1!EZ24,IF(Bogotá!$E$14=2010,Hoja1!EB24,IF(Bogotá!$E$14=2011,Hoja1!DD24,IF(Bogotá!$E$14=2012,Hoja1!CF24,IF(Bogotá!$E$14=2013,Hoja1!BH24))))))</f>
        <v>0.24326500000000001</v>
      </c>
      <c r="S127" s="125">
        <f>IF($E$14=2008,Hoja1!FZ24,IF(Bogotá!$E$14=2009,Hoja1!FB24,IF(Bogotá!$E$14=2010,Hoja1!ED24,IF(Bogotá!$E$14=2011,Hoja1!DF24,IF(Bogotá!$E$14=2012,Hoja1!CH24,IF(Bogotá!$E$14=2013,Hoja1!BJ24))))))</f>
        <v>0.57167800000000002</v>
      </c>
      <c r="T127" s="125">
        <f>IF($E$14=2008,"0",IF(Bogotá!$E$14=2009,"0",IF(Bogotá!$E$14=2010,"0",IF(Bogotá!$E$14=2011,"0",IF(Bogotá!$E$14=2012,"0",IF(Bogotá!$E$14=2013,Hoja1!AN24))))))</f>
        <v>0.31689815443994379</v>
      </c>
      <c r="U127" s="125">
        <f>IF($E$14=2008,"0",IF(Bogotá!$E$14=2009,"0",IF(Bogotá!$E$14=2010,"0",IF(Bogotá!$E$14=2011,"0",IF(Bogotá!$E$14=2012,"0",IF(Bogotá!$E$14=2013,Hoja1!AP24))))))</f>
        <v>0.23539724389116876</v>
      </c>
      <c r="V127" s="125">
        <f>IF($E$14=2008,"0",IF(Bogotá!$E$14=2009,"0",IF(Bogotá!$E$14=2010,"0",IF(Bogotá!$E$14=2011,"0",IF(Bogotá!$E$14=2012,"0",IF(Bogotá!$E$14=2013,Hoja1!AR24))))))</f>
        <v>0.44770460166888748</v>
      </c>
    </row>
    <row r="128" spans="4:22" s="124" customFormat="1" x14ac:dyDescent="0.25">
      <c r="D128" s="132" t="s">
        <v>25</v>
      </c>
      <c r="E128" s="124">
        <f>IF($E$14=2012,Hoja1!J24,IF($E$14=2011,Hoja1!P24,IF($E$14=2010,Hoja1!V24,IF(Bogotá!$E$14=2009,Hoja1!AB24,IF(Bogotá!$E$14=2008,Hoja1!AH24,IF($E$14=2013,Hoja1!B24))))))</f>
        <v>1072.549999999999</v>
      </c>
      <c r="F128" s="124">
        <f>IF($E$14=2012,Hoja1!K24,IF($E$14=2011,Hoja1!Q24,IF($E$14=2010,Hoja1!W24,IF(Bogotá!$E$14=2009,Hoja1!AC24,IF(Bogotá!$E$14=2008,Hoja1!AI24,IF($E$14=2013,Hoja1!C24))))))</f>
        <v>1063.059999999999</v>
      </c>
      <c r="G128" s="124">
        <f>IF($E$14=2012,Hoja1!L24,IF($E$14=2011,Hoja1!R24,IF($E$14=2010,Hoja1!X24,IF(Bogotá!$E$14=2009,Hoja1!AD24,IF(Bogotá!$E$14=2008,Hoja1!AJ24,IF($E$14=2013,Hoja1!D24))))))</f>
        <v>97.33</v>
      </c>
      <c r="I128" s="124">
        <f>IF($E$14=2012,Hoja1!M24,IF($E$14=2011,Hoja1!S24,IF($E$14=2010,Hoja1!Y24,IF(Bogotá!$E$14=2009,Hoja1!AE24,IF(Bogotá!$E$14=2008,Hoja1!AK24,IF($E$14=2013,Hoja1!E24))))))</f>
        <v>174.60000000000002</v>
      </c>
      <c r="J128" s="132" t="s">
        <v>126</v>
      </c>
      <c r="K128" s="125">
        <f>IF($E$14=2008,Hoja1!FJ25,IF(Bogotá!$E$14=2009,Hoja1!EL25,IF(Bogotá!$E$14=2010,Hoja1!DN25,IF(Bogotá!$E$14=2011,Hoja1!CP25,IF(Bogotá!$E$14=2012,Hoja1!BR25,IF(Bogotá!$E$14=2013,Hoja1!AT25))))))</f>
        <v>0.74237034263246593</v>
      </c>
      <c r="L128" s="125">
        <f>IF($E$14=2008,Hoja1!FL25,IF(Bogotá!$E$14=2009,Hoja1!EN25,IF(Bogotá!$E$14=2010,Hoja1!DP25,IF(Bogotá!$E$14=2011,Hoja1!CR25,IF(Bogotá!$E$14=2012,Hoja1!BT25,IF(Bogotá!$E$14=2013,Hoja1!AV25))))))</f>
        <v>4.6433252199962562E-2</v>
      </c>
      <c r="M128" s="125">
        <f>IF($E$14=2008,Hoja1!FN25,IF(Bogotá!$E$14=2009,Hoja1!EN25,IF(Bogotá!$E$14=2010,Hoja1!DR25,IF(Bogotá!$E$14=2011,Hoja1!CT25,IF(Bogotá!$E$14=2012,Hoja1!BV25,IF(Bogotá!$E$14=2013,Hoja1!AX25))))))</f>
        <v>0.21119640516757149</v>
      </c>
      <c r="N128" s="125">
        <f>IF($E$14=2008,Hoja1!FP25,IF(Bogotá!$E$14=2009,Hoja1!ER25,IF(Bogotá!$E$14=2010,Hoja1!DT25,IF(Bogotá!$E$14=2011,Hoja1!CV25,IF(Bogotá!$E$14=2012,Hoja1!BX25,IF(Bogotá!$E$14=2013,Hoja1!AZ25))))))</f>
        <v>0.59427300000000005</v>
      </c>
      <c r="O128" s="125">
        <f>IF($E$14=2008,Hoja1!FR25,IF(Bogotá!$E$14=2009,Hoja1!ET25,IF(Bogotá!$E$14=2010,Hoja1!DV25,IF(Bogotá!$E$14=2011,Hoja1!CX25,IF(Bogotá!$E$14=2012,Hoja1!BZ25,IF(Bogotá!$E$14=2013,Hoja1!BB25))))))</f>
        <v>0.16655200000000001</v>
      </c>
      <c r="P128" s="125">
        <f>IF($E$14=2008,Hoja1!FT25,IF(Bogotá!$E$14=2009,Hoja1!EV25,IF(Bogotá!$E$14=2010,Hoja1!DX25,IF(Bogotá!$E$14=2011,Hoja1!CZ25,IF(Bogotá!$E$14=2012,Hoja1!CB25,IF(Bogotá!$E$14=2013,Hoja1!BD25))))))</f>
        <v>0.239175</v>
      </c>
      <c r="Q128" s="125">
        <f>IF($E$14=2008,Hoja1!FV25,IF(Bogotá!$E$14=2009,Hoja1!EX25,IF(Bogotá!$E$14=2010,Hoja1!DZ25,IF(Bogotá!$E$14=2011,Hoja1!DB25,IF(Bogotá!$E$14=2012,Hoja1!CD25,IF(Bogotá!$E$14=2013,Hoja1!BF25))))))</f>
        <v>0.112485</v>
      </c>
      <c r="R128" s="125">
        <f>IF($E$14=2008,Hoja1!FX25,IF(Bogotá!$E$14=2009,Hoja1!EZ25,IF(Bogotá!$E$14=2010,Hoja1!EB25,IF(Bogotá!$E$14=2011,Hoja1!DD25,IF(Bogotá!$E$14=2012,Hoja1!CF25,IF(Bogotá!$E$14=2013,Hoja1!BH25))))))</f>
        <v>0.284833</v>
      </c>
      <c r="S128" s="125">
        <f>IF($E$14=2008,Hoja1!FZ25,IF(Bogotá!$E$14=2009,Hoja1!FB25,IF(Bogotá!$E$14=2010,Hoja1!ED25,IF(Bogotá!$E$14=2011,Hoja1!DF25,IF(Bogotá!$E$14=2012,Hoja1!CH25,IF(Bogotá!$E$14=2013,Hoja1!BJ25))))))</f>
        <v>0.60268200000000005</v>
      </c>
      <c r="T128" s="125">
        <f>IF($E$14=2008,"0",IF(Bogotá!$E$14=2009,"0",IF(Bogotá!$E$14=2010,"0",IF(Bogotá!$E$14=2011,"0",IF(Bogotá!$E$14=2012,"0",IF(Bogotá!$E$14=2013,Hoja1!AN25))))))</f>
        <v>0.25364784858514794</v>
      </c>
      <c r="U128" s="125">
        <f>IF($E$14=2008,"0",IF(Bogotá!$E$14=2009,"0",IF(Bogotá!$E$14=2010,"0",IF(Bogotá!$E$14=2011,"0",IF(Bogotá!$E$14=2012,"0",IF(Bogotá!$E$14=2013,Hoja1!AP25))))))</f>
        <v>0.24183487949280083</v>
      </c>
      <c r="V128" s="125">
        <f>IF($E$14=2008,"0",IF(Bogotá!$E$14=2009,"0",IF(Bogotá!$E$14=2010,"0",IF(Bogotá!$E$14=2011,"0",IF(Bogotá!$E$14=2012,"0",IF(Bogotá!$E$14=2013,Hoja1!AR25))))))</f>
        <v>0.50451727192205109</v>
      </c>
    </row>
    <row r="129" spans="1:39" s="124" customFormat="1" x14ac:dyDescent="0.25">
      <c r="K129" s="125"/>
      <c r="L129" s="125"/>
      <c r="M129" s="125"/>
      <c r="N129" s="125"/>
      <c r="O129" s="125"/>
      <c r="P129" s="125"/>
    </row>
    <row r="130" spans="1:39" s="125" customFormat="1" ht="30" customHeight="1" x14ac:dyDescent="0.25">
      <c r="A130" s="124"/>
      <c r="B130" s="124"/>
      <c r="C130" s="124"/>
      <c r="D130" s="127">
        <v>13</v>
      </c>
      <c r="E130" s="128">
        <f>IF(D130=1,E110,IF(D130=2,E111,IF(D130=3,E112,IF(D130=4,E113,IF(D130=5,E114,IF(D130=6,E115,IF(D130=7,E116:E116,IF(D130=8,E117,IF(D130=9,E118,IF(D130=10,E119,IF(D130=11,E120,IF(D130=12,E121,IF(D130=13,E122,IF(D130=14,E123,IF(D130=15,E124,IF(D130=16,E125,IF(D130=17,E126,IF(D130=18,E127,IF(D130=19,E128)))))))))))))))))))</f>
        <v>684.49000000000024</v>
      </c>
      <c r="F130" s="124"/>
      <c r="G130" s="124"/>
      <c r="H130" s="124"/>
      <c r="I130" s="124"/>
      <c r="J130" s="124"/>
      <c r="Q130" s="124"/>
      <c r="R130" s="124"/>
      <c r="S130" s="124"/>
      <c r="T130" s="124"/>
      <c r="U130" s="124"/>
      <c r="V130" s="124"/>
    </row>
    <row r="131" spans="1:39" s="124" customFormat="1" x14ac:dyDescent="0.25">
      <c r="K131" s="125"/>
      <c r="L131" s="125"/>
      <c r="M131" s="125"/>
      <c r="N131" s="125"/>
      <c r="O131" s="125"/>
      <c r="P131" s="125"/>
    </row>
    <row r="132" spans="1:39" s="125" customFormat="1" ht="15.75" x14ac:dyDescent="0.25">
      <c r="A132" s="124"/>
      <c r="B132" s="124"/>
      <c r="C132" s="124"/>
      <c r="D132" s="196" t="s">
        <v>39</v>
      </c>
      <c r="E132" s="196"/>
      <c r="F132" s="196"/>
      <c r="G132" s="196"/>
      <c r="H132" s="196"/>
      <c r="I132" s="196"/>
      <c r="J132" s="196"/>
      <c r="K132" s="196"/>
      <c r="L132" s="196"/>
      <c r="M132" s="196"/>
      <c r="Q132" s="124"/>
      <c r="R132" s="124"/>
      <c r="S132" s="124"/>
      <c r="T132" s="124"/>
      <c r="U132" s="124"/>
      <c r="V132" s="124"/>
    </row>
    <row r="133" spans="1:39" s="125" customFormat="1" x14ac:dyDescent="0.25">
      <c r="A133" s="124"/>
      <c r="B133" s="124"/>
      <c r="C133" s="124"/>
      <c r="D133" s="124" t="s">
        <v>40</v>
      </c>
      <c r="E133" s="124" t="s">
        <v>44</v>
      </c>
      <c r="F133" s="124"/>
      <c r="G133" s="124"/>
      <c r="H133" s="124"/>
      <c r="I133" s="124"/>
      <c r="J133" s="124"/>
      <c r="Q133" s="124"/>
      <c r="R133" s="124"/>
      <c r="S133" s="124"/>
      <c r="T133" s="124"/>
      <c r="U133" s="124"/>
      <c r="V133" s="124"/>
    </row>
    <row r="134" spans="1:39" s="124" customFormat="1" x14ac:dyDescent="0.25">
      <c r="K134" s="125"/>
      <c r="L134" s="125"/>
      <c r="M134" s="125"/>
      <c r="N134" s="125"/>
      <c r="O134" s="125"/>
      <c r="P134" s="125"/>
    </row>
    <row r="135" spans="1:39" s="124" customFormat="1" x14ac:dyDescent="0.25">
      <c r="K135" s="125"/>
      <c r="L135" s="125"/>
      <c r="M135" s="125"/>
      <c r="N135" s="125"/>
      <c r="O135" s="125"/>
      <c r="P135" s="125"/>
    </row>
    <row r="136" spans="1:39" s="124" customFormat="1" x14ac:dyDescent="0.25">
      <c r="D136" s="124" t="s">
        <v>87</v>
      </c>
      <c r="K136" s="125"/>
      <c r="L136" s="125"/>
      <c r="M136" s="125"/>
      <c r="N136" s="125"/>
      <c r="O136" s="125"/>
      <c r="P136" s="125"/>
    </row>
    <row r="137" spans="1:39" s="124" customFormat="1" x14ac:dyDescent="0.25">
      <c r="D137" s="133" t="s">
        <v>107</v>
      </c>
      <c r="E137" s="133"/>
      <c r="F137" s="133"/>
      <c r="J137" s="133" t="s">
        <v>30</v>
      </c>
      <c r="K137" s="125"/>
      <c r="L137" s="133"/>
      <c r="M137" s="125"/>
      <c r="N137" s="125"/>
      <c r="O137" s="125"/>
      <c r="P137" s="133" t="s">
        <v>5</v>
      </c>
      <c r="Q137" s="125"/>
      <c r="R137" s="125"/>
      <c r="V137" s="133" t="s">
        <v>77</v>
      </c>
      <c r="W137" s="125"/>
      <c r="X137" s="125"/>
      <c r="AB137" s="133" t="s">
        <v>6</v>
      </c>
      <c r="AC137" s="125"/>
      <c r="AD137" s="125"/>
      <c r="AH137" s="133" t="s">
        <v>108</v>
      </c>
      <c r="AI137" s="125"/>
      <c r="AJ137" s="125"/>
    </row>
    <row r="138" spans="1:39" s="124" customFormat="1" ht="24" customHeight="1" x14ac:dyDescent="0.25">
      <c r="D138" s="134" t="s">
        <v>34</v>
      </c>
      <c r="E138" s="124" t="s">
        <v>38</v>
      </c>
      <c r="F138" s="134" t="s">
        <v>35</v>
      </c>
      <c r="G138" s="124" t="s">
        <v>38</v>
      </c>
      <c r="H138" s="134" t="s">
        <v>36</v>
      </c>
      <c r="I138" s="124" t="s">
        <v>38</v>
      </c>
      <c r="J138" s="134" t="s">
        <v>34</v>
      </c>
      <c r="K138" s="125" t="s">
        <v>38</v>
      </c>
      <c r="L138" s="134" t="s">
        <v>35</v>
      </c>
      <c r="M138" s="125" t="s">
        <v>38</v>
      </c>
      <c r="N138" s="134" t="s">
        <v>36</v>
      </c>
      <c r="O138" s="125" t="s">
        <v>38</v>
      </c>
      <c r="P138" s="134" t="s">
        <v>34</v>
      </c>
      <c r="Q138" s="125" t="s">
        <v>38</v>
      </c>
      <c r="R138" s="134" t="s">
        <v>35</v>
      </c>
      <c r="S138" s="125" t="s">
        <v>38</v>
      </c>
      <c r="T138" s="134" t="s">
        <v>36</v>
      </c>
      <c r="U138" s="125" t="s">
        <v>38</v>
      </c>
      <c r="V138" s="134" t="s">
        <v>34</v>
      </c>
      <c r="W138" s="125" t="s">
        <v>38</v>
      </c>
      <c r="X138" s="134" t="s">
        <v>35</v>
      </c>
      <c r="Y138" s="125" t="s">
        <v>38</v>
      </c>
      <c r="Z138" s="134" t="s">
        <v>36</v>
      </c>
      <c r="AA138" s="125" t="s">
        <v>38</v>
      </c>
      <c r="AB138" s="134" t="s">
        <v>34</v>
      </c>
      <c r="AC138" s="125" t="s">
        <v>38</v>
      </c>
      <c r="AD138" s="134" t="s">
        <v>35</v>
      </c>
      <c r="AE138" s="125" t="s">
        <v>38</v>
      </c>
      <c r="AF138" s="134" t="s">
        <v>36</v>
      </c>
      <c r="AG138" s="125" t="s">
        <v>38</v>
      </c>
      <c r="AH138" s="134" t="s">
        <v>34</v>
      </c>
      <c r="AI138" s="125" t="s">
        <v>38</v>
      </c>
      <c r="AJ138" s="134" t="s">
        <v>35</v>
      </c>
      <c r="AK138" s="125" t="s">
        <v>38</v>
      </c>
      <c r="AL138" s="134" t="s">
        <v>36</v>
      </c>
      <c r="AM138" s="125" t="s">
        <v>38</v>
      </c>
    </row>
    <row r="139" spans="1:39" s="124" customFormat="1" x14ac:dyDescent="0.25">
      <c r="C139" s="132" t="s">
        <v>7</v>
      </c>
      <c r="D139" s="124">
        <f>IF($E$14=2012,Estado!BQ7,IF($E$14=2011,Estado!CO7,IF($E$14=2010,Estado!DM7,IF($E$14=2009,Estado!EK7,IF(Bogotá!$E$14=2008,Estado!FI7,IF($E$14=2013,Estado!AS7))))))</f>
        <v>292.24999999999972</v>
      </c>
      <c r="E139" s="125">
        <f>IF($E$14=2012,Estado!BR7,IF($E$14=2011,Estado!CP7,IF($E$14=2010,Estado!DN7,IF($E$14=2009,Estado!EL7,IF(Bogotá!$E$14=2008,Estado!FJ7,IF($E$14=2013,Estado!AT7))))))</f>
        <v>0.69115977674770579</v>
      </c>
      <c r="F139" s="124">
        <f>IF($E$14=2012,Estado!BS7,IF($E$14=2011,Estado!CQ7,IF($E$14=2010,Estado!DO7,IF($E$14=2009,Estado!EM7,IF(Bogotá!$E$14=2008,Estado!FK7,IF($E$14=2013,Estado!AU7))))))</f>
        <v>100.34999999999997</v>
      </c>
      <c r="G139" s="125">
        <f>IF($E$14=2012,Estado!BT7,IF($E$14=2011,Estado!CR7,IF($E$14=2010,Estado!DP7,IF($E$14=2009,Estado!EN7,IF(Bogotá!$E$14=2008,Estado!FL7,IF($E$14=2013,Estado!AV7))))))</f>
        <v>0.23732381042474704</v>
      </c>
      <c r="H139" s="124">
        <f>IF($E$14=2012,Estado!BU7,IF($E$14=2011,Estado!CS7,IF($E$14=2010,Estado!DQ7,IF($E$14=2009,Estado!EO7,IF(Bogotá!$E$14=2008,Estado!FM7,IF($E$14=2013,Estado!AW7))))))</f>
        <v>30.239999999999984</v>
      </c>
      <c r="I139" s="125">
        <f>IF($E$14=2012,Estado!BV7,IF($E$14=2011,Estado!CT7,IF($E$14=2010,Estado!DR7,IF($E$14=2009,Estado!EP7,IF(Bogotá!$E$14=2008,Estado!FN7,IF($E$14=2013,Estado!AX7))))))</f>
        <v>7.1516412827547074E-2</v>
      </c>
      <c r="J139" s="124">
        <f>IF($E$14=2012,Estado!BW7,IF($E$14=2011,Estado!CU7,IF($E$14=2010,Estado!DS7,IF($E$14=2009,Estado!EQ7,IF(Bogotá!$E$14=2008,Estado!FO7,IF($E$14=2013,Estado!AY7))))))</f>
        <v>124.8000000000001</v>
      </c>
      <c r="K139" s="125">
        <f>IF($E$14=2012,Estado!BX7,IF($E$14=2011,Estado!CV7,IF($E$14=2010,Estado!DT7,IF($E$14=2009,Estado!ER7,IF(Bogotá!$E$14=2008,Estado!FP7,IF($E$14=2013,Estado!AZ7))))))</f>
        <v>0.50336800000000004</v>
      </c>
      <c r="L139" s="124">
        <f>IF($E$14=2012,Estado!BY7,IF($E$14=2011,Estado!CW7,IF($E$14=2010,Estado!DU7,IF($E$14=2009,Estado!ES7,IF(Bogotá!$E$14=2008,Estado!FQ7,IF($E$14=2013,Estado!BA7))))))</f>
        <v>20.960000000000008</v>
      </c>
      <c r="M139" s="125">
        <f>IF($E$14=2012,Estado!BZ7,IF($E$14=2011,Estado!CX7,IF($E$14=2010,Estado!DV7,IF($E$14=2009,Estado!ET7,IF(Bogotá!$E$14=2008,Estado!FR7,IF($E$14=2013,Estado!BB7))))))</f>
        <v>8.4540000000000004E-2</v>
      </c>
      <c r="N139" s="124">
        <f>IF($E$14=2012,Estado!$CA7,IF($E$14=2011,Estado!$CY7,IF($E$14=2010,Estado!$DW7,IF($E$14=2009,Estado!$EU7,IF(Bogotá!$E$14=2008,Estado!$FS7,IF($E$14=2013,Estado!$BC7))))))</f>
        <v>102.17000000000007</v>
      </c>
      <c r="O139" s="125">
        <f>IF($E$14=2012,Estado!CB7,IF($E$14=2011,Estado!CZ7,IF($E$14=2010,Estado!DX7,IF($E$14=2009,Estado!EV7,IF(Bogotá!$E$14=2008,Estado!FT7,IF($E$14=2013,Estado!BD7))))))</f>
        <v>0.41209200000000001</v>
      </c>
      <c r="P139" s="124">
        <f>IF($E$14=2012,Estado!CC7,IF($E$14=2011,Estado!$DA7,IF($E$14=2010,Estado!$DY7,IF($E$14=2009,Estado!$EW7,IF(Bogotá!$E$14=2008,Estado!$FU7,IF($E$14=2013,Estado!$BE7))))))</f>
        <v>113.22999999999999</v>
      </c>
      <c r="Q139" s="125">
        <f>IF($E$14=2012,Estado!CD7,IF($E$14=2011,Estado!DB7,IF($E$14=2010,Estado!DZ7,IF($E$14=2009,Estado!EX7,IF(Bogotá!$E$14=2008,Estado!FV7,IF($E$14=2013,Estado!BF7))))))</f>
        <v>0.21803500000000001</v>
      </c>
      <c r="R139" s="124">
        <f>IF($E$14=2012,Estado!$CE7,IF($E$14=2011,Estado!$DC7,IF($E$14=2010,Estado!$EA7,IF($E$14=2009,Estado!$EY7,IF(Bogotá!$E$14=2008,Estado!$FW7,IF($E$14=2013,Estado!$BG7))))))</f>
        <v>99.399999999999949</v>
      </c>
      <c r="S139" s="125">
        <f>IF($E$14=2012,Estado!CF7,IF($E$14=2011,Estado!DD7,IF($E$14=2010,Estado!EB7,IF($E$14=2009,Estado!EZ7,IF(Bogotá!$E$14=2008,Estado!FX7,IF($E$14=2013,Estado!BH7))))))</f>
        <v>0.19140399999999999</v>
      </c>
      <c r="T139" s="124">
        <f>IF($E$14=2012,Estado!$CG7,IF($E$14=2011,Estado!$DE7,IF($E$14=2010,Estado!$EC7,IF($E$14=2009,Estado!$FA7,IF(Bogotá!$E$14=2008,Estado!$FY7,IF($E$14=2013,Estado!$BI7))))))</f>
        <v>306.69000000000011</v>
      </c>
      <c r="U139" s="125">
        <f>IF($E$14=2012,Estado!CH7,IF($E$14=2011,Estado!DF7,IF($E$14=2010,Estado!ED7,IF($E$14=2009,Estado!FB7,IF(Bogotá!$E$14=2008,Estado!FZ7,IF($E$14=2013,Estado!BJ7))))))</f>
        <v>0.590561</v>
      </c>
      <c r="V139" s="124">
        <f>IF($E$14=2012,"0",IF($E$14=2011,"0",IF($E$14=2010,"0",IF($E$14=2009,"0",IF(Bogotá!$E$14=2008,"0",IF($E$14=2013,Hoja1!AM7))))))</f>
        <v>530.27999999999986</v>
      </c>
      <c r="W139" s="125">
        <f>IF($E$14=2012,"0",IF($E$14=2011,"0",IF($E$14=2010,"0",IF($E$14=2009,"0",IF(Bogotá!$E$14=2008,"0",IF($E$14=2013,Hoja1!AN7))))))</f>
        <v>0.44557974606962492</v>
      </c>
      <c r="X139" s="124">
        <f>IF($E$14=2012,"0",IF($E$14=2011,"0",IF($E$14=2010,"0",IF($E$14=2009,"0",IF(Bogotá!$E$14=2008,"0",IF($E$14=2013,Hoja1!AO7))))))</f>
        <v>220.70999999999992</v>
      </c>
      <c r="Y139" s="125">
        <f>IF($E$14=2012,"0",IF($E$14=2011,"0",IF($E$14=2010,"0",IF($E$14=2009,"0",IF(Bogotá!$E$14=2008,"0",IF($E$14=2013,Hoja1!AP7))))))</f>
        <v>0.18545656210874803</v>
      </c>
      <c r="Z139" s="124">
        <f>IF($E$14=2012,"0",IF($E$14=2011,"0",IF($E$14=2010,"0",IF($E$14=2009,"0",IF(Bogotá!$E$14=2008,"0",IF($E$14=2013,Hoja1!AQ7))))))</f>
        <v>439.10000000000014</v>
      </c>
      <c r="AA139" s="125">
        <f>IF($E$14=2012,"0",IF($E$14=2011,"0",IF($E$14=2010,"0",IF($E$14=2009,"0",IF(Bogotá!$E$14=2008,"0",IF($E$14=2013,Hoja1!AR7))))))</f>
        <v>0.36896369182162708</v>
      </c>
      <c r="AB139" s="124">
        <v>5.4999999999999991</v>
      </c>
      <c r="AC139" s="125">
        <v>6.356177048422515E-2</v>
      </c>
      <c r="AD139" s="124">
        <v>70.269999999999968</v>
      </c>
      <c r="AE139" s="125">
        <v>0.81208829307754538</v>
      </c>
      <c r="AF139" s="124">
        <v>10.759999999999994</v>
      </c>
      <c r="AG139" s="125">
        <v>0.12434993643822952</v>
      </c>
      <c r="AH139" s="124">
        <v>286.74999999999972</v>
      </c>
      <c r="AI139" s="125">
        <v>0.85263596086943583</v>
      </c>
      <c r="AJ139" s="124">
        <v>30.08</v>
      </c>
      <c r="AK139" s="125">
        <v>8.9441289286670111E-2</v>
      </c>
      <c r="AL139" s="124">
        <v>19.47999999999999</v>
      </c>
      <c r="AM139" s="125">
        <v>5.7922749843894047E-2</v>
      </c>
    </row>
    <row r="140" spans="1:39" s="124" customFormat="1" x14ac:dyDescent="0.25">
      <c r="C140" s="132" t="s">
        <v>8</v>
      </c>
      <c r="D140" s="124">
        <f>IF($E$14=2012,Estado!BQ8,IF($E$14=2011,Estado!CO8,IF($E$14=2010,Estado!DM8,IF($E$14=2009,Estado!EK8,IF(Bogotá!$E$14=2008,Estado!FI8,IF($E$14=2013,Estado!AS8))))))</f>
        <v>130.04000000000008</v>
      </c>
      <c r="E140" s="125">
        <f>IF($E$14=2012,Estado!BR8,IF($E$14=2011,Estado!CP8,IF($E$14=2010,Estado!DN8,IF($E$14=2009,Estado!EL8,IF(Bogotá!$E$14=2008,Estado!FJ8,IF($E$14=2013,Estado!AT8))))))</f>
        <v>0.56900323794521757</v>
      </c>
      <c r="F140" s="124">
        <f>IF($E$14=2012,Estado!$BS8,IF($E$14=2011,Estado!$CQ8,IF($E$14=2010,Estado!$DO8,IF($E$14=2009,Estado!$EM8,IF(Bogotá!$E$14=2008,Estado!$FK8,IF($E$14=2013,Estado!$AU8))))))</f>
        <v>80.17000000000003</v>
      </c>
      <c r="G140" s="125">
        <f>IF($E$14=2012,Estado!BT8,IF($E$14=2011,Estado!CR8,IF($E$14=2010,Estado!DP8,IF($E$14=2009,Estado!EN8,IF(Bogotá!$E$14=2008,Estado!FL8,IF($E$14=2013,Estado!AV8))))))</f>
        <v>0.35079198389778599</v>
      </c>
      <c r="H140" s="124">
        <f>IF($E$14=2012,Estado!$BU8,IF($E$14=2011,Estado!$CS8,IF($E$14=2010,Estado!$DQ8,IF($E$14=2009,Estado!$EO8,IF(Bogotá!$E$14=2008,Estado!$FM8,IF($E$14=2013,Estado!$AW8))))))</f>
        <v>18.329999999999998</v>
      </c>
      <c r="I140" s="125">
        <f>IF($E$14=2012,Estado!BV8,IF($E$14=2011,Estado!CT8,IF($E$14=2010,Estado!DR8,IF($E$14=2009,Estado!EP8,IF(Bogotá!$E$14=2008,Estado!FN8,IF($E$14=2013,Estado!AX8))))))</f>
        <v>8.0204778156996559E-2</v>
      </c>
      <c r="J140" s="124">
        <f>IF($E$14=2012,Estado!$BW8,IF($E$14=2011,Estado!$CU8,IF($E$14=2010,Estado!$DS8,IF($E$14=2009,Estado!$EQ8,IF(Bogotá!$E$14=2008,Estado!$FO8,IF($E$14=2013,Estado!$AY8))))))</f>
        <v>65.820000000000007</v>
      </c>
      <c r="K140" s="125">
        <f>IF($E$14=2012,Estado!BX8,IF($E$14=2011,Estado!CV8,IF($E$14=2010,Estado!DT8,IF($E$14=2009,Estado!ER8,IF(Bogotá!$E$14=2008,Estado!FP8,IF($E$14=2013,Estado!AZ8))))))</f>
        <v>0.463065</v>
      </c>
      <c r="L140" s="124">
        <f>IF($E$14=2012,Estado!BY8,IF($E$14=2011,Estado!$CW8,IF($E$14=2010,Estado!$DU8,IF($E$14=2009,Estado!$ES8,IF(Bogotá!$E$14=2008,Estado!$FQ8,IF($E$14=2013,Estado!$BA8))))))</f>
        <v>15.069999999999997</v>
      </c>
      <c r="M140" s="125">
        <f>IF($E$14=2012,Estado!BZ8,IF($E$14=2011,Estado!CX8,IF($E$14=2010,Estado!DV8,IF($E$14=2009,Estado!ET8,IF(Bogotá!$E$14=2008,Estado!FR8,IF($E$14=2013,Estado!BB8))))))</f>
        <v>0.10602200000000001</v>
      </c>
      <c r="N140" s="124">
        <f>IF($E$14=2012,Estado!$CA8,IF($E$14=2011,Estado!$CY8,IF($E$14=2010,Estado!$DW8,IF($E$14=2009,Estado!$EU8,IF(Bogotá!$E$14=2008,Estado!$FS8,IF($E$14=2013,Estado!$BC8))))))</f>
        <v>61.249999999999986</v>
      </c>
      <c r="O140" s="125">
        <f>IF($E$14=2012,Estado!CB8,IF($E$14=2011,Estado!CZ8,IF($E$14=2010,Estado!DX8,IF($E$14=2009,Estado!EV8,IF(Bogotá!$E$14=2008,Estado!FT8,IF($E$14=2013,Estado!BD8))))))</f>
        <v>0.43091299999999999</v>
      </c>
      <c r="P140" s="124">
        <f>IF($E$14=2012,Estado!CC8,IF($E$14=2011,Estado!$DA8,IF($E$14=2010,Estado!$DY8,IF($E$14=2009,Estado!$EW8,IF(Bogotá!$E$14=2008,Estado!$FU8,IF($E$14=2013,Estado!$BE8))))))</f>
        <v>50.16</v>
      </c>
      <c r="Q140" s="125">
        <f>IF($E$14=2012,Estado!CD8,IF($E$14=2011,Estado!DB8,IF($E$14=2010,Estado!DZ8,IF($E$14=2009,Estado!EX8,IF(Bogotá!$E$14=2008,Estado!FV8,IF($E$14=2013,Estado!BF8))))))</f>
        <v>0.23289099999999999</v>
      </c>
      <c r="R140" s="124">
        <f>IF($E$14=2012,Estado!$CE8,IF($E$14=2011,Estado!$DC8,IF($E$14=2010,Estado!$EA8,IF($E$14=2009,Estado!$EY8,IF(Bogotá!$E$14=2008,Estado!$FW8,IF($E$14=2013,Estado!$BG8))))))</f>
        <v>38.65000000000002</v>
      </c>
      <c r="S140" s="125">
        <f>IF($E$14=2012,Estado!CF8,IF($E$14=2011,Estado!DD8,IF($E$14=2010,Estado!EB8,IF($E$14=2009,Estado!EZ8,IF(Bogotá!$E$14=2008,Estado!FX8,IF($E$14=2013,Estado!BH8))))))</f>
        <v>0.17945</v>
      </c>
      <c r="T140" s="124">
        <f>IF($E$14=2012,Estado!$CG8,IF($E$14=2011,Estado!$DE8,IF($E$14=2010,Estado!$EC8,IF($E$14=2009,Estado!$FA8,IF(Bogotá!$E$14=2008,Estado!$FY8,IF($E$14=2013,Estado!$BI8))))))</f>
        <v>126.57000000000008</v>
      </c>
      <c r="U140" s="125">
        <f>IF($E$14=2012,Estado!CH8,IF($E$14=2011,Estado!DF8,IF($E$14=2010,Estado!ED8,IF($E$14=2009,Estado!FB8,IF(Bogotá!$E$14=2008,Estado!FZ8,IF($E$14=2013,Estado!BJ8))))))</f>
        <v>0.58765900000000004</v>
      </c>
      <c r="V140" s="124">
        <f>IF($E$14=2012,"0",IF($E$14=2011,"0",IF($E$14=2010,"0",IF($E$14=2009,"0",IF(Bogotá!$E$14=2008,"0",IF($E$14=2013,Hoja1!AM8))))))</f>
        <v>246.02000000000007</v>
      </c>
      <c r="W140" s="125">
        <f>IF($E$14=2012,"0",IF($E$14=2011,"0",IF($E$14=2010,"0",IF($E$14=2009,"0",IF(Bogotá!$E$14=2008,"0",IF($E$14=2013,Hoja1!AN8))))))</f>
        <v>0.41978636999624613</v>
      </c>
      <c r="X140" s="124">
        <f>IF($E$14=2012,"0",IF($E$14=2011,"0",IF($E$14=2010,"0",IF($E$14=2009,"0",IF(Bogotá!$E$14=2008,"0",IF($E$14=2013,Hoja1!AO8))))))</f>
        <v>133.89000000000004</v>
      </c>
      <c r="Y140" s="125">
        <f>IF($E$14=2012,"0",IF($E$14=2011,"0",IF($E$14=2010,"0",IF($E$14=2009,"0",IF(Bogotá!$E$14=2008,"0",IF($E$14=2013,Hoja1!AP8))))))</f>
        <v>0.2284578370815275</v>
      </c>
      <c r="Z140" s="124">
        <f>IF($E$14=2012,"0",IF($E$14=2011,"0",IF($E$14=2010,"0",IF($E$14=2009,"0",IF(Bogotá!$E$14=2008,"0",IF($E$14=2013,Hoja1!AQ8))))))</f>
        <v>206.15000000000006</v>
      </c>
      <c r="AA140" s="125">
        <f>IF($E$14=2012,"0",IF($E$14=2011,"0",IF($E$14=2010,"0",IF($E$14=2009,"0",IF(Bogotá!$E$14=2008,"0",IF($E$14=2013,Hoja1!AR8))))))</f>
        <v>0.35175579292222642</v>
      </c>
      <c r="AB140" s="124">
        <v>1.1600000000000001</v>
      </c>
      <c r="AC140" s="125">
        <v>1.76238225463385E-2</v>
      </c>
      <c r="AD140" s="124">
        <v>58.730000000000018</v>
      </c>
      <c r="AE140" s="125">
        <v>0.89228198116074164</v>
      </c>
      <c r="AF140" s="124">
        <v>5.9299999999999971</v>
      </c>
      <c r="AG140" s="125">
        <v>9.0094196292920037E-2</v>
      </c>
      <c r="AH140" s="124">
        <v>128.88000000000008</v>
      </c>
      <c r="AI140" s="125">
        <v>0.79203539823008862</v>
      </c>
      <c r="AJ140" s="124">
        <v>21.440000000000008</v>
      </c>
      <c r="AK140" s="125">
        <v>0.13176007866273351</v>
      </c>
      <c r="AL140" s="124">
        <v>12.4</v>
      </c>
      <c r="AM140" s="125">
        <v>7.6204523107177943E-2</v>
      </c>
    </row>
    <row r="141" spans="1:39" s="124" customFormat="1" x14ac:dyDescent="0.25">
      <c r="C141" s="132" t="s">
        <v>9</v>
      </c>
      <c r="D141" s="124">
        <f>IF($E$14=2012,Estado!BQ9,IF($E$14=2011,Estado!CO9,IF($E$14=2010,Estado!DM9,IF($E$14=2009,Estado!EK9,IF(Bogotá!$E$14=2008,Estado!FI9,IF($E$14=2013,Estado!AS9))))))</f>
        <v>78.040000000000006</v>
      </c>
      <c r="E141" s="125">
        <f>IF($E$14=2012,Estado!BR9,IF($E$14=2011,Estado!CP9,IF($E$14=2010,Estado!DN9,IF($E$14=2009,Estado!EL9,IF(Bogotá!$E$14=2008,Estado!FJ9,IF($E$14=2013,Estado!AT9))))))</f>
        <v>0.66535936567482323</v>
      </c>
      <c r="F141" s="124">
        <f>IF($E$14=2012,Estado!$BS9,IF($E$14=2011,Estado!$CQ9,IF($E$14=2010,Estado!$DO9,IF($E$14=2009,Estado!$EM9,IF(Bogotá!$E$14=2008,Estado!$FK9,IF($E$14=2013,Estado!$AU9))))))</f>
        <v>24.209999999999997</v>
      </c>
      <c r="G141" s="125">
        <f>IF($E$14=2012,Estado!BT9,IF($E$14=2011,Estado!CR9,IF($E$14=2010,Estado!DP9,IF($E$14=2009,Estado!EN9,IF(Bogotá!$E$14=2008,Estado!FL9,IF($E$14=2013,Estado!AV9))))))</f>
        <v>0.20641145877738937</v>
      </c>
      <c r="H141" s="124">
        <f>IF($E$14=2012,Estado!$BU9,IF($E$14=2011,Estado!$CS9,IF($E$14=2010,Estado!$DQ9,IF($E$14=2009,Estado!$EO9,IF(Bogotá!$E$14=2008,Estado!$FM9,IF($E$14=2013,Estado!$AW9))))))</f>
        <v>15.039999999999997</v>
      </c>
      <c r="I141" s="125">
        <f>IF($E$14=2012,Estado!BV9,IF($E$14=2011,Estado!CT9,IF($E$14=2010,Estado!DR9,IF($E$14=2009,Estado!EP9,IF(Bogotá!$E$14=2008,Estado!FN9,IF($E$14=2013,Estado!AX9))))))</f>
        <v>0.12822917554778751</v>
      </c>
      <c r="J141" s="124">
        <f>IF($E$14=2012,Estado!$BW9,IF($E$14=2011,Estado!$CU9,IF($E$14=2010,Estado!$DS9,IF($E$14=2009,Estado!$EQ9,IF(Bogotá!$E$14=2008,Estado!$FO9,IF($E$14=2013,Estado!$AY9))))))</f>
        <v>33.339999999999996</v>
      </c>
      <c r="K141" s="125">
        <f>IF($E$14=2012,Estado!BX9,IF($E$14=2011,Estado!CV9,IF($E$14=2010,Estado!DT9,IF($E$14=2009,Estado!ER9,IF(Bogotá!$E$14=2008,Estado!FP9,IF($E$14=2013,Estado!AZ9))))))</f>
        <v>0.49738900000000003</v>
      </c>
      <c r="L141" s="124">
        <f>IF($E$14=2012,Estado!BY9,IF($E$14=2011,Estado!$CW9,IF($E$14=2010,Estado!$DU9,IF($E$14=2009,Estado!$ES9,IF(Bogotá!$E$14=2008,Estado!$FQ9,IF($E$14=2013,Estado!$BA9))))))</f>
        <v>8.0799999999999983</v>
      </c>
      <c r="M141" s="125">
        <f>IF($E$14=2012,Estado!BZ9,IF($E$14=2011,Estado!CX9,IF($E$14=2010,Estado!DV9,IF($E$14=2009,Estado!ET9,IF(Bogotá!$E$14=2008,Estado!FR9,IF($E$14=2013,Estado!BB9))))))</f>
        <v>0.120543</v>
      </c>
      <c r="N141" s="124">
        <f>IF($E$14=2012,Estado!$CA9,IF($E$14=2011,Estado!$CY9,IF($E$14=2010,Estado!$DW9,IF($E$14=2009,Estado!$EU9,IF(Bogotá!$E$14=2008,Estado!$FS9,IF($E$14=2013,Estado!$BC9))))))</f>
        <v>25.61</v>
      </c>
      <c r="O141" s="125">
        <f>IF($E$14=2012,Estado!CB9,IF($E$14=2011,Estado!CZ9,IF($E$14=2010,Estado!DX9,IF($E$14=2009,Estado!EV9,IF(Bogotá!$E$14=2008,Estado!FT9,IF($E$14=2013,Estado!BD9))))))</f>
        <v>0.38206800000000002</v>
      </c>
      <c r="P141" s="124">
        <f>IF($E$14=2012,Estado!CC9,IF($E$14=2011,Estado!$DA9,IF($E$14=2010,Estado!$DY9,IF($E$14=2009,Estado!$EW9,IF(Bogotá!$E$14=2008,Estado!$FU9,IF($E$14=2013,Estado!$BE9))))))</f>
        <v>39.219999999999992</v>
      </c>
      <c r="Q141" s="125">
        <f>IF($E$14=2012,Estado!CD9,IF($E$14=2011,Estado!DB9,IF($E$14=2010,Estado!DZ9,IF($E$14=2009,Estado!EX9,IF(Bogotá!$E$14=2008,Estado!FV9,IF($E$14=2013,Estado!BF9))))))</f>
        <v>0.23435900000000001</v>
      </c>
      <c r="R141" s="124">
        <f>IF($E$14=2012,Estado!$CE9,IF($E$14=2011,Estado!$DC9,IF($E$14=2010,Estado!$EA9,IF($E$14=2009,Estado!$EY9,IF(Bogotá!$E$14=2008,Estado!$FW9,IF($E$14=2013,Estado!$BG9))))))</f>
        <v>47.320000000000022</v>
      </c>
      <c r="S141" s="125">
        <f>IF($E$14=2012,Estado!CF9,IF($E$14=2011,Estado!DD9,IF($E$14=2010,Estado!EB9,IF($E$14=2009,Estado!EZ9,IF(Bogotá!$E$14=2008,Estado!FX9,IF($E$14=2013,Estado!BH9))))))</f>
        <v>0.28276099999999998</v>
      </c>
      <c r="T141" s="124">
        <f>IF($E$14=2012,Estado!$CG9,IF($E$14=2011,Estado!$DE9,IF($E$14=2010,Estado!$EC9,IF($E$14=2009,Estado!$FA9,IF(Bogotá!$E$14=2008,Estado!$FY9,IF($E$14=2013,Estado!$BI9))))))</f>
        <v>80.809999999999945</v>
      </c>
      <c r="U141" s="125">
        <f>IF($E$14=2012,Estado!CH9,IF($E$14=2011,Estado!DF9,IF($E$14=2010,Estado!ED9,IF($E$14=2009,Estado!FB9,IF(Bogotá!$E$14=2008,Estado!FZ9,IF($E$14=2013,Estado!BJ9))))))</f>
        <v>0.48287999999999998</v>
      </c>
      <c r="V141" s="124">
        <f>IF($E$14=2012,"0",IF($E$14=2011,"0",IF($E$14=2010,"0",IF($E$14=2009,"0",IF(Bogotá!$E$14=2008,"0",IF($E$14=2013,Hoja1!AM9))))))</f>
        <v>150.6</v>
      </c>
      <c r="W141" s="125">
        <f>IF($E$14=2012,"0",IF($E$14=2011,"0",IF($E$14=2010,"0",IF($E$14=2009,"0",IF(Bogotá!$E$14=2008,"0",IF($E$14=2013,Hoja1!AN9))))))</f>
        <v>0.4282423863280917</v>
      </c>
      <c r="X141" s="124">
        <f>IF($E$14=2012,"0",IF($E$14=2011,"0",IF($E$14=2010,"0",IF($E$14=2009,"0",IF(Bogotá!$E$14=2008,"0",IF($E$14=2013,Hoja1!AO9))))))</f>
        <v>79.610000000000014</v>
      </c>
      <c r="Y141" s="125">
        <f>IF($E$14=2012,"0",IF($E$14=2011,"0",IF($E$14=2010,"0",IF($E$14=2009,"0",IF(Bogotá!$E$14=2008,"0",IF($E$14=2013,Hoja1!AP9))))))</f>
        <v>0.22637700116586579</v>
      </c>
      <c r="Z141" s="124">
        <f>IF($E$14=2012,"0",IF($E$14=2011,"0",IF($E$14=2010,"0",IF($E$14=2009,"0",IF(Bogotá!$E$14=2008,"0",IF($E$14=2013,Hoja1!AQ9))))))</f>
        <v>121.45999999999995</v>
      </c>
      <c r="AA141" s="125">
        <f>IF($E$14=2012,"0",IF($E$14=2011,"0",IF($E$14=2010,"0",IF($E$14=2009,"0",IF(Bogotá!$E$14=2008,"0",IF($E$14=2013,Hoja1!AR9))))))</f>
        <v>0.34538061250604252</v>
      </c>
      <c r="AB141" s="124">
        <v>44.53</v>
      </c>
      <c r="AC141" s="125">
        <v>0.59341684434968023</v>
      </c>
      <c r="AD141" s="124">
        <v>22.039999999999996</v>
      </c>
      <c r="AE141" s="125">
        <v>0.29371002132196161</v>
      </c>
      <c r="AF141" s="124">
        <v>8.4699999999999989</v>
      </c>
      <c r="AG141" s="125">
        <v>0.1128731343283582</v>
      </c>
      <c r="AH141" s="124">
        <v>33.510000000000005</v>
      </c>
      <c r="AI141" s="125">
        <v>0.79313609467455615</v>
      </c>
      <c r="AJ141" s="124">
        <v>2.1700000000000004</v>
      </c>
      <c r="AK141" s="125">
        <v>5.136094674556213E-2</v>
      </c>
      <c r="AL141" s="124">
        <v>6.5699999999999985</v>
      </c>
      <c r="AM141" s="125">
        <v>0.15550295857988158</v>
      </c>
    </row>
    <row r="142" spans="1:39" s="124" customFormat="1" x14ac:dyDescent="0.25">
      <c r="C142" s="132" t="s">
        <v>10</v>
      </c>
      <c r="D142" s="124">
        <f>IF($E$14=2012,Estado!BQ10,IF($E$14=2011,Estado!CO10,IF($E$14=2010,Estado!DM10,IF($E$14=2009,Estado!EK10,IF(Bogotá!$E$14=2008,Estado!FI10,IF($E$14=2013,Estado!AS10))))))</f>
        <v>59.03000000000003</v>
      </c>
      <c r="E142" s="125">
        <f>IF($E$14=2012,Estado!BR10,IF($E$14=2011,Estado!CP10,IF($E$14=2010,Estado!DN10,IF($E$14=2009,Estado!EL10,IF(Bogotá!$E$14=2008,Estado!FJ10,IF($E$14=2013,Estado!AT10))))))</f>
        <v>0.68488223691843619</v>
      </c>
      <c r="F142" s="124">
        <f>IF($E$14=2012,Estado!$BS10,IF($E$14=2011,Estado!$CQ10,IF($E$14=2010,Estado!$DO10,IF($E$14=2009,Estado!$EM10,IF(Bogotá!$E$14=2008,Estado!$FK10,IF($E$14=2013,Estado!$AU10))))))</f>
        <v>8.83</v>
      </c>
      <c r="G142" s="125">
        <f>IF($E$14=2012,Estado!BT10,IF($E$14=2011,Estado!CR10,IF($E$14=2010,Estado!DP10,IF($E$14=2009,Estado!EN10,IF(Bogotá!$E$14=2008,Estado!FL10,IF($E$14=2013,Estado!AV10))))))</f>
        <v>0.1024480798236454</v>
      </c>
      <c r="H142" s="124">
        <f>IF($E$14=2012,Estado!$BU10,IF($E$14=2011,Estado!$CS10,IF($E$14=2010,Estado!$DQ10,IF($E$14=2009,Estado!$EO10,IF(Bogotá!$E$14=2008,Estado!$FM10,IF($E$14=2013,Estado!$AW10))))))</f>
        <v>18.329999999999998</v>
      </c>
      <c r="I142" s="125">
        <f>IF($E$14=2012,Estado!BV10,IF($E$14=2011,Estado!CT10,IF($E$14=2010,Estado!DR10,IF($E$14=2009,Estado!EP10,IF(Bogotá!$E$14=2008,Estado!FN10,IF($E$14=2013,Estado!AX10))))))</f>
        <v>0.21266968325791846</v>
      </c>
      <c r="J142" s="124">
        <f>IF($E$14=2012,Estado!$BW10,IF($E$14=2011,Estado!$CU10,IF($E$14=2010,Estado!$DS10,IF($E$14=2009,Estado!$EQ10,IF(Bogotá!$E$14=2008,Estado!$FO10,IF($E$14=2013,Estado!$AY10))))))</f>
        <v>89.329999999999941</v>
      </c>
      <c r="K142" s="125">
        <f>IF($E$14=2012,Estado!BX10,IF($E$14=2011,Estado!CV10,IF($E$14=2010,Estado!DT10,IF($E$14=2009,Estado!ER10,IF(Bogotá!$E$14=2008,Estado!FP10,IF($E$14=2013,Estado!AZ10))))))</f>
        <v>0.53920400000000002</v>
      </c>
      <c r="L142" s="124">
        <f>IF($E$14=2012,Estado!BY10,IF($E$14=2011,Estado!$CW10,IF($E$14=2010,Estado!$DU10,IF($E$14=2009,Estado!$ES10,IF(Bogotá!$E$14=2008,Estado!$FQ10,IF($E$14=2013,Estado!$BA10))))))</f>
        <v>16.449999999999996</v>
      </c>
      <c r="M142" s="125">
        <f>IF($E$14=2012,Estado!BZ10,IF($E$14=2011,Estado!CX10,IF($E$14=2010,Estado!DV10,IF($E$14=2009,Estado!ET10,IF(Bogotá!$E$14=2008,Estado!FR10,IF($E$14=2013,Estado!BB10))))))</f>
        <v>9.9293999999999993E-2</v>
      </c>
      <c r="N142" s="124">
        <f>IF($E$14=2012,Estado!$CA10,IF($E$14=2011,Estado!$CY10,IF($E$14=2010,Estado!$DW10,IF($E$14=2009,Estado!$EU10,IF(Bogotá!$E$14=2008,Estado!$FS10,IF($E$14=2013,Estado!$BC10))))))</f>
        <v>59.890000000000036</v>
      </c>
      <c r="O142" s="125">
        <f>IF($E$14=2012,Estado!CB10,IF($E$14=2011,Estado!CZ10,IF($E$14=2010,Estado!DX10,IF($E$14=2009,Estado!EV10,IF(Bogotá!$E$14=2008,Estado!FT10,IF($E$14=2013,Estado!BD10))))))</f>
        <v>0.36150199999999999</v>
      </c>
      <c r="P142" s="124">
        <f>IF($E$14=2012,Estado!CC10,IF($E$14=2011,Estado!$DA10,IF($E$14=2010,Estado!$DY10,IF($E$14=2009,Estado!$EW10,IF(Bogotá!$E$14=2008,Estado!$FU10,IF($E$14=2013,Estado!$BE10))))))</f>
        <v>59.039999999999985</v>
      </c>
      <c r="Q142" s="125">
        <f>IF($E$14=2012,Estado!CD10,IF($E$14=2011,Estado!DB10,IF($E$14=2010,Estado!DZ10,IF($E$14=2009,Estado!EX10,IF(Bogotá!$E$14=2008,Estado!FV10,IF($E$14=2013,Estado!BF10))))))</f>
        <v>0.124261</v>
      </c>
      <c r="R142" s="124">
        <f>IF($E$14=2012,Estado!$CE10,IF($E$14=2011,Estado!$DC10,IF($E$14=2010,Estado!$EA10,IF($E$14=2009,Estado!$EY10,IF(Bogotá!$E$14=2008,Estado!$FW10,IF($E$14=2013,Estado!$BG10))))))</f>
        <v>75.230000000000288</v>
      </c>
      <c r="S142" s="125">
        <f>IF($E$14=2012,Estado!CF10,IF($E$14=2011,Estado!DD10,IF($E$14=2010,Estado!EB10,IF($E$14=2009,Estado!EZ10,IF(Bogotá!$E$14=2008,Estado!FX10,IF($E$14=2013,Estado!BH10))))))</f>
        <v>0.158336</v>
      </c>
      <c r="T142" s="124">
        <f>IF($E$14=2012,Estado!$CG10,IF($E$14=2011,Estado!$DE10,IF($E$14=2010,Estado!$EC10,IF($E$14=2009,Estado!$FA10,IF(Bogotá!$E$14=2008,Estado!$FY10,IF($E$14=2013,Estado!$BI10))))))</f>
        <v>340.86000000000018</v>
      </c>
      <c r="U142" s="125">
        <f>IF($E$14=2012,Estado!CH10,IF($E$14=2011,Estado!DF10,IF($E$14=2010,Estado!ED10,IF($E$14=2009,Estado!FB10,IF(Bogotá!$E$14=2008,Estado!FZ10,IF($E$14=2013,Estado!BJ10))))))</f>
        <v>0.71740400000000004</v>
      </c>
      <c r="V142" s="124">
        <f>IF($E$14=2012,"0",IF($E$14=2011,"0",IF($E$14=2010,"0",IF($E$14=2009,"0",IF(Bogotá!$E$14=2008,"0",IF($E$14=2013,Hoja1!AM10))))))</f>
        <v>207.39999999999995</v>
      </c>
      <c r="W142" s="125">
        <f>IF($E$14=2012,"0",IF($E$14=2011,"0",IF($E$14=2010,"0",IF($E$14=2009,"0",IF(Bogotá!$E$14=2008,"0",IF($E$14=2013,Hoja1!AN10))))))</f>
        <v>0.28528590489552791</v>
      </c>
      <c r="X142" s="124">
        <f>IF($E$14=2012,"0",IF($E$14=2011,"0",IF($E$14=2010,"0",IF($E$14=2009,"0",IF(Bogotá!$E$14=2008,"0",IF($E$14=2013,Hoja1!AO10))))))</f>
        <v>100.51000000000028</v>
      </c>
      <c r="Y142" s="125">
        <f>IF($E$14=2012,"0",IF($E$14=2011,"0",IF($E$14=2010,"0",IF($E$14=2009,"0",IF(Bogotá!$E$14=2008,"0",IF($E$14=2013,Hoja1!AP10))))))</f>
        <v>0.13825499662994017</v>
      </c>
      <c r="Z142" s="124">
        <f>IF($E$14=2012,"0",IF($E$14=2011,"0",IF($E$14=2010,"0",IF($E$14=2009,"0",IF(Bogotá!$E$14=2008,"0",IF($E$14=2013,Hoja1!AQ10))))))</f>
        <v>419.08000000000021</v>
      </c>
      <c r="AA142" s="125">
        <f>IF($E$14=2012,"0",IF($E$14=2011,"0",IF($E$14=2010,"0",IF($E$14=2009,"0",IF(Bogotá!$E$14=2008,"0",IF($E$14=2013,Hoja1!AR10))))))</f>
        <v>0.57645909847453192</v>
      </c>
      <c r="AB142" s="124">
        <v>12.959999999999999</v>
      </c>
      <c r="AC142" s="125">
        <v>1</v>
      </c>
      <c r="AD142" s="124">
        <v>0</v>
      </c>
      <c r="AE142" s="125">
        <v>0</v>
      </c>
      <c r="AF142" s="124">
        <v>0</v>
      </c>
      <c r="AG142" s="125">
        <v>0</v>
      </c>
      <c r="AH142" s="124">
        <v>46.070000000000029</v>
      </c>
      <c r="AI142" s="125">
        <v>0.62911375119486568</v>
      </c>
      <c r="AJ142" s="124">
        <v>8.83</v>
      </c>
      <c r="AK142" s="125">
        <v>0.12057899767854702</v>
      </c>
      <c r="AL142" s="124">
        <v>18.329999999999998</v>
      </c>
      <c r="AM142" s="125">
        <v>0.25030725112658736</v>
      </c>
    </row>
    <row r="143" spans="1:39" s="124" customFormat="1" x14ac:dyDescent="0.25">
      <c r="C143" s="132" t="s">
        <v>11</v>
      </c>
      <c r="D143" s="124">
        <f>IF($E$14=2012,Estado!BQ11,IF($E$14=2011,Estado!CO11,IF($E$14=2010,Estado!DM11,IF($E$14=2009,Estado!EK11,IF(Bogotá!$E$14=2008,Estado!FI11,IF($E$14=2013,Estado!AS11))))))</f>
        <v>55.67000000000003</v>
      </c>
      <c r="E143" s="125">
        <f>IF($E$14=2012,Estado!BR11,IF($E$14=2011,Estado!CP11,IF($E$14=2010,Estado!DN11,IF($E$14=2009,Estado!EL11,IF(Bogotá!$E$14=2008,Estado!FJ11,IF($E$14=2013,Estado!AT11))))))</f>
        <v>0.48970795214637591</v>
      </c>
      <c r="F143" s="124">
        <f>IF($E$14=2012,Estado!$BS11,IF($E$14=2011,Estado!$CQ11,IF($E$14=2010,Estado!$DO11,IF($E$14=2009,Estado!$EM11,IF(Bogotá!$E$14=2008,Estado!$FK11,IF($E$14=2013,Estado!$AU11))))))</f>
        <v>15.83</v>
      </c>
      <c r="G143" s="125">
        <f>IF($E$14=2012,Estado!BT11,IF($E$14=2011,Estado!CR11,IF($E$14=2010,Estado!DP11,IF($E$14=2009,Estado!EN11,IF(Bogotá!$E$14=2008,Estado!FL11,IF($E$14=2013,Estado!AV11))))))</f>
        <v>0.13925052779732577</v>
      </c>
      <c r="H143" s="124">
        <f>IF($E$14=2012,Estado!$BU11,IF($E$14=2011,Estado!$CS11,IF($E$14=2010,Estado!$DQ11,IF($E$14=2009,Estado!$EO11,IF(Bogotá!$E$14=2008,Estado!$FM11,IF($E$14=2013,Estado!$AW11))))))</f>
        <v>42.180000000000007</v>
      </c>
      <c r="I143" s="125">
        <f>IF($E$14=2012,Estado!BV11,IF($E$14=2011,Estado!CT11,IF($E$14=2010,Estado!DR11,IF($E$14=2009,Estado!EP11,IF(Bogotá!$E$14=2008,Estado!FN11,IF($E$14=2013,Estado!AX11))))))</f>
        <v>0.37104152005629831</v>
      </c>
      <c r="J143" s="124">
        <f>IF($E$14=2012,Estado!$BW11,IF($E$14=2011,Estado!$CU11,IF($E$14=2010,Estado!$DS11,IF($E$14=2009,Estado!$EQ11,IF(Bogotá!$E$14=2008,Estado!$FO11,IF($E$14=2013,Estado!$AY11))))))</f>
        <v>67.230000000000061</v>
      </c>
      <c r="K143" s="125">
        <f>IF($E$14=2012,Estado!BX11,IF($E$14=2011,Estado!CV11,IF($E$14=2010,Estado!DT11,IF($E$14=2009,Estado!ER11,IF(Bogotá!$E$14=2008,Estado!FP11,IF($E$14=2013,Estado!AZ11))))))</f>
        <v>0.56548100000000001</v>
      </c>
      <c r="L143" s="124">
        <f>IF($E$14=2012,Estado!BY11,IF($E$14=2011,Estado!$CW11,IF($E$14=2010,Estado!$DU11,IF($E$14=2009,Estado!$ES11,IF(Bogotá!$E$14=2008,Estado!$FQ11,IF($E$14=2013,Estado!$BA11))))))</f>
        <v>21.129999999999981</v>
      </c>
      <c r="M143" s="125">
        <f>IF($E$14=2012,Estado!BZ11,IF($E$14=2011,Estado!CX11,IF($E$14=2010,Estado!DV11,IF($E$14=2009,Estado!ET11,IF(Bogotá!$E$14=2008,Estado!FR11,IF($E$14=2013,Estado!BB11))))))</f>
        <v>0.177727</v>
      </c>
      <c r="N143" s="124">
        <f>IF($E$14=2012,Estado!$CA11,IF($E$14=2011,Estado!$CY11,IF($E$14=2010,Estado!$DW11,IF($E$14=2009,Estado!$EU11,IF(Bogotá!$E$14=2008,Estado!$FS11,IF($E$14=2013,Estado!$BC11))))))</f>
        <v>30.529999999999983</v>
      </c>
      <c r="O143" s="125">
        <f>IF($E$14=2012,Estado!CB11,IF($E$14=2011,Estado!CZ11,IF($E$14=2010,Estado!DX11,IF($E$14=2009,Estado!EV11,IF(Bogotá!$E$14=2008,Estado!FT11,IF($E$14=2013,Estado!BD11))))))</f>
        <v>0.25679200000000002</v>
      </c>
      <c r="P143" s="124">
        <f>IF($E$14=2012,Estado!CC11,IF($E$14=2011,Estado!$DA11,IF($E$14=2010,Estado!$DY11,IF($E$14=2009,Estado!$EW11,IF(Bogotá!$E$14=2008,Estado!$FU11,IF($E$14=2013,Estado!$BE11))))))</f>
        <v>53.829999999999963</v>
      </c>
      <c r="Q143" s="125">
        <f>IF($E$14=2012,Estado!CD11,IF($E$14=2011,Estado!DB11,IF($E$14=2010,Estado!DZ11,IF($E$14=2009,Estado!EX11,IF(Bogotá!$E$14=2008,Estado!FV11,IF($E$14=2013,Estado!BF11))))))</f>
        <v>0.11258700000000001</v>
      </c>
      <c r="R143" s="124">
        <f>IF($E$14=2012,Estado!$CE11,IF($E$14=2011,Estado!$DC11,IF($E$14=2010,Estado!$EA11,IF($E$14=2009,Estado!$EY11,IF(Bogotá!$E$14=2008,Estado!$FW11,IF($E$14=2013,Estado!$BG11))))))</f>
        <v>85.700000000000287</v>
      </c>
      <c r="S143" s="125">
        <f>IF($E$14=2012,Estado!CF11,IF($E$14=2011,Estado!DD11,IF($E$14=2010,Estado!EB11,IF($E$14=2009,Estado!EZ11,IF(Bogotá!$E$14=2008,Estado!FX11,IF($E$14=2013,Estado!BH11))))))</f>
        <v>0.17924399999999999</v>
      </c>
      <c r="T143" s="124">
        <f>IF($E$14=2012,Estado!$CG11,IF($E$14=2011,Estado!$DE11,IF($E$14=2010,Estado!$EC11,IF($E$14=2009,Estado!$FA11,IF(Bogotá!$E$14=2008,Estado!$FY11,IF($E$14=2013,Estado!$BI11))))))</f>
        <v>338.59000000000066</v>
      </c>
      <c r="U143" s="125">
        <f>IF($E$14=2012,Estado!CH11,IF($E$14=2011,Estado!DF11,IF($E$14=2010,Estado!ED11,IF($E$14=2009,Estado!FB11,IF(Bogotá!$E$14=2008,Estado!FZ11,IF($E$14=2013,Estado!BJ11))))))</f>
        <v>0.70816900000000005</v>
      </c>
      <c r="V143" s="124">
        <f>IF($E$14=2012,"0",IF($E$14=2011,"0",IF($E$14=2010,"0",IF($E$14=2009,"0",IF(Bogotá!$E$14=2008,"0",IF($E$14=2013,Hoja1!AM11))))))</f>
        <v>176.73000000000005</v>
      </c>
      <c r="W143" s="125">
        <f>IF($E$14=2012,"0",IF($E$14=2011,"0",IF($E$14=2010,"0",IF($E$14=2009,"0",IF(Bogotá!$E$14=2008,"0",IF($E$14=2013,Hoja1!AN11))))))</f>
        <v>0.24867382403016761</v>
      </c>
      <c r="X143" s="124">
        <f>IF($E$14=2012,"0",IF($E$14=2011,"0",IF($E$14=2010,"0",IF($E$14=2009,"0",IF(Bogotá!$E$14=2008,"0",IF($E$14=2013,Hoja1!AO11))))))</f>
        <v>122.66000000000027</v>
      </c>
      <c r="Y143" s="125">
        <f>IF($E$14=2012,"0",IF($E$14=2011,"0",IF($E$14=2010,"0",IF($E$14=2009,"0",IF(Bogotá!$E$14=2008,"0",IF($E$14=2013,Hoja1!AP11))))))</f>
        <v>0.17259283231788838</v>
      </c>
      <c r="Z143" s="124">
        <f>IF($E$14=2012,"0",IF($E$14=2011,"0",IF($E$14=2010,"0",IF($E$14=2009,"0",IF(Bogotá!$E$14=2008,"0",IF($E$14=2013,Hoja1!AQ11))))))</f>
        <v>411.30000000000064</v>
      </c>
      <c r="AA143" s="125">
        <f>IF($E$14=2012,"0",IF($E$14=2011,"0",IF($E$14=2010,"0",IF($E$14=2009,"0",IF(Bogotá!$E$14=2008,"0",IF($E$14=2013,Hoja1!AR11))))))</f>
        <v>0.57873334365194395</v>
      </c>
      <c r="AB143" s="124">
        <v>0</v>
      </c>
      <c r="AC143" s="125">
        <v>0</v>
      </c>
      <c r="AD143" s="124">
        <v>5.2200000000000006</v>
      </c>
      <c r="AE143" s="125">
        <v>1</v>
      </c>
      <c r="AF143" s="124">
        <v>0</v>
      </c>
      <c r="AG143" s="125">
        <v>0</v>
      </c>
      <c r="AH143" s="124">
        <v>55.67000000000003</v>
      </c>
      <c r="AI143" s="125">
        <v>0.51327678406785926</v>
      </c>
      <c r="AJ143" s="124">
        <v>10.61</v>
      </c>
      <c r="AK143" s="125">
        <v>9.7824082611100829E-2</v>
      </c>
      <c r="AL143" s="124">
        <v>42.180000000000007</v>
      </c>
      <c r="AM143" s="125">
        <v>0.38889913332103992</v>
      </c>
    </row>
    <row r="144" spans="1:39" s="124" customFormat="1" x14ac:dyDescent="0.25">
      <c r="C144" s="132" t="s">
        <v>12</v>
      </c>
      <c r="D144" s="124">
        <f>IF($E$14=2012,Estado!BQ12,IF($E$14=2011,Estado!CO12,IF($E$14=2010,Estado!DM12,IF($E$14=2009,Estado!EK12,IF(Bogotá!$E$14=2008,Estado!FI12,IF($E$14=2013,Estado!AS12))))))</f>
        <v>57.02</v>
      </c>
      <c r="E144" s="125">
        <f>IF($E$14=2012,Estado!BR12,IF($E$14=2011,Estado!CP12,IF($E$14=2010,Estado!DN12,IF($E$14=2009,Estado!EL12,IF(Bogotá!$E$14=2008,Estado!FJ12,IF($E$14=2013,Estado!AT12))))))</f>
        <v>0.81597023468803653</v>
      </c>
      <c r="F144" s="124">
        <f>IF($E$14=2012,Estado!$BS12,IF($E$14=2011,Estado!$CQ12,IF($E$14=2010,Estado!$DO12,IF($E$14=2009,Estado!$EM12,IF(Bogotá!$E$14=2008,Estado!$FK12,IF($E$14=2013,Estado!$AU12))))))</f>
        <v>8.2999999999999989</v>
      </c>
      <c r="G144" s="125">
        <f>IF($E$14=2012,Estado!BT12,IF($E$14=2011,Estado!CR12,IF($E$14=2010,Estado!DP12,IF($E$14=2009,Estado!EN12,IF(Bogotá!$E$14=2008,Estado!FL12,IF($E$14=2013,Estado!AV12))))))</f>
        <v>0.11877504293073837</v>
      </c>
      <c r="H144" s="124">
        <f>IF($E$14=2012,Estado!$BU12,IF($E$14=2011,Estado!$CS12,IF($E$14=2010,Estado!$DQ12,IF($E$14=2009,Estado!$EO12,IF(Bogotá!$E$14=2008,Estado!$FM12,IF($E$14=2013,Estado!$AW12))))))</f>
        <v>4.5599999999999987</v>
      </c>
      <c r="I144" s="125">
        <f>IF($E$14=2012,Estado!BV12,IF($E$14=2011,Estado!CT12,IF($E$14=2010,Estado!DR12,IF($E$14=2009,Estado!EP12,IF(Bogotá!$E$14=2008,Estado!FN12,IF($E$14=2013,Estado!AX12))))))</f>
        <v>6.5254722381224928E-2</v>
      </c>
      <c r="J144" s="124">
        <f>IF($E$14=2012,Estado!$BW12,IF($E$14=2011,Estado!$CU12,IF($E$14=2010,Estado!$DS12,IF($E$14=2009,Estado!$EQ12,IF(Bogotá!$E$14=2008,Estado!$FO12,IF($E$14=2013,Estado!$AY12))))))</f>
        <v>46.630000000000017</v>
      </c>
      <c r="K144" s="125">
        <f>IF($E$14=2012,Estado!BX12,IF($E$14=2011,Estado!CV12,IF($E$14=2010,Estado!DT12,IF($E$14=2009,Estado!ER12,IF(Bogotá!$E$14=2008,Estado!FP12,IF($E$14=2013,Estado!AZ12))))))</f>
        <v>0.67687600000000003</v>
      </c>
      <c r="L144" s="124">
        <f>IF($E$14=2012,Estado!BY12,IF($E$14=2011,Estado!$CW12,IF($E$14=2010,Estado!$DU12,IF($E$14=2009,Estado!$ES12,IF(Bogotá!$E$14=2008,Estado!$FQ12,IF($E$14=2013,Estado!$BA12))))))</f>
        <v>10.190000000000007</v>
      </c>
      <c r="M144" s="125">
        <f>IF($E$14=2012,Estado!BZ12,IF($E$14=2011,Estado!CX12,IF($E$14=2010,Estado!DV12,IF($E$14=2009,Estado!ET12,IF(Bogotá!$E$14=2008,Estado!FR12,IF($E$14=2013,Estado!BB12))))))</f>
        <v>0.14791699999999999</v>
      </c>
      <c r="N144" s="124">
        <f>IF($E$14=2012,Estado!$CA12,IF($E$14=2011,Estado!$CY12,IF($E$14=2010,Estado!$DW12,IF($E$14=2009,Estado!$EU12,IF(Bogotá!$E$14=2008,Estado!$FS12,IF($E$14=2013,Estado!$BC12))))))</f>
        <v>12.070000000000004</v>
      </c>
      <c r="O144" s="125">
        <f>IF($E$14=2012,Estado!CB12,IF($E$14=2011,Estado!CZ12,IF($E$14=2010,Estado!DX12,IF($E$14=2009,Estado!EV12,IF(Bogotá!$E$14=2008,Estado!FT12,IF($E$14=2013,Estado!BD12))))))</f>
        <v>0.175207</v>
      </c>
      <c r="P144" s="124">
        <f>IF($E$14=2012,Estado!CC12,IF($E$14=2011,Estado!$DA12,IF($E$14=2010,Estado!$DY12,IF($E$14=2009,Estado!$EW12,IF(Bogotá!$E$14=2008,Estado!$FU12,IF($E$14=2013,Estado!$BE12))))))</f>
        <v>59.440000000000062</v>
      </c>
      <c r="Q144" s="125">
        <f>IF($E$14=2012,Estado!CD12,IF($E$14=2011,Estado!DB12,IF($E$14=2010,Estado!DZ12,IF($E$14=2009,Estado!EX12,IF(Bogotá!$E$14=2008,Estado!FV12,IF($E$14=2013,Estado!BF12))))))</f>
        <v>0.307342</v>
      </c>
      <c r="R144" s="124">
        <f>IF($E$14=2012,Estado!$CE12,IF($E$14=2011,Estado!$DC12,IF($E$14=2010,Estado!$EA12,IF($E$14=2009,Estado!$EY12,IF(Bogotá!$E$14=2008,Estado!$FW12,IF($E$14=2013,Estado!$BG12))))))</f>
        <v>35.650000000000006</v>
      </c>
      <c r="S144" s="125">
        <f>IF($E$14=2012,Estado!CF12,IF($E$14=2011,Estado!DD12,IF($E$14=2010,Estado!EB12,IF($E$14=2009,Estado!EZ12,IF(Bogotá!$E$14=2008,Estado!FX12,IF($E$14=2013,Estado!BH12))))))</f>
        <v>0.184333</v>
      </c>
      <c r="T144" s="124">
        <f>IF($E$14=2012,Estado!$CG12,IF($E$14=2011,Estado!$DE12,IF($E$14=2010,Estado!$EC12,IF($E$14=2009,Estado!$FA12,IF(Bogotá!$E$14=2008,Estado!$FY12,IF($E$14=2013,Estado!$BI12))))))</f>
        <v>98.30999999999996</v>
      </c>
      <c r="U144" s="125">
        <f>IF($E$14=2012,Estado!CH12,IF($E$14=2011,Estado!DF12,IF($E$14=2010,Estado!ED12,IF($E$14=2009,Estado!FB12,IF(Bogotá!$E$14=2008,Estado!FZ12,IF($E$14=2013,Estado!BJ12))))))</f>
        <v>0.50832500000000003</v>
      </c>
      <c r="V144" s="124">
        <f>IF($E$14=2012,"0",IF($E$14=2011,"0",IF($E$14=2010,"0",IF($E$14=2009,"0",IF(Bogotá!$E$14=2008,"0",IF($E$14=2013,Hoja1!AM12))))))</f>
        <v>163.09000000000009</v>
      </c>
      <c r="W144" s="125">
        <f>IF($E$14=2012,"0",IF($E$14=2011,"0",IF($E$14=2010,"0",IF($E$14=2009,"0",IF(Bogotá!$E$14=2008,"0",IF($E$14=2013,Hoja1!AN12))))))</f>
        <v>0.49098353252852472</v>
      </c>
      <c r="X144" s="124">
        <f>IF($E$14=2012,"0",IF($E$14=2011,"0",IF($E$14=2010,"0",IF($E$14=2009,"0",IF(Bogotá!$E$14=2008,"0",IF($E$14=2013,Hoja1!AO12))))))</f>
        <v>54.140000000000015</v>
      </c>
      <c r="Y144" s="125">
        <f>IF($E$14=2012,"0",IF($E$14=2011,"0",IF($E$14=2010,"0",IF($E$14=2009,"0",IF(Bogotá!$E$14=2008,"0",IF($E$14=2013,Hoja1!AP12))))))</f>
        <v>0.16298883102026071</v>
      </c>
      <c r="Z144" s="124">
        <f>IF($E$14=2012,"0",IF($E$14=2011,"0",IF($E$14=2010,"0",IF($E$14=2009,"0",IF(Bogotá!$E$14=2008,"0",IF($E$14=2013,Hoja1!AQ12))))))</f>
        <v>114.93999999999997</v>
      </c>
      <c r="AA144" s="125">
        <f>IF($E$14=2012,"0",IF($E$14=2011,"0",IF($E$14=2010,"0",IF($E$14=2009,"0",IF(Bogotá!$E$14=2008,"0",IF($E$14=2013,Hoja1!AR12))))))</f>
        <v>0.34602763645121459</v>
      </c>
      <c r="AB144" s="124">
        <v>5.0100000000000007</v>
      </c>
      <c r="AC144" s="125">
        <v>0.47533206831119557</v>
      </c>
      <c r="AD144" s="124">
        <v>5.5299999999999985</v>
      </c>
      <c r="AE144" s="125">
        <v>0.52466793168880443</v>
      </c>
      <c r="AF144" s="124">
        <v>0</v>
      </c>
      <c r="AG144" s="125">
        <v>0</v>
      </c>
      <c r="AH144" s="124">
        <v>52.010000000000005</v>
      </c>
      <c r="AI144" s="125">
        <v>0.87647455342096392</v>
      </c>
      <c r="AJ144" s="124">
        <v>2.77</v>
      </c>
      <c r="AK144" s="125">
        <v>4.6680148297944049E-2</v>
      </c>
      <c r="AL144" s="124">
        <v>4.5599999999999987</v>
      </c>
      <c r="AM144" s="125">
        <v>7.6845298281091989E-2</v>
      </c>
    </row>
    <row r="145" spans="3:39" s="124" customFormat="1" x14ac:dyDescent="0.25">
      <c r="C145" s="132" t="s">
        <v>13</v>
      </c>
      <c r="D145" s="124">
        <f>IF($E$14=2012,Estado!$BQ13,IF($E$14=2011,Estado!$CO13,IF($E$14=2010,Estado!$DM13,IF($E$14=2009,Estado!$EK13,IF(Bogotá!$E$14=2008,Estado!$FI13,IF($E$14=2013,Estado!$AS13))))))</f>
        <v>62.510000000000005</v>
      </c>
      <c r="E145" s="125">
        <f>IF($E$14=2012,Estado!BR13,IF($E$14=2011,Estado!CP13,IF($E$14=2010,Estado!DN13,IF($E$14=2009,Estado!EL13,IF(Bogotá!$E$14=2008,Estado!FJ13,IF($E$14=2013,Estado!AT13))))))</f>
        <v>0.60542372881355955</v>
      </c>
      <c r="F145" s="124">
        <f>IF($E$14=2012,Estado!$BS13,IF($E$14=2011,Estado!$CQ13,IF($E$14=2010,Estado!$DO13,IF($E$14=2009,Estado!$EM13,IF(Bogotá!$E$14=2008,Estado!$FK13,IF($E$14=2013,Estado!$AU13))))))</f>
        <v>11.379999999999997</v>
      </c>
      <c r="G145" s="125">
        <f>IF($E$14=2012,Estado!BT13,IF($E$14=2011,Estado!CR13,IF($E$14=2010,Estado!DP13,IF($E$14=2009,Estado!EN13,IF(Bogotá!$E$14=2008,Estado!FL13,IF($E$14=2013,Estado!AV13))))))</f>
        <v>0.1102179176755448</v>
      </c>
      <c r="H145" s="124">
        <f>IF($E$14=2012,Estado!$BU13,IF($E$14=2011,Estado!$CS13,IF($E$14=2010,Estado!$DQ13,IF($E$14=2009,Estado!$EO13,IF(Bogotá!$E$14=2008,Estado!$FM13,IF($E$14=2013,Estado!$AW13))))))</f>
        <v>29.359999999999971</v>
      </c>
      <c r="I145" s="125">
        <f>IF($E$14=2012,Estado!BV13,IF($E$14=2011,Estado!CT13,IF($E$14=2010,Estado!DR13,IF($E$14=2009,Estado!EP13,IF(Bogotá!$E$14=2008,Estado!FN13,IF($E$14=2013,Estado!AX13))))))</f>
        <v>0.28435835351089567</v>
      </c>
      <c r="J145" s="124">
        <f>IF($E$14=2012,Estado!$BW13,IF($E$14=2011,Estado!$CU13,IF($E$14=2010,Estado!$DS13,IF($E$14=2009,Estado!$EQ13,IF(Bogotá!$E$14=2008,Estado!$FO13,IF($E$14=2013,Estado!$AY13))))))</f>
        <v>90.879999999999939</v>
      </c>
      <c r="K145" s="125">
        <f>IF($E$14=2012,Estado!BX13,IF($E$14=2011,Estado!CV13,IF($E$14=2010,Estado!DT13,IF($E$14=2009,Estado!ER13,IF(Bogotá!$E$14=2008,Estado!FP13,IF($E$14=2013,Estado!AZ13))))))</f>
        <v>0.55590899999999999</v>
      </c>
      <c r="L145" s="124">
        <f>IF($E$14=2012,Estado!BY13,IF($E$14=2011,Estado!$CW13,IF($E$14=2010,Estado!$DU13,IF($E$14=2009,Estado!$ES13,IF(Bogotá!$E$14=2008,Estado!$FQ13,IF($E$14=2013,Estado!$BA13))))))</f>
        <v>17.850000000000001</v>
      </c>
      <c r="M145" s="125">
        <f>IF($E$14=2012,Estado!BZ13,IF($E$14=2011,Estado!CX13,IF($E$14=2010,Estado!DV13,IF($E$14=2009,Estado!ET13,IF(Bogotá!$E$14=2008,Estado!FR13,IF($E$14=2013,Estado!BB13))))))</f>
        <v>0.10918799999999999</v>
      </c>
      <c r="N145" s="124">
        <f>IF($E$14=2012,Estado!$CA13,IF($E$14=2011,Estado!$CY13,IF($E$14=2010,Estado!$DW13,IF($E$14=2009,Estado!$EU13,IF(Bogotá!$E$14=2008,Estado!$FS13,IF($E$14=2013,Estado!$BC13))))))</f>
        <v>54.750000000000043</v>
      </c>
      <c r="O145" s="125">
        <f>IF($E$14=2012,Estado!CB13,IF($E$14=2011,Estado!CZ13,IF($E$14=2010,Estado!DX13,IF($E$14=2009,Estado!EV13,IF(Bogotá!$E$14=2008,Estado!FT13,IF($E$14=2013,Estado!BD13))))))</f>
        <v>0.33490300000000001</v>
      </c>
      <c r="P145" s="124">
        <f>IF($E$14=2012,Estado!CC13,IF($E$14=2011,Estado!$DA13,IF($E$14=2010,Estado!$DY13,IF($E$14=2009,Estado!$EW13,IF(Bogotá!$E$14=2008,Estado!$FU13,IF($E$14=2013,Estado!$BE13))))))</f>
        <v>112.56999999999985</v>
      </c>
      <c r="Q145" s="125">
        <f>IF($E$14=2012,Estado!CD13,IF($E$14=2011,Estado!DB13,IF($E$14=2010,Estado!DZ13,IF($E$14=2009,Estado!EX13,IF(Bogotá!$E$14=2008,Estado!FV13,IF($E$14=2013,Estado!BF13))))))</f>
        <v>0.20272999999999999</v>
      </c>
      <c r="R145" s="124">
        <f>IF($E$14=2012,Estado!$CE13,IF($E$14=2011,Estado!$DC13,IF($E$14=2010,Estado!$EA13,IF($E$14=2009,Estado!$EY13,IF(Bogotá!$E$14=2008,Estado!$FW13,IF($E$14=2013,Estado!$BG13))))))</f>
        <v>89.300000000000111</v>
      </c>
      <c r="S145" s="125">
        <f>IF($E$14=2012,Estado!CF13,IF($E$14=2011,Estado!DD13,IF($E$14=2010,Estado!EB13,IF($E$14=2009,Estado!EZ13,IF(Bogotá!$E$14=2008,Estado!FX13,IF($E$14=2013,Estado!BH13))))))</f>
        <v>0.16082299999999999</v>
      </c>
      <c r="T145" s="124">
        <f>IF($E$14=2012,Estado!$CG13,IF($E$14=2011,Estado!$DE13,IF($E$14=2010,Estado!$EC13,IF($E$14=2009,Estado!$FA13,IF(Bogotá!$E$14=2008,Estado!$FY13,IF($E$14=2013,Estado!$BI13))))))</f>
        <v>353.40000000000208</v>
      </c>
      <c r="U145" s="125">
        <f>IF($E$14=2012,Estado!CH13,IF($E$14=2011,Estado!DF13,IF($E$14=2010,Estado!ED13,IF($E$14=2009,Estado!FB13,IF(Bogotá!$E$14=2008,Estado!FZ13,IF($E$14=2013,Estado!BJ13))))))</f>
        <v>0.63644699999999998</v>
      </c>
      <c r="V145" s="124">
        <f>IF($E$14=2012,"0",IF($E$14=2011,"0",IF($E$14=2010,"0",IF($E$14=2009,"0",IF(Bogotá!$E$14=2008,"0",IF($E$14=2013,Hoja1!AM13))))))</f>
        <v>265.95999999999981</v>
      </c>
      <c r="W145" s="125">
        <f>IF($E$14=2012,"0",IF($E$14=2011,"0",IF($E$14=2010,"0",IF($E$14=2009,"0",IF(Bogotá!$E$14=2008,"0",IF($E$14=2013,Hoja1!AN13))))))</f>
        <v>0.3235523114355221</v>
      </c>
      <c r="X145" s="124">
        <f>IF($E$14=2012,"0",IF($E$14=2011,"0",IF($E$14=2010,"0",IF($E$14=2009,"0",IF(Bogotá!$E$14=2008,"0",IF($E$14=2013,Hoja1!AO13))))))</f>
        <v>118.53000000000011</v>
      </c>
      <c r="Y145" s="125">
        <f>IF($E$14=2012,"0",IF($E$14=2011,"0",IF($E$14=2010,"0",IF($E$14=2009,"0",IF(Bogotá!$E$14=2008,"0",IF($E$14=2013,Hoja1!AP13))))))</f>
        <v>0.14419708029197059</v>
      </c>
      <c r="Z145" s="124">
        <f>IF($E$14=2012,"0",IF($E$14=2011,"0",IF($E$14=2010,"0",IF($E$14=2009,"0",IF(Bogotá!$E$14=2008,"0",IF($E$14=2013,Hoja1!AQ13))))))</f>
        <v>437.51000000000209</v>
      </c>
      <c r="AA145" s="125">
        <f>IF($E$14=2012,"0",IF($E$14=2011,"0",IF($E$14=2010,"0",IF($E$14=2009,"0",IF(Bogotá!$E$14=2008,"0",IF($E$14=2013,Hoja1!AR13))))))</f>
        <v>0.53225060827250725</v>
      </c>
      <c r="AB145" s="124">
        <v>28.040000000000003</v>
      </c>
      <c r="AC145" s="125">
        <v>1</v>
      </c>
      <c r="AD145" s="124">
        <v>0</v>
      </c>
      <c r="AE145" s="125">
        <v>0</v>
      </c>
      <c r="AF145" s="124">
        <v>0</v>
      </c>
      <c r="AG145" s="125">
        <v>0</v>
      </c>
      <c r="AH145" s="124">
        <v>34.470000000000006</v>
      </c>
      <c r="AI145" s="125">
        <v>0.45831671320303169</v>
      </c>
      <c r="AJ145" s="124">
        <v>11.379999999999997</v>
      </c>
      <c r="AK145" s="125">
        <v>0.15130966626778355</v>
      </c>
      <c r="AL145" s="124">
        <v>29.359999999999971</v>
      </c>
      <c r="AM145" s="125">
        <v>0.39037362052918467</v>
      </c>
    </row>
    <row r="146" spans="3:39" s="124" customFormat="1" x14ac:dyDescent="0.25">
      <c r="C146" s="132" t="s">
        <v>14</v>
      </c>
      <c r="D146" s="124">
        <f>IF($E$14=2012,Estado!$BQ14,IF($E$14=2011,Estado!$CO14,IF($E$14=2010,Estado!$DM14,IF($E$14=2009,Estado!$EK14,IF(Bogotá!$E$14=2008,Estado!$FI14,IF($E$14=2013,Estado!$AS14))))))</f>
        <v>248.6999999999997</v>
      </c>
      <c r="E146" s="125">
        <f>IF($E$14=2012,Estado!BR14,IF($E$14=2011,Estado!CP14,IF($E$14=2010,Estado!DN14,IF($E$14=2009,Estado!EL14,IF(Bogotá!$E$14=2008,Estado!FJ14,IF($E$14=2013,Estado!AT14))))))</f>
        <v>0.74510156390436788</v>
      </c>
      <c r="F146" s="124">
        <f>IF($E$14=2012,Estado!$BS14,IF($E$14=2011,Estado!$CQ14,IF($E$14=2010,Estado!$DO14,IF($E$14=2009,Estado!$EM14,IF(Bogotá!$E$14=2008,Estado!$FK14,IF($E$14=2013,Estado!$AU14))))))</f>
        <v>39.530000000000008</v>
      </c>
      <c r="G146" s="125">
        <f>IF($E$14=2012,Estado!BT14,IF($E$14=2011,Estado!CR14,IF($E$14=2010,Estado!DP14,IF($E$14=2009,Estado!EN14,IF(Bogotá!$E$14=2008,Estado!FL14,IF($E$14=2013,Estado!AV14))))))</f>
        <v>0.11843130205524609</v>
      </c>
      <c r="H146" s="124">
        <f>IF($E$14=2012,Estado!$BU14,IF($E$14=2011,Estado!$CS14,IF($E$14=2010,Estado!$DQ14,IF($E$14=2009,Estado!$EO14,IF(Bogotá!$E$14=2008,Estado!$FM14,IF($E$14=2013,Estado!$AW14))))))</f>
        <v>45.550000000000033</v>
      </c>
      <c r="I146" s="125">
        <f>IF($E$14=2012,Estado!BV14,IF($E$14=2011,Estado!CT14,IF($E$14=2010,Estado!DR14,IF($E$14=2009,Estado!EP14,IF(Bogotá!$E$14=2008,Estado!FN14,IF($E$14=2013,Estado!AX14))))))</f>
        <v>0.13646713404038607</v>
      </c>
      <c r="J146" s="124">
        <f>IF($E$14=2012,Estado!$BW14,IF($E$14=2011,Estado!$CU14,IF($E$14=2010,Estado!$DS14,IF($E$14=2009,Estado!$EQ14,IF(Bogotá!$E$14=2008,Estado!$FO14,IF($E$14=2013,Estado!$AY14))))))</f>
        <v>208.89000000000027</v>
      </c>
      <c r="K146" s="125">
        <f>IF($E$14=2012,Estado!BX14,IF($E$14=2011,Estado!CV14,IF($E$14=2010,Estado!DT14,IF($E$14=2009,Estado!ER14,IF(Bogotá!$E$14=2008,Estado!FP14,IF($E$14=2013,Estado!AZ14))))))</f>
        <v>0.57913999999999999</v>
      </c>
      <c r="L146" s="124">
        <f>IF($E$14=2012,Estado!BY14,IF($E$14=2011,Estado!$CW14,IF($E$14=2010,Estado!$DU14,IF($E$14=2009,Estado!$ES14,IF(Bogotá!$E$14=2008,Estado!$FQ14,IF($E$14=2013,Estado!$BA14))))))</f>
        <v>58.220000000000091</v>
      </c>
      <c r="M146" s="125">
        <f>IF($E$14=2012,Estado!BZ14,IF($E$14=2011,Estado!CX14,IF($E$14=2010,Estado!DV14,IF($E$14=2009,Estado!ET14,IF(Bogotá!$E$14=2008,Estado!FR14,IF($E$14=2013,Estado!BB14))))))</f>
        <v>0.161413</v>
      </c>
      <c r="N146" s="124">
        <f>IF($E$14=2012,Estado!$CA14,IF($E$14=2011,Estado!$CY14,IF($E$14=2010,Estado!$DW14,IF($E$14=2009,Estado!$EU14,IF(Bogotá!$E$14=2008,Estado!$FS14,IF($E$14=2013,Estado!$BC14))))))</f>
        <v>93.580000000000013</v>
      </c>
      <c r="O146" s="125">
        <f>IF($E$14=2012,Estado!CB14,IF($E$14=2011,Estado!CZ14,IF($E$14=2010,Estado!DX14,IF($E$14=2009,Estado!EV14,IF(Bogotá!$E$14=2008,Estado!FT14,IF($E$14=2013,Estado!BD14))))))</f>
        <v>0.25944699999999998</v>
      </c>
      <c r="P146" s="124">
        <f>IF($E$14=2012,Estado!CC14,IF($E$14=2011,Estado!$DA14,IF($E$14=2010,Estado!$DY14,IF($E$14=2009,Estado!$EW14,IF(Bogotá!$E$14=2008,Estado!$FU14,IF($E$14=2013,Estado!$BE14))))))</f>
        <v>158.03000000000006</v>
      </c>
      <c r="Q146" s="125">
        <f>IF($E$14=2012,Estado!CD14,IF($E$14=2011,Estado!DB14,IF($E$14=2010,Estado!DZ14,IF($E$14=2009,Estado!EX14,IF(Bogotá!$E$14=2008,Estado!FV14,IF($E$14=2013,Estado!BF14))))))</f>
        <v>0.16611999999999999</v>
      </c>
      <c r="R146" s="124">
        <f>IF($E$14=2012,Estado!$CE14,IF($E$14=2011,Estado!$DC14,IF($E$14=2010,Estado!$EA14,IF($E$14=2009,Estado!$EY14,IF(Bogotá!$E$14=2008,Estado!$FW14,IF($E$14=2013,Estado!$BG14))))))</f>
        <v>231.97000000000415</v>
      </c>
      <c r="S146" s="125">
        <f>IF($E$14=2012,Estado!CF14,IF($E$14=2011,Estado!DD14,IF($E$14=2010,Estado!EB14,IF($E$14=2009,Estado!EZ14,IF(Bogotá!$E$14=2008,Estado!FX14,IF($E$14=2013,Estado!BH14))))))</f>
        <v>0.24384500000000001</v>
      </c>
      <c r="T146" s="124">
        <f>IF($E$14=2012,Estado!$CG14,IF($E$14=2011,Estado!$DE14,IF($E$14=2010,Estado!$EC14,IF($E$14=2009,Estado!$FA14,IF(Bogotá!$E$14=2008,Estado!$FY14,IF($E$14=2013,Estado!$BI14))))))</f>
        <v>561.29999999999939</v>
      </c>
      <c r="U146" s="125">
        <f>IF($E$14=2012,Estado!CH14,IF($E$14=2011,Estado!DF14,IF($E$14=2010,Estado!ED14,IF($E$14=2009,Estado!FB14,IF(Bogotá!$E$14=2008,Estado!FZ14,IF($E$14=2013,Estado!BJ14))))))</f>
        <v>0.59003499999999998</v>
      </c>
      <c r="V146" s="124">
        <f>IF($E$14=2012,"0",IF($E$14=2011,"0",IF($E$14=2010,"0",IF($E$14=2009,"0",IF(Bogotá!$E$14=2008,"0",IF($E$14=2013,Hoja1!AM14))))))</f>
        <v>615.62</v>
      </c>
      <c r="W146" s="125">
        <f>IF($E$14=2012,"0",IF($E$14=2011,"0",IF($E$14=2010,"0",IF($E$14=2009,"0",IF(Bogotá!$E$14=2008,"0",IF($E$14=2013,Hoja1!AN14))))))</f>
        <v>0.37406198922085021</v>
      </c>
      <c r="X146" s="124">
        <f>IF($E$14=2012,"0",IF($E$14=2011,"0",IF($E$14=2010,"0",IF($E$14=2009,"0",IF(Bogotá!$E$14=2008,"0",IF($E$14=2013,Hoja1!AO14))))))</f>
        <v>329.72000000000423</v>
      </c>
      <c r="Y146" s="125">
        <f>IF($E$14=2012,"0",IF($E$14=2011,"0",IF($E$14=2010,"0",IF($E$14=2009,"0",IF(Bogotá!$E$14=2008,"0",IF($E$14=2013,Hoja1!AP14))))))</f>
        <v>0.20034391196826015</v>
      </c>
      <c r="Z146" s="124">
        <f>IF($E$14=2012,"0",IF($E$14=2011,"0",IF($E$14=2010,"0",IF($E$14=2009,"0",IF(Bogotá!$E$14=2008,"0",IF($E$14=2013,Hoja1!AQ14))))))</f>
        <v>700.42999999999938</v>
      </c>
      <c r="AA146" s="125">
        <f>IF($E$14=2012,"0",IF($E$14=2011,"0",IF($E$14=2010,"0",IF($E$14=2009,"0",IF(Bogotá!$E$14=2008,"0",IF($E$14=2013,Hoja1!AR14))))))</f>
        <v>0.42559409881088966</v>
      </c>
      <c r="AB146" s="124">
        <v>69.089999999999989</v>
      </c>
      <c r="AC146" s="125">
        <v>0.85443977244620328</v>
      </c>
      <c r="AD146" s="124">
        <v>10.18</v>
      </c>
      <c r="AE146" s="125">
        <v>0.12589661142715808</v>
      </c>
      <c r="AF146" s="124">
        <v>1.59</v>
      </c>
      <c r="AG146" s="125">
        <v>1.9663616126638639E-2</v>
      </c>
      <c r="AH146" s="124">
        <v>179.6099999999997</v>
      </c>
      <c r="AI146" s="125">
        <v>0.71014550055353431</v>
      </c>
      <c r="AJ146" s="124">
        <v>29.350000000000009</v>
      </c>
      <c r="AK146" s="125">
        <v>0.11604459908271406</v>
      </c>
      <c r="AL146" s="124">
        <v>43.960000000000029</v>
      </c>
      <c r="AM146" s="125">
        <v>0.17380990036375168</v>
      </c>
    </row>
    <row r="147" spans="3:39" s="124" customFormat="1" x14ac:dyDescent="0.25">
      <c r="C147" s="132" t="s">
        <v>15</v>
      </c>
      <c r="D147" s="124">
        <f>IF($E$14=2012,Estado!$BQ15,IF($E$14=2011,Estado!$CO15,IF($E$14=2010,Estado!$DM15,IF($E$14=2009,Estado!$EK15,IF(Bogotá!$E$14=2008,Estado!$FI15,IF($E$14=2013,Estado!$AS15))))))</f>
        <v>251.0000000000004</v>
      </c>
      <c r="E147" s="125">
        <f>IF($E$14=2012,Estado!BR15,IF($E$14=2011,Estado!CP15,IF($E$14=2010,Estado!DN15,IF($E$14=2009,Estado!EL15,IF(Bogotá!$E$14=2008,Estado!FJ15,IF($E$14=2013,Estado!AT15))))))</f>
        <v>0.73077706932192066</v>
      </c>
      <c r="F147" s="124">
        <f>IF($E$14=2012,Estado!$BS15,IF($E$14=2011,Estado!$CQ15,IF($E$14=2010,Estado!$DO15,IF($E$14=2009,Estado!$EM15,IF(Bogotá!$E$14=2008,Estado!$FK15,IF($E$14=2013,Estado!$AU15))))))</f>
        <v>52.220000000000013</v>
      </c>
      <c r="G147" s="125">
        <f>IF($E$14=2012,Estado!BT15,IF($E$14=2011,Estado!CR15,IF($E$14=2010,Estado!DP15,IF($E$14=2009,Estado!EN15,IF(Bogotá!$E$14=2008,Estado!FL15,IF($E$14=2013,Estado!AV15))))))</f>
        <v>0.15203656796809023</v>
      </c>
      <c r="H147" s="124">
        <f>IF($E$14=2012,Estado!$BU15,IF($E$14=2011,Estado!$CS15,IF($E$14=2010,Estado!$DQ15,IF($E$14=2009,Estado!$EO15,IF(Bogotá!$E$14=2008,Estado!$FM15,IF($E$14=2013,Estado!$AW15))))))</f>
        <v>40.249999999999993</v>
      </c>
      <c r="I147" s="125">
        <f>IF($E$14=2012,Estado!BV15,IF($E$14=2011,Estado!CT15,IF($E$14=2010,Estado!DR15,IF($E$14=2009,Estado!EP15,IF(Bogotá!$E$14=2008,Estado!FN15,IF($E$14=2013,Estado!AX15))))))</f>
        <v>0.11718636270998906</v>
      </c>
      <c r="J147" s="124">
        <f>IF($E$14=2012,Estado!$BW15,IF($E$14=2011,Estado!$CU15,IF($E$14=2010,Estado!$DS15,IF($E$14=2009,Estado!$EQ15,IF(Bogotá!$E$14=2008,Estado!$FO15,IF($E$14=2013,Estado!$AY15))))))</f>
        <v>107.82000000000009</v>
      </c>
      <c r="K147" s="125">
        <f>IF($E$14=2012,Estado!BX15,IF($E$14=2011,Estado!CV15,IF($E$14=2010,Estado!DT15,IF($E$14=2009,Estado!ER15,IF(Bogotá!$E$14=2008,Estado!FP15,IF($E$14=2013,Estado!AZ15))))))</f>
        <v>0.530532</v>
      </c>
      <c r="L147" s="124">
        <f>IF($E$14=2012,Estado!BY15,IF($E$14=2011,Estado!$CW15,IF($E$14=2010,Estado!$DU15,IF($E$14=2009,Estado!$ES15,IF(Bogotá!$E$14=2008,Estado!$FQ15,IF($E$14=2013,Estado!$BA15))))))</f>
        <v>26.240000000000002</v>
      </c>
      <c r="M147" s="125">
        <f>IF($E$14=2012,Estado!BZ15,IF($E$14=2011,Estado!CX15,IF($E$14=2010,Estado!DV15,IF($E$14=2009,Estado!ET15,IF(Bogotá!$E$14=2008,Estado!FR15,IF($E$14=2013,Estado!BB15))))))</f>
        <v>0.12911500000000001</v>
      </c>
      <c r="N147" s="124">
        <f>IF($E$14=2012,Estado!$CA15,IF($E$14=2011,Estado!$CY15,IF($E$14=2010,Estado!$DW15,IF($E$14=2009,Estado!$EU15,IF(Bogotá!$E$14=2008,Estado!$FS15,IF($E$14=2013,Estado!$BC15))))))</f>
        <v>69.17000000000003</v>
      </c>
      <c r="O147" s="125">
        <f>IF($E$14=2012,Estado!CB15,IF($E$14=2011,Estado!CZ15,IF($E$14=2010,Estado!DX15,IF($E$14=2009,Estado!EV15,IF(Bogotá!$E$14=2008,Estado!FT15,IF($E$14=2013,Estado!BD15))))))</f>
        <v>0.34035300000000002</v>
      </c>
      <c r="P147" s="124">
        <f>IF($E$14=2012,Estado!CC15,IF($E$14=2011,Estado!$DA15,IF($E$14=2010,Estado!$DY15,IF($E$14=2009,Estado!$EW15,IF(Bogotá!$E$14=2008,Estado!$FU15,IF($E$14=2013,Estado!$BE15))))))</f>
        <v>120.92999999999988</v>
      </c>
      <c r="Q147" s="125">
        <f>IF($E$14=2012,Estado!CD15,IF($E$14=2011,Estado!DB15,IF($E$14=2010,Estado!DZ15,IF($E$14=2009,Estado!EX15,IF(Bogotá!$E$14=2008,Estado!FV15,IF($E$14=2013,Estado!BF15))))))</f>
        <v>0.31174800000000003</v>
      </c>
      <c r="R147" s="124">
        <f>IF($E$14=2012,Estado!$CE15,IF($E$14=2011,Estado!$DC15,IF($E$14=2010,Estado!$EA15,IF($E$14=2009,Estado!$EY15,IF(Bogotá!$E$14=2008,Estado!$FW15,IF($E$14=2013,Estado!$BG15))))))</f>
        <v>83.670000000000243</v>
      </c>
      <c r="S147" s="125">
        <f>IF($E$14=2012,Estado!CF15,IF($E$14=2011,Estado!DD15,IF($E$14=2010,Estado!EB15,IF($E$14=2009,Estado!EZ15,IF(Bogotá!$E$14=2008,Estado!FX15,IF($E$14=2013,Estado!BH15))))))</f>
        <v>0.215694</v>
      </c>
      <c r="T147" s="124">
        <f>IF($E$14=2012,Estado!$CG15,IF($E$14=2011,Estado!$DE15,IF($E$14=2010,Estado!$EC15,IF($E$14=2009,Estado!$FA15,IF(Bogotá!$E$14=2008,Estado!$FY15,IF($E$14=2013,Estado!$BI15))))))</f>
        <v>183.31000000000051</v>
      </c>
      <c r="U147" s="125">
        <f>IF($E$14=2012,Estado!CH15,IF($E$14=2011,Estado!DF15,IF($E$14=2010,Estado!ED15,IF($E$14=2009,Estado!FB15,IF(Bogotá!$E$14=2008,Estado!FZ15,IF($E$14=2013,Estado!BJ15))))))</f>
        <v>0.47255799999999998</v>
      </c>
      <c r="V147" s="124">
        <f>IF($E$14=2012,"0",IF($E$14=2011,"0",IF($E$14=2010,"0",IF($E$14=2009,"0",IF(Bogotá!$E$14=2008,"0",IF($E$14=2013,Hoja1!AM15))))))</f>
        <v>479.7500000000004</v>
      </c>
      <c r="W147" s="125">
        <f>IF($E$14=2012,"0",IF($E$14=2011,"0",IF($E$14=2010,"0",IF($E$14=2009,"0",IF(Bogotá!$E$14=2008,"0",IF($E$14=2013,Hoja1!AN15))))))</f>
        <v>0.51331571457613312</v>
      </c>
      <c r="X147" s="124">
        <f>IF($E$14=2012,"0",IF($E$14=2011,"0",IF($E$14=2010,"0",IF($E$14=2009,"0",IF(Bogotá!$E$14=2008,"0",IF($E$14=2013,Hoja1!AO15))))))</f>
        <v>162.13000000000025</v>
      </c>
      <c r="Y147" s="125">
        <f>IF($E$14=2012,"0",IF($E$14=2011,"0",IF($E$14=2010,"0",IF($E$14=2009,"0",IF(Bogotá!$E$14=2008,"0",IF($E$14=2013,Hoja1!AP15))))))</f>
        <v>0.17347342741892344</v>
      </c>
      <c r="Z147" s="124">
        <f>IF($E$14=2012,"0",IF($E$14=2011,"0",IF($E$14=2010,"0",IF($E$14=2009,"0",IF(Bogotá!$E$14=2008,"0",IF($E$14=2013,Hoja1!AQ15))))))</f>
        <v>292.73000000000053</v>
      </c>
      <c r="AA147" s="125">
        <f>IF($E$14=2012,"0",IF($E$14=2011,"0",IF($E$14=2010,"0",IF($E$14=2009,"0",IF(Bogotá!$E$14=2008,"0",IF($E$14=2013,Hoja1!AR15))))))</f>
        <v>0.31321085800494336</v>
      </c>
      <c r="AB147" s="124">
        <v>36.720000000000013</v>
      </c>
      <c r="AC147" s="125">
        <v>0.70888030888030895</v>
      </c>
      <c r="AD147" s="124">
        <v>15.079999999999998</v>
      </c>
      <c r="AE147" s="125">
        <v>0.29111969111969105</v>
      </c>
      <c r="AF147" s="124">
        <v>0</v>
      </c>
      <c r="AG147" s="125">
        <v>0</v>
      </c>
      <c r="AH147" s="124">
        <v>214.28000000000037</v>
      </c>
      <c r="AI147" s="125">
        <v>0.73466588953269141</v>
      </c>
      <c r="AJ147" s="124">
        <v>37.140000000000015</v>
      </c>
      <c r="AK147" s="125">
        <v>0.1273356875921417</v>
      </c>
      <c r="AL147" s="124">
        <v>40.249999999999993</v>
      </c>
      <c r="AM147" s="125">
        <v>0.13799842287516695</v>
      </c>
    </row>
    <row r="148" spans="3:39" s="124" customFormat="1" x14ac:dyDescent="0.25">
      <c r="C148" s="132" t="s">
        <v>16</v>
      </c>
      <c r="D148" s="124">
        <f>IF($E$14=2012,Estado!$BQ16,IF($E$14=2011,Estado!$CO16,IF($E$14=2010,Estado!$DM16,IF($E$14=2009,Estado!$EK16,IF(Bogotá!$E$14=2008,Estado!$FI16,IF($E$14=2013,Estado!$AS16))))))</f>
        <v>221.53999999999994</v>
      </c>
      <c r="E148" s="125">
        <f>IF($E$14=2012,Estado!BR16,IF($E$14=2011,Estado!CP16,IF($E$14=2010,Estado!DN16,IF($E$14=2009,Estado!EL16,IF(Bogotá!$E$14=2008,Estado!FJ16,IF($E$14=2013,Estado!AT16))))))</f>
        <v>0.73518284993694827</v>
      </c>
      <c r="F148" s="124">
        <f>IF($E$14=2012,Estado!$BS16,IF($E$14=2011,Estado!$CQ16,IF($E$14=2010,Estado!$DO16,IF($E$14=2009,Estado!$EM16,IF(Bogotá!$E$14=2008,Estado!$FK16,IF($E$14=2013,Estado!$AU16))))))</f>
        <v>42.629999999999967</v>
      </c>
      <c r="G148" s="125">
        <f>IF($E$14=2012,Estado!BT16,IF($E$14=2011,Estado!CR16,IF($E$14=2010,Estado!DP16,IF($E$14=2009,Estado!EN16,IF(Bogotá!$E$14=2008,Estado!FL16,IF($E$14=2013,Estado!AV16))))))</f>
        <v>0.14146810911263019</v>
      </c>
      <c r="H148" s="124">
        <f>IF($E$14=2012,Estado!$BU16,IF($E$14=2011,Estado!$CS16,IF($E$14=2010,Estado!$DQ16,IF($E$14=2009,Estado!$EO16,IF(Bogotá!$E$14=2008,Estado!$FM16,IF($E$14=2013,Estado!$AW16))))))</f>
        <v>37.170000000000016</v>
      </c>
      <c r="I148" s="125">
        <f>IF($E$14=2012,Estado!BV16,IF($E$14=2011,Estado!CT16,IF($E$14=2010,Estado!DR16,IF($E$14=2009,Estado!EP16,IF(Bogotá!$E$14=2008,Estado!FN16,IF($E$14=2013,Estado!AX16))))))</f>
        <v>0.12334904095042154</v>
      </c>
      <c r="J148" s="124">
        <f>IF($E$14=2012,Estado!$BW16,IF($E$14=2011,Estado!$CU16,IF($E$14=2010,Estado!$DS16,IF($E$14=2009,Estado!$EQ16,IF(Bogotá!$E$14=2008,Estado!$FO16,IF($E$14=2013,Estado!$AY16))))))</f>
        <v>178.14000000000007</v>
      </c>
      <c r="K148" s="125">
        <f>IF($E$14=2012,Estado!BX16,IF($E$14=2011,Estado!CV16,IF($E$14=2010,Estado!DT16,IF($E$14=2009,Estado!ER16,IF(Bogotá!$E$14=2008,Estado!FP16,IF($E$14=2013,Estado!AZ16))))))</f>
        <v>0.60425399999999996</v>
      </c>
      <c r="L148" s="124">
        <f>IF($E$14=2012,Estado!BY16,IF($E$14=2011,Estado!$CW16,IF($E$14=2010,Estado!$DU16,IF($E$14=2009,Estado!$ES16,IF(Bogotá!$E$14=2008,Estado!$FQ16,IF($E$14=2013,Estado!$BA16))))))</f>
        <v>38.850000000000023</v>
      </c>
      <c r="M148" s="125">
        <f>IF($E$14=2012,Estado!BZ16,IF($E$14=2011,Estado!CX16,IF($E$14=2010,Estado!DV16,IF($E$14=2009,Estado!ET16,IF(Bogotá!$E$14=2008,Estado!FR16,IF($E$14=2013,Estado!BB16))))))</f>
        <v>0.13178000000000001</v>
      </c>
      <c r="N148" s="124">
        <f>IF($E$14=2012,Estado!$CA16,IF($E$14=2011,Estado!$CY16,IF($E$14=2010,Estado!$DW16,IF($E$14=2009,Estado!$EU16,IF(Bogotá!$E$14=2008,Estado!$FS16,IF($E$14=2013,Estado!$BC16))))))</f>
        <v>77.82000000000005</v>
      </c>
      <c r="O148" s="125">
        <f>IF($E$14=2012,Estado!CB16,IF($E$14=2011,Estado!CZ16,IF($E$14=2010,Estado!DX16,IF($E$14=2009,Estado!EV16,IF(Bogotá!$E$14=2008,Estado!FT16,IF($E$14=2013,Estado!BD16))))))</f>
        <v>0.26396700000000001</v>
      </c>
      <c r="P148" s="124">
        <f>IF($E$14=2012,Estado!CC16,IF($E$14=2011,Estado!$DA16,IF($E$14=2010,Estado!$DY16,IF($E$14=2009,Estado!$EW16,IF(Bogotá!$E$14=2008,Estado!$FU16,IF($E$14=2013,Estado!$BE16))))))</f>
        <v>296.4699999999998</v>
      </c>
      <c r="Q148" s="125">
        <f>IF($E$14=2012,Estado!CD16,IF($E$14=2011,Estado!DB16,IF($E$14=2010,Estado!DZ16,IF($E$14=2009,Estado!EX16,IF(Bogotá!$E$14=2008,Estado!FV16,IF($E$14=2013,Estado!BF16))))))</f>
        <v>0.37575900000000001</v>
      </c>
      <c r="R148" s="124">
        <f>IF($E$14=2012,Estado!$CE16,IF($E$14=2011,Estado!$DC16,IF($E$14=2010,Estado!$EA16,IF($E$14=2009,Estado!$EY16,IF(Bogotá!$E$14=2008,Estado!$FW16,IF($E$14=2013,Estado!$BG16))))))</f>
        <v>288.26999999999504</v>
      </c>
      <c r="S148" s="125">
        <f>IF($E$14=2012,Estado!CF16,IF($E$14=2011,Estado!DD16,IF($E$14=2010,Estado!EB16,IF($E$14=2009,Estado!EZ16,IF(Bogotá!$E$14=2008,Estado!FX16,IF($E$14=2013,Estado!BH16))))))</f>
        <v>0.36536600000000002</v>
      </c>
      <c r="T148" s="124">
        <f>IF($E$14=2012,Estado!$CG16,IF($E$14=2011,Estado!$DE16,IF($E$14=2010,Estado!$EC16,IF($E$14=2009,Estado!$FA16,IF(Bogotá!$E$14=2008,Estado!$FY16,IF($E$14=2013,Estado!$BI16))))))</f>
        <v>204.25000000000051</v>
      </c>
      <c r="U148" s="125">
        <f>IF($E$14=2012,Estado!CH16,IF($E$14=2011,Estado!DF16,IF($E$14=2010,Estado!ED16,IF($E$14=2009,Estado!FB16,IF(Bogotá!$E$14=2008,Estado!FZ16,IF($E$14=2013,Estado!BJ16))))))</f>
        <v>0.25887500000000002</v>
      </c>
      <c r="V148" s="124">
        <f>IF($E$14=2012,"0",IF($E$14=2011,"0",IF($E$14=2010,"0",IF($E$14=2009,"0",IF(Bogotá!$E$14=2008,"0",IF($E$14=2013,Hoja1!AM16))))))</f>
        <v>696.14999999999986</v>
      </c>
      <c r="W148" s="125">
        <f>IF($E$14=2012,"0",IF($E$14=2011,"0",IF($E$14=2010,"0",IF($E$14=2009,"0",IF(Bogotá!$E$14=2008,"0",IF($E$14=2013,Hoja1!AN16))))))</f>
        <v>0.50258457628831898</v>
      </c>
      <c r="X148" s="124">
        <f>IF($E$14=2012,"0",IF($E$14=2011,"0",IF($E$14=2010,"0",IF($E$14=2009,"0",IF(Bogotá!$E$14=2008,"0",IF($E$14=2013,Hoja1!AO16))))))</f>
        <v>369.749999999995</v>
      </c>
      <c r="Y148" s="125">
        <f>IF($E$14=2012,"0",IF($E$14=2011,"0",IF($E$14=2010,"0",IF($E$14=2009,"0",IF(Bogotá!$E$14=2008,"0",IF($E$14=2013,Hoja1!AP16))))))</f>
        <v>0.26694052586741862</v>
      </c>
      <c r="Z148" s="124">
        <f>IF($E$14=2012,"0",IF($E$14=2011,"0",IF($E$14=2010,"0",IF($E$14=2009,"0",IF(Bogotá!$E$14=2008,"0",IF($E$14=2013,Hoja1!AQ16))))))</f>
        <v>319.24000000000058</v>
      </c>
      <c r="AA148" s="125">
        <f>IF($E$14=2012,"0",IF($E$14=2011,"0",IF($E$14=2010,"0",IF($E$14=2009,"0",IF(Bogotá!$E$14=2008,"0",IF($E$14=2013,Hoja1!AR16))))))</f>
        <v>0.23047489784426242</v>
      </c>
      <c r="AB148" s="124">
        <v>61.800000000000018</v>
      </c>
      <c r="AC148" s="125">
        <v>0.81735220208967074</v>
      </c>
      <c r="AD148" s="124">
        <v>11.53</v>
      </c>
      <c r="AE148" s="125">
        <v>0.15249305647401135</v>
      </c>
      <c r="AF148" s="124">
        <v>2.2800000000000002</v>
      </c>
      <c r="AG148" s="125">
        <v>3.0154741436317946E-2</v>
      </c>
      <c r="AH148" s="124">
        <v>159.73999999999992</v>
      </c>
      <c r="AI148" s="125">
        <v>0.70765959331945238</v>
      </c>
      <c r="AJ148" s="124">
        <v>31.099999999999969</v>
      </c>
      <c r="AK148" s="125">
        <v>0.13777521818101263</v>
      </c>
      <c r="AL148" s="124">
        <v>34.890000000000015</v>
      </c>
      <c r="AM148" s="125">
        <v>0.15456518849953496</v>
      </c>
    </row>
    <row r="149" spans="3:39" s="124" customFormat="1" x14ac:dyDescent="0.25">
      <c r="C149" s="132" t="s">
        <v>17</v>
      </c>
      <c r="D149" s="124">
        <f>IF($E$14=2012,Estado!$BQ17,IF($E$14=2011,Estado!$CO17,IF($E$14=2010,Estado!$DM17,IF($E$14=2009,Estado!$EK17,IF(Bogotá!$E$14=2008,Estado!$FI17,IF($E$14=2013,Estado!$AS17))))))</f>
        <v>303.15999999999991</v>
      </c>
      <c r="E149" s="125">
        <f>IF($E$14=2012,Estado!BR17,IF($E$14=2011,Estado!CP17,IF($E$14=2010,Estado!DN17,IF($E$14=2009,Estado!EL17,IF(Bogotá!$E$14=2008,Estado!FJ17,IF($E$14=2013,Estado!AT17))))))</f>
        <v>0.71201089764667191</v>
      </c>
      <c r="F149" s="124">
        <f>IF($E$14=2012,Estado!$BS17,IF($E$14=2011,Estado!$CQ17,IF($E$14=2010,Estado!$DO17,IF($E$14=2009,Estado!$EM17,IF(Bogotá!$E$14=2008,Estado!$FK17,IF($E$14=2013,Estado!$AU17))))))</f>
        <v>67.609999999999985</v>
      </c>
      <c r="G149" s="125">
        <f>IF($E$14=2012,Estado!BT17,IF($E$14=2011,Estado!CR17,IF($E$14=2010,Estado!DP17,IF($E$14=2009,Estado!EN17,IF(Bogotá!$E$14=2008,Estado!FL17,IF($E$14=2013,Estado!AV17))))))</f>
        <v>0.15879092489078867</v>
      </c>
      <c r="H149" s="124">
        <f>IF($E$14=2012,Estado!$BU17,IF($E$14=2011,Estado!$CS17,IF($E$14=2010,Estado!$DQ17,IF($E$14=2009,Estado!$EO17,IF(Bogotá!$E$14=2008,Estado!$FM17,IF($E$14=2013,Estado!$AW17))))))</f>
        <v>55.010000000000026</v>
      </c>
      <c r="I149" s="125">
        <f>IF($E$14=2012,Estado!BV17,IF($E$14=2011,Estado!CT17,IF($E$14=2010,Estado!DR17,IF($E$14=2009,Estado!EP17,IF(Bogotá!$E$14=2008,Estado!FN17,IF($E$14=2013,Estado!AX17))))))</f>
        <v>0.12919817746253942</v>
      </c>
      <c r="J149" s="124">
        <f>IF($E$14=2012,Estado!$BW17,IF($E$14=2011,Estado!$CU17,IF($E$14=2010,Estado!$DS17,IF($E$14=2009,Estado!$EQ17,IF(Bogotá!$E$14=2008,Estado!$FO17,IF($E$14=2013,Estado!$AY17))))))</f>
        <v>163.52000000000015</v>
      </c>
      <c r="K149" s="125">
        <f>IF($E$14=2012,Estado!BX17,IF($E$14=2011,Estado!CV17,IF($E$14=2010,Estado!DT17,IF($E$14=2009,Estado!ER17,IF(Bogotá!$E$14=2008,Estado!FP17,IF($E$14=2013,Estado!AZ17))))))</f>
        <v>0.64624700000000002</v>
      </c>
      <c r="L149" s="124">
        <f>IF($E$14=2012,Estado!BY17,IF($E$14=2011,Estado!$CW17,IF($E$14=2010,Estado!$DU17,IF($E$14=2009,Estado!$ES17,IF(Bogotá!$E$14=2008,Estado!$FQ17,IF($E$14=2013,Estado!$BA17))))))</f>
        <v>14.42</v>
      </c>
      <c r="M149" s="125">
        <f>IF($E$14=2012,Estado!BZ17,IF($E$14=2011,Estado!CX17,IF($E$14=2010,Estado!DV17,IF($E$14=2009,Estado!ET17,IF(Bogotá!$E$14=2008,Estado!FR17,IF($E$14=2013,Estado!BB17))))))</f>
        <v>5.6988999999999998E-2</v>
      </c>
      <c r="N149" s="124">
        <f>IF($E$14=2012,Estado!$CA17,IF($E$14=2011,Estado!$CY17,IF($E$14=2010,Estado!$DW17,IF($E$14=2009,Estado!$EU17,IF(Bogotá!$E$14=2008,Estado!$FS17,IF($E$14=2013,Estado!$BC17))))))</f>
        <v>75.089999999999989</v>
      </c>
      <c r="O149" s="125">
        <f>IF($E$14=2012,Estado!CB17,IF($E$14=2011,Estado!CZ17,IF($E$14=2010,Estado!DX17,IF($E$14=2009,Estado!EV17,IF(Bogotá!$E$14=2008,Estado!FT17,IF($E$14=2013,Estado!BD17))))))</f>
        <v>0.296763</v>
      </c>
      <c r="P149" s="124">
        <f>IF($E$14=2012,Estado!CC17,IF($E$14=2011,Estado!$DA17,IF($E$14=2010,Estado!$DY17,IF($E$14=2009,Estado!$EW17,IF(Bogotá!$E$14=2008,Estado!$FU17,IF($E$14=2013,Estado!$BE17))))))</f>
        <v>166.66000000000017</v>
      </c>
      <c r="Q149" s="125">
        <f>IF($E$14=2012,Estado!CD17,IF($E$14=2011,Estado!DB17,IF($E$14=2010,Estado!DZ17,IF($E$14=2009,Estado!EX17,IF(Bogotá!$E$14=2008,Estado!FV17,IF($E$14=2013,Estado!BF17))))))</f>
        <v>0.15367900000000001</v>
      </c>
      <c r="R149" s="124">
        <f>IF($E$14=2012,Estado!$CE17,IF($E$14=2011,Estado!$DC17,IF($E$14=2010,Estado!$EA17,IF($E$14=2009,Estado!$EY17,IF(Bogotá!$E$14=2008,Estado!$FW17,IF($E$14=2013,Estado!$BG17))))))</f>
        <v>323.10999999999882</v>
      </c>
      <c r="S149" s="125">
        <f>IF($E$14=2012,Estado!CF17,IF($E$14=2011,Estado!DD17,IF($E$14=2010,Estado!EB17,IF($E$14=2009,Estado!EZ17,IF(Bogotá!$E$14=2008,Estado!FX17,IF($E$14=2013,Estado!BH17))))))</f>
        <v>0.29794300000000001</v>
      </c>
      <c r="T149" s="124">
        <f>IF($E$14=2012,Estado!$CG17,IF($E$14=2011,Estado!$DE17,IF($E$14=2010,Estado!$EC17,IF($E$14=2009,Estado!$FA17,IF(Bogotá!$E$14=2008,Estado!$FY17,IF($E$14=2013,Estado!$BI17))))))</f>
        <v>594.69999999999641</v>
      </c>
      <c r="U149" s="125">
        <f>IF($E$14=2012,Estado!CH17,IF($E$14=2011,Estado!DF17,IF($E$14=2010,Estado!ED17,IF($E$14=2009,Estado!FB17,IF(Bogotá!$E$14=2008,Estado!FZ17,IF($E$14=2013,Estado!BJ17))))))</f>
        <v>0.54837800000000003</v>
      </c>
      <c r="V149" s="124">
        <f>IF($E$14=2012,"0",IF($E$14=2011,"0",IF($E$14=2010,"0",IF($E$14=2009,"0",IF(Bogotá!$E$14=2008,"0",IF($E$14=2013,Hoja1!AM17))))))</f>
        <v>633.34000000000026</v>
      </c>
      <c r="W149" s="125">
        <f>IF($E$14=2012,"0",IF($E$14=2011,"0",IF($E$14=2010,"0",IF($E$14=2009,"0",IF(Bogotá!$E$14=2008,"0",IF($E$14=2013,Hoja1!AN17))))))</f>
        <v>0.35918288643891033</v>
      </c>
      <c r="X149" s="124">
        <f>IF($E$14=2012,"0",IF($E$14=2011,"0",IF($E$14=2010,"0",IF($E$14=2009,"0",IF(Bogotá!$E$14=2008,"0",IF($E$14=2013,Hoja1!AO17))))))</f>
        <v>405.13999999999879</v>
      </c>
      <c r="Y149" s="125">
        <f>IF($E$14=2012,"0",IF($E$14=2011,"0",IF($E$14=2010,"0",IF($E$14=2009,"0",IF(Bogotá!$E$14=2008,"0",IF($E$14=2013,Hoja1!AP17))))))</f>
        <v>0.22976498343995269</v>
      </c>
      <c r="Z149" s="124">
        <f>IF($E$14=2012,"0",IF($E$14=2011,"0",IF($E$14=2010,"0",IF($E$14=2009,"0",IF(Bogotá!$E$14=2008,"0",IF($E$14=2013,Hoja1!AQ17))))))</f>
        <v>724.79999999999643</v>
      </c>
      <c r="AA149" s="125">
        <f>IF($E$14=2012,"0",IF($E$14=2011,"0",IF($E$14=2010,"0",IF($E$14=2009,"0",IF(Bogotá!$E$14=2008,"0",IF($E$14=2013,Hoja1!AR17))))))</f>
        <v>0.41105213012113689</v>
      </c>
      <c r="AB149" s="124">
        <v>66.27</v>
      </c>
      <c r="AC149" s="125">
        <v>0.63917824074074081</v>
      </c>
      <c r="AD149" s="124">
        <v>27.059999999999995</v>
      </c>
      <c r="AE149" s="125">
        <v>0.26099537037037041</v>
      </c>
      <c r="AF149" s="124">
        <v>10.350000000000001</v>
      </c>
      <c r="AG149" s="125">
        <v>9.9826388888888923E-2</v>
      </c>
      <c r="AH149" s="124">
        <v>236.8899999999999</v>
      </c>
      <c r="AI149" s="125">
        <v>0.73545482769326287</v>
      </c>
      <c r="AJ149" s="124">
        <v>40.54999999999999</v>
      </c>
      <c r="AK149" s="125">
        <v>0.12589257994411673</v>
      </c>
      <c r="AL149" s="124">
        <v>44.660000000000025</v>
      </c>
      <c r="AM149" s="125">
        <v>0.13865259236262042</v>
      </c>
    </row>
    <row r="150" spans="3:39" s="124" customFormat="1" x14ac:dyDescent="0.25">
      <c r="C150" s="132" t="s">
        <v>18</v>
      </c>
      <c r="D150" s="124">
        <f>IF($E$14=2012,Estado!$BQ18,IF($E$14=2011,Estado!$CO18,IF($E$14=2010,Estado!$DM18,IF($E$14=2009,Estado!$EK18,IF(Bogotá!$E$14=2008,Estado!$FI18,IF($E$14=2013,Estado!$AS18))))))</f>
        <v>164.45999999999998</v>
      </c>
      <c r="E150" s="125">
        <f>IF($E$14=2012,Estado!BR18,IF($E$14=2011,Estado!CP18,IF($E$14=2010,Estado!DN18,IF($E$14=2009,Estado!EL18,IF(Bogotá!$E$14=2008,Estado!FJ18,IF($E$14=2013,Estado!AT18))))))</f>
        <v>0.8169489841537928</v>
      </c>
      <c r="F150" s="124">
        <f>IF($E$14=2012,Estado!$BS18,IF($E$14=2011,Estado!$CQ18,IF($E$14=2010,Estado!$DO18,IF($E$14=2009,Estado!$EM18,IF(Bogotá!$E$14=2008,Estado!$FK18,IF($E$14=2013,Estado!$AU18))))))</f>
        <v>19.229999999999993</v>
      </c>
      <c r="G150" s="125">
        <f>IF($E$14=2012,Estado!BT18,IF($E$14=2011,Estado!CR18,IF($E$14=2010,Estado!DP18,IF($E$14=2009,Estado!EN18,IF(Bogotá!$E$14=2008,Estado!FL18,IF($E$14=2013,Estado!AV18))))))</f>
        <v>9.5524315731955689E-2</v>
      </c>
      <c r="H150" s="124">
        <f>IF($E$14=2012,Estado!$BU18,IF($E$14=2011,Estado!$CS18,IF($E$14=2010,Estado!$DQ18,IF($E$14=2009,Estado!$EO18,IF(Bogotá!$E$14=2008,Estado!$FM18,IF($E$14=2013,Estado!$AW18))))))</f>
        <v>17.61999999999999</v>
      </c>
      <c r="I150" s="125">
        <f>IF($E$14=2012,Estado!BV18,IF($E$14=2011,Estado!CT18,IF($E$14=2010,Estado!DR18,IF($E$14=2009,Estado!EP18,IF(Bogotá!$E$14=2008,Estado!FN18,IF($E$14=2013,Estado!AX18))))))</f>
        <v>8.7526700114251621E-2</v>
      </c>
      <c r="J150" s="124">
        <f>IF($E$14=2012,Estado!$BW18,IF($E$14=2011,Estado!$CU18,IF($E$14=2010,Estado!$DS18,IF($E$14=2009,Estado!$EQ18,IF(Bogotá!$E$14=2008,Estado!$FO18,IF($E$14=2013,Estado!$AY18))))))</f>
        <v>47.629999999999974</v>
      </c>
      <c r="K150" s="125">
        <f>IF($E$14=2012,Estado!BX18,IF($E$14=2011,Estado!CV18,IF($E$14=2010,Estado!DT18,IF($E$14=2009,Estado!ER18,IF(Bogotá!$E$14=2008,Estado!FP18,IF($E$14=2013,Estado!AZ18))))))</f>
        <v>0.33361400000000002</v>
      </c>
      <c r="L150" s="124">
        <f>IF($E$14=2012,Estado!BY18,IF($E$14=2011,Estado!$CW18,IF($E$14=2010,Estado!$DU18,IF($E$14=2009,Estado!$ES18,IF(Bogotá!$E$14=2008,Estado!$FQ18,IF($E$14=2013,Estado!$BA18))))))</f>
        <v>19.490000000000006</v>
      </c>
      <c r="M150" s="125">
        <f>IF($E$14=2012,Estado!BZ18,IF($E$14=2011,Estado!CX18,IF($E$14=2010,Estado!DV18,IF($E$14=2009,Estado!ET18,IF(Bogotá!$E$14=2008,Estado!FR18,IF($E$14=2013,Estado!BB18))))))</f>
        <v>0.136513</v>
      </c>
      <c r="N150" s="124">
        <f>IF($E$14=2012,Estado!$CA18,IF($E$14=2011,Estado!$CY18,IF($E$14=2010,Estado!$DW18,IF($E$14=2009,Estado!$EU18,IF(Bogotá!$E$14=2008,Estado!$FS18,IF($E$14=2013,Estado!$BC18))))))</f>
        <v>75.649999999999949</v>
      </c>
      <c r="O150" s="125">
        <f>IF($E$14=2012,Estado!CB18,IF($E$14=2011,Estado!CZ18,IF($E$14=2010,Estado!DX18,IF($E$14=2009,Estado!EV18,IF(Bogotá!$E$14=2008,Estado!FT18,IF($E$14=2013,Estado!BD18))))))</f>
        <v>0.52987300000000004</v>
      </c>
      <c r="P150" s="124">
        <f>IF($E$14=2012,Estado!CC18,IF($E$14=2011,Estado!$DA18,IF($E$14=2010,Estado!$DY18,IF($E$14=2009,Estado!$EW18,IF(Bogotá!$E$14=2008,Estado!$FU18,IF($E$14=2013,Estado!$BE18))))))</f>
        <v>40.829999999999977</v>
      </c>
      <c r="Q150" s="125">
        <f>IF($E$14=2012,Estado!CD18,IF($E$14=2011,Estado!DB18,IF($E$14=2010,Estado!DZ18,IF($E$14=2009,Estado!EX18,IF(Bogotá!$E$14=2008,Estado!FV18,IF($E$14=2013,Estado!BF18))))))</f>
        <v>0.130798</v>
      </c>
      <c r="R150" s="124">
        <f>IF($E$14=2012,Estado!$CE18,IF($E$14=2011,Estado!$DC18,IF($E$14=2010,Estado!$EA18,IF($E$14=2009,Estado!$EY18,IF(Bogotá!$E$14=2008,Estado!$FW18,IF($E$14=2013,Estado!$BG18))))))</f>
        <v>32.29</v>
      </c>
      <c r="S150" s="125">
        <f>IF($E$14=2012,Estado!CF18,IF($E$14=2011,Estado!DD18,IF($E$14=2010,Estado!EB18,IF($E$14=2009,Estado!EZ18,IF(Bogotá!$E$14=2008,Estado!FX18,IF($E$14=2013,Estado!BH18))))))</f>
        <v>0.10344100000000001</v>
      </c>
      <c r="T150" s="124">
        <f>IF($E$14=2012,Estado!$CG18,IF($E$14=2011,Estado!$DE18,IF($E$14=2010,Estado!$EC18,IF($E$14=2009,Estado!$FA18,IF(Bogotá!$E$14=2008,Estado!$FY18,IF($E$14=2013,Estado!$BI18))))))</f>
        <v>239.0399999999994</v>
      </c>
      <c r="U150" s="125">
        <f>IF($E$14=2012,Estado!CH18,IF($E$14=2011,Estado!DF18,IF($E$14=2010,Estado!ED18,IF($E$14=2009,Estado!FB18,IF(Bogotá!$E$14=2008,Estado!FZ18,IF($E$14=2013,Estado!BJ18))))))</f>
        <v>0.76576100000000002</v>
      </c>
      <c r="V150" s="124">
        <f>IF($E$14=2012,"0",IF($E$14=2011,"0",IF($E$14=2010,"0",IF($E$14=2009,"0",IF(Bogotá!$E$14=2008,"0",IF($E$14=2013,Hoja1!AM18))))))</f>
        <v>252.91999999999993</v>
      </c>
      <c r="W150" s="125">
        <f>IF($E$14=2012,"0",IF($E$14=2011,"0",IF($E$14=2010,"0",IF($E$14=2009,"0",IF(Bogotá!$E$14=2008,"0",IF($E$14=2013,Hoja1!AN18))))))</f>
        <v>0.38540777764232625</v>
      </c>
      <c r="X150" s="124">
        <f>IF($E$14=2012,"0",IF($E$14=2011,"0",IF($E$14=2010,"0",IF($E$14=2009,"0",IF(Bogotá!$E$14=2008,"0",IF($E$14=2013,Hoja1!AO18))))))</f>
        <v>71.009999999999991</v>
      </c>
      <c r="Y150" s="125">
        <f>IF($E$14=2012,"0",IF($E$14=2011,"0",IF($E$14=2010,"0",IF($E$14=2009,"0",IF(Bogotá!$E$14=2008,"0",IF($E$14=2013,Hoja1!AP18))))))</f>
        <v>0.10820736315981967</v>
      </c>
      <c r="Z150" s="124">
        <f>IF($E$14=2012,"0",IF($E$14=2011,"0",IF($E$14=2010,"0",IF($E$14=2009,"0",IF(Bogotá!$E$14=2008,"0",IF($E$14=2013,Hoja1!AQ18))))))</f>
        <v>332.30999999999932</v>
      </c>
      <c r="AA150" s="125">
        <f>IF($E$14=2012,"0",IF($E$14=2011,"0",IF($E$14=2010,"0",IF($E$14=2009,"0",IF(Bogotá!$E$14=2008,"0",IF($E$14=2013,Hoja1!AR18))))))</f>
        <v>0.50638485919785392</v>
      </c>
      <c r="AB150" s="124">
        <v>88.649999999999977</v>
      </c>
      <c r="AC150" s="125">
        <v>0.94288449266113583</v>
      </c>
      <c r="AD150" s="124">
        <v>1.81</v>
      </c>
      <c r="AE150" s="125">
        <v>1.9251223144011918E-2</v>
      </c>
      <c r="AF150" s="124">
        <v>3.56</v>
      </c>
      <c r="AG150" s="125">
        <v>3.7864284194852167E-2</v>
      </c>
      <c r="AH150" s="124">
        <v>75.81</v>
      </c>
      <c r="AI150" s="125">
        <v>0.70658961692608835</v>
      </c>
      <c r="AJ150" s="124">
        <v>17.419999999999995</v>
      </c>
      <c r="AK150" s="125">
        <v>0.162363687202908</v>
      </c>
      <c r="AL150" s="124">
        <v>14.059999999999992</v>
      </c>
      <c r="AM150" s="125">
        <v>0.13104669587100376</v>
      </c>
    </row>
    <row r="151" spans="3:39" s="124" customFormat="1" x14ac:dyDescent="0.25">
      <c r="C151" s="132" t="s">
        <v>19</v>
      </c>
      <c r="D151" s="124">
        <f>IF($E$14=2012,Estado!$BQ19,IF($E$14=2011,Estado!$CO19,IF($E$14=2010,Estado!$DM19,IF($E$14=2009,Estado!$EK19,IF(Bogotá!$E$14=2008,Estado!$FI19,IF($E$14=2013,Estado!$AS19))))))</f>
        <v>188.66000000000008</v>
      </c>
      <c r="E151" s="125">
        <f>IF($E$14=2012,Estado!BR19,IF($E$14=2011,Estado!CP19,IF($E$14=2010,Estado!DN19,IF($E$14=2009,Estado!EL19,IF(Bogotá!$E$14=2008,Estado!FJ19,IF($E$14=2013,Estado!AT19))))))</f>
        <v>0.74981121577043852</v>
      </c>
      <c r="F151" s="124">
        <f>IF($E$14=2012,Estado!$BS19,IF($E$14=2011,Estado!$CQ19,IF($E$14=2010,Estado!$DO19,IF($E$14=2009,Estado!$EM19,IF(Bogotá!$E$14=2008,Estado!$FK19,IF($E$14=2013,Estado!$AU19))))))</f>
        <v>48.88000000000001</v>
      </c>
      <c r="G151" s="125">
        <f>IF($E$14=2012,Estado!BT19,IF($E$14=2011,Estado!CR19,IF($E$14=2010,Estado!DP19,IF($E$14=2009,Estado!EN19,IF(Bogotá!$E$14=2008,Estado!FL19,IF($E$14=2013,Estado!AV19))))))</f>
        <v>0.19426890823099238</v>
      </c>
      <c r="H151" s="124">
        <f>IF($E$14=2012,Estado!$BU19,IF($E$14=2011,Estado!$CS19,IF($E$14=2010,Estado!$DQ19,IF($E$14=2009,Estado!$EO19,IF(Bogotá!$E$14=2008,Estado!$FM19,IF($E$14=2013,Estado!$AW19))))))</f>
        <v>14.069999999999995</v>
      </c>
      <c r="I151" s="125">
        <f>IF($E$14=2012,Estado!BV19,IF($E$14=2011,Estado!CT19,IF($E$14=2010,Estado!DR19,IF($E$14=2009,Estado!EP19,IF(Bogotá!$E$14=2008,Estado!FN19,IF($E$14=2013,Estado!AX19))))))</f>
        <v>5.591987599856918E-2</v>
      </c>
      <c r="J151" s="124">
        <f>IF($E$14=2012,Estado!$BW19,IF($E$14=2011,Estado!$CU19,IF($E$14=2010,Estado!$DS19,IF($E$14=2009,Estado!$EQ19,IF(Bogotá!$E$14=2008,Estado!$FO19,IF($E$14=2013,Estado!$AY19))))))</f>
        <v>80.370000000000118</v>
      </c>
      <c r="K151" s="125">
        <f>IF($E$14=2012,Estado!BX19,IF($E$14=2011,Estado!CV19,IF($E$14=2010,Estado!DT19,IF($E$14=2009,Estado!ER19,IF(Bogotá!$E$14=2008,Estado!FP19,IF($E$14=2013,Estado!AZ19))))))</f>
        <v>0.48901699999999998</v>
      </c>
      <c r="L151" s="124">
        <f>IF($E$14=2012,Estado!BY19,IF($E$14=2011,Estado!$CW19,IF($E$14=2010,Estado!$DU19,IF($E$14=2009,Estado!$ES19,IF(Bogotá!$E$14=2008,Estado!$FQ19,IF($E$14=2013,Estado!$BA19))))))</f>
        <v>13.200000000000001</v>
      </c>
      <c r="M151" s="125">
        <f>IF($E$14=2012,Estado!BZ19,IF($E$14=2011,Estado!CX19,IF($E$14=2010,Estado!DV19,IF($E$14=2009,Estado!ET19,IF(Bogotá!$E$14=2008,Estado!FR19,IF($E$14=2013,Estado!BB19))))))</f>
        <v>8.0315999999999999E-2</v>
      </c>
      <c r="N151" s="124">
        <f>IF($E$14=2012,Estado!$CA19,IF($E$14=2011,Estado!$CY19,IF($E$14=2010,Estado!$DW19,IF($E$14=2009,Estado!$EU19,IF(Bogotá!$E$14=2008,Estado!$FS19,IF($E$14=2013,Estado!$BC19))))))</f>
        <v>70.779999999999959</v>
      </c>
      <c r="O151" s="125">
        <f>IF($E$14=2012,Estado!CB19,IF($E$14=2011,Estado!CZ19,IF($E$14=2010,Estado!DX19,IF($E$14=2009,Estado!EV19,IF(Bogotá!$E$14=2008,Estado!FT19,IF($E$14=2013,Estado!BD19))))))</f>
        <v>0.43066599999999999</v>
      </c>
      <c r="P151" s="124">
        <f>IF($E$14=2012,Estado!CC19,IF($E$14=2011,Estado!$DA19,IF($E$14=2010,Estado!$DY19,IF($E$14=2009,Estado!$EW19,IF(Bogotá!$E$14=2008,Estado!$FU19,IF($E$14=2013,Estado!$BE19))))))</f>
        <v>67.30999999999996</v>
      </c>
      <c r="Q151" s="125">
        <f>IF($E$14=2012,Estado!CD19,IF($E$14=2011,Estado!DB19,IF($E$14=2010,Estado!DZ19,IF($E$14=2009,Estado!EX19,IF(Bogotá!$E$14=2008,Estado!FV19,IF($E$14=2013,Estado!BF19))))))</f>
        <v>0.25066100000000002</v>
      </c>
      <c r="R151" s="124">
        <f>IF($E$14=2012,Estado!$CE19,IF($E$14=2011,Estado!$DC19,IF($E$14=2010,Estado!$EA19,IF($E$14=2009,Estado!$EY19,IF(Bogotá!$E$14=2008,Estado!$FW19,IF($E$14=2013,Estado!$BG19))))))</f>
        <v>33.100000000000009</v>
      </c>
      <c r="S151" s="125">
        <f>IF($E$14=2012,Estado!CF19,IF($E$14=2011,Estado!DD19,IF($E$14=2010,Estado!EB19,IF($E$14=2009,Estado!EZ19,IF(Bogotá!$E$14=2008,Estado!FX19,IF($E$14=2013,Estado!BH19))))))</f>
        <v>0.123264</v>
      </c>
      <c r="T151" s="124">
        <f>IF($E$14=2012,Estado!$CG19,IF($E$14=2011,Estado!$DE19,IF($E$14=2010,Estado!$EC19,IF($E$14=2009,Estado!$FA19,IF(Bogotá!$E$14=2008,Estado!$FY19,IF($E$14=2013,Estado!$BI19))))))</f>
        <v>168.12000000000006</v>
      </c>
      <c r="U151" s="125">
        <f>IF($E$14=2012,Estado!CH19,IF($E$14=2011,Estado!DF19,IF($E$14=2010,Estado!ED19,IF($E$14=2009,Estado!FB19,IF(Bogotá!$E$14=2008,Estado!FZ19,IF($E$14=2013,Estado!BJ19))))))</f>
        <v>0.62607500000000005</v>
      </c>
      <c r="V151" s="124">
        <f>IF($E$14=2012,"0",IF($E$14=2011,"0",IF($E$14=2010,"0",IF($E$14=2009,"0",IF(Bogotá!$E$14=2008,"0",IF($E$14=2013,Hoja1!AM19))))))</f>
        <v>336.34000000000015</v>
      </c>
      <c r="W151" s="125">
        <f>IF($E$14=2012,"0",IF($E$14=2011,"0",IF($E$14=2010,"0",IF($E$14=2009,"0",IF(Bogotá!$E$14=2008,"0",IF($E$14=2013,Hoja1!AN19))))))</f>
        <v>0.49137313912548031</v>
      </c>
      <c r="X151" s="124">
        <f>IF($E$14=2012,"0",IF($E$14=2011,"0",IF($E$14=2010,"0",IF($E$14=2009,"0",IF(Bogotá!$E$14=2008,"0",IF($E$14=2013,Hoja1!AO19))))))</f>
        <v>95.180000000000021</v>
      </c>
      <c r="Y151" s="125">
        <f>IF($E$14=2012,"0",IF($E$14=2011,"0",IF($E$14=2010,"0",IF($E$14=2009,"0",IF(Bogotá!$E$14=2008,"0",IF($E$14=2013,Hoja1!AP19))))))</f>
        <v>0.13905243319843968</v>
      </c>
      <c r="Z151" s="124">
        <f>IF($E$14=2012,"0",IF($E$14=2011,"0",IF($E$14=2010,"0",IF($E$14=2009,"0",IF(Bogotá!$E$14=2008,"0",IF($E$14=2013,Hoja1!AQ19))))))</f>
        <v>252.97000000000003</v>
      </c>
      <c r="AA151" s="125">
        <f>IF($E$14=2012,"0",IF($E$14=2011,"0",IF($E$14=2010,"0",IF($E$14=2009,"0",IF(Bogotá!$E$14=2008,"0",IF($E$14=2013,Hoja1!AR19))))))</f>
        <v>0.3695744276760799</v>
      </c>
      <c r="AB151" s="124">
        <v>63.840000000000011</v>
      </c>
      <c r="AC151" s="125">
        <v>0.69740004369674446</v>
      </c>
      <c r="AD151" s="124">
        <v>26.440000000000012</v>
      </c>
      <c r="AE151" s="125">
        <v>0.28883548175660917</v>
      </c>
      <c r="AF151" s="124">
        <v>1.2599999999999998</v>
      </c>
      <c r="AG151" s="125">
        <v>1.3764474546646267E-2</v>
      </c>
      <c r="AH151" s="124">
        <v>124.82000000000008</v>
      </c>
      <c r="AI151" s="125">
        <v>0.77978384456800165</v>
      </c>
      <c r="AJ151" s="124">
        <v>22.439999999999998</v>
      </c>
      <c r="AK151" s="125">
        <v>0.14018866745798705</v>
      </c>
      <c r="AL151" s="124">
        <v>12.809999999999995</v>
      </c>
      <c r="AM151" s="125">
        <v>8.0027487974011297E-2</v>
      </c>
    </row>
    <row r="152" spans="3:39" s="124" customFormat="1" x14ac:dyDescent="0.25">
      <c r="C152" s="132" t="s">
        <v>20</v>
      </c>
      <c r="D152" s="124">
        <f>IF($E$14=2012,Estado!$BQ20,IF($E$14=2011,Estado!$CO20,IF($E$14=2010,Estado!$DM20,IF($E$14=2009,Estado!$EK20,IF(Bogotá!$E$14=2008,Estado!$FI20,IF($E$14=2013,Estado!$AS20))))))</f>
        <v>91.010000000000076</v>
      </c>
      <c r="E152" s="125">
        <f>IF($E$14=2012,Estado!BR20,IF($E$14=2011,Estado!CP20,IF($E$14=2010,Estado!DN20,IF($E$14=2009,Estado!EL20,IF(Bogotá!$E$14=2008,Estado!FJ20,IF($E$14=2013,Estado!AT20))))))</f>
        <v>0.71318862158138085</v>
      </c>
      <c r="F152" s="124">
        <f>IF($E$14=2012,Estado!$BS20,IF($E$14=2011,Estado!$CQ20,IF($E$14=2010,Estado!$DO20,IF($E$14=2009,Estado!$EM20,IF(Bogotá!$E$14=2008,Estado!$FK20,IF($E$14=2013,Estado!$AU20))))))</f>
        <v>23.369999999999997</v>
      </c>
      <c r="G152" s="125">
        <f>IF($E$14=2012,Estado!BT20,IF($E$14=2011,Estado!CR20,IF($E$14=2010,Estado!DP20,IF($E$14=2009,Estado!EN20,IF(Bogotá!$E$14=2008,Estado!FL20,IF($E$14=2013,Estado!AV20))))))</f>
        <v>0.1831361178591018</v>
      </c>
      <c r="H152" s="124">
        <f>IF($E$14=2012,Estado!$BU20,IF($E$14=2011,Estado!$CS20,IF($E$14=2010,Estado!$DQ20,IF($E$14=2009,Estado!$EO20,IF(Bogotá!$E$14=2008,Estado!$FM20,IF($E$14=2013,Estado!$AW20))))))</f>
        <v>13.230000000000004</v>
      </c>
      <c r="I152" s="125">
        <f>IF($E$14=2012,Estado!BV20,IF($E$14=2011,Estado!CT20,IF($E$14=2010,Estado!DR20,IF($E$14=2009,Estado!EP20,IF(Bogotá!$E$14=2008,Estado!FN20,IF($E$14=2013,Estado!AX20))))))</f>
        <v>0.10367526055951724</v>
      </c>
      <c r="J152" s="124">
        <f>IF($E$14=2012,Estado!$BW20,IF($E$14=2011,Estado!$CU20,IF($E$14=2010,Estado!$DS20,IF($E$14=2009,Estado!$EQ20,IF(Bogotá!$E$14=2008,Estado!$FO20,IF($E$14=2013,Estado!$AY20))))))</f>
        <v>48.04</v>
      </c>
      <c r="K152" s="125">
        <f>IF($E$14=2012,Estado!BX20,IF($E$14=2011,Estado!CV20,IF($E$14=2010,Estado!DT20,IF($E$14=2009,Estado!ER20,IF(Bogotá!$E$14=2008,Estado!FP20,IF($E$14=2013,Estado!AZ20))))))</f>
        <v>0.38993499999999998</v>
      </c>
      <c r="L152" s="124">
        <f>IF($E$14=2012,Estado!BY20,IF($E$14=2011,Estado!$CW20,IF($E$14=2010,Estado!$DU20,IF($E$14=2009,Estado!$ES20,IF(Bogotá!$E$14=2008,Estado!$FQ20,IF($E$14=2013,Estado!$BA20))))))</f>
        <v>26.629999999999992</v>
      </c>
      <c r="M152" s="125">
        <f>IF($E$14=2012,Estado!BZ20,IF($E$14=2011,Estado!CX20,IF($E$14=2010,Estado!DV20,IF($E$14=2009,Estado!ET20,IF(Bogotá!$E$14=2008,Estado!FR20,IF($E$14=2013,Estado!BB20))))))</f>
        <v>0.21615300000000001</v>
      </c>
      <c r="N152" s="124">
        <f>IF($E$14=2012,Estado!$CA20,IF($E$14=2011,Estado!$CY20,IF($E$14=2010,Estado!$DW20,IF($E$14=2009,Estado!$EU20,IF(Bogotá!$E$14=2008,Estado!$FS20,IF($E$14=2013,Estado!$BC20))))))</f>
        <v>48.52999999999998</v>
      </c>
      <c r="O152" s="125">
        <f>IF($E$14=2012,Estado!CB20,IF($E$14=2011,Estado!CZ20,IF($E$14=2010,Estado!DX20,IF($E$14=2009,Estado!EV20,IF(Bogotá!$E$14=2008,Estado!FT20,IF($E$14=2013,Estado!BD20))))))</f>
        <v>0.39391199999999998</v>
      </c>
      <c r="P152" s="124">
        <f>IF($E$14=2012,Estado!CC20,IF($E$14=2011,Estado!$DA20,IF($E$14=2010,Estado!$DY20,IF($E$14=2009,Estado!$EW20,IF(Bogotá!$E$14=2008,Estado!$FU20,IF($E$14=2013,Estado!$BE20))))))</f>
        <v>74.150000000000063</v>
      </c>
      <c r="Q152" s="125">
        <f>IF($E$14=2012,Estado!CD20,IF($E$14=2011,Estado!DB20,IF($E$14=2010,Estado!DZ20,IF($E$14=2009,Estado!EX20,IF(Bogotá!$E$14=2008,Estado!FV20,IF($E$14=2013,Estado!BF20))))))</f>
        <v>0.39449899999999999</v>
      </c>
      <c r="R152" s="124">
        <f>IF($E$14=2012,Estado!$CE20,IF($E$14=2011,Estado!$DC20,IF($E$14=2010,Estado!$EA20,IF($E$14=2009,Estado!$EY20,IF(Bogotá!$E$14=2008,Estado!$FW20,IF($E$14=2013,Estado!$BG20))))))</f>
        <v>47.719999999999949</v>
      </c>
      <c r="S152" s="125">
        <f>IF($E$14=2012,Estado!CF20,IF($E$14=2011,Estado!DD20,IF($E$14=2010,Estado!EB20,IF($E$14=2009,Estado!EZ20,IF(Bogotá!$E$14=2008,Estado!FX20,IF($E$14=2013,Estado!BH20))))))</f>
        <v>0.253884</v>
      </c>
      <c r="T152" s="124">
        <f>IF($E$14=2012,Estado!$CG20,IF($E$14=2011,Estado!$DE20,IF($E$14=2010,Estado!$EC20,IF($E$14=2009,Estado!$FA20,IF(Bogotá!$E$14=2008,Estado!$FY20,IF($E$14=2013,Estado!$BI20))))))</f>
        <v>66.09</v>
      </c>
      <c r="U152" s="125">
        <f>IF($E$14=2012,Estado!CH20,IF($E$14=2011,Estado!DF20,IF($E$14=2010,Estado!ED20,IF($E$14=2009,Estado!FB20,IF(Bogotá!$E$14=2008,Estado!FZ20,IF($E$14=2013,Estado!BJ20))))))</f>
        <v>0.35161700000000001</v>
      </c>
      <c r="V152" s="124">
        <f>IF($E$14=2012,"0",IF($E$14=2011,"0",IF($E$14=2010,"0",IF($E$14=2009,"0",IF(Bogotá!$E$14=2008,"0",IF($E$14=2013,Hoja1!AM20))))))</f>
        <v>213.20000000000013</v>
      </c>
      <c r="W152" s="125">
        <f>IF($E$14=2012,"0",IF($E$14=2011,"0",IF($E$14=2010,"0",IF($E$14=2009,"0",IF(Bogotá!$E$14=2008,"0",IF($E$14=2013,Hoja1!AN20))))))</f>
        <v>0.48590377646603022</v>
      </c>
      <c r="X152" s="124">
        <f>IF($E$14=2012,"0",IF($E$14=2011,"0",IF($E$14=2010,"0",IF($E$14=2009,"0",IF(Bogotá!$E$14=2008,"0",IF($E$14=2013,Hoja1!AO20))))))</f>
        <v>97.719999999999942</v>
      </c>
      <c r="Y152" s="125">
        <f>IF($E$14=2012,"0",IF($E$14=2011,"0",IF($E$14=2010,"0",IF($E$14=2009,"0",IF(Bogotá!$E$14=2008,"0",IF($E$14=2013,Hoja1!AP20))))))</f>
        <v>0.22271349454155917</v>
      </c>
      <c r="Z152" s="124">
        <f>IF($E$14=2012,"0",IF($E$14=2011,"0",IF($E$14=2010,"0",IF($E$14=2009,"0",IF(Bogotá!$E$14=2008,"0",IF($E$14=2013,Hoja1!AQ20))))))</f>
        <v>127.85</v>
      </c>
      <c r="AA152" s="125">
        <f>IF($E$14=2012,"0",IF($E$14=2011,"0",IF($E$14=2010,"0",IF($E$14=2009,"0",IF(Bogotá!$E$14=2008,"0",IF($E$14=2013,Hoja1!AR20))))))</f>
        <v>0.29138272899241052</v>
      </c>
      <c r="AB152" s="124">
        <v>50.520000000000039</v>
      </c>
      <c r="AC152" s="125">
        <v>0.80587015472962209</v>
      </c>
      <c r="AD152" s="124">
        <v>8.93</v>
      </c>
      <c r="AE152" s="125">
        <v>0.14244696123783687</v>
      </c>
      <c r="AF152" s="124">
        <v>3.24</v>
      </c>
      <c r="AG152" s="125">
        <v>5.1682884032541045E-2</v>
      </c>
      <c r="AH152" s="124">
        <v>40.490000000000038</v>
      </c>
      <c r="AI152" s="125">
        <v>0.62369069624152818</v>
      </c>
      <c r="AJ152" s="124">
        <v>14.44</v>
      </c>
      <c r="AK152" s="125">
        <v>0.22242760320394314</v>
      </c>
      <c r="AL152" s="124">
        <v>9.9900000000000038</v>
      </c>
      <c r="AM152" s="125">
        <v>0.1538817005545286</v>
      </c>
    </row>
    <row r="153" spans="3:39" s="124" customFormat="1" x14ac:dyDescent="0.25">
      <c r="C153" s="132" t="s">
        <v>21</v>
      </c>
      <c r="D153" s="124">
        <f>IF($E$14=2012,Estado!$BQ21,IF($E$14=2011,Estado!$CO21,IF($E$14=2010,Estado!$DM21,IF($E$14=2009,Estado!$EK21,IF(Bogotá!$E$14=2008,Estado!$FI21,IF($E$14=2013,Estado!$AS21))))))</f>
        <v>44.620000000000005</v>
      </c>
      <c r="E153" s="125">
        <f>IF($E$14=2012,Estado!BR21,IF($E$14=2011,Estado!CP21,IF($E$14=2010,Estado!DN21,IF($E$14=2009,Estado!EL21,IF(Bogotá!$E$14=2008,Estado!FJ21,IF($E$14=2013,Estado!AT21))))))</f>
        <v>0.6002959773980896</v>
      </c>
      <c r="F153" s="124">
        <f>IF($E$14=2012,Estado!$BS21,IF($E$14=2011,Estado!$CQ21,IF($E$14=2010,Estado!$DO21,IF($E$14=2009,Estado!$EM21,IF(Bogotá!$E$14=2008,Estado!$FK21,IF($E$14=2013,Estado!$AU21))))))</f>
        <v>20.559999999999995</v>
      </c>
      <c r="G153" s="125">
        <f>IF($E$14=2012,Estado!BT21,IF($E$14=2011,Estado!CR21,IF($E$14=2010,Estado!DP21,IF($E$14=2009,Estado!EN21,IF(Bogotá!$E$14=2008,Estado!FL21,IF($E$14=2013,Estado!AV21))))))</f>
        <v>0.27660433203282647</v>
      </c>
      <c r="H153" s="124">
        <f>IF($E$14=2012,Estado!$BU21,IF($E$14=2011,Estado!$CS21,IF($E$14=2010,Estado!$DQ21,IF($E$14=2009,Estado!$EO21,IF(Bogotá!$E$14=2008,Estado!$FM21,IF($E$14=2013,Estado!$AW21))))))</f>
        <v>9.1499999999999986</v>
      </c>
      <c r="I153" s="125">
        <f>IF($E$14=2012,Estado!BV21,IF($E$14=2011,Estado!CT21,IF($E$14=2010,Estado!DR21,IF($E$14=2009,Estado!EP21,IF(Bogotá!$E$14=2008,Estado!FN21,IF($E$14=2013,Estado!AX21))))))</f>
        <v>0.12309969056908378</v>
      </c>
      <c r="J153" s="124">
        <f>IF($E$14=2012,Estado!$BW21,IF($E$14=2011,Estado!$CU21,IF($E$14=2010,Estado!$DS21,IF($E$14=2009,Estado!$EQ21,IF(Bogotá!$E$14=2008,Estado!$FO21,IF($E$14=2013,Estado!$AY21))))))</f>
        <v>22.570000000000011</v>
      </c>
      <c r="K153" s="125">
        <f>IF($E$14=2012,Estado!BX21,IF($E$14=2011,Estado!CV21,IF($E$14=2010,Estado!DT21,IF($E$14=2009,Estado!ER21,IF(Bogotá!$E$14=2008,Estado!FP21,IF($E$14=2013,Estado!AZ21))))))</f>
        <v>0.325685</v>
      </c>
      <c r="L153" s="124">
        <f>IF($E$14=2012,Estado!BY21,IF($E$14=2011,Estado!$CW21,IF($E$14=2010,Estado!$DU21,IF($E$14=2009,Estado!$ES21,IF(Bogotá!$E$14=2008,Estado!$FQ21,IF($E$14=2013,Estado!$BA21))))))</f>
        <v>9.2899999999999974</v>
      </c>
      <c r="M153" s="125">
        <f>IF($E$14=2012,Estado!BZ21,IF($E$14=2011,Estado!CX21,IF($E$14=2010,Estado!DV21,IF($E$14=2009,Estado!ET21,IF(Bogotá!$E$14=2008,Estado!FR21,IF($E$14=2013,Estado!BB21))))))</f>
        <v>0.13405500000000001</v>
      </c>
      <c r="N153" s="124">
        <f>IF($E$14=2012,Estado!$CA21,IF($E$14=2011,Estado!$CY21,IF($E$14=2010,Estado!$DW21,IF($E$14=2009,Estado!$EU21,IF(Bogotá!$E$14=2008,Estado!$FS21,IF($E$14=2013,Estado!$BC21))))))</f>
        <v>37.439999999999991</v>
      </c>
      <c r="O153" s="125">
        <f>IF($E$14=2012,Estado!CB21,IF($E$14=2011,Estado!CZ21,IF($E$14=2010,Estado!DX21,IF($E$14=2009,Estado!EV21,IF(Bogotá!$E$14=2008,Estado!FT21,IF($E$14=2013,Estado!BD21))))))</f>
        <v>0.54025999999999996</v>
      </c>
      <c r="P153" s="124">
        <f>IF($E$14=2012,Estado!CC21,IF($E$14=2011,Estado!$DA21,IF($E$14=2010,Estado!$DY21,IF($E$14=2009,Estado!$EW21,IF(Bogotá!$E$14=2008,Estado!$FU21,IF($E$14=2013,Estado!$BE21))))))</f>
        <v>71.020000000000039</v>
      </c>
      <c r="Q153" s="125">
        <f>IF($E$14=2012,Estado!CD21,IF($E$14=2011,Estado!DB21,IF($E$14=2010,Estado!DZ21,IF($E$14=2009,Estado!EX21,IF(Bogotá!$E$14=2008,Estado!FV21,IF($E$14=2013,Estado!BF21))))))</f>
        <v>0.51445099999999999</v>
      </c>
      <c r="R153" s="124">
        <f>IF($E$14=2012,Estado!$CE21,IF($E$14=2011,Estado!$DC21,IF($E$14=2010,Estado!$EA21,IF($E$14=2009,Estado!$EY21,IF(Bogotá!$E$14=2008,Estado!$FW21,IF($E$14=2013,Estado!$BG21))))))</f>
        <v>34.339999999999989</v>
      </c>
      <c r="S153" s="125">
        <f>IF($E$14=2012,Estado!CF21,IF($E$14=2011,Estado!DD21,IF($E$14=2010,Estado!EB21,IF($E$14=2009,Estado!EZ21,IF(Bogotá!$E$14=2008,Estado!FX21,IF($E$14=2013,Estado!BH21))))))</f>
        <v>0.24875</v>
      </c>
      <c r="T153" s="124">
        <f>IF($E$14=2012,Estado!$CG21,IF($E$14=2011,Estado!$DE21,IF($E$14=2010,Estado!$EC21,IF($E$14=2009,Estado!$FA21,IF(Bogotá!$E$14=2008,Estado!$FY21,IF($E$14=2013,Estado!$BI21))))))</f>
        <v>32.690000000000019</v>
      </c>
      <c r="U153" s="125">
        <f>IF($E$14=2012,Estado!CH21,IF($E$14=2011,Estado!DF21,IF($E$14=2010,Estado!ED21,IF($E$14=2009,Estado!FB21,IF(Bogotá!$E$14=2008,Estado!FZ21,IF($E$14=2013,Estado!BJ21))))))</f>
        <v>0.23679800000000001</v>
      </c>
      <c r="V153" s="124">
        <f>IF($E$14=2012,"0",IF($E$14=2011,"0",IF($E$14=2010,"0",IF($E$14=2009,"0",IF(Bogotá!$E$14=2008,"0",IF($E$14=2013,Hoja1!AM21))))))</f>
        <v>138.21000000000004</v>
      </c>
      <c r="W153" s="125">
        <f>IF($E$14=2012,"0",IF($E$14=2011,"0",IF($E$14=2010,"0",IF($E$14=2009,"0",IF(Bogotá!$E$14=2008,"0",IF($E$14=2013,Hoja1!AN21))))))</f>
        <v>0.49066316387389947</v>
      </c>
      <c r="X153" s="124">
        <f>IF($E$14=2012,"0",IF($E$14=2011,"0",IF($E$14=2010,"0",IF($E$14=2009,"0",IF(Bogotá!$E$14=2008,"0",IF($E$14=2013,Hoja1!AO21))))))</f>
        <v>64.189999999999984</v>
      </c>
      <c r="Y153" s="125">
        <f>IF($E$14=2012,"0",IF($E$14=2011,"0",IF($E$14=2010,"0",IF($E$14=2009,"0",IF(Bogotá!$E$14=2008,"0",IF($E$14=2013,Hoja1!AP21))))))</f>
        <v>0.22788270377733588</v>
      </c>
      <c r="Z153" s="124">
        <f>IF($E$14=2012,"0",IF($E$14=2011,"0",IF($E$14=2010,"0",IF($E$14=2009,"0",IF(Bogotá!$E$14=2008,"0",IF($E$14=2013,Hoja1!AQ21))))))</f>
        <v>79.28</v>
      </c>
      <c r="AA153" s="125">
        <f>IF($E$14=2012,"0",IF($E$14=2011,"0",IF($E$14=2010,"0",IF($E$14=2009,"0",IF(Bogotá!$E$14=2008,"0",IF($E$14=2013,Hoja1!AR21))))))</f>
        <v>0.28145413234876449</v>
      </c>
      <c r="AB153" s="124">
        <v>5.5399999999999991</v>
      </c>
      <c r="AC153" s="125">
        <v>0.26181474480151229</v>
      </c>
      <c r="AD153" s="124">
        <v>11.579999999999997</v>
      </c>
      <c r="AE153" s="125">
        <v>0.54725897920604905</v>
      </c>
      <c r="AF153" s="124">
        <v>4.04</v>
      </c>
      <c r="AG153" s="125">
        <v>0.19092627599243858</v>
      </c>
      <c r="AH153" s="124">
        <v>39.080000000000005</v>
      </c>
      <c r="AI153" s="125">
        <v>0.73500094037991359</v>
      </c>
      <c r="AJ153" s="124">
        <v>8.9799999999999986</v>
      </c>
      <c r="AK153" s="125">
        <v>0.16889223246191459</v>
      </c>
      <c r="AL153" s="124">
        <v>5.1099999999999985</v>
      </c>
      <c r="AM153" s="125">
        <v>9.610682715817187E-2</v>
      </c>
    </row>
    <row r="154" spans="3:39" s="124" customFormat="1" x14ac:dyDescent="0.25">
      <c r="C154" s="132" t="s">
        <v>22</v>
      </c>
      <c r="D154" s="124">
        <f>IF($E$14=2012,Estado!$BQ22,IF($E$14=2011,Estado!$CO22,IF($E$14=2010,Estado!$DM22,IF($E$14=2009,Estado!$EK22,IF(Bogotá!$E$14=2008,Estado!$FI22,IF($E$14=2013,Estado!$AS22))))))</f>
        <v>255.09999999999997</v>
      </c>
      <c r="E154" s="125">
        <f>IF($E$14=2012,Estado!BR22,IF($E$14=2011,Estado!CP22,IF($E$14=2010,Estado!DN22,IF($E$14=2009,Estado!EL22,IF(Bogotá!$E$14=2008,Estado!FJ22,IF($E$14=2013,Estado!AT22))))))</f>
        <v>0.79567075262780329</v>
      </c>
      <c r="F154" s="124">
        <f>IF($E$14=2012,Estado!$BS22,IF($E$14=2011,Estado!$CQ22,IF($E$14=2010,Estado!$DO22,IF($E$14=2009,Estado!$EM22,IF(Bogotá!$E$14=2008,Estado!$FK22,IF($E$14=2013,Estado!$AU22))))))</f>
        <v>41.080000000000005</v>
      </c>
      <c r="G154" s="125">
        <f>IF($E$14=2012,Estado!BT22,IF($E$14=2011,Estado!CR22,IF($E$14=2010,Estado!DP22,IF($E$14=2009,Estado!EN22,IF(Bogotá!$E$14=2008,Estado!FL22,IF($E$14=2013,Estado!AV22))))))</f>
        <v>0.1281307507563707</v>
      </c>
      <c r="H154" s="124">
        <f>IF($E$14=2012,Estado!$BU22,IF($E$14=2011,Estado!$CS22,IF($E$14=2010,Estado!$DQ22,IF($E$14=2009,Estado!$EO22,IF(Bogotá!$E$14=2008,Estado!$FM22,IF($E$14=2013,Estado!$AW22))))))</f>
        <v>24.430000000000007</v>
      </c>
      <c r="I154" s="125">
        <f>IF($E$14=2012,Estado!BV22,IF($E$14=2011,Estado!CT22,IF($E$14=2010,Estado!DR22,IF($E$14=2009,Estado!EP22,IF(Bogotá!$E$14=2008,Estado!FN22,IF($E$14=2013,Estado!AX22))))))</f>
        <v>7.6198496615826117E-2</v>
      </c>
      <c r="J154" s="124">
        <f>IF($E$14=2012,Estado!$BW22,IF($E$14=2011,Estado!$CU22,IF($E$14=2010,Estado!$DS22,IF($E$14=2009,Estado!$EQ22,IF(Bogotá!$E$14=2008,Estado!$FO22,IF($E$14=2013,Estado!$AY22))))))</f>
        <v>124.05999999999987</v>
      </c>
      <c r="K154" s="125">
        <f>IF($E$14=2012,Estado!BX22,IF($E$14=2011,Estado!CV22,IF($E$14=2010,Estado!DT22,IF($E$14=2009,Estado!ER22,IF(Bogotá!$E$14=2008,Estado!FP22,IF($E$14=2013,Estado!AZ22))))))</f>
        <v>0.57023299999999999</v>
      </c>
      <c r="L154" s="124">
        <f>IF($E$14=2012,Estado!BY22,IF($E$14=2011,Estado!$CW22,IF($E$14=2010,Estado!$DU22,IF($E$14=2009,Estado!$ES22,IF(Bogotá!$E$14=2008,Estado!$FQ22,IF($E$14=2013,Estado!$BA22))))))</f>
        <v>35.989999999999988</v>
      </c>
      <c r="M154" s="125">
        <f>IF($E$14=2012,Estado!BZ22,IF($E$14=2011,Estado!CX22,IF($E$14=2010,Estado!DV22,IF($E$14=2009,Estado!ET22,IF(Bogotá!$E$14=2008,Estado!FR22,IF($E$14=2013,Estado!BB22))))))</f>
        <v>0.16542599999999999</v>
      </c>
      <c r="N154" s="124">
        <f>IF($E$14=2012,Estado!$CA22,IF($E$14=2011,Estado!$CY22,IF($E$14=2010,Estado!$DW22,IF($E$14=2009,Estado!$EU22,IF(Bogotá!$E$14=2008,Estado!$FS22,IF($E$14=2013,Estado!$BC22))))))</f>
        <v>57.509999999999977</v>
      </c>
      <c r="O154" s="125">
        <f>IF($E$14=2012,Estado!CB22,IF($E$14=2011,Estado!CZ22,IF($E$14=2010,Estado!DX22,IF($E$14=2009,Estado!EV22,IF(Bogotá!$E$14=2008,Estado!FT22,IF($E$14=2013,Estado!BD22))))))</f>
        <v>0.26434099999999999</v>
      </c>
      <c r="P154" s="124">
        <f>IF($E$14=2012,Estado!CC22,IF($E$14=2011,Estado!$DA22,IF($E$14=2010,Estado!$DY22,IF($E$14=2009,Estado!$EW22,IF(Bogotá!$E$14=2008,Estado!$FU22,IF($E$14=2013,Estado!$BE22))))))</f>
        <v>93.660000000000011</v>
      </c>
      <c r="Q154" s="125">
        <f>IF($E$14=2012,Estado!CD22,IF($E$14=2011,Estado!DB22,IF($E$14=2010,Estado!DZ22,IF($E$14=2009,Estado!EX22,IF(Bogotá!$E$14=2008,Estado!FV22,IF($E$14=2013,Estado!BF22))))))</f>
        <v>0.197349</v>
      </c>
      <c r="R154" s="124">
        <f>IF($E$14=2012,Estado!$CE22,IF($E$14=2011,Estado!$DC22,IF($E$14=2010,Estado!$EA22,IF($E$14=2009,Estado!$EY22,IF(Bogotá!$E$14=2008,Estado!$FW22,IF($E$14=2013,Estado!$BG22))))))</f>
        <v>119.12000000000006</v>
      </c>
      <c r="S154" s="125">
        <f>IF($E$14=2012,Estado!CF22,IF($E$14=2011,Estado!DD22,IF($E$14=2010,Estado!EB22,IF($E$14=2009,Estado!EZ22,IF(Bogotá!$E$14=2008,Estado!FX22,IF($E$14=2013,Estado!BH22))))))</f>
        <v>0.250996</v>
      </c>
      <c r="T154" s="124">
        <f>IF($E$14=2012,Estado!$CG22,IF($E$14=2011,Estado!$DE22,IF($E$14=2010,Estado!$EC22,IF($E$14=2009,Estado!$FA22,IF(Bogotá!$E$14=2008,Estado!$FY22,IF($E$14=2013,Estado!$BI22))))))</f>
        <v>261.81000000000068</v>
      </c>
      <c r="U154" s="125">
        <f>IF($E$14=2012,Estado!CH22,IF($E$14=2011,Estado!DF22,IF($E$14=2010,Estado!ED22,IF($E$14=2009,Estado!FB22,IF(Bogotá!$E$14=2008,Estado!FZ22,IF($E$14=2013,Estado!BJ22))))))</f>
        <v>0.55165500000000001</v>
      </c>
      <c r="V154" s="124">
        <f>IF($E$14=2012,"0",IF($E$14=2011,"0",IF($E$14=2010,"0",IF($E$14=2009,"0",IF(Bogotá!$E$14=2008,"0",IF($E$14=2013,Hoja1!AM22))))))</f>
        <v>472.81999999999988</v>
      </c>
      <c r="W154" s="125">
        <f>IF($E$14=2012,"0",IF($E$14=2011,"0",IF($E$14=2010,"0",IF($E$14=2009,"0",IF(Bogotá!$E$14=2008,"0",IF($E$14=2013,Hoja1!AN22))))))</f>
        <v>0.46686283028555586</v>
      </c>
      <c r="X154" s="124">
        <f>IF($E$14=2012,"0",IF($E$14=2011,"0",IF($E$14=2010,"0",IF($E$14=2009,"0",IF(Bogotá!$E$14=2008,"0",IF($E$14=2013,Hoja1!AO22))))))</f>
        <v>196.19000000000005</v>
      </c>
      <c r="Y154" s="125">
        <f>IF($E$14=2012,"0",IF($E$14=2011,"0",IF($E$14=2010,"0",IF($E$14=2009,"0",IF(Bogotá!$E$14=2008,"0",IF($E$14=2013,Hoja1!AP22))))))</f>
        <v>0.19371815632528924</v>
      </c>
      <c r="Z154" s="124">
        <f>IF($E$14=2012,"0",IF($E$14=2011,"0",IF($E$14=2010,"0",IF($E$14=2009,"0",IF(Bogotá!$E$14=2008,"0",IF($E$14=2013,Hoja1!AQ22))))))</f>
        <v>343.75000000000068</v>
      </c>
      <c r="AA154" s="125">
        <f>IF($E$14=2012,"0",IF($E$14=2011,"0",IF($E$14=2010,"0",IF($E$14=2009,"0",IF(Bogotá!$E$14=2008,"0",IF($E$14=2013,Hoja1!AR22))))))</f>
        <v>0.33941901338915481</v>
      </c>
      <c r="AB154" s="124">
        <v>105.26000000000006</v>
      </c>
      <c r="AC154" s="125">
        <v>0.95439296400398954</v>
      </c>
      <c r="AD154" s="124">
        <v>5.0299999999999994</v>
      </c>
      <c r="AE154" s="125">
        <v>4.5607035996010487E-2</v>
      </c>
      <c r="AF154" s="124">
        <v>0</v>
      </c>
      <c r="AG154" s="125">
        <v>0</v>
      </c>
      <c r="AH154" s="124">
        <v>149.83999999999989</v>
      </c>
      <c r="AI154" s="125">
        <v>0.71243818942563686</v>
      </c>
      <c r="AJ154" s="124">
        <v>36.050000000000004</v>
      </c>
      <c r="AK154" s="125">
        <v>0.17140547736782055</v>
      </c>
      <c r="AL154" s="124">
        <v>24.430000000000007</v>
      </c>
      <c r="AM154" s="125">
        <v>0.11615633320654249</v>
      </c>
    </row>
    <row r="155" spans="3:39" s="124" customFormat="1" x14ac:dyDescent="0.25">
      <c r="C155" s="132" t="s">
        <v>23</v>
      </c>
      <c r="D155" s="124">
        <f>IF($E$14=2012,Estado!$BQ23,IF($E$14=2011,Estado!$CO23,IF($E$14=2010,Estado!$DM23,IF($E$14=2009,Estado!$EK23,IF(Bogotá!$E$14=2008,Estado!$FI23,IF($E$14=2013,Estado!$AS23))))))</f>
        <v>9.92</v>
      </c>
      <c r="E155" s="125">
        <f>IF($E$14=2012,Estado!BR23,IF($E$14=2011,Estado!CP23,IF($E$14=2010,Estado!DN23,IF($E$14=2009,Estado!EL23,IF(Bogotá!$E$14=2008,Estado!FJ23,IF($E$14=2013,Estado!AT23))))))</f>
        <v>0.75037821482602118</v>
      </c>
      <c r="F155" s="124">
        <f>IF($E$14=2012,Estado!$BS23,IF($E$14=2011,Estado!$CQ23,IF($E$14=2010,Estado!$DO23,IF($E$14=2009,Estado!$EM23,IF(Bogotá!$E$14=2008,Estado!$FK23,IF($E$14=2013,Estado!$AU23))))))</f>
        <v>2.4499999999999997</v>
      </c>
      <c r="G155" s="125">
        <f>IF($E$14=2012,Estado!BT23,IF($E$14=2011,Estado!CR23,IF($E$14=2010,Estado!DP23,IF($E$14=2009,Estado!EN23,IF(Bogotá!$E$14=2008,Estado!FL23,IF($E$14=2013,Estado!AV23))))))</f>
        <v>0.18532526475037822</v>
      </c>
      <c r="H155" s="124">
        <f>IF($E$14=2012,Estado!$BU23,IF($E$14=2011,Estado!$CS23,IF($E$14=2010,Estado!$DQ23,IF($E$14=2009,Estado!$EO23,IF(Bogotá!$E$14=2008,Estado!$FM23,IF($E$14=2013,Estado!$AW23))))))</f>
        <v>0.85</v>
      </c>
      <c r="I155" s="125">
        <f>IF($E$14=2012,Estado!BV23,IF($E$14=2011,Estado!CT23,IF($E$14=2010,Estado!DR23,IF($E$14=2009,Estado!EP23,IF(Bogotá!$E$14=2008,Estado!FN23,IF($E$14=2013,Estado!AX23))))))</f>
        <v>6.4296520423600609E-2</v>
      </c>
      <c r="J155" s="124">
        <f>IF($E$14=2012,Estado!$BW23,IF($E$14=2011,Estado!$CU23,IF($E$14=2010,Estado!$DS23,IF($E$14=2009,Estado!$EQ23,IF(Bogotá!$E$14=2008,Estado!$FO23,IF($E$14=2013,Estado!$AY23))))))</f>
        <v>9.0499999999999972</v>
      </c>
      <c r="K155" s="125">
        <f>IF($E$14=2012,Estado!BX23,IF($E$14=2011,Estado!CV23,IF($E$14=2010,Estado!DT23,IF($E$14=2009,Estado!ER23,IF(Bogotá!$E$14=2008,Estado!FP23,IF($E$14=2013,Estado!AZ23))))))</f>
        <v>0.52191500000000002</v>
      </c>
      <c r="L155" s="124">
        <f>IF($E$14=2012,Estado!BY23,IF($E$14=2011,Estado!$CW23,IF($E$14=2010,Estado!$DU23,IF($E$14=2009,Estado!$ES23,IF(Bogotá!$E$14=2008,Estado!$FQ23,IF($E$14=2013,Estado!$BA23))))))</f>
        <v>3.2200000000000006</v>
      </c>
      <c r="M155" s="125">
        <f>IF($E$14=2012,Estado!BZ23,IF($E$14=2011,Estado!CX23,IF($E$14=2010,Estado!DV23,IF($E$14=2009,Estado!ET23,IF(Bogotá!$E$14=2008,Estado!FR23,IF($E$14=2013,Estado!BB23))))))</f>
        <v>0.185698</v>
      </c>
      <c r="N155" s="124">
        <f>IF($E$14=2012,Estado!$CA23,IF($E$14=2011,Estado!$CY23,IF($E$14=2010,Estado!$DW23,IF($E$14=2009,Estado!$EU23,IF(Bogotá!$E$14=2008,Estado!$FS23,IF($E$14=2013,Estado!$BC23))))))</f>
        <v>5.0699999999999994</v>
      </c>
      <c r="O155" s="125">
        <f>IF($E$14=2012,Estado!CB23,IF($E$14=2011,Estado!CZ23,IF($E$14=2010,Estado!DX23,IF($E$14=2009,Estado!EV23,IF(Bogotá!$E$14=2008,Estado!FT23,IF($E$14=2013,Estado!BD23))))))</f>
        <v>0.29238799999999998</v>
      </c>
      <c r="P155" s="124">
        <f>IF($E$14=2012,Estado!CC23,IF($E$14=2011,Estado!$DA23,IF($E$14=2010,Estado!$DY23,IF($E$14=2009,Estado!$EW23,IF(Bogotá!$E$14=2008,Estado!$FU23,IF($E$14=2013,Estado!$BE23))))))</f>
        <v>10.730000000000004</v>
      </c>
      <c r="Q155" s="125">
        <f>IF($E$14=2012,Estado!CD23,IF($E$14=2011,Estado!DB23,IF($E$14=2010,Estado!DZ23,IF($E$14=2009,Estado!EX23,IF(Bogotá!$E$14=2008,Estado!FV23,IF($E$14=2013,Estado!BF23))))))</f>
        <v>0.27979100000000001</v>
      </c>
      <c r="R155" s="124">
        <f>IF($E$14=2012,Estado!$CE23,IF($E$14=2011,Estado!$DC23,IF($E$14=2010,Estado!$EA23,IF($E$14=2009,Estado!$EY23,IF(Bogotá!$E$14=2008,Estado!$FW23,IF($E$14=2013,Estado!$BG23))))))</f>
        <v>9.0399999999999991</v>
      </c>
      <c r="S155" s="125">
        <f>IF($E$14=2012,Estado!CF23,IF($E$14=2011,Estado!DD23,IF($E$14=2010,Estado!EB23,IF($E$14=2009,Estado!EZ23,IF(Bogotá!$E$14=2008,Estado!FX23,IF($E$14=2013,Estado!BH23))))))</f>
        <v>0.23572399999999999</v>
      </c>
      <c r="T155" s="124">
        <f>IF($E$14=2012,Estado!$CG23,IF($E$14=2011,Estado!$DE23,IF($E$14=2010,Estado!$EC23,IF($E$14=2009,Estado!$FA23,IF(Bogotá!$E$14=2008,Estado!$FY23,IF($E$14=2013,Estado!$BI23))))))</f>
        <v>18.580000000000009</v>
      </c>
      <c r="U155" s="125">
        <f>IF($E$14=2012,Estado!CH23,IF($E$14=2011,Estado!DF23,IF($E$14=2010,Estado!ED23,IF($E$14=2009,Estado!FB23,IF(Bogotá!$E$14=2008,Estado!FZ23,IF($E$14=2013,Estado!BJ23))))))</f>
        <v>0.484485</v>
      </c>
      <c r="V155" s="124">
        <f>IF($E$14=2012,"0",IF($E$14=2011,"0",IF($E$14=2010,"0",IF($E$14=2009,"0",IF(Bogotá!$E$14=2008,"0",IF($E$14=2013,Hoja1!AM23))))))</f>
        <v>29.700000000000003</v>
      </c>
      <c r="W155" s="125">
        <f>IF($E$14=2012,"0",IF($E$14=2011,"0",IF($E$14=2010,"0",IF($E$14=2009,"0",IF(Bogotá!$E$14=2008,"0",IF($E$14=2013,Hoja1!AN23))))))</f>
        <v>0.43099695254680015</v>
      </c>
      <c r="X155" s="124">
        <f>IF($E$14=2012,"0",IF($E$14=2011,"0",IF($E$14=2010,"0",IF($E$14=2009,"0",IF(Bogotá!$E$14=2008,"0",IF($E$14=2013,Hoja1!AO23))))))</f>
        <v>14.709999999999999</v>
      </c>
      <c r="Y155" s="125">
        <f>IF($E$14=2012,"0",IF($E$14=2011,"0",IF($E$14=2010,"0",IF($E$14=2009,"0",IF(Bogotá!$E$14=2008,"0",IF($E$14=2013,Hoja1!AP23))))))</f>
        <v>0.21346684080684947</v>
      </c>
      <c r="Z155" s="124">
        <f>IF($E$14=2012,"0",IF($E$14=2011,"0",IF($E$14=2010,"0",IF($E$14=2009,"0",IF(Bogotá!$E$14=2008,"0",IF($E$14=2013,Hoja1!AQ23))))))</f>
        <v>24.500000000000007</v>
      </c>
      <c r="AA155" s="125">
        <f>IF($E$14=2012,"0",IF($E$14=2011,"0",IF($E$14=2010,"0",IF($E$14=2009,"0",IF(Bogotá!$E$14=2008,"0",IF($E$14=2013,Hoja1!AR23))))))</f>
        <v>0.35553620664635038</v>
      </c>
      <c r="AB155" s="124">
        <v>0.92999999999999994</v>
      </c>
      <c r="AC155" s="125">
        <v>0.61184210526315785</v>
      </c>
      <c r="AD155" s="124">
        <v>0</v>
      </c>
      <c r="AE155" s="125">
        <v>0</v>
      </c>
      <c r="AF155" s="124">
        <v>0.59</v>
      </c>
      <c r="AG155" s="125">
        <v>0.38815789473684209</v>
      </c>
      <c r="AH155" s="124">
        <v>8.99</v>
      </c>
      <c r="AI155" s="125">
        <v>0.76837606837606842</v>
      </c>
      <c r="AJ155" s="124">
        <v>2.4499999999999997</v>
      </c>
      <c r="AK155" s="125">
        <v>0.20940170940170938</v>
      </c>
      <c r="AL155" s="124">
        <v>0.26</v>
      </c>
      <c r="AM155" s="125">
        <v>2.2222222222222223E-2</v>
      </c>
    </row>
    <row r="156" spans="3:39" s="124" customFormat="1" x14ac:dyDescent="0.25">
      <c r="C156" s="132" t="s">
        <v>24</v>
      </c>
      <c r="D156" s="124">
        <f>IF($E$14=2012,Estado!$BQ24,IF($E$14=2011,Estado!$CO24,IF($E$14=2010,Estado!$DM24,IF($E$14=2009,Estado!$EK24,IF(Bogotá!$E$14=2008,Estado!$FI24,IF($E$14=2013,Estado!$AS24))))))</f>
        <v>46.450000000000017</v>
      </c>
      <c r="E156" s="125">
        <f>IF($E$14=2012,Estado!BR24,IF($E$14=2011,Estado!CP24,IF($E$14=2010,Estado!DN24,IF($E$14=2009,Estado!EL24,IF(Bogotá!$E$14=2008,Estado!FJ24,IF($E$14=2013,Estado!AT24))))))</f>
        <v>0.41647987088675709</v>
      </c>
      <c r="F156" s="124">
        <f>IF($E$14=2012,Estado!$BS24,IF($E$14=2011,Estado!$CQ24,IF($E$14=2010,Estado!$DO24,IF($E$14=2009,Estado!$EM24,IF(Bogotá!$E$14=2008,Estado!$FK24,IF($E$14=2013,Estado!$AU24))))))</f>
        <v>38.669999999999987</v>
      </c>
      <c r="G156" s="125">
        <f>IF($E$14=2012,Estado!BT24,IF($E$14=2011,Estado!CR24,IF($E$14=2010,Estado!DP24,IF($E$14=2009,Estado!EN24,IF(Bogotá!$E$14=2008,Estado!FL24,IF($E$14=2013,Estado!AV24))))))</f>
        <v>0.34672285483726339</v>
      </c>
      <c r="H156" s="124">
        <f>IF($E$14=2012,Estado!$BU24,IF($E$14=2011,Estado!$CS24,IF($E$14=2010,Estado!$DQ24,IF($E$14=2009,Estado!$EO24,IF(Bogotá!$E$14=2008,Estado!$FM24,IF($E$14=2013,Estado!$AW24))))))</f>
        <v>26.410000000000004</v>
      </c>
      <c r="I156" s="125">
        <f>IF($E$14=2012,Estado!BV24,IF($E$14=2011,Estado!CT24,IF($E$14=2010,Estado!DR24,IF($E$14=2009,Estado!EP24,IF(Bogotá!$E$14=2008,Estado!FN24,IF($E$14=2013,Estado!AX24))))))</f>
        <v>0.23679727427597957</v>
      </c>
      <c r="J156" s="124">
        <f>IF($E$14=2012,Estado!$BW24,IF($E$14=2011,Estado!$CU24,IF($E$14=2010,Estado!$DS24,IF($E$14=2009,Estado!$EQ24,IF(Bogotá!$E$14=2008,Estado!$FO24,IF($E$14=2013,Estado!$AY24))))))</f>
        <v>99.970000000000141</v>
      </c>
      <c r="K156" s="125">
        <f>IF($E$14=2012,Estado!BX24,IF($E$14=2011,Estado!CV24,IF($E$14=2010,Estado!DT24,IF($E$14=2009,Estado!ER24,IF(Bogotá!$E$14=2008,Estado!FP24,IF($E$14=2013,Estado!AZ24))))))</f>
        <v>0.64305900000000005</v>
      </c>
      <c r="L156" s="124">
        <f>IF($E$14=2012,Estado!BY24,IF($E$14=2011,Estado!$CW24,IF($E$14=2010,Estado!$DU24,IF($E$14=2009,Estado!$ES24,IF(Bogotá!$E$14=2008,Estado!$FQ24,IF($E$14=2013,Estado!$BA24))))))</f>
        <v>20.490000000000006</v>
      </c>
      <c r="M156" s="125">
        <f>IF($E$14=2012,Estado!BZ24,IF($E$14=2011,Estado!CX24,IF($E$14=2010,Estado!DV24,IF($E$14=2009,Estado!ET24,IF(Bogotá!$E$14=2008,Estado!FR24,IF($E$14=2013,Estado!BB24))))))</f>
        <v>0.131802</v>
      </c>
      <c r="N156" s="124">
        <f>IF($E$14=2012,Estado!$CA24,IF($E$14=2011,Estado!$CY24,IF($E$14=2010,Estado!$DW24,IF($E$14=2009,Estado!$EU24,IF(Bogotá!$E$14=2008,Estado!$FS24,IF($E$14=2013,Estado!$BC24))))))</f>
        <v>35.000000000000028</v>
      </c>
      <c r="O156" s="125">
        <f>IF($E$14=2012,Estado!CB24,IF($E$14=2011,Estado!CZ24,IF($E$14=2010,Estado!DX24,IF($E$14=2009,Estado!EV24,IF(Bogotá!$E$14=2008,Estado!FT24,IF($E$14=2013,Estado!BD24))))))</f>
        <v>0.225138</v>
      </c>
      <c r="P156" s="124">
        <f>IF($E$14=2012,Estado!CC24,IF($E$14=2011,Estado!$DA24,IF($E$14=2010,Estado!$DY24,IF($E$14=2009,Estado!$EW24,IF(Bogotá!$E$14=2008,Estado!$FU24,IF($E$14=2013,Estado!$BE24))))))</f>
        <v>86.759999999999991</v>
      </c>
      <c r="Q156" s="125">
        <f>IF($E$14=2012,Estado!CD24,IF($E$14=2011,Estado!DB24,IF($E$14=2010,Estado!DZ24,IF($E$14=2009,Estado!EX24,IF(Bogotá!$E$14=2008,Estado!FV24,IF($E$14=2013,Estado!BF24))))))</f>
        <v>0.185056</v>
      </c>
      <c r="R156" s="124">
        <f>IF($E$14=2012,Estado!$CE24,IF($E$14=2011,Estado!$DC24,IF($E$14=2010,Estado!$EA24,IF($E$14=2009,Estado!$EY24,IF(Bogotá!$E$14=2008,Estado!$FW24,IF($E$14=2013,Estado!$BG24))))))</f>
        <v>114.05000000000034</v>
      </c>
      <c r="S156" s="125">
        <f>IF($E$14=2012,Estado!CF24,IF($E$14=2011,Estado!DD24,IF($E$14=2010,Estado!EB24,IF($E$14=2009,Estado!EZ24,IF(Bogotá!$E$14=2008,Estado!FX24,IF($E$14=2013,Estado!BH24))))))</f>
        <v>0.24326500000000001</v>
      </c>
      <c r="T156" s="124">
        <f>IF($E$14=2012,Estado!$CG24,IF($E$14=2011,Estado!$DE24,IF($E$14=2010,Estado!$EC24,IF($E$14=2009,Estado!$FA24,IF(Bogotá!$E$14=2008,Estado!$FY24,IF($E$14=2013,Estado!$BI24))))))</f>
        <v>268.02000000000174</v>
      </c>
      <c r="U156" s="125">
        <f>IF($E$14=2012,Estado!CH24,IF($E$14=2011,Estado!DF24,IF($E$14=2010,Estado!ED24,IF($E$14=2009,Estado!FB24,IF(Bogotá!$E$14=2008,Estado!FZ24,IF($E$14=2013,Estado!BJ24))))))</f>
        <v>0.57167800000000002</v>
      </c>
      <c r="V156" s="124">
        <f>IF($E$14=2012,"0",IF($E$14=2011,"0",IF($E$14=2010,"0",IF($E$14=2009,"0",IF(Bogotá!$E$14=2008,"0",IF($E$14=2013,Hoja1!AM24))))))</f>
        <v>233.18000000000015</v>
      </c>
      <c r="W156" s="125">
        <f>IF($E$14=2012,"0",IF($E$14=2011,"0",IF($E$14=2010,"0",IF($E$14=2009,"0",IF(Bogotá!$E$14=2008,"0",IF($E$14=2013,Hoja1!AN24))))))</f>
        <v>0.31689815443994379</v>
      </c>
      <c r="X156" s="124">
        <f>IF($E$14=2012,"0",IF($E$14=2011,"0",IF($E$14=2010,"0",IF($E$14=2009,"0",IF(Bogotá!$E$14=2008,"0",IF($E$14=2013,Hoja1!AO24))))))</f>
        <v>173.21000000000032</v>
      </c>
      <c r="Y156" s="125">
        <f>IF($E$14=2012,"0",IF($E$14=2011,"0",IF($E$14=2010,"0",IF($E$14=2009,"0",IF(Bogotá!$E$14=2008,"0",IF($E$14=2013,Hoja1!AP24))))))</f>
        <v>0.23539724389116876</v>
      </c>
      <c r="Z156" s="124">
        <f>IF($E$14=2012,"0",IF($E$14=2011,"0",IF($E$14=2010,"0",IF($E$14=2009,"0",IF(Bogotá!$E$14=2008,"0",IF($E$14=2013,Hoja1!AQ24))))))</f>
        <v>329.43000000000177</v>
      </c>
      <c r="AA156" s="125">
        <f>IF($E$14=2012,"0",IF($E$14=2011,"0",IF($E$14=2010,"0",IF($E$14=2009,"0",IF(Bogotá!$E$14=2008,"0",IF($E$14=2013,Hoja1!AR24))))))</f>
        <v>0.44770460166888748</v>
      </c>
      <c r="AB156" s="124">
        <v>10.58</v>
      </c>
      <c r="AC156" s="125">
        <v>0.20452348733810174</v>
      </c>
      <c r="AD156" s="124">
        <v>27.659999999999989</v>
      </c>
      <c r="AE156" s="125">
        <v>0.53469940073458344</v>
      </c>
      <c r="AF156" s="124">
        <v>13.489999999999997</v>
      </c>
      <c r="AG156" s="125">
        <v>0.26077711192731495</v>
      </c>
      <c r="AH156" s="124">
        <v>35.870000000000019</v>
      </c>
      <c r="AI156" s="125">
        <v>0.5998327759197325</v>
      </c>
      <c r="AJ156" s="124">
        <v>11.010000000000002</v>
      </c>
      <c r="AK156" s="125">
        <v>0.18411371237458188</v>
      </c>
      <c r="AL156" s="124">
        <v>12.920000000000005</v>
      </c>
      <c r="AM156" s="125">
        <v>0.21605351170568562</v>
      </c>
    </row>
    <row r="157" spans="3:39" s="124" customFormat="1" x14ac:dyDescent="0.25">
      <c r="C157" s="132" t="s">
        <v>25</v>
      </c>
      <c r="D157" s="124">
        <f>IF($E$14=2012,Estado!$BQ25,IF($E$14=2011,Estado!$CO25,IF($E$14=2010,Estado!$DM25,IF($E$14=2009,Estado!$EK25,IF(Bogotá!$E$14=2008,Estado!$FI25,IF($E$14=2013,Estado!$AS25))))))</f>
        <v>79.300000000000011</v>
      </c>
      <c r="E157" s="125">
        <f>IF($E$14=2012,Estado!BR25,IF($E$14=2011,Estado!CP25,IF($E$14=2010,Estado!DN25,IF($E$14=2009,Estado!EL25,IF(Bogotá!$E$14=2008,Estado!FJ25,IF($E$14=2013,Estado!AT25))))))</f>
        <v>0.74237034263246593</v>
      </c>
      <c r="F157" s="124">
        <f>IF($E$14=2012,Estado!$BS25,IF($E$14=2011,Estado!$CQ25,IF($E$14=2010,Estado!$DO25,IF($E$14=2009,Estado!$EM25,IF(Bogotá!$E$14=2008,Estado!$FK25,IF($E$14=2013,Estado!$AU25))))))</f>
        <v>4.9600000000000009</v>
      </c>
      <c r="G157" s="125">
        <f>IF($E$14=2012,Estado!BT25,IF($E$14=2011,Estado!CR25,IF($E$14=2010,Estado!DP25,IF($E$14=2009,Estado!EN25,IF(Bogotá!$E$14=2008,Estado!FL25,IF($E$14=2013,Estado!AV25))))))</f>
        <v>4.6433252199962562E-2</v>
      </c>
      <c r="H157" s="124">
        <f>IF($E$14=2012,Estado!$BU25,IF($E$14=2011,Estado!$CS25,IF($E$14=2010,Estado!$DQ25,IF($E$14=2009,Estado!$EO25,IF(Bogotá!$E$14=2008,Estado!$FM25,IF($E$14=2013,Estado!$AW25))))))</f>
        <v>22.559999999999988</v>
      </c>
      <c r="I157" s="125">
        <f>IF($E$14=2012,Estado!BV25,IF($E$14=2011,Estado!CT25,IF($E$14=2010,Estado!DR25,IF($E$14=2009,Estado!EP25,IF(Bogotá!$E$14=2008,Estado!FN25,IF($E$14=2013,Estado!AX25))))))</f>
        <v>0.21119640516757149</v>
      </c>
      <c r="J157" s="124">
        <f>IF($E$14=2012,Estado!$BW25,IF($E$14=2011,Estado!$CU25,IF($E$14=2010,Estado!$DS25,IF($E$14=2009,Estado!$EQ25,IF(Bogotá!$E$14=2008,Estado!$FO25,IF($E$14=2013,Estado!$AY25))))))</f>
        <v>103.76000000000009</v>
      </c>
      <c r="K157" s="125">
        <f>IF($E$14=2012,Estado!BX25,IF($E$14=2011,Estado!CV25,IF($E$14=2010,Estado!DT25,IF($E$14=2009,Estado!ER25,IF(Bogotá!$E$14=2008,Estado!FP25,IF($E$14=2013,Estado!AZ25))))))</f>
        <v>0.59427300000000005</v>
      </c>
      <c r="L157" s="124">
        <f>IF($E$14=2012,Estado!BY25,IF($E$14=2011,Estado!$CW25,IF($E$14=2010,Estado!$DU25,IF($E$14=2009,Estado!$ES25,IF(Bogotá!$E$14=2008,Estado!$FQ25,IF($E$14=2013,Estado!$BA25))))))</f>
        <v>29.08</v>
      </c>
      <c r="M157" s="125">
        <f>IF($E$14=2012,Estado!BZ25,IF($E$14=2011,Estado!CX25,IF($E$14=2010,Estado!DV25,IF($E$14=2009,Estado!ET25,IF(Bogotá!$E$14=2008,Estado!FR25,IF($E$14=2013,Estado!BB25))))))</f>
        <v>0.16655200000000001</v>
      </c>
      <c r="N157" s="124">
        <f>IF($E$14=2012,Estado!$CA25,IF($E$14=2011,Estado!$CY25,IF($E$14=2010,Estado!$DW25,IF($E$14=2009,Estado!$EU25,IF(Bogotá!$E$14=2008,Estado!$FS25,IF($E$14=2013,Estado!$BC25))))))</f>
        <v>41.759999999999948</v>
      </c>
      <c r="O157" s="125">
        <f>IF($E$14=2012,Estado!CB25,IF($E$14=2011,Estado!CZ25,IF($E$14=2010,Estado!DX25,IF($E$14=2009,Estado!EV25,IF(Bogotá!$E$14=2008,Estado!FT25,IF($E$14=2013,Estado!BD25))))))</f>
        <v>0.239175</v>
      </c>
      <c r="P157" s="124">
        <f>IF($E$14=2012,Estado!CC25,IF($E$14=2011,Estado!$DA25,IF($E$14=2010,Estado!$DY25,IF($E$14=2009,Estado!$EW25,IF(Bogotá!$E$14=2008,Estado!$FU25,IF($E$14=2013,Estado!$BE25))))))</f>
        <v>88.990000000000137</v>
      </c>
      <c r="Q157" s="125">
        <f>IF($E$14=2012,Estado!CD25,IF($E$14=2011,Estado!DB25,IF($E$14=2010,Estado!DZ25,IF($E$14=2009,Estado!EX25,IF(Bogotá!$E$14=2008,Estado!FV25,IF($E$14=2013,Estado!BF25))))))</f>
        <v>0.112485</v>
      </c>
      <c r="R157" s="124">
        <f>IF($E$14=2012,Estado!$CE25,IF($E$14=2011,Estado!$DC25,IF($E$14=2010,Estado!$EA25,IF($E$14=2009,Estado!$EY25,IF(Bogotá!$E$14=2008,Estado!$FW25,IF($E$14=2013,Estado!$BG25))))))</f>
        <v>225.34000000000336</v>
      </c>
      <c r="S157" s="125">
        <f>IF($E$14=2012,Estado!CF25,IF($E$14=2011,Estado!DD25,IF($E$14=2010,Estado!EB25,IF($E$14=2009,Estado!EZ25,IF(Bogotá!$E$14=2008,Estado!FX25,IF($E$14=2013,Estado!BH25))))))</f>
        <v>0.284833</v>
      </c>
      <c r="T157" s="124">
        <f>IF($E$14=2012,Estado!$CG25,IF($E$14=2011,Estado!$DE25,IF($E$14=2010,Estado!$EC25,IF($E$14=2009,Estado!$FA25,IF(Bogotá!$E$14=2008,Estado!$FY25,IF($E$14=2013,Estado!$BI25))))))</f>
        <v>476.79999999999558</v>
      </c>
      <c r="U157" s="125">
        <f>IF($E$14=2012,Estado!CH25,IF($E$14=2011,Estado!DF25,IF($E$14=2010,Estado!ED25,IF($E$14=2009,Estado!FB25,IF(Bogotá!$E$14=2008,Estado!FZ25,IF($E$14=2013,Estado!BJ25))))))</f>
        <v>0.60268200000000005</v>
      </c>
      <c r="V157" s="124">
        <f>IF($E$14=2012,"0",IF($E$14=2011,"0",IF($E$14=2010,"0",IF($E$14=2009,"0",IF(Bogotá!$E$14=2008,"0",IF($E$14=2013,Hoja1!AM25))))))</f>
        <v>272.05000000000024</v>
      </c>
      <c r="W157" s="125">
        <f>IF($E$14=2012,"0",IF($E$14=2011,"0",IF($E$14=2010,"0",IF($E$14=2009,"0",IF(Bogotá!$E$14=2008,"0",IF($E$14=2013,Hoja1!AN25))))))</f>
        <v>0.25364784858514794</v>
      </c>
      <c r="X157" s="124">
        <f>IF($E$14=2012,"0",IF($E$14=2011,"0",IF($E$14=2010,"0",IF($E$14=2009,"0",IF(Bogotá!$E$14=2008,"0",IF($E$14=2013,Hoja1!AO25))))))</f>
        <v>259.38000000000335</v>
      </c>
      <c r="Y157" s="125">
        <f>IF($E$14=2012,"0",IF($E$14=2011,"0",IF($E$14=2010,"0",IF($E$14=2009,"0",IF(Bogotá!$E$14=2008,"0",IF($E$14=2013,Hoja1!AP25))))))</f>
        <v>0.24183487949280083</v>
      </c>
      <c r="Z157" s="124">
        <f>IF($E$14=2012,"0",IF($E$14=2011,"0",IF($E$14=2010,"0",IF($E$14=2009,"0",IF(Bogotá!$E$14=2008,"0",IF($E$14=2013,Hoja1!AQ25))))))</f>
        <v>541.11999999999557</v>
      </c>
      <c r="AA157" s="125">
        <f>IF($E$14=2012,"0",IF($E$14=2011,"0",IF($E$14=2010,"0",IF($E$14=2009,"0",IF(Bogotá!$E$14=2008,"0",IF($E$14=2013,Hoja1!AR25))))))</f>
        <v>0.50451727192205109</v>
      </c>
      <c r="AB157" s="124">
        <v>9.490000000000002</v>
      </c>
      <c r="AC157" s="125">
        <v>1</v>
      </c>
      <c r="AD157" s="124">
        <v>0</v>
      </c>
      <c r="AE157" s="125">
        <v>0</v>
      </c>
      <c r="AF157" s="124">
        <v>0</v>
      </c>
      <c r="AG157" s="125">
        <v>0</v>
      </c>
      <c r="AH157" s="124">
        <v>69.81</v>
      </c>
      <c r="AI157" s="125">
        <v>0.71725059077365672</v>
      </c>
      <c r="AJ157" s="124">
        <v>4.9600000000000009</v>
      </c>
      <c r="AK157" s="125">
        <v>5.0960649337306083E-2</v>
      </c>
      <c r="AL157" s="124">
        <v>22.559999999999988</v>
      </c>
      <c r="AM157" s="125">
        <v>0.23178875988903719</v>
      </c>
    </row>
    <row r="158" spans="3:39" s="129" customFormat="1" ht="18.75" x14ac:dyDescent="0.3">
      <c r="C158" s="129" t="s">
        <v>69</v>
      </c>
      <c r="D158" s="130">
        <f>SUM(D139:D157)</f>
        <v>2638.48</v>
      </c>
      <c r="E158" s="131">
        <f>IF($E$14=2012,Estado!BR26,IF($E$14=2011,Estado!CP26,IF($E$14=2010,Estado!DN26,IF($E$14=2009,Estado!EL26,IF(Bogotá!$E$14=2008,Estado!FJ26,IF($E$14=2013,Estado!AT26))))))</f>
        <v>0.70301725516109426</v>
      </c>
      <c r="F158" s="130">
        <f t="shared" ref="F158" si="8">SUM(F139:F157)</f>
        <v>650.2600000000001</v>
      </c>
      <c r="G158" s="131">
        <f>IF($E$14=2012,Estado!BT26,IF($E$14=2011,Estado!CR26,IF($E$14=2010,Estado!DP26,IF($E$14=2009,Estado!EN26,IF(Bogotá!$E$14=2008,Estado!FL26,IF($E$14=2013,Estado!AV26))))))</f>
        <v>0.17326036215588264</v>
      </c>
      <c r="H158" s="130">
        <f>SUM(H139:H157)</f>
        <v>464.34000000000009</v>
      </c>
      <c r="I158" s="131">
        <f>IF($E$14=2012,Estado!BV26,IF($E$14=2011,Estado!CT26,IF($E$14=2010,Estado!DR26,IF($E$14=2009,Estado!EP26,IF(Bogotá!$E$14=2008,Estado!FN26,IF($E$14=2013,Estado!AX26))))))</f>
        <v>0.12372238268302302</v>
      </c>
      <c r="J158" s="130">
        <f>SUM(J139:J157)</f>
        <v>1711.8500000000006</v>
      </c>
      <c r="K158" s="131">
        <f>IF($E$14=2012,Estado!BX26,IF($E$14=2011,Estado!CV26,IF($E$14=2010,Estado!DT26,IF($E$14=2009,Estado!ER26,IF(Bogotá!$E$14=2008,Estado!FP26,IF($E$14=2013,Estado!AZ26))))))</f>
        <v>0.54338061878446031</v>
      </c>
      <c r="L158" s="130">
        <f>SUM(L139:L157)</f>
        <v>404.85000000000014</v>
      </c>
      <c r="M158" s="131">
        <f>IF($E$14=2012,Estado!BZ26,IF($E$14=2011,Estado!CX26,IF($E$14=2010,Estado!DV26,IF($E$14=2009,Estado!ET26,IF(Bogotá!$E$14=2008,Estado!FR26,IF($E$14=2013,Estado!BB26))))))</f>
        <v>0.12850871484936693</v>
      </c>
      <c r="N158" s="130">
        <f>SUM(N139:N157)</f>
        <v>1033.67</v>
      </c>
      <c r="O158" s="131">
        <f>IF($E$14=2012,Estado!CB26,IF($E$14=2011,Estado!CZ26,IF($E$14=2010,Estado!DX26,IF($E$14=2009,Estado!EV26,IF(Bogotá!$E$14=2008,Estado!FT26,IF($E$14=2013,Estado!BD26))))))</f>
        <v>0.32811066636617287</v>
      </c>
      <c r="P158" s="130">
        <f>SUM(P139:P157)</f>
        <v>1763.03</v>
      </c>
      <c r="Q158" s="131">
        <f>IF($E$14=2012,Estado!CD26,IF($E$14=2011,Estado!DB26,IF($E$14=2010,Estado!DZ26,IF($E$14=2009,Estado!EX26,IF(Bogotá!$E$14=2008,Estado!FV26,IF($E$14=2013,Estado!BF26))))))</f>
        <v>0.20750708548722724</v>
      </c>
      <c r="R158" s="130">
        <f>SUM(R139:R157)</f>
        <v>2013.2700000000025</v>
      </c>
      <c r="S158" s="131">
        <f>IF($E$14=2012,Estado!CF26,IF($E$14=2011,Estado!DD26,IF($E$14=2010,Estado!EB26,IF($E$14=2009,Estado!EZ26,IF(Bogotá!$E$14=2008,Estado!FX26,IF($E$14=2013,Estado!BH26))))))</f>
        <v>0.23696011412107026</v>
      </c>
      <c r="T158" s="130">
        <f>SUM(T139:T157)</f>
        <v>4719.9399999999978</v>
      </c>
      <c r="U158" s="131">
        <f>IF($E$14=2012,Estado!CH26,IF($E$14=2011,Estado!DF26,IF($E$14=2010,Estado!ED26,IF($E$14=2009,Estado!FB26,IF(Bogotá!$E$14=2008,Estado!FZ26,IF($E$14=2013,Estado!BJ26))))))</f>
        <v>0.55553280039170228</v>
      </c>
      <c r="V158" s="130">
        <f>IF($E$14=2012,"0",IF($E$14=2011,"0",IF($E$14=2010,"0",IF($E$14=2009,"0",IF(Bogotá!$E$14=2008,"0",IF($E$14=2013,Hoja1!AM26))))))</f>
        <v>6113.3600000000006</v>
      </c>
      <c r="W158" s="131">
        <f>IF($E$14=2012,"0",IF($E$14=2011,"0",IF($E$14=2010,"0",IF($E$14=2009,"0",IF(Bogotá!$E$14=2008,"0",IF($E$14=2013,Hoja1!AN26))))))</f>
        <v>0.3969794197155917</v>
      </c>
      <c r="X158" s="130">
        <f>IF($E$14=2012,"0",IF($E$14=2011,"0",IF($E$14=2010,"0",IF($E$14=2009,"0",IF(Bogotá!$E$14=2008,"0",IF($E$14=2013,Hoja1!AO26))))))</f>
        <v>3068.3800000000028</v>
      </c>
      <c r="Y158" s="131">
        <f>IF($E$14=2012,"0",IF($E$14=2011,"0",IF($E$14=2010,"0",IF($E$14=2009,"0",IF(Bogotá!$E$14=2008,"0",IF($E$14=2013,Hoja1!AP26))))))</f>
        <v>0.19924946541131691</v>
      </c>
      <c r="Z158" s="130">
        <f>IF($E$14=2012,"0",IF($E$14=2011,"0",IF($E$14=2010,"0",IF($E$14=2009,"0",IF(Bogotá!$E$14=2008,"0",IF($E$14=2013,Hoja1!AQ26))))))</f>
        <v>6217.949999999998</v>
      </c>
      <c r="AA158" s="131">
        <f>IF($E$14=2012,"0",IF($E$14=2011,"0",IF($E$14=2010,"0",IF($E$14=2009,"0",IF(Bogotá!$E$14=2008,"0",IF($E$14=2013,Hoja1!AR26))))))</f>
        <v>0.40377111487309147</v>
      </c>
      <c r="AB158" s="130">
        <v>665.8900000000001</v>
      </c>
      <c r="AC158" s="131">
        <v>0.64117896277466446</v>
      </c>
      <c r="AD158" s="130">
        <v>307.08999999999997</v>
      </c>
      <c r="AE158" s="131">
        <v>0.29569395497525364</v>
      </c>
      <c r="AF158" s="130">
        <v>65.56</v>
      </c>
      <c r="AG158" s="131">
        <v>6.3127082250081831E-2</v>
      </c>
      <c r="AH158" s="130">
        <v>1972.59</v>
      </c>
      <c r="AI158" s="131">
        <v>0.72667560618005267</v>
      </c>
      <c r="AJ158" s="130">
        <v>343.16999999999996</v>
      </c>
      <c r="AK158" s="131">
        <v>0.12641920914777457</v>
      </c>
      <c r="AL158" s="130">
        <v>398.78000000000009</v>
      </c>
      <c r="AM158" s="131">
        <v>0.14690518467217287</v>
      </c>
    </row>
    <row r="159" spans="3:39" s="124" customFormat="1" x14ac:dyDescent="0.25">
      <c r="K159" s="125"/>
      <c r="L159" s="125"/>
      <c r="M159" s="125"/>
      <c r="N159" s="125"/>
      <c r="O159" s="125"/>
      <c r="P159" s="125"/>
    </row>
    <row r="160" spans="3:39" s="124" customFormat="1" x14ac:dyDescent="0.25">
      <c r="K160" s="125"/>
      <c r="L160" s="125"/>
      <c r="M160" s="125"/>
      <c r="N160" s="125"/>
      <c r="O160" s="125"/>
      <c r="P160" s="125"/>
    </row>
    <row r="161" spans="3:16" s="124" customFormat="1" x14ac:dyDescent="0.25">
      <c r="C161" s="132" t="s">
        <v>7</v>
      </c>
      <c r="M161" s="125"/>
      <c r="N161" s="125"/>
      <c r="O161" s="125"/>
      <c r="P161" s="125"/>
    </row>
    <row r="162" spans="3:16" s="124" customFormat="1" x14ac:dyDescent="0.25">
      <c r="C162" s="132" t="s">
        <v>8</v>
      </c>
      <c r="M162" s="125"/>
      <c r="N162" s="125"/>
      <c r="O162" s="125"/>
      <c r="P162" s="125"/>
    </row>
    <row r="163" spans="3:16" s="124" customFormat="1" x14ac:dyDescent="0.25">
      <c r="C163" s="132" t="s">
        <v>9</v>
      </c>
      <c r="M163" s="125"/>
      <c r="N163" s="125"/>
      <c r="O163" s="125"/>
      <c r="P163" s="125"/>
    </row>
    <row r="164" spans="3:16" s="124" customFormat="1" x14ac:dyDescent="0.25">
      <c r="C164" s="132" t="s">
        <v>10</v>
      </c>
      <c r="M164" s="125"/>
      <c r="N164" s="125"/>
      <c r="O164" s="125"/>
      <c r="P164" s="125"/>
    </row>
    <row r="165" spans="3:16" s="124" customFormat="1" x14ac:dyDescent="0.25">
      <c r="C165" s="132" t="s">
        <v>11</v>
      </c>
      <c r="M165" s="125"/>
      <c r="N165" s="125"/>
      <c r="O165" s="125"/>
      <c r="P165" s="125"/>
    </row>
    <row r="166" spans="3:16" s="124" customFormat="1" x14ac:dyDescent="0.25">
      <c r="C166" s="132" t="s">
        <v>12</v>
      </c>
      <c r="M166" s="125"/>
      <c r="N166" s="125"/>
      <c r="O166" s="125"/>
      <c r="P166" s="125"/>
    </row>
    <row r="167" spans="3:16" s="124" customFormat="1" x14ac:dyDescent="0.25">
      <c r="C167" s="132" t="s">
        <v>13</v>
      </c>
      <c r="M167" s="125"/>
      <c r="N167" s="125"/>
      <c r="O167" s="125"/>
      <c r="P167" s="125"/>
    </row>
    <row r="168" spans="3:16" s="124" customFormat="1" x14ac:dyDescent="0.25">
      <c r="C168" s="132" t="s">
        <v>14</v>
      </c>
      <c r="M168" s="125"/>
      <c r="N168" s="125"/>
      <c r="O168" s="125"/>
      <c r="P168" s="125"/>
    </row>
    <row r="169" spans="3:16" s="124" customFormat="1" x14ac:dyDescent="0.25">
      <c r="C169" s="132" t="s">
        <v>15</v>
      </c>
      <c r="M169" s="125"/>
      <c r="N169" s="125"/>
      <c r="O169" s="125"/>
      <c r="P169" s="125"/>
    </row>
    <row r="170" spans="3:16" s="124" customFormat="1" x14ac:dyDescent="0.25">
      <c r="C170" s="132" t="s">
        <v>16</v>
      </c>
      <c r="M170" s="125"/>
      <c r="N170" s="125"/>
      <c r="O170" s="125"/>
      <c r="P170" s="125"/>
    </row>
    <row r="171" spans="3:16" s="124" customFormat="1" x14ac:dyDescent="0.25">
      <c r="C171" s="132" t="s">
        <v>17</v>
      </c>
      <c r="M171" s="125"/>
      <c r="N171" s="125"/>
      <c r="O171" s="125"/>
      <c r="P171" s="125"/>
    </row>
    <row r="172" spans="3:16" s="124" customFormat="1" x14ac:dyDescent="0.25">
      <c r="C172" s="132" t="s">
        <v>18</v>
      </c>
      <c r="M172" s="125"/>
      <c r="N172" s="125"/>
      <c r="O172" s="125"/>
      <c r="P172" s="125"/>
    </row>
    <row r="173" spans="3:16" s="124" customFormat="1" x14ac:dyDescent="0.25">
      <c r="C173" s="132" t="s">
        <v>19</v>
      </c>
      <c r="M173" s="125"/>
      <c r="N173" s="125"/>
      <c r="O173" s="125"/>
      <c r="P173" s="125"/>
    </row>
    <row r="174" spans="3:16" s="124" customFormat="1" x14ac:dyDescent="0.25">
      <c r="C174" s="132" t="s">
        <v>20</v>
      </c>
      <c r="M174" s="125"/>
      <c r="N174" s="125"/>
      <c r="O174" s="125"/>
      <c r="P174" s="125"/>
    </row>
    <row r="175" spans="3:16" s="124" customFormat="1" x14ac:dyDescent="0.25">
      <c r="C175" s="132" t="s">
        <v>21</v>
      </c>
      <c r="M175" s="125"/>
      <c r="N175" s="125"/>
      <c r="O175" s="125"/>
      <c r="P175" s="125"/>
    </row>
    <row r="176" spans="3:16" s="124" customFormat="1" x14ac:dyDescent="0.25">
      <c r="C176" s="132" t="s">
        <v>22</v>
      </c>
      <c r="M176" s="125"/>
      <c r="N176" s="125"/>
      <c r="O176" s="125"/>
      <c r="P176" s="125"/>
    </row>
    <row r="177" spans="3:16" s="124" customFormat="1" x14ac:dyDescent="0.25">
      <c r="C177" s="132" t="s">
        <v>23</v>
      </c>
      <c r="M177" s="125"/>
      <c r="N177" s="125"/>
      <c r="O177" s="125"/>
      <c r="P177" s="125"/>
    </row>
    <row r="178" spans="3:16" s="124" customFormat="1" x14ac:dyDescent="0.25">
      <c r="C178" s="132" t="s">
        <v>24</v>
      </c>
      <c r="M178" s="125"/>
      <c r="N178" s="125"/>
      <c r="O178" s="125"/>
      <c r="P178" s="125"/>
    </row>
    <row r="179" spans="3:16" s="124" customFormat="1" x14ac:dyDescent="0.25">
      <c r="C179" s="132" t="s">
        <v>25</v>
      </c>
      <c r="M179" s="125"/>
      <c r="N179" s="125"/>
      <c r="O179" s="125"/>
      <c r="P179" s="125"/>
    </row>
    <row r="180" spans="3:16" s="124" customFormat="1" ht="18.75" x14ac:dyDescent="0.3">
      <c r="C180" s="124" t="s">
        <v>69</v>
      </c>
      <c r="D180" s="130"/>
      <c r="E180" s="130"/>
      <c r="F180" s="130"/>
      <c r="G180" s="130"/>
      <c r="H180" s="130"/>
      <c r="I180" s="130"/>
      <c r="J180" s="130"/>
      <c r="K180" s="130"/>
      <c r="L180" s="130"/>
      <c r="M180" s="125"/>
      <c r="N180" s="125"/>
      <c r="O180" s="125"/>
      <c r="P180" s="125"/>
    </row>
    <row r="181" spans="3:16" s="124" customFormat="1" x14ac:dyDescent="0.25">
      <c r="K181" s="125"/>
      <c r="L181" s="125"/>
      <c r="M181" s="125"/>
      <c r="N181" s="125"/>
      <c r="O181" s="125"/>
      <c r="P181" s="125"/>
    </row>
    <row r="182" spans="3:16" s="124" customFormat="1" x14ac:dyDescent="0.25">
      <c r="K182" s="125"/>
      <c r="L182" s="125"/>
      <c r="M182" s="125"/>
      <c r="N182" s="125"/>
      <c r="O182" s="125"/>
      <c r="P182" s="125"/>
    </row>
    <row r="183" spans="3:16" s="47" customFormat="1" x14ac:dyDescent="0.25">
      <c r="K183" s="42"/>
      <c r="L183" s="42"/>
      <c r="M183" s="42"/>
      <c r="N183" s="42"/>
      <c r="O183" s="42"/>
      <c r="P183" s="42"/>
    </row>
    <row r="184" spans="3:16" s="47" customFormat="1" x14ac:dyDescent="0.25">
      <c r="K184" s="42"/>
      <c r="L184" s="42"/>
      <c r="M184" s="42"/>
      <c r="N184" s="42"/>
      <c r="O184" s="42"/>
      <c r="P184" s="42"/>
    </row>
    <row r="185" spans="3:16" s="47" customFormat="1" x14ac:dyDescent="0.25">
      <c r="K185" s="42"/>
      <c r="L185" s="42"/>
      <c r="M185" s="42"/>
      <c r="N185" s="42"/>
      <c r="O185" s="42"/>
      <c r="P185" s="42"/>
    </row>
    <row r="186" spans="3:16" s="47" customFormat="1" x14ac:dyDescent="0.25">
      <c r="K186" s="42"/>
      <c r="L186" s="42"/>
      <c r="M186" s="42"/>
      <c r="N186" s="42"/>
      <c r="O186" s="42"/>
      <c r="P186" s="42"/>
    </row>
    <row r="187" spans="3:16" s="47" customFormat="1" x14ac:dyDescent="0.25">
      <c r="K187" s="42"/>
      <c r="L187" s="42"/>
      <c r="M187" s="42"/>
      <c r="N187" s="42"/>
      <c r="O187" s="42"/>
      <c r="P187" s="42"/>
    </row>
    <row r="188" spans="3:16" s="47" customFormat="1" x14ac:dyDescent="0.25">
      <c r="K188" s="42"/>
      <c r="L188" s="42"/>
      <c r="M188" s="42"/>
      <c r="N188" s="42"/>
      <c r="O188" s="42"/>
      <c r="P188" s="42"/>
    </row>
    <row r="189" spans="3:16" s="47" customFormat="1" x14ac:dyDescent="0.25">
      <c r="K189" s="42"/>
      <c r="L189" s="42"/>
      <c r="M189" s="42"/>
      <c r="N189" s="42"/>
      <c r="O189" s="42"/>
      <c r="P189" s="42"/>
    </row>
    <row r="190" spans="3:16" s="47" customFormat="1" x14ac:dyDescent="0.25">
      <c r="K190" s="42"/>
      <c r="L190" s="42"/>
      <c r="M190" s="42"/>
      <c r="N190" s="42"/>
      <c r="O190" s="42"/>
      <c r="P190" s="42"/>
    </row>
    <row r="191" spans="3:16" s="47" customFormat="1" x14ac:dyDescent="0.25">
      <c r="K191" s="42"/>
      <c r="L191" s="42"/>
      <c r="M191" s="42"/>
      <c r="N191" s="42"/>
      <c r="O191" s="42"/>
      <c r="P191" s="42"/>
    </row>
    <row r="192" spans="3:16" s="47" customFormat="1" x14ac:dyDescent="0.25">
      <c r="K192" s="42"/>
      <c r="L192" s="42"/>
      <c r="M192" s="42"/>
      <c r="N192" s="42"/>
      <c r="O192" s="42"/>
      <c r="P192" s="42"/>
    </row>
    <row r="193" spans="11:16" s="47" customFormat="1" x14ac:dyDescent="0.25">
      <c r="K193" s="42"/>
      <c r="L193" s="42"/>
      <c r="M193" s="42"/>
      <c r="N193" s="42"/>
      <c r="O193" s="42"/>
      <c r="P193" s="42"/>
    </row>
    <row r="194" spans="11:16" s="47" customFormat="1" x14ac:dyDescent="0.25">
      <c r="K194" s="42"/>
      <c r="L194" s="42"/>
      <c r="M194" s="42"/>
      <c r="N194" s="42"/>
      <c r="O194" s="42"/>
      <c r="P194" s="42"/>
    </row>
    <row r="195" spans="11:16" s="47" customFormat="1" x14ac:dyDescent="0.25">
      <c r="K195" s="42"/>
      <c r="L195" s="42"/>
      <c r="M195" s="42"/>
      <c r="N195" s="42"/>
      <c r="O195" s="42"/>
      <c r="P195" s="42"/>
    </row>
    <row r="196" spans="11:16" s="47" customFormat="1" x14ac:dyDescent="0.25">
      <c r="K196" s="42"/>
      <c r="L196" s="42"/>
      <c r="M196" s="42"/>
      <c r="N196" s="42"/>
      <c r="O196" s="42"/>
      <c r="P196" s="42"/>
    </row>
    <row r="197" spans="11:16" s="47" customFormat="1" x14ac:dyDescent="0.25">
      <c r="K197" s="42"/>
      <c r="L197" s="42"/>
      <c r="M197" s="42"/>
      <c r="N197" s="42"/>
      <c r="O197" s="42"/>
      <c r="P197" s="42"/>
    </row>
    <row r="198" spans="11:16" s="47" customFormat="1" x14ac:dyDescent="0.25">
      <c r="K198" s="42"/>
      <c r="L198" s="42"/>
      <c r="M198" s="42"/>
      <c r="N198" s="42"/>
      <c r="O198" s="42"/>
      <c r="P198" s="42"/>
    </row>
    <row r="199" spans="11:16" s="47" customFormat="1" x14ac:dyDescent="0.25">
      <c r="K199" s="42"/>
      <c r="L199" s="42"/>
      <c r="M199" s="42"/>
      <c r="N199" s="42"/>
      <c r="O199" s="42"/>
      <c r="P199" s="42"/>
    </row>
    <row r="200" spans="11:16" s="47" customFormat="1" x14ac:dyDescent="0.25">
      <c r="K200" s="42"/>
      <c r="L200" s="42"/>
      <c r="M200" s="42"/>
      <c r="N200" s="42"/>
      <c r="O200" s="42"/>
      <c r="P200" s="42"/>
    </row>
    <row r="201" spans="11:16" s="47" customFormat="1" x14ac:dyDescent="0.25">
      <c r="K201" s="42"/>
      <c r="L201" s="42"/>
      <c r="M201" s="42"/>
      <c r="N201" s="42"/>
      <c r="O201" s="42"/>
      <c r="P201" s="42"/>
    </row>
    <row r="202" spans="11:16" s="47" customFormat="1" x14ac:dyDescent="0.25">
      <c r="K202" s="42"/>
      <c r="L202" s="42"/>
      <c r="M202" s="42"/>
      <c r="N202" s="42"/>
      <c r="O202" s="42"/>
      <c r="P202" s="42"/>
    </row>
    <row r="203" spans="11:16" s="47" customFormat="1" x14ac:dyDescent="0.25">
      <c r="K203" s="42"/>
      <c r="L203" s="42"/>
      <c r="M203" s="42"/>
      <c r="N203" s="42"/>
      <c r="O203" s="42"/>
      <c r="P203" s="42"/>
    </row>
    <row r="204" spans="11:16" s="47" customFormat="1" x14ac:dyDescent="0.25">
      <c r="K204" s="42"/>
      <c r="L204" s="42"/>
      <c r="M204" s="42"/>
      <c r="N204" s="42"/>
      <c r="O204" s="42"/>
      <c r="P204" s="42"/>
    </row>
    <row r="205" spans="11:16" s="47" customFormat="1" x14ac:dyDescent="0.25">
      <c r="K205" s="42"/>
      <c r="L205" s="42"/>
      <c r="M205" s="42"/>
      <c r="N205" s="42"/>
      <c r="O205" s="42"/>
      <c r="P205" s="42"/>
    </row>
    <row r="206" spans="11:16" s="47" customFormat="1" x14ac:dyDescent="0.25">
      <c r="K206" s="42"/>
      <c r="L206" s="42"/>
      <c r="M206" s="42"/>
      <c r="N206" s="42"/>
      <c r="O206" s="42"/>
      <c r="P206" s="42"/>
    </row>
    <row r="207" spans="11:16" s="47" customFormat="1" x14ac:dyDescent="0.25">
      <c r="K207" s="42"/>
      <c r="L207" s="42"/>
      <c r="M207" s="42"/>
      <c r="N207" s="42"/>
      <c r="O207" s="42"/>
      <c r="P207" s="42"/>
    </row>
    <row r="208" spans="11:16" s="47" customFormat="1" x14ac:dyDescent="0.25">
      <c r="K208" s="42"/>
      <c r="L208" s="42"/>
      <c r="M208" s="42"/>
      <c r="N208" s="42"/>
      <c r="O208" s="42"/>
      <c r="P208" s="42"/>
    </row>
    <row r="209" spans="11:16" s="47" customFormat="1" x14ac:dyDescent="0.25">
      <c r="K209" s="42"/>
      <c r="L209" s="42"/>
      <c r="M209" s="42"/>
      <c r="N209" s="42"/>
      <c r="O209" s="42"/>
      <c r="P209" s="42"/>
    </row>
    <row r="210" spans="11:16" s="47" customFormat="1" x14ac:dyDescent="0.25">
      <c r="K210" s="42"/>
      <c r="L210" s="42"/>
      <c r="M210" s="42"/>
      <c r="N210" s="42"/>
      <c r="O210" s="42"/>
      <c r="P210" s="42"/>
    </row>
    <row r="211" spans="11:16" s="47" customFormat="1" x14ac:dyDescent="0.25">
      <c r="K211" s="42"/>
      <c r="L211" s="42"/>
      <c r="M211" s="42"/>
      <c r="N211" s="42"/>
      <c r="O211" s="42"/>
      <c r="P211" s="42"/>
    </row>
    <row r="212" spans="11:16" s="47" customFormat="1" x14ac:dyDescent="0.25">
      <c r="K212" s="42"/>
      <c r="L212" s="42"/>
      <c r="M212" s="42"/>
      <c r="N212" s="42"/>
      <c r="O212" s="42"/>
      <c r="P212" s="42"/>
    </row>
    <row r="213" spans="11:16" s="47" customFormat="1" x14ac:dyDescent="0.25">
      <c r="K213" s="42"/>
      <c r="L213" s="42"/>
      <c r="M213" s="42"/>
      <c r="N213" s="42"/>
      <c r="O213" s="42"/>
      <c r="P213" s="42"/>
    </row>
    <row r="214" spans="11:16" s="47" customFormat="1" x14ac:dyDescent="0.25">
      <c r="K214" s="42"/>
      <c r="L214" s="42"/>
      <c r="M214" s="42"/>
      <c r="N214" s="42"/>
      <c r="O214" s="42"/>
      <c r="P214" s="42"/>
    </row>
    <row r="215" spans="11:16" s="47" customFormat="1" x14ac:dyDescent="0.25">
      <c r="K215" s="42"/>
      <c r="L215" s="42"/>
      <c r="M215" s="42"/>
      <c r="N215" s="42"/>
      <c r="O215" s="42"/>
      <c r="P215" s="42"/>
    </row>
    <row r="216" spans="11:16" s="47" customFormat="1" x14ac:dyDescent="0.25">
      <c r="K216" s="42"/>
      <c r="L216" s="42"/>
      <c r="M216" s="42"/>
      <c r="N216" s="42"/>
      <c r="O216" s="42"/>
      <c r="P216" s="42"/>
    </row>
    <row r="217" spans="11:16" s="47" customFormat="1" x14ac:dyDescent="0.25">
      <c r="K217" s="42"/>
      <c r="L217" s="42"/>
      <c r="M217" s="42"/>
      <c r="N217" s="42"/>
      <c r="O217" s="42"/>
      <c r="P217" s="42"/>
    </row>
    <row r="218" spans="11:16" s="47" customFormat="1" x14ac:dyDescent="0.25">
      <c r="K218" s="42"/>
      <c r="L218" s="42"/>
      <c r="M218" s="42"/>
      <c r="N218" s="42"/>
      <c r="O218" s="42"/>
      <c r="P218" s="42"/>
    </row>
    <row r="219" spans="11:16" s="47" customFormat="1" x14ac:dyDescent="0.25">
      <c r="K219" s="42"/>
      <c r="L219" s="42"/>
      <c r="M219" s="42"/>
      <c r="N219" s="42"/>
      <c r="O219" s="42"/>
      <c r="P219" s="42"/>
    </row>
    <row r="220" spans="11:16" s="47" customFormat="1" x14ac:dyDescent="0.25">
      <c r="K220" s="42"/>
      <c r="L220" s="42"/>
      <c r="M220" s="42"/>
      <c r="N220" s="42"/>
      <c r="O220" s="42"/>
      <c r="P220" s="42"/>
    </row>
    <row r="221" spans="11:16" s="47" customFormat="1" x14ac:dyDescent="0.25">
      <c r="K221" s="42"/>
      <c r="L221" s="42"/>
      <c r="M221" s="42"/>
      <c r="N221" s="42"/>
      <c r="O221" s="42"/>
      <c r="P221" s="42"/>
    </row>
    <row r="222" spans="11:16" s="47" customFormat="1" x14ac:dyDescent="0.25">
      <c r="K222" s="42"/>
      <c r="L222" s="42"/>
      <c r="M222" s="42"/>
      <c r="N222" s="42"/>
      <c r="O222" s="42"/>
      <c r="P222" s="42"/>
    </row>
    <row r="223" spans="11:16" s="47" customFormat="1" x14ac:dyDescent="0.25">
      <c r="K223" s="42"/>
      <c r="L223" s="42"/>
      <c r="M223" s="42"/>
      <c r="N223" s="42"/>
      <c r="O223" s="42"/>
      <c r="P223" s="42"/>
    </row>
    <row r="224" spans="11:16" s="47" customFormat="1" x14ac:dyDescent="0.25">
      <c r="K224" s="42"/>
      <c r="L224" s="42"/>
      <c r="M224" s="42"/>
      <c r="N224" s="42"/>
      <c r="O224" s="42"/>
      <c r="P224" s="42"/>
    </row>
    <row r="225" spans="11:16" s="47" customFormat="1" x14ac:dyDescent="0.25">
      <c r="K225" s="42"/>
      <c r="L225" s="42"/>
      <c r="M225" s="42"/>
      <c r="N225" s="42"/>
      <c r="O225" s="42"/>
      <c r="P225" s="42"/>
    </row>
    <row r="226" spans="11:16" s="47" customFormat="1" x14ac:dyDescent="0.25">
      <c r="K226" s="42"/>
      <c r="L226" s="42"/>
      <c r="M226" s="42"/>
      <c r="N226" s="42"/>
      <c r="O226" s="42"/>
      <c r="P226" s="42"/>
    </row>
    <row r="227" spans="11:16" s="47" customFormat="1" x14ac:dyDescent="0.25">
      <c r="K227" s="42"/>
      <c r="L227" s="42"/>
      <c r="M227" s="42"/>
      <c r="N227" s="42"/>
      <c r="O227" s="42"/>
      <c r="P227" s="42"/>
    </row>
  </sheetData>
  <sheetProtection password="DE18" sheet="1" objects="1" scenarios="1"/>
  <mergeCells count="28">
    <mergeCell ref="H53:H54"/>
    <mergeCell ref="C53:C54"/>
    <mergeCell ref="D53:D54"/>
    <mergeCell ref="E53:E54"/>
    <mergeCell ref="F53:F54"/>
    <mergeCell ref="G53:G54"/>
    <mergeCell ref="D132:M132"/>
    <mergeCell ref="B12:O12"/>
    <mergeCell ref="J16:K16"/>
    <mergeCell ref="J53:J54"/>
    <mergeCell ref="K53:K54"/>
    <mergeCell ref="L53:L54"/>
    <mergeCell ref="M53:M54"/>
    <mergeCell ref="N53:N54"/>
    <mergeCell ref="C14:D14"/>
    <mergeCell ref="E14:G14"/>
    <mergeCell ref="K18:N18"/>
    <mergeCell ref="C16:D16"/>
    <mergeCell ref="C52:H52"/>
    <mergeCell ref="J52:M52"/>
    <mergeCell ref="C107:G107"/>
    <mergeCell ref="K107:Q107"/>
    <mergeCell ref="C77:D77"/>
    <mergeCell ref="T108:V108"/>
    <mergeCell ref="J108:J109"/>
    <mergeCell ref="K108:M108"/>
    <mergeCell ref="N108:P108"/>
    <mergeCell ref="Q108:S108"/>
  </mergeCells>
  <pageMargins left="0.7" right="0.7" top="0.75" bottom="0.75" header="0.3" footer="0.3"/>
  <pageSetup paperSize="9" scale="29" orientation="portrait" r:id="rId1"/>
  <colBreaks count="1" manualBreakCount="1">
    <brk id="1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Listas!$B$2:$B$7</xm:f>
          </x14:formula1>
          <xm:sqref>E29:H51 H14</xm:sqref>
        </x14:dataValidation>
        <x14:dataValidation type="list" allowBlank="1" showInputMessage="1" showErrorMessage="1">
          <x14:formula1>
            <xm:f>Listas!$D$2:$D$5</xm:f>
          </x14:formula1>
          <xm:sqref>E133</xm:sqref>
        </x14:dataValidation>
        <x14:dataValidation type="list" allowBlank="1" showInputMessage="1" showErrorMessage="1">
          <x14:formula1>
            <xm:f>Listas!$D$2:$D$5</xm:f>
          </x14:formula1>
          <xm:sqref>K29:N50</xm:sqref>
        </x14:dataValidation>
        <x14:dataValidation type="list" allowBlank="1" showInputMessage="1" showErrorMessage="1">
          <x14:formula1>
            <xm:f>Listas!$D$2:$D$7</xm:f>
          </x14:formula1>
          <xm:sqref>K18:N18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V201"/>
  <sheetViews>
    <sheetView topLeftCell="A55" zoomScale="66" zoomScaleNormal="66" workbookViewId="0"/>
  </sheetViews>
  <sheetFormatPr baseColWidth="10" defaultRowHeight="15" x14ac:dyDescent="0.25"/>
  <cols>
    <col min="1" max="1" width="1" style="5" customWidth="1"/>
    <col min="2" max="2" width="5.5703125" style="5" customWidth="1"/>
    <col min="3" max="3" width="28.28515625" style="5" customWidth="1"/>
    <col min="4" max="4" width="23" style="5" customWidth="1"/>
    <col min="5" max="5" width="20" style="5" customWidth="1"/>
    <col min="6" max="6" width="21" style="5" customWidth="1"/>
    <col min="7" max="7" width="17" style="5" customWidth="1"/>
    <col min="8" max="8" width="6.140625" style="5" customWidth="1"/>
    <col min="9" max="9" width="28" style="5" customWidth="1"/>
    <col min="10" max="10" width="24.28515625" style="5" customWidth="1"/>
    <col min="11" max="11" width="23.5703125" style="16" customWidth="1"/>
    <col min="12" max="12" width="20.7109375" style="16" customWidth="1"/>
    <col min="13" max="13" width="14.140625" style="16" customWidth="1"/>
    <col min="14" max="14" width="17.7109375" style="16" customWidth="1"/>
    <col min="15" max="16" width="11.42578125" style="16"/>
    <col min="17" max="16384" width="11.42578125" style="5"/>
  </cols>
  <sheetData>
    <row r="9" spans="1:22" ht="0.75" customHeight="1" x14ac:dyDescent="0.25"/>
    <row r="10" spans="1:22" ht="1.5" customHeight="1" x14ac:dyDescent="0.25"/>
    <row r="11" spans="1:22" ht="3.75" customHeight="1" x14ac:dyDescent="0.25"/>
    <row r="12" spans="1:22" ht="3.75" hidden="1" customHeight="1" x14ac:dyDescent="0.25">
      <c r="A12" s="204"/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135"/>
      <c r="P12" s="135"/>
      <c r="Q12" s="135"/>
      <c r="R12" s="135"/>
      <c r="S12" s="135"/>
    </row>
    <row r="13" spans="1:22" ht="6.75" customHeight="1" x14ac:dyDescent="0.3">
      <c r="I13" s="151"/>
    </row>
    <row r="14" spans="1:22" ht="37.5" customHeight="1" x14ac:dyDescent="0.35">
      <c r="C14" s="205" t="s">
        <v>27</v>
      </c>
      <c r="D14" s="205"/>
      <c r="E14" s="206">
        <v>2013</v>
      </c>
      <c r="F14" s="206"/>
      <c r="G14" s="206"/>
      <c r="H14" s="12"/>
      <c r="I14" s="12"/>
      <c r="J14" s="137" t="s">
        <v>102</v>
      </c>
      <c r="K14" s="207" t="s">
        <v>106</v>
      </c>
      <c r="L14" s="207"/>
      <c r="M14" s="207"/>
      <c r="N14" s="207"/>
    </row>
    <row r="15" spans="1:22" s="16" customFormat="1" ht="16.5" customHeight="1" x14ac:dyDescent="0.35">
      <c r="A15" s="5"/>
      <c r="B15" s="5"/>
      <c r="C15" s="36"/>
      <c r="D15" s="36"/>
      <c r="E15" s="12"/>
      <c r="F15" s="12"/>
      <c r="G15" s="12"/>
      <c r="H15" s="12"/>
      <c r="I15" s="12"/>
      <c r="J15" s="123"/>
      <c r="K15" s="12"/>
      <c r="L15" s="12"/>
      <c r="M15" s="12"/>
      <c r="N15" s="12"/>
      <c r="Q15" s="5"/>
      <c r="R15" s="5"/>
      <c r="S15" s="5"/>
      <c r="T15" s="5"/>
      <c r="U15" s="5"/>
      <c r="V15" s="5"/>
    </row>
    <row r="16" spans="1:22" s="16" customFormat="1" ht="31.5" customHeight="1" x14ac:dyDescent="0.5">
      <c r="A16" s="5"/>
      <c r="B16" s="5"/>
      <c r="C16" s="57" t="s">
        <v>127</v>
      </c>
      <c r="D16" s="57"/>
      <c r="E16" s="12"/>
      <c r="F16" s="12"/>
      <c r="G16" s="12"/>
      <c r="H16" s="12"/>
      <c r="I16" s="12"/>
      <c r="J16" s="123"/>
      <c r="K16" s="12"/>
      <c r="L16" s="12"/>
      <c r="M16" s="12"/>
      <c r="N16" s="12"/>
      <c r="Q16" s="5"/>
      <c r="R16" s="5"/>
      <c r="S16" s="5"/>
      <c r="T16" s="5"/>
      <c r="U16" s="5"/>
      <c r="V16" s="5"/>
    </row>
    <row r="17" spans="1:22" s="16" customFormat="1" ht="15" customHeight="1" x14ac:dyDescent="0.35">
      <c r="A17" s="5"/>
      <c r="B17" s="5"/>
      <c r="C17" s="36"/>
      <c r="D17" s="36"/>
      <c r="E17" s="12"/>
      <c r="F17" s="12"/>
      <c r="G17" s="12"/>
      <c r="H17" s="12"/>
      <c r="I17" s="12"/>
      <c r="J17" s="123"/>
      <c r="K17" s="12"/>
      <c r="L17" s="12"/>
      <c r="M17" s="12"/>
      <c r="N17" s="12"/>
      <c r="Q17" s="5"/>
      <c r="R17" s="5"/>
      <c r="S17" s="5"/>
      <c r="T17" s="5"/>
      <c r="U17" s="5"/>
      <c r="V17" s="5"/>
    </row>
    <row r="18" spans="1:22" s="16" customFormat="1" ht="21" x14ac:dyDescent="0.35">
      <c r="A18" s="5"/>
      <c r="B18" s="5"/>
      <c r="C18" s="36"/>
      <c r="D18" s="36"/>
      <c r="E18" s="12"/>
      <c r="F18" s="12"/>
      <c r="G18" s="12"/>
      <c r="H18" s="12"/>
      <c r="I18" s="12"/>
      <c r="J18" s="123"/>
      <c r="K18" s="12"/>
      <c r="L18" s="12"/>
      <c r="M18" s="12"/>
      <c r="N18" s="12"/>
      <c r="Q18" s="5"/>
      <c r="R18" s="5"/>
      <c r="S18" s="5"/>
      <c r="T18" s="5"/>
      <c r="U18" s="5"/>
      <c r="V18" s="5"/>
    </row>
    <row r="19" spans="1:22" s="16" customFormat="1" ht="15.75" customHeight="1" x14ac:dyDescent="0.35">
      <c r="A19" s="5"/>
      <c r="B19" s="5"/>
      <c r="C19" s="36"/>
      <c r="D19" s="36"/>
      <c r="E19" s="12"/>
      <c r="F19" s="12"/>
      <c r="G19" s="12"/>
      <c r="H19" s="12"/>
      <c r="I19" s="12"/>
      <c r="J19" s="123"/>
      <c r="K19" s="12"/>
      <c r="L19" s="12"/>
      <c r="M19" s="12"/>
      <c r="N19" s="12"/>
      <c r="Q19" s="5"/>
      <c r="R19" s="5"/>
      <c r="S19" s="5"/>
      <c r="T19" s="5"/>
      <c r="U19" s="5"/>
      <c r="V19" s="5"/>
    </row>
    <row r="20" spans="1:22" s="16" customFormat="1" ht="21" x14ac:dyDescent="0.35">
      <c r="A20" s="5"/>
      <c r="B20" s="5"/>
      <c r="C20" s="36"/>
      <c r="D20" s="36"/>
      <c r="E20" s="12"/>
      <c r="F20" s="12"/>
      <c r="G20" s="12"/>
      <c r="H20" s="12"/>
      <c r="I20" s="12"/>
      <c r="J20" s="123"/>
      <c r="K20" s="12"/>
      <c r="L20" s="12"/>
      <c r="M20" s="12"/>
      <c r="N20" s="12"/>
      <c r="Q20" s="5"/>
      <c r="R20" s="5"/>
      <c r="S20" s="5"/>
      <c r="T20" s="5"/>
      <c r="U20" s="5"/>
      <c r="V20" s="5"/>
    </row>
    <row r="21" spans="1:22" s="16" customFormat="1" ht="21" x14ac:dyDescent="0.35">
      <c r="A21" s="5"/>
      <c r="B21" s="5"/>
      <c r="C21" s="36"/>
      <c r="D21" s="36"/>
      <c r="E21" s="12"/>
      <c r="F21" s="12"/>
      <c r="G21" s="12"/>
      <c r="H21" s="12"/>
      <c r="I21" s="12"/>
      <c r="J21" s="123"/>
      <c r="K21" s="12"/>
      <c r="L21" s="12"/>
      <c r="M21" s="12"/>
      <c r="N21" s="12"/>
      <c r="Q21" s="5"/>
      <c r="R21" s="5"/>
      <c r="S21" s="5"/>
      <c r="T21" s="5"/>
      <c r="U21" s="5"/>
      <c r="V21" s="5"/>
    </row>
    <row r="22" spans="1:22" s="16" customFormat="1" ht="21" x14ac:dyDescent="0.35">
      <c r="A22" s="5"/>
      <c r="B22" s="5"/>
      <c r="C22" s="36"/>
      <c r="D22" s="36"/>
      <c r="E22" s="12"/>
      <c r="F22" s="12"/>
      <c r="G22" s="12"/>
      <c r="H22" s="12"/>
      <c r="I22" s="12"/>
      <c r="J22" s="123"/>
      <c r="K22" s="12"/>
      <c r="L22" s="12"/>
      <c r="M22" s="12"/>
      <c r="N22" s="12"/>
      <c r="Q22" s="5"/>
      <c r="R22" s="5"/>
      <c r="S22" s="5"/>
      <c r="T22" s="5"/>
      <c r="U22" s="5"/>
      <c r="V22" s="5"/>
    </row>
    <row r="23" spans="1:22" s="16" customFormat="1" ht="21" x14ac:dyDescent="0.35">
      <c r="A23" s="5"/>
      <c r="B23" s="5"/>
      <c r="C23" s="36"/>
      <c r="D23" s="36"/>
      <c r="E23" s="12"/>
      <c r="F23" s="12"/>
      <c r="G23" s="12"/>
      <c r="H23" s="12"/>
      <c r="I23" s="12"/>
      <c r="J23" s="123"/>
      <c r="K23" s="12"/>
      <c r="L23" s="12"/>
      <c r="M23" s="12"/>
      <c r="N23" s="12"/>
      <c r="Q23" s="5"/>
      <c r="R23" s="5"/>
      <c r="S23" s="5"/>
      <c r="T23" s="5"/>
      <c r="U23" s="5"/>
      <c r="V23" s="5"/>
    </row>
    <row r="24" spans="1:22" s="16" customFormat="1" ht="21" x14ac:dyDescent="0.35">
      <c r="A24" s="5"/>
      <c r="B24" s="5"/>
      <c r="C24" s="36"/>
      <c r="D24" s="36"/>
      <c r="E24" s="12"/>
      <c r="F24" s="12"/>
      <c r="G24" s="12"/>
      <c r="H24" s="12"/>
      <c r="I24" s="12"/>
      <c r="J24" s="123"/>
      <c r="K24" s="12"/>
      <c r="L24" s="12"/>
      <c r="M24" s="12"/>
      <c r="N24" s="12"/>
      <c r="Q24" s="5"/>
      <c r="R24" s="5"/>
      <c r="S24" s="5"/>
      <c r="T24" s="5"/>
      <c r="U24" s="5"/>
      <c r="V24" s="5"/>
    </row>
    <row r="25" spans="1:22" s="16" customFormat="1" ht="21" x14ac:dyDescent="0.35">
      <c r="A25" s="5"/>
      <c r="B25" s="5"/>
      <c r="C25" s="36"/>
      <c r="D25" s="36"/>
      <c r="E25" s="12"/>
      <c r="F25" s="12"/>
      <c r="G25" s="12"/>
      <c r="H25" s="12"/>
      <c r="I25" s="12"/>
      <c r="J25" s="123"/>
      <c r="K25" s="12"/>
      <c r="L25" s="12"/>
      <c r="M25" s="12"/>
      <c r="N25" s="12"/>
      <c r="Q25" s="5"/>
      <c r="R25" s="5"/>
      <c r="S25" s="5"/>
      <c r="T25" s="5"/>
      <c r="U25" s="5"/>
      <c r="V25" s="5"/>
    </row>
    <row r="26" spans="1:22" s="16" customFormat="1" ht="21" x14ac:dyDescent="0.35">
      <c r="A26" s="5"/>
      <c r="B26" s="5"/>
      <c r="C26" s="36"/>
      <c r="D26" s="36"/>
      <c r="E26" s="12"/>
      <c r="F26" s="12"/>
      <c r="G26" s="12"/>
      <c r="H26" s="12"/>
      <c r="I26" s="12"/>
      <c r="J26" s="123"/>
      <c r="K26" s="12"/>
      <c r="L26" s="12"/>
      <c r="M26" s="12"/>
      <c r="N26" s="12"/>
      <c r="Q26" s="5"/>
      <c r="R26" s="5"/>
      <c r="S26" s="5"/>
      <c r="T26" s="5"/>
      <c r="U26" s="5"/>
      <c r="V26" s="5"/>
    </row>
    <row r="27" spans="1:22" s="16" customFormat="1" ht="21" x14ac:dyDescent="0.35">
      <c r="A27" s="5"/>
      <c r="B27" s="5"/>
      <c r="C27" s="36"/>
      <c r="D27" s="36"/>
      <c r="E27" s="12"/>
      <c r="F27" s="12"/>
      <c r="G27" s="12"/>
      <c r="H27" s="12"/>
      <c r="I27" s="12"/>
      <c r="J27" s="123"/>
      <c r="K27" s="12"/>
      <c r="L27" s="12"/>
      <c r="M27" s="12"/>
      <c r="N27" s="12"/>
      <c r="Q27" s="5"/>
      <c r="R27" s="5"/>
      <c r="S27" s="5"/>
      <c r="T27" s="5"/>
      <c r="U27" s="5"/>
      <c r="V27" s="5"/>
    </row>
    <row r="28" spans="1:22" s="16" customFormat="1" ht="21" x14ac:dyDescent="0.35">
      <c r="A28" s="5"/>
      <c r="B28" s="5"/>
      <c r="C28" s="36"/>
      <c r="D28" s="36"/>
      <c r="E28" s="12"/>
      <c r="F28" s="12"/>
      <c r="G28" s="12"/>
      <c r="H28" s="12"/>
      <c r="I28" s="12"/>
      <c r="J28" s="123"/>
      <c r="K28" s="12"/>
      <c r="L28" s="12"/>
      <c r="M28" s="12"/>
      <c r="N28" s="12"/>
      <c r="Q28" s="5"/>
      <c r="R28" s="5"/>
      <c r="S28" s="5"/>
      <c r="T28" s="5"/>
      <c r="U28" s="5"/>
      <c r="V28" s="5"/>
    </row>
    <row r="29" spans="1:22" s="16" customFormat="1" ht="21" x14ac:dyDescent="0.35">
      <c r="A29" s="5"/>
      <c r="B29" s="5"/>
      <c r="C29" s="36"/>
      <c r="D29" s="36"/>
      <c r="E29" s="12"/>
      <c r="F29" s="12"/>
      <c r="G29" s="12"/>
      <c r="H29" s="12"/>
      <c r="I29" s="12"/>
      <c r="J29" s="123"/>
      <c r="K29" s="12"/>
      <c r="L29" s="12"/>
      <c r="M29" s="12"/>
      <c r="N29" s="12"/>
      <c r="Q29" s="5"/>
      <c r="R29" s="5"/>
      <c r="S29" s="5"/>
      <c r="T29" s="5"/>
      <c r="U29" s="5"/>
      <c r="V29" s="5"/>
    </row>
    <row r="30" spans="1:22" s="16" customFormat="1" ht="21" x14ac:dyDescent="0.35">
      <c r="A30" s="5"/>
      <c r="B30" s="5"/>
      <c r="C30" s="36"/>
      <c r="D30" s="36"/>
      <c r="E30" s="12"/>
      <c r="F30" s="12"/>
      <c r="G30" s="12"/>
      <c r="H30" s="12"/>
      <c r="I30" s="12"/>
      <c r="J30" s="123"/>
      <c r="K30" s="12"/>
      <c r="L30" s="12"/>
      <c r="M30" s="12"/>
      <c r="N30" s="12"/>
      <c r="Q30" s="5"/>
      <c r="R30" s="5"/>
      <c r="S30" s="5"/>
      <c r="T30" s="5"/>
      <c r="U30" s="5"/>
      <c r="V30" s="5"/>
    </row>
    <row r="31" spans="1:22" s="16" customFormat="1" ht="21" x14ac:dyDescent="0.35">
      <c r="A31" s="5"/>
      <c r="B31" s="5"/>
      <c r="C31" s="36"/>
      <c r="D31" s="36"/>
      <c r="E31" s="12"/>
      <c r="F31" s="12"/>
      <c r="G31" s="12"/>
      <c r="H31" s="12"/>
      <c r="I31" s="12"/>
      <c r="J31" s="123"/>
      <c r="K31" s="12"/>
      <c r="L31" s="12"/>
      <c r="M31" s="12"/>
      <c r="N31" s="12"/>
      <c r="Q31" s="5"/>
      <c r="R31" s="5"/>
      <c r="S31" s="5"/>
      <c r="T31" s="5"/>
      <c r="U31" s="5"/>
      <c r="V31" s="5"/>
    </row>
    <row r="32" spans="1:22" s="16" customFormat="1" ht="21" x14ac:dyDescent="0.35">
      <c r="A32" s="5"/>
      <c r="B32" s="5"/>
      <c r="C32" s="36"/>
      <c r="D32" s="36"/>
      <c r="E32" s="12"/>
      <c r="F32" s="12"/>
      <c r="G32" s="12"/>
      <c r="H32" s="12"/>
      <c r="I32" s="12"/>
      <c r="J32" s="123"/>
      <c r="K32" s="12"/>
      <c r="L32" s="12"/>
      <c r="M32" s="12"/>
      <c r="N32" s="12"/>
      <c r="Q32" s="5"/>
      <c r="R32" s="5"/>
      <c r="S32" s="5"/>
      <c r="T32" s="5"/>
      <c r="U32" s="5"/>
      <c r="V32" s="5"/>
    </row>
    <row r="33" spans="1:22" s="16" customFormat="1" ht="21" x14ac:dyDescent="0.35">
      <c r="A33" s="5"/>
      <c r="B33" s="5"/>
      <c r="C33" s="36"/>
      <c r="D33" s="36"/>
      <c r="E33" s="12"/>
      <c r="F33" s="12"/>
      <c r="G33" s="12"/>
      <c r="H33" s="12"/>
      <c r="I33" s="12"/>
      <c r="J33" s="123"/>
      <c r="K33" s="12"/>
      <c r="L33" s="12"/>
      <c r="M33" s="12"/>
      <c r="N33" s="12"/>
      <c r="Q33" s="5"/>
      <c r="R33" s="5"/>
      <c r="S33" s="5"/>
      <c r="T33" s="5"/>
      <c r="U33" s="5"/>
      <c r="V33" s="5"/>
    </row>
    <row r="34" spans="1:22" s="16" customFormat="1" ht="21" x14ac:dyDescent="0.35">
      <c r="A34" s="5"/>
      <c r="B34" s="5"/>
      <c r="C34" s="36"/>
      <c r="D34" s="36"/>
      <c r="E34" s="12"/>
      <c r="F34" s="12"/>
      <c r="G34" s="12"/>
      <c r="H34" s="12"/>
      <c r="I34" s="12"/>
      <c r="J34" s="123"/>
      <c r="K34" s="12"/>
      <c r="L34" s="12"/>
      <c r="M34" s="12"/>
      <c r="N34" s="12"/>
      <c r="Q34" s="5"/>
      <c r="R34" s="5"/>
      <c r="S34" s="5"/>
      <c r="T34" s="5"/>
      <c r="U34" s="5"/>
      <c r="V34" s="5"/>
    </row>
    <row r="35" spans="1:22" s="16" customFormat="1" ht="21" x14ac:dyDescent="0.35">
      <c r="A35" s="5"/>
      <c r="B35" s="5"/>
      <c r="C35" s="36"/>
      <c r="D35" s="36"/>
      <c r="E35" s="12"/>
      <c r="F35" s="12"/>
      <c r="G35" s="12"/>
      <c r="H35" s="12"/>
      <c r="I35" s="12"/>
      <c r="J35" s="123"/>
      <c r="K35" s="12"/>
      <c r="L35" s="12"/>
      <c r="M35" s="12"/>
      <c r="N35" s="12"/>
      <c r="Q35" s="5"/>
      <c r="R35" s="5"/>
      <c r="S35" s="5"/>
      <c r="T35" s="5"/>
      <c r="U35" s="5"/>
      <c r="V35" s="5"/>
    </row>
    <row r="36" spans="1:22" s="16" customFormat="1" ht="21" x14ac:dyDescent="0.35">
      <c r="A36" s="5"/>
      <c r="B36" s="5"/>
      <c r="C36" s="36"/>
      <c r="D36" s="36"/>
      <c r="E36" s="12"/>
      <c r="F36" s="12"/>
      <c r="G36" s="12"/>
      <c r="H36" s="12"/>
      <c r="I36" s="12"/>
      <c r="J36" s="123"/>
      <c r="K36" s="12"/>
      <c r="L36" s="12"/>
      <c r="M36" s="12"/>
      <c r="N36" s="12"/>
      <c r="Q36" s="5"/>
      <c r="R36" s="5"/>
      <c r="S36" s="5"/>
      <c r="T36" s="5"/>
      <c r="U36" s="5"/>
      <c r="V36" s="5"/>
    </row>
    <row r="37" spans="1:22" s="16" customFormat="1" ht="21" x14ac:dyDescent="0.35">
      <c r="A37" s="5"/>
      <c r="B37" s="5"/>
      <c r="C37" s="36"/>
      <c r="D37" s="36"/>
      <c r="E37" s="12"/>
      <c r="F37" s="12"/>
      <c r="G37" s="12"/>
      <c r="H37" s="12"/>
      <c r="I37" s="12"/>
      <c r="J37" s="123"/>
      <c r="K37" s="12"/>
      <c r="L37" s="12"/>
      <c r="M37" s="12"/>
      <c r="N37" s="12"/>
      <c r="Q37" s="5"/>
      <c r="R37" s="5"/>
      <c r="S37" s="5"/>
      <c r="T37" s="5"/>
      <c r="U37" s="5"/>
      <c r="V37" s="5"/>
    </row>
    <row r="38" spans="1:22" s="16" customFormat="1" ht="21" x14ac:dyDescent="0.35">
      <c r="A38" s="5"/>
      <c r="B38" s="5"/>
      <c r="C38" s="36"/>
      <c r="D38" s="36"/>
      <c r="E38" s="12"/>
      <c r="F38" s="12"/>
      <c r="G38" s="12"/>
      <c r="H38" s="12"/>
      <c r="I38" s="12"/>
      <c r="J38" s="123"/>
      <c r="K38" s="12"/>
      <c r="L38" s="12"/>
      <c r="M38" s="12"/>
      <c r="N38" s="12"/>
      <c r="Q38" s="5"/>
      <c r="R38" s="5"/>
      <c r="S38" s="5"/>
      <c r="T38" s="5"/>
      <c r="U38" s="5"/>
      <c r="V38" s="5"/>
    </row>
    <row r="39" spans="1:22" s="16" customFormat="1" ht="21" x14ac:dyDescent="0.35">
      <c r="A39" s="5"/>
      <c r="B39" s="5"/>
      <c r="C39" s="37"/>
      <c r="D39" s="36"/>
      <c r="E39" s="12"/>
      <c r="F39" s="12"/>
      <c r="G39" s="12"/>
      <c r="H39" s="12"/>
      <c r="I39" s="12"/>
      <c r="J39" s="123"/>
      <c r="K39" s="12"/>
      <c r="L39" s="12"/>
      <c r="M39" s="12"/>
      <c r="N39" s="12"/>
      <c r="Q39" s="5"/>
      <c r="R39" s="5"/>
      <c r="S39" s="5"/>
      <c r="T39" s="5"/>
      <c r="U39" s="5"/>
      <c r="V39" s="5"/>
    </row>
    <row r="40" spans="1:22" s="16" customFormat="1" ht="36" customHeight="1" x14ac:dyDescent="0.5">
      <c r="A40" s="5"/>
      <c r="B40" s="5"/>
      <c r="D40" s="57"/>
      <c r="E40" s="56"/>
      <c r="F40" s="56"/>
      <c r="G40" s="56"/>
      <c r="H40" s="56"/>
      <c r="I40" s="12"/>
      <c r="J40" s="121" t="str">
        <f>CONCATENATE("EXTENSIÓN POR LOCALIDADES MALLA VIAL ",K14," ",E14)</f>
        <v>EXTENSIÓN POR LOCALIDADES MALLA VIAL ARTERIAL (No Incluye Troncal) 2013</v>
      </c>
      <c r="K40" s="122"/>
      <c r="L40" s="12"/>
      <c r="M40" s="12"/>
      <c r="N40" s="12"/>
      <c r="Q40" s="5"/>
      <c r="R40" s="5"/>
      <c r="S40" s="5"/>
      <c r="T40" s="5"/>
      <c r="U40" s="5"/>
      <c r="V40" s="5"/>
    </row>
    <row r="41" spans="1:22" s="16" customFormat="1" ht="30" customHeight="1" x14ac:dyDescent="0.35">
      <c r="A41" s="5"/>
      <c r="B41" s="5"/>
      <c r="C41" s="211" t="str">
        <f>P45</f>
        <v>ESTADO MALLA VIAL ARTERIAL (No Incluye Troncal) 2013</v>
      </c>
      <c r="D41" s="212"/>
      <c r="E41" s="212"/>
      <c r="F41" s="212"/>
      <c r="G41" s="56"/>
      <c r="H41" s="56"/>
      <c r="I41" s="210" t="str">
        <f>J40</f>
        <v>EXTENSIÓN POR LOCALIDADES MALLA VIAL ARTERIAL (No Incluye Troncal) 2013</v>
      </c>
      <c r="J41" s="210"/>
      <c r="K41" s="210"/>
      <c r="L41" s="210"/>
      <c r="M41" s="210"/>
      <c r="N41" s="210"/>
      <c r="Q41" s="5"/>
      <c r="R41" s="5"/>
      <c r="S41" s="5"/>
      <c r="T41" s="5"/>
      <c r="U41" s="5"/>
      <c r="V41" s="5"/>
    </row>
    <row r="42" spans="1:22" s="16" customFormat="1" ht="31.5" customHeight="1" x14ac:dyDescent="0.35">
      <c r="A42" s="5"/>
      <c r="B42" s="5"/>
      <c r="C42" s="209" t="s">
        <v>45</v>
      </c>
      <c r="D42" s="209" t="s">
        <v>78</v>
      </c>
      <c r="E42" s="209" t="s">
        <v>75</v>
      </c>
      <c r="F42" s="209" t="s">
        <v>76</v>
      </c>
      <c r="G42" s="12"/>
      <c r="H42" s="12"/>
      <c r="I42" s="208" t="str">
        <f>D126</f>
        <v>Localidad</v>
      </c>
      <c r="J42" s="208" t="str">
        <f>E126</f>
        <v>ARTERIAL</v>
      </c>
      <c r="K42" s="208" t="str">
        <f>F126</f>
        <v>INTERMEDIA</v>
      </c>
      <c r="L42" s="208" t="str">
        <f>G126</f>
        <v>LOCAL</v>
      </c>
      <c r="M42" s="208" t="str">
        <f>I126</f>
        <v>TRONCAL</v>
      </c>
      <c r="N42" s="208" t="s">
        <v>77</v>
      </c>
      <c r="Q42" s="5"/>
      <c r="R42" s="5"/>
      <c r="S42" s="5"/>
      <c r="T42" s="5"/>
      <c r="U42" s="5"/>
      <c r="V42" s="5"/>
    </row>
    <row r="43" spans="1:22" s="16" customFormat="1" ht="18" customHeight="1" x14ac:dyDescent="0.35">
      <c r="A43" s="5"/>
      <c r="B43" s="5"/>
      <c r="C43" s="209"/>
      <c r="D43" s="209"/>
      <c r="E43" s="209"/>
      <c r="F43" s="209"/>
      <c r="G43" s="12"/>
      <c r="H43" s="12"/>
      <c r="I43" s="208"/>
      <c r="J43" s="208"/>
      <c r="K43" s="208"/>
      <c r="L43" s="208"/>
      <c r="M43" s="208"/>
      <c r="N43" s="208"/>
      <c r="Q43" s="5"/>
      <c r="R43" s="5"/>
      <c r="S43" s="5"/>
      <c r="T43" s="5"/>
      <c r="U43" s="5"/>
      <c r="V43" s="5"/>
    </row>
    <row r="44" spans="1:22" ht="21" x14ac:dyDescent="0.35">
      <c r="C44" s="64" t="str">
        <f t="shared" ref="C44:C62" si="0">I44</f>
        <v>1  Usaquén</v>
      </c>
      <c r="D44" s="65">
        <f>IF($K$14="Arterial (Incluye Troncal)",$K127,IF($K$14="Intermedia",$N127,IF($K$14="Local",$Q127,IF($K$14="Total",Bogotá!$W139,IF($K$14="Troncal (Incluye Mixto y Solo Bus)",Bogotá!$AC139,Bogotá!$AI139)))))</f>
        <v>0.85263596086943583</v>
      </c>
      <c r="E44" s="65">
        <f>IF($K$14="Arterial (Incluye Troncal)",$L127,IF($K$14="Intermedia",$O127,IF($K$14="Local",$R127,IF($K$14="Total",Bogotá!$Y139,IF($K$14="Troncal (Incluye Mixto y Solo Bus)",Bogotá!$AE139,Bogotá!$AK139)))))</f>
        <v>8.9441289286670111E-2</v>
      </c>
      <c r="F44" s="65">
        <f>IF($K$14="Arterial (Incluye Troncal)",$M127,IF($K$14="Intermedia",$P127,IF($K$14="Local",$S127,IF($K$14="Total",Bogotá!$AA139,IF($K$14="Troncal (Incluye Mixto y Solo Bus)",Bogotá!$AG139,Bogotá!$AM139)))))</f>
        <v>5.7922749843894047E-2</v>
      </c>
      <c r="G44" s="12"/>
      <c r="H44" s="12"/>
      <c r="I44" s="61" t="str">
        <f t="shared" ref="I44:I62" si="1">D127</f>
        <v>1  Usaquén</v>
      </c>
      <c r="J44" s="62">
        <f t="shared" ref="J44:J62" si="2">E127</f>
        <v>336.30999999999972</v>
      </c>
      <c r="K44" s="62">
        <f t="shared" ref="K44:K62" si="3">F127</f>
        <v>247.93000000000018</v>
      </c>
      <c r="L44" s="62">
        <f t="shared" ref="L44:L62" si="4">G127</f>
        <v>519.32000000000005</v>
      </c>
      <c r="M44" s="62">
        <f t="shared" ref="M44:M62" si="5">I127</f>
        <v>86.529999999999973</v>
      </c>
      <c r="N44" s="63">
        <f t="shared" ref="N44:N62" si="6">SUM(J44:M44)</f>
        <v>1190.0899999999999</v>
      </c>
    </row>
    <row r="45" spans="1:22" ht="19.5" customHeight="1" x14ac:dyDescent="0.35">
      <c r="C45" s="64" t="str">
        <f t="shared" si="0"/>
        <v>2  Chapinero</v>
      </c>
      <c r="D45" s="65">
        <f>IF($K$14="Arterial (Incluye Troncal)",$K128,IF($K$14="Intermedia",$N128,IF($K$14="Local",$Q128,IF($K$14="Total",Bogotá!$W140,IF($K$14="Troncal (Incluye Mixto y Solo Bus)",Bogotá!$AC140,Bogotá!$AI140)))))</f>
        <v>0.79203539823008862</v>
      </c>
      <c r="E45" s="65">
        <f>IF($K$14="Arterial (Incluye Troncal)",$L128,IF($K$14="Intermedia",$O128,IF($K$14="Local",$R128,IF($K$14="Total",Bogotá!$Y140,IF($K$14="Troncal (Incluye Mixto y Solo Bus)",Bogotá!$AE140,Bogotá!$AK140)))))</f>
        <v>0.13176007866273351</v>
      </c>
      <c r="F45" s="65">
        <f>IF($K$14="Arterial (Incluye Troncal)",$M128,IF($K$14="Intermedia",$P128,IF($K$14="Local",$S128,IF($K$14="Total",Bogotá!$AA140,IF($K$14="Troncal (Incluye Mixto y Solo Bus)",Bogotá!$AG140,Bogotá!$AM140)))))</f>
        <v>7.6204523107177943E-2</v>
      </c>
      <c r="G45" s="12"/>
      <c r="H45" s="12"/>
      <c r="I45" s="61" t="str">
        <f t="shared" si="1"/>
        <v>2  Chapinero</v>
      </c>
      <c r="J45" s="62">
        <f t="shared" si="2"/>
        <v>162.72000000000008</v>
      </c>
      <c r="K45" s="62">
        <f t="shared" si="3"/>
        <v>142.13999999999999</v>
      </c>
      <c r="L45" s="62">
        <f t="shared" si="4"/>
        <v>215.38000000000011</v>
      </c>
      <c r="M45" s="62">
        <f t="shared" si="5"/>
        <v>65.819999999999993</v>
      </c>
      <c r="N45" s="63">
        <f t="shared" si="6"/>
        <v>586.06000000000017</v>
      </c>
      <c r="P45" s="42" t="str">
        <f>CONCATENATE("ESTADO MALLA VIAL ",K14,," ",E14)</f>
        <v>ESTADO MALLA VIAL ARTERIAL (No Incluye Troncal) 2013</v>
      </c>
    </row>
    <row r="46" spans="1:22" ht="21" x14ac:dyDescent="0.35">
      <c r="A46" s="47"/>
      <c r="C46" s="64" t="str">
        <f t="shared" si="0"/>
        <v>3  Santa Fe</v>
      </c>
      <c r="D46" s="65">
        <f>IF($K$14="Arterial (Incluye Troncal)",$K129,IF($K$14="Intermedia",$N129,IF($K$14="Local",$Q129,IF($K$14="Total",Bogotá!$W141,IF($K$14="Troncal (Incluye Mixto y Solo Bus)",Bogotá!$AC141,Bogotá!$AI141)))))</f>
        <v>0.79313609467455615</v>
      </c>
      <c r="E46" s="65">
        <f>IF($K$14="Arterial (Incluye Troncal)",$L129,IF($K$14="Intermedia",$O129,IF($K$14="Local",$R129,IF($K$14="Total",Bogotá!$Y141,IF($K$14="Troncal (Incluye Mixto y Solo Bus)",Bogotá!$AE141,Bogotá!$AK141)))))</f>
        <v>5.136094674556213E-2</v>
      </c>
      <c r="F46" s="65">
        <f>IF($K$14="Arterial (Incluye Troncal)",$M129,IF($K$14="Intermedia",$P129,IF($K$14="Local",$S129,IF($K$14="Total",Bogotá!$AA141,IF($K$14="Troncal (Incluye Mixto y Solo Bus)",Bogotá!$AG141,Bogotá!$AM141)))))</f>
        <v>0.15550295857988158</v>
      </c>
      <c r="G46" s="12"/>
      <c r="H46" s="12"/>
      <c r="I46" s="61" t="str">
        <f t="shared" si="1"/>
        <v>3  Santa Fe</v>
      </c>
      <c r="J46" s="62">
        <f t="shared" si="2"/>
        <v>42.250000000000007</v>
      </c>
      <c r="K46" s="62">
        <f t="shared" si="3"/>
        <v>67.03</v>
      </c>
      <c r="L46" s="62">
        <f t="shared" si="4"/>
        <v>167.34999999999997</v>
      </c>
      <c r="M46" s="62">
        <f t="shared" si="5"/>
        <v>75.039999999999992</v>
      </c>
      <c r="N46" s="63">
        <f t="shared" si="6"/>
        <v>351.66999999999996</v>
      </c>
    </row>
    <row r="47" spans="1:22" ht="21" x14ac:dyDescent="0.35">
      <c r="C47" s="64" t="str">
        <f t="shared" si="0"/>
        <v>4  San Cristobal</v>
      </c>
      <c r="D47" s="65">
        <f>IF($K$14="Arterial (Incluye Troncal)",$K130,IF($K$14="Intermedia",$N130,IF($K$14="Local",$Q130,IF($K$14="Total",Bogotá!$W142,IF($K$14="Troncal (Incluye Mixto y Solo Bus)",Bogotá!$AC142,Bogotá!$AI142)))))</f>
        <v>0.62911375119486568</v>
      </c>
      <c r="E47" s="65">
        <f>IF($K$14="Arterial (Incluye Troncal)",$L130,IF($K$14="Intermedia",$O130,IF($K$14="Local",$R130,IF($K$14="Total",Bogotá!$Y142,IF($K$14="Troncal (Incluye Mixto y Solo Bus)",Bogotá!$AE142,Bogotá!$AK142)))))</f>
        <v>0.12057899767854702</v>
      </c>
      <c r="F47" s="65">
        <f>IF($K$14="Arterial (Incluye Troncal)",$M130,IF($K$14="Intermedia",$P130,IF($K$14="Local",$S130,IF($K$14="Total",Bogotá!$AA142,IF($K$14="Troncal (Incluye Mixto y Solo Bus)",Bogotá!$AG142,Bogotá!$AM142)))))</f>
        <v>0.25030725112658736</v>
      </c>
      <c r="G47" s="12"/>
      <c r="H47" s="12"/>
      <c r="I47" s="61" t="str">
        <f t="shared" si="1"/>
        <v>4  San Cristobal</v>
      </c>
      <c r="J47" s="62">
        <f t="shared" si="2"/>
        <v>73.230000000000018</v>
      </c>
      <c r="K47" s="62">
        <f t="shared" si="3"/>
        <v>165.67</v>
      </c>
      <c r="L47" s="62">
        <f t="shared" si="4"/>
        <v>475.13000000000045</v>
      </c>
      <c r="M47" s="62">
        <f t="shared" si="5"/>
        <v>12.960000000000008</v>
      </c>
      <c r="N47" s="63">
        <f t="shared" si="6"/>
        <v>726.99000000000046</v>
      </c>
    </row>
    <row r="48" spans="1:22" ht="21" x14ac:dyDescent="0.35">
      <c r="C48" s="64" t="str">
        <f t="shared" si="0"/>
        <v>5  Usme</v>
      </c>
      <c r="D48" s="65">
        <f>IF($K$14="Arterial (Incluye Troncal)",$K131,IF($K$14="Intermedia",$N131,IF($K$14="Local",$Q131,IF($K$14="Total",Bogotá!$W143,IF($K$14="Troncal (Incluye Mixto y Solo Bus)",Bogotá!$AC143,Bogotá!$AI143)))))</f>
        <v>0.51327678406785926</v>
      </c>
      <c r="E48" s="65">
        <f>IF($K$14="Arterial (Incluye Troncal)",$L131,IF($K$14="Intermedia",$O131,IF($K$14="Local",$R131,IF($K$14="Total",Bogotá!$Y143,IF($K$14="Troncal (Incluye Mixto y Solo Bus)",Bogotá!$AE143,Bogotá!$AK143)))))</f>
        <v>9.7824082611100829E-2</v>
      </c>
      <c r="F48" s="65">
        <f>IF($K$14="Arterial (Incluye Troncal)",$M131,IF($K$14="Intermedia",$P131,IF($K$14="Local",$S131,IF($K$14="Total",Bogotá!$AA143,IF($K$14="Troncal (Incluye Mixto y Solo Bus)",Bogotá!$AG143,Bogotá!$AM143)))))</f>
        <v>0.38889913332103992</v>
      </c>
      <c r="G48" s="12"/>
      <c r="H48" s="12"/>
      <c r="I48" s="61" t="str">
        <f t="shared" si="1"/>
        <v>5  Usme</v>
      </c>
      <c r="J48" s="62">
        <f t="shared" si="2"/>
        <v>108.46000000000004</v>
      </c>
      <c r="K48" s="62">
        <f t="shared" si="3"/>
        <v>118.89000000000003</v>
      </c>
      <c r="L48" s="62">
        <f t="shared" si="4"/>
        <v>478.12000000000091</v>
      </c>
      <c r="M48" s="62">
        <f t="shared" si="5"/>
        <v>5.2199999999999989</v>
      </c>
      <c r="N48" s="63">
        <f t="shared" si="6"/>
        <v>710.69000000000096</v>
      </c>
    </row>
    <row r="49" spans="1:22" ht="21" x14ac:dyDescent="0.35">
      <c r="C49" s="64" t="str">
        <f t="shared" si="0"/>
        <v>6  Tunjuelito</v>
      </c>
      <c r="D49" s="65">
        <f>IF($K$14="Arterial (Incluye Troncal)",$K132,IF($K$14="Intermedia",$N132,IF($K$14="Local",$Q132,IF($K$14="Total",Bogotá!$W144,IF($K$14="Troncal (Incluye Mixto y Solo Bus)",Bogotá!$AC144,Bogotá!$AI144)))))</f>
        <v>0.87647455342096392</v>
      </c>
      <c r="E49" s="65">
        <f>IF($K$14="Arterial (Incluye Troncal)",$L132,IF($K$14="Intermedia",$O132,IF($K$14="Local",$R132,IF($K$14="Total",Bogotá!$Y144,IF($K$14="Troncal (Incluye Mixto y Solo Bus)",Bogotá!$AE144,Bogotá!$AK144)))))</f>
        <v>4.6680148297944049E-2</v>
      </c>
      <c r="F49" s="65">
        <f>IF($K$14="Arterial (Incluye Troncal)",$M132,IF($K$14="Intermedia",$P132,IF($K$14="Local",$S132,IF($K$14="Total",Bogotá!$AA144,IF($K$14="Troncal (Incluye Mixto y Solo Bus)",Bogotá!$AG144,Bogotá!$AM144)))))</f>
        <v>7.6845298281091989E-2</v>
      </c>
      <c r="G49" s="12"/>
      <c r="H49" s="12"/>
      <c r="I49" s="61" t="str">
        <f t="shared" si="1"/>
        <v>6  Tunjuelito</v>
      </c>
      <c r="J49" s="62">
        <f t="shared" si="2"/>
        <v>59.34</v>
      </c>
      <c r="K49" s="62">
        <f t="shared" si="3"/>
        <v>68.890000000000029</v>
      </c>
      <c r="L49" s="62">
        <f t="shared" si="4"/>
        <v>193.40000000000003</v>
      </c>
      <c r="M49" s="62">
        <f t="shared" si="5"/>
        <v>10.540000000000006</v>
      </c>
      <c r="N49" s="63">
        <f t="shared" si="6"/>
        <v>332.17000000000007</v>
      </c>
    </row>
    <row r="50" spans="1:22" ht="21" x14ac:dyDescent="0.35">
      <c r="C50" s="64" t="str">
        <f t="shared" si="0"/>
        <v>7  Bosa</v>
      </c>
      <c r="D50" s="65">
        <f>IF($K$14="Arterial (Incluye Troncal)",$K133,IF($K$14="Intermedia",$N133,IF($K$14="Local",$Q133,IF($K$14="Total",Bogotá!$W145,IF($K$14="Troncal (Incluye Mixto y Solo Bus)",Bogotá!$AC145,Bogotá!$AI145)))))</f>
        <v>0.45831671320303169</v>
      </c>
      <c r="E50" s="65">
        <f>IF($K$14="Arterial (Incluye Troncal)",$L133,IF($K$14="Intermedia",$O133,IF($K$14="Local",$R133,IF($K$14="Total",Bogotá!$Y145,IF($K$14="Troncal (Incluye Mixto y Solo Bus)",Bogotá!$AE145,Bogotá!$AK145)))))</f>
        <v>0.15130966626778355</v>
      </c>
      <c r="F50" s="65">
        <f>IF($K$14="Arterial (Incluye Troncal)",$M133,IF($K$14="Intermedia",$P133,IF($K$14="Local",$S133,IF($K$14="Total",Bogotá!$AA145,IF($K$14="Troncal (Incluye Mixto y Solo Bus)",Bogotá!$AG145,Bogotá!$AM145)))))</f>
        <v>0.39037362052918467</v>
      </c>
      <c r="G50" s="12"/>
      <c r="H50" s="12"/>
      <c r="I50" s="61" t="str">
        <f t="shared" si="1"/>
        <v>7  Bosa</v>
      </c>
      <c r="J50" s="62">
        <f t="shared" si="2"/>
        <v>75.20999999999998</v>
      </c>
      <c r="K50" s="62">
        <f t="shared" si="3"/>
        <v>163.47999999999996</v>
      </c>
      <c r="L50" s="62">
        <f t="shared" si="4"/>
        <v>555.27000000000203</v>
      </c>
      <c r="M50" s="62">
        <f t="shared" si="5"/>
        <v>28.039999999999992</v>
      </c>
      <c r="N50" s="63">
        <f t="shared" si="6"/>
        <v>822.00000000000193</v>
      </c>
    </row>
    <row r="51" spans="1:22" s="16" customFormat="1" ht="21" x14ac:dyDescent="0.35">
      <c r="A51" s="5"/>
      <c r="B51" s="5"/>
      <c r="C51" s="64" t="str">
        <f t="shared" si="0"/>
        <v>8  Kennedy</v>
      </c>
      <c r="D51" s="65">
        <f>IF($K$14="Arterial (Incluye Troncal)",$K134,IF($K$14="Intermedia",$N134,IF($K$14="Local",$Q134,IF($K$14="Total",Bogotá!$W146,IF($K$14="Troncal (Incluye Mixto y Solo Bus)",Bogotá!$AC146,Bogotá!$AI146)))))</f>
        <v>0.71014550055353431</v>
      </c>
      <c r="E51" s="65">
        <f>IF($K$14="Arterial (Incluye Troncal)",$L134,IF($K$14="Intermedia",$O134,IF($K$14="Local",$R134,IF($K$14="Total",Bogotá!$Y146,IF($K$14="Troncal (Incluye Mixto y Solo Bus)",Bogotá!$AE146,Bogotá!$AK146)))))</f>
        <v>0.11604459908271406</v>
      </c>
      <c r="F51" s="65">
        <f>IF($K$14="Arterial (Incluye Troncal)",$M134,IF($K$14="Intermedia",$P134,IF($K$14="Local",$S134,IF($K$14="Total",Bogotá!$AA146,IF($K$14="Troncal (Incluye Mixto y Solo Bus)",Bogotá!$AG146,Bogotá!$AM146)))))</f>
        <v>0.17380990036375168</v>
      </c>
      <c r="G51" s="12"/>
      <c r="H51" s="12"/>
      <c r="I51" s="61" t="str">
        <f t="shared" si="1"/>
        <v>8  Kennedy</v>
      </c>
      <c r="J51" s="62">
        <f t="shared" si="2"/>
        <v>252.91999999999973</v>
      </c>
      <c r="K51" s="62">
        <f t="shared" si="3"/>
        <v>360.6900000000004</v>
      </c>
      <c r="L51" s="62">
        <f t="shared" si="4"/>
        <v>951.30000000000359</v>
      </c>
      <c r="M51" s="62">
        <f t="shared" si="5"/>
        <v>80.860000000000014</v>
      </c>
      <c r="N51" s="63">
        <f t="shared" si="6"/>
        <v>1645.7700000000036</v>
      </c>
      <c r="Q51" s="5"/>
      <c r="R51" s="5"/>
      <c r="S51" s="5"/>
      <c r="T51" s="5"/>
      <c r="U51" s="5"/>
      <c r="V51" s="5"/>
    </row>
    <row r="52" spans="1:22" s="16" customFormat="1" ht="21" x14ac:dyDescent="0.35">
      <c r="A52" s="5"/>
      <c r="B52" s="5"/>
      <c r="C52" s="64" t="str">
        <f t="shared" si="0"/>
        <v>9  Fontibón</v>
      </c>
      <c r="D52" s="65">
        <f>IF($K$14="Arterial (Incluye Troncal)",$K135,IF($K$14="Intermedia",$N135,IF($K$14="Local",$Q135,IF($K$14="Total",Bogotá!$W147,IF($K$14="Troncal (Incluye Mixto y Solo Bus)",Bogotá!$AC147,Bogotá!$AI147)))))</f>
        <v>0.73466588953269141</v>
      </c>
      <c r="E52" s="65">
        <f>IF($K$14="Arterial (Incluye Troncal)",$L135,IF($K$14="Intermedia",$O135,IF($K$14="Local",$R135,IF($K$14="Total",Bogotá!$Y147,IF($K$14="Troncal (Incluye Mixto y Solo Bus)",Bogotá!$AE147,Bogotá!$AK147)))))</f>
        <v>0.1273356875921417</v>
      </c>
      <c r="F52" s="65">
        <f>IF($K$14="Arterial (Incluye Troncal)",$M135,IF($K$14="Intermedia",$P135,IF($K$14="Local",$S135,IF($K$14="Total",Bogotá!$AA147,IF($K$14="Troncal (Incluye Mixto y Solo Bus)",Bogotá!$AG147,Bogotá!$AM147)))))</f>
        <v>0.13799842287516695</v>
      </c>
      <c r="G52" s="12"/>
      <c r="H52" s="12"/>
      <c r="I52" s="61" t="str">
        <f t="shared" si="1"/>
        <v>9  Fontibón</v>
      </c>
      <c r="J52" s="62">
        <f t="shared" si="2"/>
        <v>291.67000000000036</v>
      </c>
      <c r="K52" s="62">
        <f t="shared" si="3"/>
        <v>203.23000000000013</v>
      </c>
      <c r="L52" s="62">
        <f t="shared" si="4"/>
        <v>387.91000000000065</v>
      </c>
      <c r="M52" s="62">
        <f t="shared" si="5"/>
        <v>51.800000000000068</v>
      </c>
      <c r="N52" s="63">
        <f t="shared" si="6"/>
        <v>934.61000000000115</v>
      </c>
      <c r="Q52" s="5"/>
      <c r="R52" s="5"/>
      <c r="S52" s="5"/>
      <c r="T52" s="5"/>
      <c r="U52" s="5"/>
      <c r="V52" s="5"/>
    </row>
    <row r="53" spans="1:22" s="16" customFormat="1" ht="21" x14ac:dyDescent="0.35">
      <c r="A53" s="5"/>
      <c r="B53" s="5"/>
      <c r="C53" s="64" t="str">
        <f t="shared" si="0"/>
        <v>10  Engativá</v>
      </c>
      <c r="D53" s="65">
        <f>IF($K$14="Arterial (Incluye Troncal)",$K136,IF($K$14="Intermedia",$N136,IF($K$14="Local",$Q136,IF($K$14="Total",Bogotá!$W148,IF($K$14="Troncal (Incluye Mixto y Solo Bus)",Bogotá!$AC148,Bogotá!$AI148)))))</f>
        <v>0.70765959331945238</v>
      </c>
      <c r="E53" s="65">
        <f>IF($K$14="Arterial (Incluye Troncal)",$L136,IF($K$14="Intermedia",$O136,IF($K$14="Local",$R136,IF($K$14="Total",Bogotá!$Y148,IF($K$14="Troncal (Incluye Mixto y Solo Bus)",Bogotá!$AE148,Bogotá!$AK148)))))</f>
        <v>0.13777521818101263</v>
      </c>
      <c r="F53" s="65">
        <f>IF($K$14="Arterial (Incluye Troncal)",$M136,IF($K$14="Intermedia",$P136,IF($K$14="Local",$S136,IF($K$14="Total",Bogotá!$AA148,IF($K$14="Troncal (Incluye Mixto y Solo Bus)",Bogotá!$AG148,Bogotá!$AM148)))))</f>
        <v>0.15456518849953496</v>
      </c>
      <c r="G53" s="12"/>
      <c r="H53" s="12"/>
      <c r="I53" s="61" t="str">
        <f t="shared" si="1"/>
        <v>10  Engativá</v>
      </c>
      <c r="J53" s="62">
        <f t="shared" si="2"/>
        <v>225.7299999999999</v>
      </c>
      <c r="K53" s="62">
        <f t="shared" si="3"/>
        <v>294.81000000000017</v>
      </c>
      <c r="L53" s="62">
        <f t="shared" si="4"/>
        <v>788.98999999999523</v>
      </c>
      <c r="M53" s="62">
        <f t="shared" si="5"/>
        <v>75.610000000000014</v>
      </c>
      <c r="N53" s="63">
        <f t="shared" si="6"/>
        <v>1385.1399999999953</v>
      </c>
      <c r="Q53" s="5"/>
      <c r="R53" s="5"/>
      <c r="S53" s="5"/>
      <c r="T53" s="5"/>
      <c r="U53" s="5"/>
      <c r="V53" s="5"/>
    </row>
    <row r="54" spans="1:22" s="16" customFormat="1" ht="21" x14ac:dyDescent="0.35">
      <c r="A54" s="5"/>
      <c r="B54" s="5"/>
      <c r="C54" s="64" t="str">
        <f t="shared" si="0"/>
        <v>11  Suba</v>
      </c>
      <c r="D54" s="65">
        <f>IF($K$14="Arterial (Incluye Troncal)",$K137,IF($K$14="Intermedia",$N137,IF($K$14="Local",$Q137,IF($K$14="Total",Bogotá!$W149,IF($K$14="Troncal (Incluye Mixto y Solo Bus)",Bogotá!$AC149,Bogotá!$AI149)))))</f>
        <v>0.73545482769326287</v>
      </c>
      <c r="E54" s="65">
        <f>IF($K$14="Arterial (Incluye Troncal)",$L137,IF($K$14="Intermedia",$O137,IF($K$14="Local",$R137,IF($K$14="Total",Bogotá!$Y149,IF($K$14="Troncal (Incluye Mixto y Solo Bus)",Bogotá!$AE149,Bogotá!$AK149)))))</f>
        <v>0.12589257994411673</v>
      </c>
      <c r="F54" s="65">
        <f>IF($K$14="Arterial (Incluye Troncal)",$M137,IF($K$14="Intermedia",$P137,IF($K$14="Local",$S137,IF($K$14="Total",Bogotá!$AA149,IF($K$14="Troncal (Incluye Mixto y Solo Bus)",Bogotá!$AG149,Bogotá!$AM149)))))</f>
        <v>0.13865259236262042</v>
      </c>
      <c r="G54" s="12"/>
      <c r="H54" s="12"/>
      <c r="I54" s="61" t="str">
        <f t="shared" si="1"/>
        <v>11  Suba</v>
      </c>
      <c r="J54" s="62">
        <f t="shared" si="2"/>
        <v>322.09999999999991</v>
      </c>
      <c r="K54" s="62">
        <f t="shared" si="3"/>
        <v>253.03000000000014</v>
      </c>
      <c r="L54" s="62">
        <f t="shared" si="4"/>
        <v>1084.4699999999953</v>
      </c>
      <c r="M54" s="62">
        <f t="shared" si="5"/>
        <v>103.68</v>
      </c>
      <c r="N54" s="63">
        <f t="shared" si="6"/>
        <v>1763.2799999999954</v>
      </c>
      <c r="Q54" s="5"/>
      <c r="R54" s="5"/>
      <c r="S54" s="5"/>
      <c r="T54" s="5"/>
      <c r="U54" s="5"/>
      <c r="V54" s="5"/>
    </row>
    <row r="55" spans="1:22" s="16" customFormat="1" ht="21" x14ac:dyDescent="0.35">
      <c r="A55" s="5"/>
      <c r="B55" s="5"/>
      <c r="C55" s="64" t="str">
        <f t="shared" si="0"/>
        <v>12  Barrios Unidos</v>
      </c>
      <c r="D55" s="65">
        <f>IF($K$14="Arterial (Incluye Troncal)",$K138,IF($K$14="Intermedia",$N138,IF($K$14="Local",$Q138,IF($K$14="Total",Bogotá!$W150,IF($K$14="Troncal (Incluye Mixto y Solo Bus)",Bogotá!$AC150,Bogotá!$AI150)))))</f>
        <v>0.70658961692608835</v>
      </c>
      <c r="E55" s="65">
        <f>IF($K$14="Arterial (Incluye Troncal)",$L138,IF($K$14="Intermedia",$O138,IF($K$14="Local",$R138,IF($K$14="Total",Bogotá!$Y150,IF($K$14="Troncal (Incluye Mixto y Solo Bus)",Bogotá!$AE150,Bogotá!$AK150)))))</f>
        <v>0.162363687202908</v>
      </c>
      <c r="F55" s="65">
        <f>IF($K$14="Arterial (Incluye Troncal)",$M138,IF($K$14="Intermedia",$P138,IF($K$14="Local",$S138,IF($K$14="Total",Bogotá!$AA150,IF($K$14="Troncal (Incluye Mixto y Solo Bus)",Bogotá!$AG150,Bogotá!$AM150)))))</f>
        <v>0.13104669587100376</v>
      </c>
      <c r="G55" s="12"/>
      <c r="H55" s="12"/>
      <c r="I55" s="61" t="str">
        <f t="shared" si="1"/>
        <v>12  Barrios Unidos</v>
      </c>
      <c r="J55" s="62">
        <f t="shared" si="2"/>
        <v>107.28999999999998</v>
      </c>
      <c r="K55" s="62">
        <f t="shared" si="3"/>
        <v>142.76999999999992</v>
      </c>
      <c r="L55" s="62">
        <f t="shared" si="4"/>
        <v>312.1599999999994</v>
      </c>
      <c r="M55" s="62">
        <f t="shared" si="5"/>
        <v>94.019999999999968</v>
      </c>
      <c r="N55" s="63">
        <f t="shared" si="6"/>
        <v>656.23999999999933</v>
      </c>
      <c r="Q55" s="5"/>
      <c r="R55" s="5"/>
      <c r="S55" s="5"/>
      <c r="T55" s="5"/>
      <c r="U55" s="5"/>
      <c r="V55" s="5"/>
    </row>
    <row r="56" spans="1:22" s="16" customFormat="1" ht="21" x14ac:dyDescent="0.35">
      <c r="A56" s="5"/>
      <c r="B56" s="5"/>
      <c r="C56" s="64" t="str">
        <f t="shared" si="0"/>
        <v>13  Teusaquillo</v>
      </c>
      <c r="D56" s="65">
        <f>IF($K$14="Arterial (Incluye Troncal)",$K139,IF($K$14="Intermedia",$N139,IF($K$14="Local",$Q139,IF($K$14="Total",Bogotá!$W151,IF($K$14="Troncal (Incluye Mixto y Solo Bus)",Bogotá!$AC151,Bogotá!$AI151)))))</f>
        <v>0.77978384456800165</v>
      </c>
      <c r="E56" s="65">
        <f>IF($K$14="Arterial (Incluye Troncal)",$L139,IF($K$14="Intermedia",$O139,IF($K$14="Local",$R139,IF($K$14="Total",Bogotá!$Y151,IF($K$14="Troncal (Incluye Mixto y Solo Bus)",Bogotá!$AE151,Bogotá!$AK151)))))</f>
        <v>0.14018866745798705</v>
      </c>
      <c r="F56" s="65">
        <f>IF($K$14="Arterial (Incluye Troncal)",$M139,IF($K$14="Intermedia",$P139,IF($K$14="Local",$S139,IF($K$14="Total",Bogotá!$AA151,IF($K$14="Troncal (Incluye Mixto y Solo Bus)",Bogotá!$AG151,Bogotá!$AM151)))))</f>
        <v>8.0027487974011297E-2</v>
      </c>
      <c r="G56" s="12"/>
      <c r="H56" s="12"/>
      <c r="I56" s="61" t="str">
        <f t="shared" si="1"/>
        <v>13  Teusaquillo</v>
      </c>
      <c r="J56" s="62">
        <f t="shared" si="2"/>
        <v>160.07000000000008</v>
      </c>
      <c r="K56" s="62">
        <f t="shared" si="3"/>
        <v>164.35000000000008</v>
      </c>
      <c r="L56" s="62">
        <f t="shared" si="4"/>
        <v>268.53000000000003</v>
      </c>
      <c r="M56" s="62">
        <f t="shared" si="5"/>
        <v>91.539999999999992</v>
      </c>
      <c r="N56" s="63">
        <f t="shared" si="6"/>
        <v>684.49000000000024</v>
      </c>
      <c r="Q56" s="5"/>
      <c r="R56" s="5"/>
      <c r="S56" s="5"/>
      <c r="T56" s="5"/>
      <c r="U56" s="5"/>
      <c r="V56" s="5"/>
    </row>
    <row r="57" spans="1:22" s="16" customFormat="1" ht="21" x14ac:dyDescent="0.35">
      <c r="A57" s="5"/>
      <c r="B57" s="5"/>
      <c r="C57" s="64" t="str">
        <f t="shared" si="0"/>
        <v>14  Los Mártires</v>
      </c>
      <c r="D57" s="65">
        <f>IF($K$14="Arterial (Incluye Troncal)",$K140,IF($K$14="Intermedia",$N140,IF($K$14="Local",$Q140,IF($K$14="Total",Bogotá!$W152,IF($K$14="Troncal (Incluye Mixto y Solo Bus)",Bogotá!$AC152,Bogotá!$AI152)))))</f>
        <v>0.62369069624152818</v>
      </c>
      <c r="E57" s="65">
        <f>IF($K$14="Arterial (Incluye Troncal)",$L140,IF($K$14="Intermedia",$O140,IF($K$14="Local",$R140,IF($K$14="Total",Bogotá!$Y152,IF($K$14="Troncal (Incluye Mixto y Solo Bus)",Bogotá!$AE152,Bogotá!$AK152)))))</f>
        <v>0.22242760320394314</v>
      </c>
      <c r="F57" s="65">
        <f>IF($K$14="Arterial (Incluye Troncal)",$M140,IF($K$14="Intermedia",$P140,IF($K$14="Local",$S140,IF($K$14="Total",Bogotá!$AA152,IF($K$14="Troncal (Incluye Mixto y Solo Bus)",Bogotá!$AG152,Bogotá!$AM152)))))</f>
        <v>0.1538817005545286</v>
      </c>
      <c r="G57" s="12"/>
      <c r="H57" s="12"/>
      <c r="I57" s="61" t="str">
        <f t="shared" si="1"/>
        <v>14  Los Mártires</v>
      </c>
      <c r="J57" s="62">
        <f t="shared" si="2"/>
        <v>64.920000000000044</v>
      </c>
      <c r="K57" s="62">
        <f t="shared" si="3"/>
        <v>123.19999999999996</v>
      </c>
      <c r="L57" s="62">
        <f t="shared" si="4"/>
        <v>187.96</v>
      </c>
      <c r="M57" s="62">
        <f t="shared" si="5"/>
        <v>62.69000000000004</v>
      </c>
      <c r="N57" s="63">
        <f t="shared" si="6"/>
        <v>438.7700000000001</v>
      </c>
      <c r="Q57" s="5"/>
      <c r="R57" s="5"/>
      <c r="S57" s="5"/>
      <c r="T57" s="5"/>
      <c r="U57" s="5"/>
      <c r="V57" s="5"/>
    </row>
    <row r="58" spans="1:22" s="16" customFormat="1" ht="21" x14ac:dyDescent="0.35">
      <c r="A58" s="5"/>
      <c r="B58" s="5"/>
      <c r="C58" s="64" t="str">
        <f t="shared" si="0"/>
        <v>15  Antonio Nariño</v>
      </c>
      <c r="D58" s="65">
        <f>IF($K$14="Arterial (Incluye Troncal)",$K141,IF($K$14="Intermedia",$N141,IF($K$14="Local",$Q141,IF($K$14="Total",Bogotá!$W153,IF($K$14="Troncal (Incluye Mixto y Solo Bus)",Bogotá!$AC153,Bogotá!$AI153)))))</f>
        <v>0.73500094037991359</v>
      </c>
      <c r="E58" s="65">
        <f>IF($K$14="Arterial (Incluye Troncal)",$L141,IF($K$14="Intermedia",$O141,IF($K$14="Local",$R141,IF($K$14="Total",Bogotá!$Y153,IF($K$14="Troncal (Incluye Mixto y Solo Bus)",Bogotá!$AE153,Bogotá!$AK153)))))</f>
        <v>0.16889223246191459</v>
      </c>
      <c r="F58" s="65">
        <f>IF($K$14="Arterial (Incluye Troncal)",$M141,IF($K$14="Intermedia",$P141,IF($K$14="Local",$S141,IF($K$14="Total",Bogotá!$AA153,IF($K$14="Troncal (Incluye Mixto y Solo Bus)",Bogotá!$AG153,Bogotá!$AM153)))))</f>
        <v>9.610682715817187E-2</v>
      </c>
      <c r="G58" s="12"/>
      <c r="H58" s="12"/>
      <c r="I58" s="61" t="str">
        <f t="shared" si="1"/>
        <v>15  Antonio Nariño</v>
      </c>
      <c r="J58" s="62">
        <f t="shared" si="2"/>
        <v>53.17</v>
      </c>
      <c r="K58" s="62">
        <f t="shared" si="3"/>
        <v>69.3</v>
      </c>
      <c r="L58" s="62">
        <f t="shared" si="4"/>
        <v>138.05000000000004</v>
      </c>
      <c r="M58" s="62">
        <f t="shared" si="5"/>
        <v>21.160000000000011</v>
      </c>
      <c r="N58" s="63">
        <f t="shared" si="6"/>
        <v>281.68000000000006</v>
      </c>
      <c r="Q58" s="5"/>
      <c r="R58" s="5"/>
      <c r="S58" s="5"/>
      <c r="T58" s="5"/>
      <c r="U58" s="5"/>
      <c r="V58" s="5"/>
    </row>
    <row r="59" spans="1:22" s="16" customFormat="1" ht="21" x14ac:dyDescent="0.35">
      <c r="A59" s="5"/>
      <c r="B59" s="5"/>
      <c r="C59" s="64" t="str">
        <f t="shared" si="0"/>
        <v>16  Puente Aranda</v>
      </c>
      <c r="D59" s="65">
        <f>IF($K$14="Arterial (Incluye Troncal)",$K142,IF($K$14="Intermedia",$N142,IF($K$14="Local",$Q142,IF($K$14="Total",Bogotá!$W154,IF($K$14="Troncal (Incluye Mixto y Solo Bus)",Bogotá!$AC154,Bogotá!$AI154)))))</f>
        <v>0.71243818942563686</v>
      </c>
      <c r="E59" s="65">
        <f>IF($K$14="Arterial (Incluye Troncal)",$L142,IF($K$14="Intermedia",$O142,IF($K$14="Local",$R142,IF($K$14="Total",Bogotá!$Y154,IF($K$14="Troncal (Incluye Mixto y Solo Bus)",Bogotá!$AE154,Bogotá!$AK154)))))</f>
        <v>0.17140547736782055</v>
      </c>
      <c r="F59" s="65">
        <f>IF($K$14="Arterial (Incluye Troncal)",$M142,IF($K$14="Intermedia",$P142,IF($K$14="Local",$S142,IF($K$14="Total",Bogotá!$AA154,IF($K$14="Troncal (Incluye Mixto y Solo Bus)",Bogotá!$AG154,Bogotá!$AM154)))))</f>
        <v>0.11615633320654249</v>
      </c>
      <c r="G59" s="12"/>
      <c r="H59" s="12"/>
      <c r="I59" s="61" t="str">
        <f t="shared" si="1"/>
        <v>16  Puente Aranda</v>
      </c>
      <c r="J59" s="62">
        <f t="shared" si="2"/>
        <v>210.31999999999991</v>
      </c>
      <c r="K59" s="62">
        <f t="shared" si="3"/>
        <v>217.55999999999983</v>
      </c>
      <c r="L59" s="62">
        <f t="shared" si="4"/>
        <v>474.59000000000077</v>
      </c>
      <c r="M59" s="62">
        <f t="shared" si="5"/>
        <v>110.29000000000005</v>
      </c>
      <c r="N59" s="63">
        <f t="shared" si="6"/>
        <v>1012.7600000000006</v>
      </c>
      <c r="Q59" s="5"/>
      <c r="R59" s="5"/>
      <c r="S59" s="5"/>
      <c r="T59" s="5"/>
      <c r="U59" s="5"/>
      <c r="V59" s="5"/>
    </row>
    <row r="60" spans="1:22" s="16" customFormat="1" ht="21" x14ac:dyDescent="0.35">
      <c r="A60" s="5"/>
      <c r="B60" s="5"/>
      <c r="C60" s="64" t="str">
        <f t="shared" si="0"/>
        <v>17  La Candelaria</v>
      </c>
      <c r="D60" s="65">
        <f>IF($K$14="Arterial (Incluye Troncal)",$K143,IF($K$14="Intermedia",$N143,IF($K$14="Local",$Q143,IF($K$14="Total",Bogotá!$W155,IF($K$14="Troncal (Incluye Mixto y Solo Bus)",Bogotá!$AC155,Bogotá!$AI155)))))</f>
        <v>0.76837606837606842</v>
      </c>
      <c r="E60" s="65">
        <f>IF($K$14="Arterial (Incluye Troncal)",$L143,IF($K$14="Intermedia",$O143,IF($K$14="Local",$R143,IF($K$14="Total",Bogotá!$Y155,IF($K$14="Troncal (Incluye Mixto y Solo Bus)",Bogotá!$AE155,Bogotá!$AK155)))))</f>
        <v>0.20940170940170938</v>
      </c>
      <c r="F60" s="65">
        <f>IF($K$14="Arterial (Incluye Troncal)",$M143,IF($K$14="Intermedia",$P143,IF($K$14="Local",$S143,IF($K$14="Total",Bogotá!$AA155,IF($K$14="Troncal (Incluye Mixto y Solo Bus)",Bogotá!$AG155,Bogotá!$AM155)))))</f>
        <v>2.2222222222222223E-2</v>
      </c>
      <c r="G60" s="12"/>
      <c r="H60" s="12"/>
      <c r="I60" s="61" t="str">
        <f t="shared" si="1"/>
        <v>17  La Candelaria</v>
      </c>
      <c r="J60" s="62">
        <f t="shared" si="2"/>
        <v>11.7</v>
      </c>
      <c r="K60" s="62">
        <f t="shared" si="3"/>
        <v>17.339999999999996</v>
      </c>
      <c r="L60" s="62">
        <f t="shared" si="4"/>
        <v>38.350000000000009</v>
      </c>
      <c r="M60" s="62">
        <f t="shared" si="5"/>
        <v>1.5199999999999996</v>
      </c>
      <c r="N60" s="63">
        <f t="shared" si="6"/>
        <v>68.91</v>
      </c>
      <c r="Q60" s="5"/>
      <c r="R60" s="5"/>
      <c r="S60" s="5"/>
      <c r="T60" s="5"/>
      <c r="U60" s="5"/>
      <c r="V60" s="5"/>
    </row>
    <row r="61" spans="1:22" s="16" customFormat="1" ht="21" x14ac:dyDescent="0.35">
      <c r="A61" s="5"/>
      <c r="B61" s="5"/>
      <c r="C61" s="64" t="str">
        <f t="shared" si="0"/>
        <v>18  Rafael Uribe Uribe</v>
      </c>
      <c r="D61" s="65">
        <f>IF($K$14="Arterial (Incluye Troncal)",$K144,IF($K$14="Intermedia",$N144,IF($K$14="Local",$Q144,IF($K$14="Total",Bogotá!$W156,IF($K$14="Troncal (Incluye Mixto y Solo Bus)",Bogotá!$AC156,Bogotá!$AI156)))))</f>
        <v>0.5998327759197325</v>
      </c>
      <c r="E61" s="65">
        <f>IF($K$14="Arterial (Incluye Troncal)",$L144,IF($K$14="Intermedia",$O144,IF($K$14="Local",$R144,IF($K$14="Total",Bogotá!$Y156,IF($K$14="Troncal (Incluye Mixto y Solo Bus)",Bogotá!$AE156,Bogotá!$AK156)))))</f>
        <v>0.18411371237458188</v>
      </c>
      <c r="F61" s="65">
        <f>IF($K$14="Arterial (Incluye Troncal)",$M144,IF($K$14="Intermedia",$P144,IF($K$14="Local",$S144,IF($K$14="Total",Bogotá!$AA156,IF($K$14="Troncal (Incluye Mixto y Solo Bus)",Bogotá!$AG156,Bogotá!$AM156)))))</f>
        <v>0.21605351170568562</v>
      </c>
      <c r="G61" s="12"/>
      <c r="H61" s="12"/>
      <c r="I61" s="61" t="str">
        <f t="shared" si="1"/>
        <v>18  Rafael Uribe Uribe</v>
      </c>
      <c r="J61" s="62">
        <f t="shared" si="2"/>
        <v>59.800000000000026</v>
      </c>
      <c r="K61" s="62">
        <f t="shared" si="3"/>
        <v>155.46000000000018</v>
      </c>
      <c r="L61" s="62">
        <f t="shared" si="4"/>
        <v>468.83000000000209</v>
      </c>
      <c r="M61" s="62">
        <f t="shared" si="5"/>
        <v>51.729999999999976</v>
      </c>
      <c r="N61" s="63">
        <f t="shared" si="6"/>
        <v>735.82000000000232</v>
      </c>
      <c r="Q61" s="5"/>
      <c r="R61" s="5"/>
      <c r="S61" s="5"/>
      <c r="T61" s="5"/>
      <c r="U61" s="5"/>
      <c r="V61" s="5"/>
    </row>
    <row r="62" spans="1:22" s="16" customFormat="1" ht="21" x14ac:dyDescent="0.35">
      <c r="A62" s="5"/>
      <c r="B62" s="5"/>
      <c r="C62" s="64" t="str">
        <f t="shared" si="0"/>
        <v>19  Ciudad Bolivar</v>
      </c>
      <c r="D62" s="65">
        <f>IF($K$14="Arterial (Incluye Troncal)",$K145,IF($K$14="Intermedia",$N145,IF($K$14="Local",$Q145,IF($K$14="Total",Bogotá!$W157,IF($K$14="Troncal (Incluye Mixto y Solo Bus)",Bogotá!$AC157,Bogotá!$AI157)))))</f>
        <v>0.71725059077365672</v>
      </c>
      <c r="E62" s="65">
        <f>IF($K$14="Arterial (Incluye Troncal)",$L145,IF($K$14="Intermedia",$O145,IF($K$14="Local",$R145,IF($K$14="Total",Bogotá!$Y157,IF($K$14="Troncal (Incluye Mixto y Solo Bus)",Bogotá!$AE157,Bogotá!$AK157)))))</f>
        <v>5.0960649337306083E-2</v>
      </c>
      <c r="F62" s="65">
        <f>IF($K$14="Arterial (Incluye Troncal)",$M145,IF($K$14="Intermedia",$P145,IF($K$14="Local",$S145,IF($K$14="Total",Bogotá!$AA157,IF($K$14="Troncal (Incluye Mixto y Solo Bus)",Bogotá!$AG157,Bogotá!$AM157)))))</f>
        <v>0.23178875988903719</v>
      </c>
      <c r="G62" s="12"/>
      <c r="H62" s="12"/>
      <c r="I62" s="61" t="str">
        <f t="shared" si="1"/>
        <v>19  Ciudad Bolivar</v>
      </c>
      <c r="J62" s="62">
        <f t="shared" si="2"/>
        <v>97.33</v>
      </c>
      <c r="K62" s="62">
        <f t="shared" si="3"/>
        <v>174.60000000000002</v>
      </c>
      <c r="L62" s="62">
        <f t="shared" si="4"/>
        <v>791.12999999999909</v>
      </c>
      <c r="M62" s="62">
        <f t="shared" si="5"/>
        <v>9.4900000000000091</v>
      </c>
      <c r="N62" s="63">
        <f t="shared" si="6"/>
        <v>1072.549999999999</v>
      </c>
      <c r="Q62" s="5"/>
      <c r="R62" s="5"/>
      <c r="S62" s="5"/>
      <c r="T62" s="5"/>
      <c r="U62" s="5"/>
      <c r="V62" s="5"/>
    </row>
    <row r="63" spans="1:22" s="16" customFormat="1" ht="21" x14ac:dyDescent="0.35">
      <c r="A63" s="5"/>
      <c r="B63" s="5"/>
      <c r="C63" s="36"/>
      <c r="D63" s="36"/>
      <c r="E63" s="12"/>
      <c r="F63" s="12"/>
      <c r="G63" s="12"/>
      <c r="H63" s="12"/>
      <c r="I63" s="12"/>
      <c r="J63" s="39"/>
      <c r="K63" s="12"/>
      <c r="L63" s="12"/>
      <c r="M63" s="12"/>
      <c r="N63" s="12"/>
      <c r="Q63" s="5"/>
      <c r="R63" s="5"/>
      <c r="S63" s="5"/>
      <c r="T63" s="5"/>
      <c r="U63" s="5"/>
      <c r="V63" s="5"/>
    </row>
    <row r="64" spans="1:22" s="16" customFormat="1" ht="49.5" customHeight="1" x14ac:dyDescent="0.35">
      <c r="A64" s="5"/>
      <c r="B64" s="5"/>
      <c r="C64" s="36"/>
      <c r="D64" s="36"/>
      <c r="E64" s="12"/>
      <c r="F64" s="12"/>
      <c r="G64" s="12"/>
      <c r="H64" s="12"/>
      <c r="I64" s="12"/>
      <c r="J64" s="39"/>
      <c r="K64" s="12"/>
      <c r="L64" s="12"/>
      <c r="M64" s="12"/>
      <c r="N64" s="12"/>
      <c r="Q64" s="5"/>
      <c r="R64" s="5"/>
      <c r="S64" s="5"/>
      <c r="T64" s="5"/>
      <c r="U64" s="5"/>
      <c r="V64" s="5"/>
    </row>
    <row r="65" spans="1:22" s="16" customFormat="1" ht="21" hidden="1" x14ac:dyDescent="0.35">
      <c r="A65" s="5"/>
      <c r="B65" s="5"/>
      <c r="C65" s="45" t="str">
        <f>CONCATENATE(C66,K14," ",E14,"-",D66)</f>
        <v>Malla Vial ARTERIAL (No Incluye Troncal) 2013-Km-carril</v>
      </c>
      <c r="D65" s="36"/>
      <c r="E65" s="12"/>
      <c r="F65" s="12"/>
      <c r="G65" s="12"/>
      <c r="H65" s="12"/>
      <c r="I65" s="12"/>
      <c r="J65" s="39"/>
      <c r="K65" s="12"/>
      <c r="L65" s="12"/>
      <c r="M65" s="12"/>
      <c r="N65" s="12"/>
      <c r="Q65" s="5"/>
      <c r="R65" s="5"/>
      <c r="S65" s="5"/>
      <c r="T65" s="5"/>
      <c r="U65" s="5"/>
      <c r="V65" s="5"/>
    </row>
    <row r="66" spans="1:22" s="16" customFormat="1" ht="23.25" hidden="1" x14ac:dyDescent="0.35">
      <c r="A66" s="5"/>
      <c r="B66" s="5"/>
      <c r="C66" s="40" t="s">
        <v>40</v>
      </c>
      <c r="D66" s="40" t="s">
        <v>37</v>
      </c>
      <c r="E66" s="40"/>
      <c r="F66" s="40"/>
      <c r="G66" s="40"/>
      <c r="H66" s="40"/>
      <c r="I66" s="12"/>
      <c r="J66" s="12"/>
      <c r="Q66" s="5"/>
      <c r="R66" s="5"/>
      <c r="S66" s="5"/>
      <c r="T66" s="5"/>
      <c r="U66" s="5"/>
      <c r="V66" s="5"/>
    </row>
    <row r="67" spans="1:22" ht="36.75" customHeight="1" x14ac:dyDescent="0.35">
      <c r="I67" s="12"/>
      <c r="N67" s="40"/>
      <c r="O67" s="40"/>
      <c r="P67" s="40"/>
    </row>
    <row r="68" spans="1:22" ht="21" x14ac:dyDescent="0.35">
      <c r="I68" s="12"/>
      <c r="N68" s="199"/>
    </row>
    <row r="69" spans="1:22" ht="21" x14ac:dyDescent="0.35">
      <c r="I69" s="12"/>
      <c r="N69" s="199"/>
    </row>
    <row r="70" spans="1:22" ht="21" x14ac:dyDescent="0.35">
      <c r="I70" s="12"/>
    </row>
    <row r="71" spans="1:22" ht="21" x14ac:dyDescent="0.35">
      <c r="I71" s="12"/>
    </row>
    <row r="72" spans="1:22" ht="21" x14ac:dyDescent="0.35">
      <c r="I72" s="12"/>
    </row>
    <row r="73" spans="1:22" ht="21" x14ac:dyDescent="0.35">
      <c r="I73" s="12"/>
    </row>
    <row r="74" spans="1:22" ht="21" x14ac:dyDescent="0.35">
      <c r="I74" s="12"/>
    </row>
    <row r="75" spans="1:22" ht="21" x14ac:dyDescent="0.35">
      <c r="I75" s="12"/>
    </row>
    <row r="76" spans="1:22" ht="21" x14ac:dyDescent="0.35">
      <c r="I76" s="12"/>
    </row>
    <row r="77" spans="1:22" ht="21" x14ac:dyDescent="0.35">
      <c r="I77" s="12"/>
    </row>
    <row r="78" spans="1:22" ht="21" x14ac:dyDescent="0.35">
      <c r="I78" s="12"/>
    </row>
    <row r="79" spans="1:22" ht="21" x14ac:dyDescent="0.35">
      <c r="I79" s="12"/>
    </row>
    <row r="80" spans="1:22" ht="21" x14ac:dyDescent="0.35">
      <c r="I80" s="12"/>
    </row>
    <row r="81" spans="1:22" ht="21" x14ac:dyDescent="0.35">
      <c r="I81" s="12"/>
    </row>
    <row r="82" spans="1:22" ht="21" x14ac:dyDescent="0.35">
      <c r="I82" s="12"/>
    </row>
    <row r="83" spans="1:22" s="16" customFormat="1" ht="21" x14ac:dyDescent="0.35">
      <c r="A83" s="5"/>
      <c r="B83" s="5"/>
      <c r="I83" s="12"/>
      <c r="Q83" s="5"/>
      <c r="R83" s="5"/>
      <c r="S83" s="5"/>
      <c r="T83" s="5"/>
      <c r="U83" s="5"/>
      <c r="V83" s="5"/>
    </row>
    <row r="84" spans="1:22" s="16" customFormat="1" ht="21" x14ac:dyDescent="0.35">
      <c r="A84" s="5"/>
      <c r="B84" s="5"/>
      <c r="I84" s="12"/>
      <c r="Q84" s="5"/>
      <c r="R84" s="5"/>
      <c r="S84" s="5"/>
      <c r="T84" s="5"/>
      <c r="U84" s="5"/>
      <c r="V84" s="5"/>
    </row>
    <row r="85" spans="1:22" s="16" customFormat="1" ht="21" x14ac:dyDescent="0.35">
      <c r="A85" s="5"/>
      <c r="B85" s="5"/>
      <c r="I85" s="12"/>
      <c r="Q85" s="5"/>
      <c r="R85" s="5"/>
      <c r="S85" s="5"/>
      <c r="T85" s="5"/>
      <c r="U85" s="5"/>
      <c r="V85" s="5"/>
    </row>
    <row r="86" spans="1:22" s="16" customFormat="1" ht="21" x14ac:dyDescent="0.35">
      <c r="A86" s="5"/>
      <c r="B86" s="5"/>
      <c r="I86" s="12"/>
      <c r="Q86" s="5"/>
      <c r="R86" s="5"/>
      <c r="S86" s="5"/>
      <c r="T86" s="5"/>
      <c r="U86" s="5"/>
      <c r="V86" s="5"/>
    </row>
    <row r="87" spans="1:22" s="16" customFormat="1" ht="21" x14ac:dyDescent="0.35">
      <c r="A87" s="5"/>
      <c r="B87" s="5"/>
      <c r="I87" s="12"/>
      <c r="Q87" s="5"/>
      <c r="R87" s="5"/>
      <c r="S87" s="5"/>
      <c r="T87" s="5"/>
      <c r="U87" s="5"/>
      <c r="V87" s="5"/>
    </row>
    <row r="88" spans="1:22" s="16" customFormat="1" ht="21" x14ac:dyDescent="0.35">
      <c r="A88" s="5"/>
      <c r="B88" s="5"/>
      <c r="I88" s="12"/>
      <c r="Q88" s="5"/>
      <c r="R88" s="5"/>
      <c r="S88" s="5"/>
      <c r="T88" s="5"/>
      <c r="U88" s="5"/>
      <c r="V88" s="5"/>
    </row>
    <row r="89" spans="1:22" s="16" customFormat="1" ht="21" x14ac:dyDescent="0.35">
      <c r="A89" s="5"/>
      <c r="B89" s="5"/>
      <c r="D89" s="36"/>
      <c r="E89" s="12"/>
      <c r="F89" s="12"/>
      <c r="G89" s="12"/>
      <c r="H89" s="12"/>
      <c r="I89" s="12"/>
      <c r="J89" s="12"/>
      <c r="Q89" s="5"/>
      <c r="R89" s="5"/>
      <c r="S89" s="5"/>
      <c r="T89" s="5"/>
      <c r="U89" s="5"/>
      <c r="V89" s="5"/>
    </row>
    <row r="90" spans="1:22" s="16" customFormat="1" ht="21" x14ac:dyDescent="0.35">
      <c r="A90" s="5"/>
      <c r="B90" s="5"/>
      <c r="C90" s="36"/>
      <c r="D90" s="36"/>
      <c r="E90" s="12"/>
      <c r="F90" s="12"/>
      <c r="G90" s="12"/>
      <c r="H90" s="12"/>
      <c r="I90" s="12"/>
      <c r="J90" s="12"/>
      <c r="Q90" s="5"/>
      <c r="R90" s="5"/>
      <c r="S90" s="5"/>
      <c r="T90" s="5"/>
      <c r="U90" s="5"/>
      <c r="V90" s="5"/>
    </row>
    <row r="91" spans="1:22" s="16" customFormat="1" ht="21" x14ac:dyDescent="0.35">
      <c r="A91" s="5"/>
      <c r="B91" s="5"/>
      <c r="C91" s="36"/>
      <c r="D91" s="36"/>
      <c r="E91" s="12"/>
      <c r="F91" s="12"/>
      <c r="G91" s="12"/>
      <c r="H91" s="12"/>
      <c r="I91" s="12"/>
      <c r="J91" s="12"/>
      <c r="Q91" s="5"/>
      <c r="R91" s="5"/>
      <c r="S91" s="5"/>
      <c r="T91" s="5"/>
      <c r="U91" s="5"/>
      <c r="V91" s="5"/>
    </row>
    <row r="92" spans="1:22" s="16" customFormat="1" ht="21" x14ac:dyDescent="0.35">
      <c r="A92" s="5"/>
      <c r="B92" s="5"/>
      <c r="C92" s="36"/>
      <c r="D92" s="36"/>
      <c r="E92" s="12"/>
      <c r="F92" s="12"/>
      <c r="G92" s="12"/>
      <c r="H92" s="12"/>
      <c r="I92" s="12"/>
      <c r="J92" s="12"/>
      <c r="Q92" s="5"/>
      <c r="R92" s="5"/>
      <c r="S92" s="5"/>
      <c r="T92" s="5"/>
      <c r="U92" s="5"/>
      <c r="V92" s="5"/>
    </row>
    <row r="93" spans="1:22" s="16" customFormat="1" ht="21" x14ac:dyDescent="0.35">
      <c r="A93" s="5"/>
      <c r="B93" s="5"/>
      <c r="C93" s="36"/>
      <c r="D93" s="36"/>
      <c r="E93" s="12"/>
      <c r="F93" s="12"/>
      <c r="G93" s="12"/>
      <c r="H93" s="12"/>
      <c r="I93" s="12"/>
      <c r="J93" s="12"/>
      <c r="Q93" s="5"/>
      <c r="R93" s="5"/>
      <c r="S93" s="5"/>
      <c r="T93" s="5"/>
      <c r="U93" s="5"/>
      <c r="V93" s="5"/>
    </row>
    <row r="94" spans="1:22" s="16" customFormat="1" ht="21" x14ac:dyDescent="0.35">
      <c r="A94" s="5"/>
      <c r="B94" s="5"/>
      <c r="C94" s="36"/>
      <c r="D94" s="36"/>
      <c r="E94" s="12"/>
      <c r="F94" s="12"/>
      <c r="G94" s="12"/>
      <c r="H94" s="12"/>
      <c r="I94" s="12"/>
      <c r="J94" s="12"/>
      <c r="Q94" s="5"/>
      <c r="R94" s="5"/>
      <c r="S94" s="5"/>
      <c r="T94" s="5"/>
      <c r="U94" s="5"/>
      <c r="V94" s="5"/>
    </row>
    <row r="95" spans="1:22" s="16" customFormat="1" ht="21" x14ac:dyDescent="0.35">
      <c r="A95" s="5"/>
      <c r="B95" s="5"/>
      <c r="C95" s="36"/>
      <c r="D95" s="36"/>
      <c r="E95" s="12"/>
      <c r="F95" s="12"/>
      <c r="G95" s="12"/>
      <c r="H95" s="12"/>
      <c r="I95" s="12"/>
      <c r="J95" s="12"/>
      <c r="Q95" s="5"/>
      <c r="R95" s="5"/>
      <c r="S95" s="5"/>
      <c r="T95" s="5"/>
      <c r="U95" s="5"/>
      <c r="V95" s="5"/>
    </row>
    <row r="96" spans="1:22" s="16" customFormat="1" ht="21" x14ac:dyDescent="0.35">
      <c r="A96" s="5"/>
      <c r="B96" s="5"/>
      <c r="C96" s="36"/>
      <c r="D96" s="36"/>
      <c r="E96" s="12"/>
      <c r="F96" s="12"/>
      <c r="G96" s="12"/>
      <c r="H96" s="12"/>
      <c r="I96" s="12"/>
      <c r="J96" s="12"/>
      <c r="Q96" s="5"/>
      <c r="R96" s="5"/>
      <c r="S96" s="5"/>
      <c r="T96" s="5"/>
      <c r="U96" s="5"/>
      <c r="V96" s="5"/>
    </row>
    <row r="97" spans="1:22" s="16" customFormat="1" ht="21" x14ac:dyDescent="0.35">
      <c r="A97" s="5"/>
      <c r="B97" s="5"/>
      <c r="C97" s="36"/>
      <c r="D97" s="36"/>
      <c r="E97" s="12"/>
      <c r="F97" s="12"/>
      <c r="G97" s="12"/>
      <c r="H97" s="12"/>
      <c r="I97" s="12"/>
      <c r="J97" s="12"/>
      <c r="Q97" s="5"/>
      <c r="R97" s="5"/>
      <c r="S97" s="5"/>
      <c r="T97" s="5"/>
      <c r="U97" s="5"/>
      <c r="V97" s="5"/>
    </row>
    <row r="98" spans="1:22" s="16" customFormat="1" ht="21" x14ac:dyDescent="0.35">
      <c r="A98" s="5"/>
      <c r="B98" s="5"/>
      <c r="C98" s="155"/>
      <c r="D98" s="155"/>
      <c r="E98" s="156"/>
      <c r="F98" s="156"/>
      <c r="G98" s="156"/>
      <c r="H98" s="156"/>
      <c r="I98" s="156"/>
      <c r="J98" s="156"/>
      <c r="K98" s="157"/>
      <c r="L98" s="157"/>
      <c r="M98" s="157"/>
      <c r="N98" s="157"/>
      <c r="O98" s="157"/>
      <c r="P98" s="157"/>
      <c r="Q98" s="158"/>
      <c r="R98" s="158"/>
      <c r="S98" s="158"/>
      <c r="T98" s="5"/>
      <c r="U98" s="5"/>
      <c r="V98" s="5"/>
    </row>
    <row r="99" spans="1:22" s="16" customFormat="1" ht="21" x14ac:dyDescent="0.35">
      <c r="A99" s="5"/>
      <c r="B99" s="5"/>
      <c r="C99" s="155"/>
      <c r="D99" s="155"/>
      <c r="E99" s="156"/>
      <c r="F99" s="156"/>
      <c r="G99" s="156"/>
      <c r="H99" s="156"/>
      <c r="I99" s="156"/>
      <c r="J99" s="156"/>
      <c r="K99" s="157"/>
      <c r="L99" s="157"/>
      <c r="M99" s="157"/>
      <c r="N99" s="157"/>
      <c r="O99" s="157"/>
      <c r="P99" s="157"/>
      <c r="Q99" s="158"/>
      <c r="R99" s="158"/>
      <c r="S99" s="158"/>
      <c r="T99" s="5"/>
      <c r="U99" s="5"/>
      <c r="V99" s="5"/>
    </row>
    <row r="100" spans="1:22" s="16" customFormat="1" ht="21" x14ac:dyDescent="0.35">
      <c r="A100" s="5"/>
      <c r="B100" s="5"/>
      <c r="C100" s="155"/>
      <c r="D100" s="155"/>
      <c r="E100" s="156"/>
      <c r="F100" s="156"/>
      <c r="G100" s="156"/>
      <c r="H100" s="156"/>
      <c r="I100" s="156"/>
      <c r="J100" s="156"/>
      <c r="K100" s="157"/>
      <c r="L100" s="157"/>
      <c r="M100" s="157"/>
      <c r="N100" s="157"/>
      <c r="O100" s="157"/>
      <c r="P100" s="157"/>
      <c r="Q100" s="158"/>
      <c r="R100" s="158"/>
      <c r="S100" s="158"/>
      <c r="T100" s="5"/>
      <c r="U100" s="5"/>
      <c r="V100" s="5"/>
    </row>
    <row r="101" spans="1:22" s="16" customFormat="1" ht="21" x14ac:dyDescent="0.35">
      <c r="A101" s="5"/>
      <c r="B101" s="5"/>
      <c r="C101" s="155"/>
      <c r="D101" s="155"/>
      <c r="E101" s="156"/>
      <c r="F101" s="156"/>
      <c r="G101" s="156"/>
      <c r="H101" s="156"/>
      <c r="I101" s="156"/>
      <c r="J101" s="156"/>
      <c r="K101" s="157"/>
      <c r="L101" s="157"/>
      <c r="M101" s="157"/>
      <c r="N101" s="157"/>
      <c r="O101" s="157"/>
      <c r="P101" s="157"/>
      <c r="Q101" s="158"/>
      <c r="R101" s="158"/>
      <c r="S101" s="158"/>
      <c r="T101" s="5"/>
      <c r="U101" s="5"/>
      <c r="V101" s="5"/>
    </row>
    <row r="102" spans="1:22" s="16" customFormat="1" ht="21" x14ac:dyDescent="0.35">
      <c r="A102" s="5"/>
      <c r="B102" s="5"/>
      <c r="C102" s="155"/>
      <c r="D102" s="155"/>
      <c r="E102" s="156"/>
      <c r="F102" s="156"/>
      <c r="G102" s="156"/>
      <c r="H102" s="156"/>
      <c r="I102" s="156"/>
      <c r="J102" s="156"/>
      <c r="K102" s="157"/>
      <c r="L102" s="157"/>
      <c r="M102" s="157"/>
      <c r="N102" s="157"/>
      <c r="O102" s="157"/>
      <c r="P102" s="157"/>
      <c r="Q102" s="158"/>
      <c r="R102" s="158"/>
      <c r="S102" s="158"/>
      <c r="T102" s="5"/>
      <c r="U102" s="5"/>
      <c r="V102" s="5"/>
    </row>
    <row r="103" spans="1:22" s="16" customFormat="1" ht="21" x14ac:dyDescent="0.35">
      <c r="A103" s="5"/>
      <c r="B103" s="5"/>
      <c r="C103" s="155"/>
      <c r="D103" s="155"/>
      <c r="E103" s="156"/>
      <c r="F103" s="156"/>
      <c r="G103" s="156"/>
      <c r="H103" s="156"/>
      <c r="I103" s="156"/>
      <c r="J103" s="156"/>
      <c r="K103" s="157"/>
      <c r="L103" s="157"/>
      <c r="M103" s="157"/>
      <c r="N103" s="157"/>
      <c r="O103" s="157"/>
      <c r="P103" s="157"/>
      <c r="Q103" s="158"/>
      <c r="R103" s="158"/>
      <c r="S103" s="158"/>
      <c r="T103" s="5"/>
      <c r="U103" s="5"/>
      <c r="V103" s="5"/>
    </row>
    <row r="104" spans="1:22" s="16" customFormat="1" ht="21" x14ac:dyDescent="0.35">
      <c r="A104" s="5"/>
      <c r="B104" s="5"/>
      <c r="C104" s="155"/>
      <c r="D104" s="155"/>
      <c r="E104" s="156"/>
      <c r="F104" s="156"/>
      <c r="G104" s="156"/>
      <c r="H104" s="156"/>
      <c r="I104" s="156"/>
      <c r="J104" s="156"/>
      <c r="K104" s="157"/>
      <c r="L104" s="157"/>
      <c r="M104" s="157"/>
      <c r="N104" s="157"/>
      <c r="O104" s="157"/>
      <c r="P104" s="157"/>
      <c r="Q104" s="158"/>
      <c r="R104" s="158"/>
      <c r="S104" s="158"/>
      <c r="T104" s="5"/>
      <c r="U104" s="5"/>
      <c r="V104" s="5"/>
    </row>
    <row r="105" spans="1:22" s="16" customFormat="1" ht="21" x14ac:dyDescent="0.35">
      <c r="A105" s="5"/>
      <c r="B105" s="5"/>
      <c r="C105" s="155"/>
      <c r="D105" s="155"/>
      <c r="E105" s="156"/>
      <c r="F105" s="156"/>
      <c r="G105" s="156"/>
      <c r="H105" s="156"/>
      <c r="I105" s="156"/>
      <c r="J105" s="156"/>
      <c r="K105" s="157"/>
      <c r="L105" s="157"/>
      <c r="M105" s="157"/>
      <c r="N105" s="157"/>
      <c r="O105" s="157"/>
      <c r="P105" s="157"/>
      <c r="Q105" s="158"/>
      <c r="R105" s="158"/>
      <c r="S105" s="158"/>
      <c r="T105" s="5"/>
      <c r="U105" s="5"/>
      <c r="V105" s="5"/>
    </row>
    <row r="106" spans="1:22" s="16" customFormat="1" ht="21" x14ac:dyDescent="0.35">
      <c r="A106" s="5"/>
      <c r="B106" s="5"/>
      <c r="C106" s="155"/>
      <c r="D106" s="155"/>
      <c r="E106" s="156"/>
      <c r="F106" s="156"/>
      <c r="G106" s="156"/>
      <c r="H106" s="156"/>
      <c r="I106" s="156"/>
      <c r="J106" s="156"/>
      <c r="K106" s="157"/>
      <c r="L106" s="157"/>
      <c r="M106" s="157"/>
      <c r="N106" s="157"/>
      <c r="O106" s="157"/>
      <c r="P106" s="157"/>
      <c r="Q106" s="158"/>
      <c r="R106" s="158"/>
      <c r="S106" s="158"/>
      <c r="T106" s="5"/>
      <c r="U106" s="5"/>
      <c r="V106" s="5"/>
    </row>
    <row r="107" spans="1:22" s="16" customFormat="1" ht="21" x14ac:dyDescent="0.35">
      <c r="A107" s="5"/>
      <c r="B107" s="5"/>
      <c r="C107" s="155"/>
      <c r="D107" s="155"/>
      <c r="E107" s="156"/>
      <c r="F107" s="156"/>
      <c r="G107" s="156"/>
      <c r="H107" s="156"/>
      <c r="I107" s="156"/>
      <c r="J107" s="156"/>
      <c r="K107" s="157"/>
      <c r="L107" s="157"/>
      <c r="M107" s="157"/>
      <c r="N107" s="157"/>
      <c r="O107" s="157"/>
      <c r="P107" s="157"/>
      <c r="Q107" s="158"/>
      <c r="R107" s="158"/>
      <c r="S107" s="158"/>
      <c r="T107" s="5"/>
      <c r="U107" s="5"/>
      <c r="V107" s="5"/>
    </row>
    <row r="108" spans="1:22" s="16" customFormat="1" ht="21" x14ac:dyDescent="0.35">
      <c r="A108" s="5"/>
      <c r="B108" s="5"/>
      <c r="C108" s="155"/>
      <c r="D108" s="155"/>
      <c r="E108" s="156"/>
      <c r="F108" s="156"/>
      <c r="G108" s="156"/>
      <c r="H108" s="156"/>
      <c r="I108" s="156"/>
      <c r="J108" s="156"/>
      <c r="K108" s="157"/>
      <c r="L108" s="157"/>
      <c r="M108" s="157"/>
      <c r="N108" s="157"/>
      <c r="O108" s="157"/>
      <c r="P108" s="157"/>
      <c r="Q108" s="158"/>
      <c r="R108" s="158"/>
      <c r="S108" s="158"/>
      <c r="T108" s="5"/>
      <c r="U108" s="5"/>
      <c r="V108" s="5"/>
    </row>
    <row r="109" spans="1:22" s="16" customFormat="1" ht="21" x14ac:dyDescent="0.35">
      <c r="A109" s="5"/>
      <c r="B109" s="5"/>
      <c r="C109" s="155"/>
      <c r="D109" s="155"/>
      <c r="E109" s="156"/>
      <c r="F109" s="156"/>
      <c r="G109" s="156"/>
      <c r="H109" s="156"/>
      <c r="I109" s="156"/>
      <c r="J109" s="156"/>
      <c r="K109" s="157"/>
      <c r="L109" s="157"/>
      <c r="M109" s="157"/>
      <c r="N109" s="157"/>
      <c r="O109" s="157"/>
      <c r="P109" s="157"/>
      <c r="Q109" s="158"/>
      <c r="R109" s="158"/>
      <c r="S109" s="158"/>
      <c r="T109" s="5"/>
      <c r="U109" s="5"/>
      <c r="V109" s="5"/>
    </row>
    <row r="110" spans="1:22" s="16" customFormat="1" ht="21" x14ac:dyDescent="0.35">
      <c r="A110" s="5"/>
      <c r="B110" s="5"/>
      <c r="C110" s="155"/>
      <c r="D110" s="155"/>
      <c r="E110" s="156"/>
      <c r="F110" s="156"/>
      <c r="G110" s="156"/>
      <c r="H110" s="156"/>
      <c r="I110" s="156"/>
      <c r="J110" s="156"/>
      <c r="K110" s="157"/>
      <c r="L110" s="157"/>
      <c r="M110" s="157"/>
      <c r="N110" s="157"/>
      <c r="O110" s="157"/>
      <c r="P110" s="157"/>
      <c r="Q110" s="158"/>
      <c r="R110" s="158"/>
      <c r="S110" s="158"/>
      <c r="T110" s="5"/>
      <c r="U110" s="5"/>
      <c r="V110" s="5"/>
    </row>
    <row r="111" spans="1:22" s="16" customFormat="1" ht="21" x14ac:dyDescent="0.35">
      <c r="A111" s="5"/>
      <c r="B111" s="5"/>
      <c r="C111" s="155"/>
      <c r="D111" s="155"/>
      <c r="E111" s="156"/>
      <c r="F111" s="156"/>
      <c r="G111" s="156"/>
      <c r="H111" s="156"/>
      <c r="I111" s="156"/>
      <c r="J111" s="156"/>
      <c r="K111" s="157"/>
      <c r="L111" s="157"/>
      <c r="M111" s="157"/>
      <c r="N111" s="157"/>
      <c r="O111" s="157"/>
      <c r="P111" s="157"/>
      <c r="Q111" s="158"/>
      <c r="R111" s="158"/>
      <c r="S111" s="158"/>
      <c r="T111" s="5"/>
      <c r="U111" s="5"/>
      <c r="V111" s="5"/>
    </row>
    <row r="112" spans="1:22" s="16" customFormat="1" ht="21" x14ac:dyDescent="0.35">
      <c r="A112" s="5"/>
      <c r="B112" s="5"/>
      <c r="C112" s="155"/>
      <c r="D112" s="155"/>
      <c r="E112" s="156"/>
      <c r="F112" s="156"/>
      <c r="G112" s="156"/>
      <c r="H112" s="156"/>
      <c r="I112" s="156"/>
      <c r="J112" s="156"/>
      <c r="K112" s="157"/>
      <c r="L112" s="157"/>
      <c r="M112" s="157"/>
      <c r="N112" s="157"/>
      <c r="O112" s="157"/>
      <c r="P112" s="157"/>
      <c r="Q112" s="158"/>
      <c r="R112" s="158"/>
      <c r="S112" s="158"/>
      <c r="T112" s="5"/>
      <c r="U112" s="5"/>
      <c r="V112" s="5"/>
    </row>
    <row r="113" spans="1:22" s="16" customFormat="1" ht="21" x14ac:dyDescent="0.35">
      <c r="A113" s="5"/>
      <c r="B113" s="5"/>
      <c r="C113" s="155"/>
      <c r="D113" s="155"/>
      <c r="E113" s="156"/>
      <c r="F113" s="156"/>
      <c r="G113" s="156"/>
      <c r="H113" s="156"/>
      <c r="I113" s="156"/>
      <c r="J113" s="156"/>
      <c r="K113" s="157"/>
      <c r="L113" s="157"/>
      <c r="M113" s="157"/>
      <c r="N113" s="157"/>
      <c r="O113" s="157"/>
      <c r="P113" s="157"/>
      <c r="Q113" s="158"/>
      <c r="R113" s="158"/>
      <c r="S113" s="158"/>
      <c r="T113" s="5"/>
      <c r="U113" s="5"/>
      <c r="V113" s="5"/>
    </row>
    <row r="114" spans="1:22" s="16" customFormat="1" ht="21" x14ac:dyDescent="0.35">
      <c r="A114" s="5"/>
      <c r="B114" s="5"/>
      <c r="C114" s="155"/>
      <c r="D114" s="155"/>
      <c r="E114" s="156"/>
      <c r="F114" s="156"/>
      <c r="G114" s="156"/>
      <c r="H114" s="156"/>
      <c r="I114" s="156"/>
      <c r="J114" s="156"/>
      <c r="K114" s="157"/>
      <c r="L114" s="157"/>
      <c r="M114" s="157"/>
      <c r="N114" s="157"/>
      <c r="O114" s="157"/>
      <c r="P114" s="157"/>
      <c r="Q114" s="158"/>
      <c r="R114" s="158"/>
      <c r="S114" s="158"/>
      <c r="T114" s="5"/>
      <c r="U114" s="5"/>
      <c r="V114" s="5"/>
    </row>
    <row r="115" spans="1:22" ht="21" x14ac:dyDescent="0.35">
      <c r="C115" s="155"/>
      <c r="D115" s="155"/>
      <c r="E115" s="156"/>
      <c r="F115" s="156"/>
      <c r="G115" s="156"/>
      <c r="H115" s="156"/>
      <c r="I115" s="156"/>
      <c r="J115" s="156"/>
      <c r="K115" s="157"/>
      <c r="L115" s="157"/>
      <c r="M115" s="157"/>
      <c r="N115" s="157"/>
      <c r="O115" s="157"/>
      <c r="P115" s="157"/>
      <c r="Q115" s="158"/>
      <c r="R115" s="158"/>
      <c r="S115" s="158"/>
    </row>
    <row r="116" spans="1:22" ht="21" x14ac:dyDescent="0.35">
      <c r="C116" s="155"/>
      <c r="D116" s="155"/>
      <c r="E116" s="156"/>
      <c r="F116" s="156"/>
      <c r="G116" s="156"/>
      <c r="H116" s="156"/>
      <c r="I116" s="156"/>
      <c r="J116" s="156"/>
      <c r="K116" s="157"/>
      <c r="L116" s="157"/>
      <c r="M116" s="157"/>
      <c r="N116" s="157"/>
      <c r="O116" s="157"/>
      <c r="P116" s="157"/>
      <c r="Q116" s="158"/>
      <c r="R116" s="158"/>
      <c r="S116" s="158"/>
    </row>
    <row r="117" spans="1:22" ht="21" x14ac:dyDescent="0.35">
      <c r="C117" s="155"/>
      <c r="D117" s="155"/>
      <c r="E117" s="156"/>
      <c r="F117" s="156"/>
      <c r="G117" s="156"/>
      <c r="H117" s="156"/>
      <c r="I117" s="156"/>
      <c r="J117" s="156"/>
      <c r="K117" s="157"/>
      <c r="L117" s="157"/>
      <c r="M117" s="157"/>
      <c r="N117" s="157"/>
      <c r="O117" s="157"/>
      <c r="P117" s="157"/>
      <c r="Q117" s="158"/>
      <c r="R117" s="158"/>
      <c r="S117" s="158"/>
    </row>
    <row r="118" spans="1:22" ht="21" x14ac:dyDescent="0.35">
      <c r="C118" s="155"/>
      <c r="D118" s="155"/>
      <c r="E118" s="156"/>
      <c r="F118" s="156"/>
      <c r="G118" s="156"/>
      <c r="H118" s="156"/>
      <c r="I118" s="156"/>
      <c r="J118" s="156"/>
      <c r="K118" s="157"/>
      <c r="L118" s="157"/>
      <c r="M118" s="157"/>
      <c r="N118" s="157"/>
      <c r="O118" s="157"/>
      <c r="P118" s="157"/>
      <c r="Q118" s="158"/>
      <c r="R118" s="158"/>
      <c r="S118" s="158"/>
    </row>
    <row r="119" spans="1:22" ht="21" x14ac:dyDescent="0.35">
      <c r="C119" s="155"/>
      <c r="D119" s="155"/>
      <c r="E119" s="156"/>
      <c r="F119" s="156"/>
      <c r="G119" s="156"/>
      <c r="H119" s="156"/>
      <c r="I119" s="156"/>
      <c r="J119" s="156"/>
      <c r="K119" s="157"/>
      <c r="L119" s="157"/>
      <c r="M119" s="157"/>
      <c r="N119" s="157"/>
      <c r="O119" s="157"/>
      <c r="P119" s="157"/>
      <c r="Q119" s="158"/>
      <c r="R119" s="158"/>
      <c r="S119" s="158"/>
    </row>
    <row r="120" spans="1:22" ht="21" x14ac:dyDescent="0.35">
      <c r="C120" s="155"/>
      <c r="D120" s="155"/>
      <c r="E120" s="156"/>
      <c r="F120" s="156"/>
      <c r="G120" s="156"/>
      <c r="H120" s="156"/>
      <c r="I120" s="156"/>
      <c r="J120" s="156"/>
      <c r="K120" s="157"/>
      <c r="L120" s="157"/>
      <c r="M120" s="157"/>
      <c r="N120" s="157"/>
      <c r="O120" s="157"/>
      <c r="P120" s="157"/>
      <c r="Q120" s="158"/>
      <c r="R120" s="158"/>
      <c r="S120" s="158"/>
    </row>
    <row r="121" spans="1:22" s="47" customFormat="1" ht="21" x14ac:dyDescent="0.35">
      <c r="C121" s="45"/>
      <c r="D121" s="45"/>
      <c r="E121" s="58"/>
      <c r="F121" s="58"/>
      <c r="G121" s="58"/>
      <c r="H121" s="58"/>
      <c r="I121" s="58"/>
      <c r="J121" s="58"/>
      <c r="K121" s="42"/>
      <c r="L121" s="42"/>
      <c r="M121" s="42"/>
      <c r="N121" s="42"/>
      <c r="O121" s="42"/>
      <c r="P121" s="42"/>
    </row>
    <row r="122" spans="1:22" s="124" customFormat="1" x14ac:dyDescent="0.25">
      <c r="K122" s="125"/>
      <c r="L122" s="125"/>
      <c r="M122" s="125"/>
      <c r="N122" s="125"/>
      <c r="O122" s="125"/>
      <c r="P122" s="125"/>
    </row>
    <row r="123" spans="1:22" s="124" customFormat="1" x14ac:dyDescent="0.25">
      <c r="K123" s="125"/>
      <c r="L123" s="125"/>
      <c r="M123" s="125"/>
      <c r="N123" s="125"/>
      <c r="O123" s="125"/>
      <c r="P123" s="125"/>
    </row>
    <row r="124" spans="1:22" s="124" customFormat="1" x14ac:dyDescent="0.25">
      <c r="C124" s="195" t="s">
        <v>31</v>
      </c>
      <c r="D124" s="195"/>
      <c r="E124" s="195"/>
      <c r="F124" s="195"/>
      <c r="G124" s="195"/>
      <c r="H124" s="152"/>
      <c r="I124" s="152"/>
      <c r="J124" s="152"/>
      <c r="K124" s="195" t="s">
        <v>32</v>
      </c>
      <c r="L124" s="195"/>
      <c r="M124" s="195"/>
      <c r="N124" s="195"/>
      <c r="O124" s="195"/>
      <c r="P124" s="195"/>
      <c r="Q124" s="195"/>
      <c r="R124" s="126"/>
      <c r="S124" s="126"/>
    </row>
    <row r="125" spans="1:22" s="124" customFormat="1" x14ac:dyDescent="0.25">
      <c r="C125" s="152"/>
      <c r="D125" s="152"/>
      <c r="E125" s="152"/>
      <c r="F125" s="152"/>
      <c r="G125" s="152"/>
      <c r="H125" s="152"/>
      <c r="I125" s="152"/>
      <c r="J125" s="195" t="s">
        <v>0</v>
      </c>
      <c r="K125" s="194" t="s">
        <v>29</v>
      </c>
      <c r="L125" s="194"/>
      <c r="M125" s="194"/>
      <c r="N125" s="194" t="s">
        <v>30</v>
      </c>
      <c r="O125" s="194"/>
      <c r="P125" s="194"/>
      <c r="Q125" s="194" t="s">
        <v>5</v>
      </c>
      <c r="R125" s="194"/>
      <c r="S125" s="194"/>
      <c r="T125" s="153"/>
    </row>
    <row r="126" spans="1:22" s="124" customFormat="1" x14ac:dyDescent="0.25">
      <c r="D126" s="124" t="s">
        <v>45</v>
      </c>
      <c r="E126" s="124" t="s">
        <v>29</v>
      </c>
      <c r="F126" s="124" t="s">
        <v>30</v>
      </c>
      <c r="G126" s="124" t="s">
        <v>5</v>
      </c>
      <c r="I126" s="124" t="s">
        <v>6</v>
      </c>
      <c r="J126" s="195"/>
      <c r="K126" s="125" t="s">
        <v>34</v>
      </c>
      <c r="L126" s="125" t="s">
        <v>35</v>
      </c>
      <c r="M126" s="125" t="s">
        <v>36</v>
      </c>
      <c r="N126" s="125" t="s">
        <v>34</v>
      </c>
      <c r="O126" s="125" t="s">
        <v>35</v>
      </c>
      <c r="P126" s="125" t="s">
        <v>36</v>
      </c>
      <c r="Q126" s="125" t="s">
        <v>34</v>
      </c>
      <c r="R126" s="125" t="s">
        <v>35</v>
      </c>
      <c r="S126" s="125" t="s">
        <v>36</v>
      </c>
      <c r="T126" s="125"/>
      <c r="U126" s="125"/>
      <c r="V126" s="125"/>
    </row>
    <row r="127" spans="1:22" s="124" customFormat="1" x14ac:dyDescent="0.25">
      <c r="D127" s="132" t="s">
        <v>7</v>
      </c>
      <c r="E127" s="124">
        <f>IF($E$14=2012,Hoja1!J6,IF($E$14=2011,Hoja1!P6,IF($E$14=2010,Hoja1!V6,IF('Localidades1,1'!$E$14=2009,Hoja1!AB6,IF('Localidades1,1'!$E$14=2008,Hoja1!AH6,IF($E$14=2013,Hoja1!D6))))))</f>
        <v>336.30999999999972</v>
      </c>
      <c r="F127" s="124">
        <f>IF($E$14=2012,Hoja1!K6,IF($E$14=2011,Hoja1!Q6,IF($E$14=2010,Hoja1!W6,IF('Localidades1,1'!$E$14=2009,Hoja1!AC6,IF('Localidades1,1'!$E$14=2008,Hoja1!AI6,IF($E$14=2013,Hoja1!E6))))))</f>
        <v>247.93000000000018</v>
      </c>
      <c r="G127" s="124">
        <f>IF($E$14=2012,Hoja1!L6,IF($E$14=2011,Hoja1!R6,IF($E$14=2010,Hoja1!X6,IF('Localidades1,1'!$E$14=2009,Hoja1!AD6,IF('Localidades1,1'!$E$14=2008,Hoja1!AJ6,IF($E$14=2013,Hoja1!F6))))))</f>
        <v>519.32000000000005</v>
      </c>
      <c r="I127" s="124">
        <f>IF($E$14=2012,Hoja1!M6,IF($E$14=2011,Hoja1!S6,IF($E$14=2010,Hoja1!Y6,IF('Localidades1,1'!$E$14=2009,Hoja1!AE6,IF('Localidades1,1'!$E$14=2008,Hoja1!AK6,IF($E$14=2013,Hoja1!G6))))))</f>
        <v>86.529999999999973</v>
      </c>
      <c r="J127" s="132" t="s">
        <v>7</v>
      </c>
      <c r="K127" s="125">
        <f>IF($E$14=2008,Hoja1!FJ7,IF('Localidades1,1'!$E$14=2009,Hoja1!EL7,IF('Localidades1,1'!$E$14=2010,Hoja1!DN7,IF('Localidades1,1'!$E$14=2011,Hoja1!CP7,IF('Localidades1,1'!$E$14=2012,Hoja1!BR7,IF('Localidades1,1'!$E$14=2013,Hoja1!AT7))))))</f>
        <v>0.69115977674770579</v>
      </c>
      <c r="L127" s="125">
        <f>IF($E$14=2008,Hoja1!FL7,IF('Localidades1,1'!$E$14=2009,Hoja1!EN7,IF('Localidades1,1'!$E$14=2010,Hoja1!DP7,IF('Localidades1,1'!$E$14=2011,Hoja1!CR7,IF('Localidades1,1'!$E$14=2012,Hoja1!BT7,IF('Localidades1,1'!$E$14=2013,Hoja1!AV7))))))</f>
        <v>0.23732381042474704</v>
      </c>
      <c r="M127" s="125">
        <f>IF($E$14=2008,Hoja1!FN7,IF('Localidades1,1'!$E$14=2009,Hoja1!EN7,IF('Localidades1,1'!$E$14=2010,Hoja1!DR7,IF('Localidades1,1'!$E$14=2011,Hoja1!CT7,IF('Localidades1,1'!$E$14=2012,Hoja1!BV7,IF('Localidades1,1'!$E$14=2013,Hoja1!AX7))))))</f>
        <v>7.1516412827547074E-2</v>
      </c>
      <c r="N127" s="125">
        <f>IF($E$14=2008,Hoja1!FP7,IF('Localidades1,1'!$E$14=2009,Hoja1!ER7,IF('Localidades1,1'!$E$14=2010,Hoja1!DT7,IF('Localidades1,1'!$E$14=2011,Hoja1!CV7,IF('Localidades1,1'!$E$14=2012,Hoja1!BX7,IF('Localidades1,1'!$E$14=2013,Hoja1!AZ7))))))</f>
        <v>0.50336800000000004</v>
      </c>
      <c r="O127" s="125">
        <f>IF($E$14=2008,Hoja1!FR7,IF('Localidades1,1'!$E$14=2009,Hoja1!ET7,IF('Localidades1,1'!$E$14=2010,Hoja1!DV7,IF('Localidades1,1'!$E$14=2011,Hoja1!CX7,IF('Localidades1,1'!$E$14=2012,Hoja1!BZ7,IF('Localidades1,1'!$E$14=2013,Hoja1!BB7))))))</f>
        <v>8.4540000000000004E-2</v>
      </c>
      <c r="P127" s="125">
        <f>IF($E$14=2008,Hoja1!FT7,IF('Localidades1,1'!$E$14=2009,Hoja1!EV7,IF('Localidades1,1'!$E$14=2010,Hoja1!DX7,IF('Localidades1,1'!$E$14=2011,Hoja1!CZ7,IF('Localidades1,1'!$E$14=2012,Hoja1!CB7,IF('Localidades1,1'!$E$14=2013,Hoja1!BD7))))))</f>
        <v>0.41209200000000001</v>
      </c>
      <c r="Q127" s="125">
        <f>IF($E$14=2008,Hoja1!FV7,IF('Localidades1,1'!$E$14=2009,Hoja1!EX7,IF('Localidades1,1'!$E$14=2010,Hoja1!DZ7,IF('Localidades1,1'!$E$14=2011,Hoja1!DB7,IF('Localidades1,1'!$E$14=2012,Hoja1!CD7,IF('Localidades1,1'!$E$14=2013,Hoja1!BF7))))))</f>
        <v>0.21803500000000001</v>
      </c>
      <c r="R127" s="125">
        <f>IF($E$14=2008,Hoja1!FX7,IF('Localidades1,1'!$E$14=2009,Hoja1!EZ7,IF('Localidades1,1'!$E$14=2010,Hoja1!EB7,IF('Localidades1,1'!$E$14=2011,Hoja1!DD7,IF('Localidades1,1'!$E$14=2012,Hoja1!CF7,IF('Localidades1,1'!$E$14=2013,Hoja1!BH7))))))</f>
        <v>0.19140399999999999</v>
      </c>
      <c r="S127" s="125">
        <f>IF($E$14=2008,Hoja1!FZ7,IF('Localidades1,1'!$E$14=2009,Hoja1!FB7,IF('Localidades1,1'!$E$14=2010,Hoja1!ED7,IF('Localidades1,1'!$E$14=2011,Hoja1!DF7,IF('Localidades1,1'!$E$14=2012,Hoja1!CH7,IF('Localidades1,1'!$E$14=2013,Hoja1!BJ7))))))</f>
        <v>0.590561</v>
      </c>
      <c r="T127" s="125"/>
    </row>
    <row r="128" spans="1:22" s="124" customFormat="1" x14ac:dyDescent="0.25">
      <c r="D128" s="132" t="s">
        <v>8</v>
      </c>
      <c r="E128" s="124">
        <f>IF($E$14=2012,Hoja1!J7,IF($E$14=2011,Hoja1!P7,IF($E$14=2010,Hoja1!V7,IF('Localidades1,1'!$E$14=2009,Hoja1!AB7,IF('Localidades1,1'!$E$14=2008,Hoja1!AH7,IF($E$14=2013,Hoja1!D7))))))</f>
        <v>162.72000000000008</v>
      </c>
      <c r="F128" s="124">
        <f>IF($E$14=2012,Hoja1!K7,IF($E$14=2011,Hoja1!Q7,IF($E$14=2010,Hoja1!W7,IF('Localidades1,1'!$E$14=2009,Hoja1!AC7,IF('Localidades1,1'!$E$14=2008,Hoja1!AI7,IF($E$14=2013,Hoja1!E7))))))</f>
        <v>142.13999999999999</v>
      </c>
      <c r="G128" s="124">
        <f>IF($E$14=2012,Hoja1!L7,IF($E$14=2011,Hoja1!R7,IF($E$14=2010,Hoja1!X7,IF('Localidades1,1'!$E$14=2009,Hoja1!AD7,IF('Localidades1,1'!$E$14=2008,Hoja1!AJ7,IF($E$14=2013,Hoja1!F7))))))</f>
        <v>215.38000000000011</v>
      </c>
      <c r="I128" s="124">
        <f>IF($E$14=2012,Hoja1!M7,IF($E$14=2011,Hoja1!S7,IF($E$14=2010,Hoja1!Y7,IF('Localidades1,1'!$E$14=2009,Hoja1!AE7,IF('Localidades1,1'!$E$14=2008,Hoja1!AK7,IF($E$14=2013,Hoja1!G7))))))</f>
        <v>65.819999999999993</v>
      </c>
      <c r="J128" s="132" t="s">
        <v>8</v>
      </c>
      <c r="K128" s="125">
        <f>IF($E$14=2008,Hoja1!FJ8,IF('Localidades1,1'!$E$14=2009,Hoja1!EL8,IF('Localidades1,1'!$E$14=2010,Hoja1!DN8,IF('Localidades1,1'!$E$14=2011,Hoja1!CP8,IF('Localidades1,1'!$E$14=2012,Hoja1!BR8,IF('Localidades1,1'!$E$14=2013,Hoja1!AT8))))))</f>
        <v>0.56900323794521757</v>
      </c>
      <c r="L128" s="125">
        <f>IF($E$14=2008,Hoja1!FL8,IF('Localidades1,1'!$E$14=2009,Hoja1!EN8,IF('Localidades1,1'!$E$14=2010,Hoja1!DP8,IF('Localidades1,1'!$E$14=2011,Hoja1!CR8,IF('Localidades1,1'!$E$14=2012,Hoja1!BT8,IF('Localidades1,1'!$E$14=2013,Hoja1!AV8))))))</f>
        <v>0.35079198389778599</v>
      </c>
      <c r="M128" s="125">
        <f>IF($E$14=2008,Hoja1!FN8,IF('Localidades1,1'!$E$14=2009,Hoja1!EN8,IF('Localidades1,1'!$E$14=2010,Hoja1!DR8,IF('Localidades1,1'!$E$14=2011,Hoja1!CT8,IF('Localidades1,1'!$E$14=2012,Hoja1!BV8,IF('Localidades1,1'!$E$14=2013,Hoja1!AX8))))))</f>
        <v>8.0204778156996559E-2</v>
      </c>
      <c r="N128" s="125">
        <f>IF($E$14=2008,Hoja1!FP8,IF('Localidades1,1'!$E$14=2009,Hoja1!ER8,IF('Localidades1,1'!$E$14=2010,Hoja1!DT8,IF('Localidades1,1'!$E$14=2011,Hoja1!CV8,IF('Localidades1,1'!$E$14=2012,Hoja1!BX8,IF('Localidades1,1'!$E$14=2013,Hoja1!AZ8))))))</f>
        <v>0.463065</v>
      </c>
      <c r="O128" s="125">
        <f>IF($E$14=2008,Hoja1!FR8,IF('Localidades1,1'!$E$14=2009,Hoja1!ET8,IF('Localidades1,1'!$E$14=2010,Hoja1!DV8,IF('Localidades1,1'!$E$14=2011,Hoja1!CX8,IF('Localidades1,1'!$E$14=2012,Hoja1!BZ8,IF('Localidades1,1'!$E$14=2013,Hoja1!BB8))))))</f>
        <v>0.10602200000000001</v>
      </c>
      <c r="P128" s="125">
        <f>IF($E$14=2008,Hoja1!FT8,IF('Localidades1,1'!$E$14=2009,Hoja1!EV8,IF('Localidades1,1'!$E$14=2010,Hoja1!DX8,IF('Localidades1,1'!$E$14=2011,Hoja1!CZ8,IF('Localidades1,1'!$E$14=2012,Hoja1!CB8,IF('Localidades1,1'!$E$14=2013,Hoja1!BD8))))))</f>
        <v>0.43091299999999999</v>
      </c>
      <c r="Q128" s="125">
        <f>IF($E$14=2008,Hoja1!FV8,IF('Localidades1,1'!$E$14=2009,Hoja1!EX8,IF('Localidades1,1'!$E$14=2010,Hoja1!DZ8,IF('Localidades1,1'!$E$14=2011,Hoja1!DB8,IF('Localidades1,1'!$E$14=2012,Hoja1!CD8,IF('Localidades1,1'!$E$14=2013,Hoja1!BF8))))))</f>
        <v>0.23289099999999999</v>
      </c>
      <c r="R128" s="125">
        <f>IF($E$14=2008,Hoja1!FX8,IF('Localidades1,1'!$E$14=2009,Hoja1!EZ8,IF('Localidades1,1'!$E$14=2010,Hoja1!EB8,IF('Localidades1,1'!$E$14=2011,Hoja1!DD8,IF('Localidades1,1'!$E$14=2012,Hoja1!CF8,IF('Localidades1,1'!$E$14=2013,Hoja1!BH8))))))</f>
        <v>0.17945</v>
      </c>
      <c r="S128" s="125">
        <f>IF($E$14=2008,Hoja1!FZ8,IF('Localidades1,1'!$E$14=2009,Hoja1!FB8,IF('Localidades1,1'!$E$14=2010,Hoja1!ED8,IF('Localidades1,1'!$E$14=2011,Hoja1!DF8,IF('Localidades1,1'!$E$14=2012,Hoja1!CH8,IF('Localidades1,1'!$E$14=2013,Hoja1!BJ8))))))</f>
        <v>0.58765900000000004</v>
      </c>
      <c r="T128" s="125"/>
    </row>
    <row r="129" spans="4:20" s="124" customFormat="1" x14ac:dyDescent="0.25">
      <c r="D129" s="132" t="s">
        <v>128</v>
      </c>
      <c r="E129" s="124">
        <f>IF($E$14=2012,Hoja1!J8,IF($E$14=2011,Hoja1!P8,IF($E$14=2010,Hoja1!V8,IF('Localidades1,1'!$E$14=2009,Hoja1!AB8,IF('Localidades1,1'!$E$14=2008,Hoja1!AH8,IF($E$14=2013,Hoja1!D8))))))</f>
        <v>42.250000000000007</v>
      </c>
      <c r="F129" s="124">
        <f>IF($E$14=2012,Hoja1!K8,IF($E$14=2011,Hoja1!Q8,IF($E$14=2010,Hoja1!W8,IF('Localidades1,1'!$E$14=2009,Hoja1!AC8,IF('Localidades1,1'!$E$14=2008,Hoja1!AI8,IF($E$14=2013,Hoja1!E8))))))</f>
        <v>67.03</v>
      </c>
      <c r="G129" s="124">
        <f>IF($E$14=2012,Hoja1!L8,IF($E$14=2011,Hoja1!R8,IF($E$14=2010,Hoja1!X8,IF('Localidades1,1'!$E$14=2009,Hoja1!AD8,IF('Localidades1,1'!$E$14=2008,Hoja1!AJ8,IF($E$14=2013,Hoja1!F8))))))</f>
        <v>167.34999999999997</v>
      </c>
      <c r="I129" s="124">
        <f>IF($E$14=2012,Hoja1!M8,IF($E$14=2011,Hoja1!S8,IF($E$14=2010,Hoja1!Y8,IF('Localidades1,1'!$E$14=2009,Hoja1!AE8,IF('Localidades1,1'!$E$14=2008,Hoja1!AK8,IF($E$14=2013,Hoja1!G8))))))</f>
        <v>75.039999999999992</v>
      </c>
      <c r="J129" s="132" t="s">
        <v>128</v>
      </c>
      <c r="K129" s="125">
        <f>IF($E$14=2008,Hoja1!FJ9,IF('Localidades1,1'!$E$14=2009,Hoja1!EL9,IF('Localidades1,1'!$E$14=2010,Hoja1!DN9,IF('Localidades1,1'!$E$14=2011,Hoja1!CP9,IF('Localidades1,1'!$E$14=2012,Hoja1!BR9,IF('Localidades1,1'!$E$14=2013,Hoja1!AT9))))))</f>
        <v>0.66535936567482323</v>
      </c>
      <c r="L129" s="125">
        <f>IF($E$14=2008,Hoja1!FL9,IF('Localidades1,1'!$E$14=2009,Hoja1!EN9,IF('Localidades1,1'!$E$14=2010,Hoja1!DP9,IF('Localidades1,1'!$E$14=2011,Hoja1!CR9,IF('Localidades1,1'!$E$14=2012,Hoja1!BT9,IF('Localidades1,1'!$E$14=2013,Hoja1!AV9))))))</f>
        <v>0.20641145877738937</v>
      </c>
      <c r="M129" s="125">
        <f>IF($E$14=2008,Hoja1!FN9,IF('Localidades1,1'!$E$14=2009,Hoja1!EN9,IF('Localidades1,1'!$E$14=2010,Hoja1!DR9,IF('Localidades1,1'!$E$14=2011,Hoja1!CT9,IF('Localidades1,1'!$E$14=2012,Hoja1!BV9,IF('Localidades1,1'!$E$14=2013,Hoja1!AX9))))))</f>
        <v>0.12822917554778751</v>
      </c>
      <c r="N129" s="125">
        <f>IF($E$14=2008,Hoja1!FP9,IF('Localidades1,1'!$E$14=2009,Hoja1!ER9,IF('Localidades1,1'!$E$14=2010,Hoja1!DT9,IF('Localidades1,1'!$E$14=2011,Hoja1!CV9,IF('Localidades1,1'!$E$14=2012,Hoja1!BX9,IF('Localidades1,1'!$E$14=2013,Hoja1!AZ9))))))</f>
        <v>0.49738900000000003</v>
      </c>
      <c r="O129" s="125">
        <f>IF($E$14=2008,Hoja1!FR9,IF('Localidades1,1'!$E$14=2009,Hoja1!ET9,IF('Localidades1,1'!$E$14=2010,Hoja1!DV9,IF('Localidades1,1'!$E$14=2011,Hoja1!CX9,IF('Localidades1,1'!$E$14=2012,Hoja1!BZ9,IF('Localidades1,1'!$E$14=2013,Hoja1!BB9))))))</f>
        <v>0.120543</v>
      </c>
      <c r="P129" s="125">
        <f>IF($E$14=2008,Hoja1!FT9,IF('Localidades1,1'!$E$14=2009,Hoja1!EV9,IF('Localidades1,1'!$E$14=2010,Hoja1!DX9,IF('Localidades1,1'!$E$14=2011,Hoja1!CZ9,IF('Localidades1,1'!$E$14=2012,Hoja1!CB9,IF('Localidades1,1'!$E$14=2013,Hoja1!BD9))))))</f>
        <v>0.38206800000000002</v>
      </c>
      <c r="Q129" s="125">
        <f>IF($E$14=2008,Hoja1!FV9,IF('Localidades1,1'!$E$14=2009,Hoja1!EX9,IF('Localidades1,1'!$E$14=2010,Hoja1!DZ9,IF('Localidades1,1'!$E$14=2011,Hoja1!DB9,IF('Localidades1,1'!$E$14=2012,Hoja1!CD9,IF('Localidades1,1'!$E$14=2013,Hoja1!BF9))))))</f>
        <v>0.23435900000000001</v>
      </c>
      <c r="R129" s="125">
        <f>IF($E$14=2008,Hoja1!FX9,IF('Localidades1,1'!$E$14=2009,Hoja1!EZ9,IF('Localidades1,1'!$E$14=2010,Hoja1!EB9,IF('Localidades1,1'!$E$14=2011,Hoja1!DD9,IF('Localidades1,1'!$E$14=2012,Hoja1!CF9,IF('Localidades1,1'!$E$14=2013,Hoja1!BH9))))))</f>
        <v>0.28276099999999998</v>
      </c>
      <c r="S129" s="125">
        <f>IF($E$14=2008,Hoja1!FZ9,IF('Localidades1,1'!$E$14=2009,Hoja1!FB9,IF('Localidades1,1'!$E$14=2010,Hoja1!ED9,IF('Localidades1,1'!$E$14=2011,Hoja1!DF9,IF('Localidades1,1'!$E$14=2012,Hoja1!CH9,IF('Localidades1,1'!$E$14=2013,Hoja1!BJ9))))))</f>
        <v>0.48287999999999998</v>
      </c>
      <c r="T129" s="125"/>
    </row>
    <row r="130" spans="4:20" s="124" customFormat="1" x14ac:dyDescent="0.25">
      <c r="D130" s="132" t="s">
        <v>10</v>
      </c>
      <c r="E130" s="124">
        <f>IF($E$14=2012,Hoja1!J9,IF($E$14=2011,Hoja1!P9,IF($E$14=2010,Hoja1!V9,IF('Localidades1,1'!$E$14=2009,Hoja1!AB9,IF('Localidades1,1'!$E$14=2008,Hoja1!AH9,IF($E$14=2013,Hoja1!D9))))))</f>
        <v>73.230000000000018</v>
      </c>
      <c r="F130" s="124">
        <f>IF($E$14=2012,Hoja1!K9,IF($E$14=2011,Hoja1!Q9,IF($E$14=2010,Hoja1!W9,IF('Localidades1,1'!$E$14=2009,Hoja1!AC9,IF('Localidades1,1'!$E$14=2008,Hoja1!AI9,IF($E$14=2013,Hoja1!E9))))))</f>
        <v>165.67</v>
      </c>
      <c r="G130" s="124">
        <f>IF($E$14=2012,Hoja1!L9,IF($E$14=2011,Hoja1!R9,IF($E$14=2010,Hoja1!X9,IF('Localidades1,1'!$E$14=2009,Hoja1!AD9,IF('Localidades1,1'!$E$14=2008,Hoja1!AJ9,IF($E$14=2013,Hoja1!F9))))))</f>
        <v>475.13000000000045</v>
      </c>
      <c r="I130" s="124">
        <f>IF($E$14=2012,Hoja1!M9,IF($E$14=2011,Hoja1!S9,IF($E$14=2010,Hoja1!Y9,IF('Localidades1,1'!$E$14=2009,Hoja1!AE9,IF('Localidades1,1'!$E$14=2008,Hoja1!AK9,IF($E$14=2013,Hoja1!G9))))))</f>
        <v>12.960000000000008</v>
      </c>
      <c r="J130" s="132" t="s">
        <v>10</v>
      </c>
      <c r="K130" s="125">
        <f>IF($E$14=2008,Hoja1!FJ10,IF('Localidades1,1'!$E$14=2009,Hoja1!EL10,IF('Localidades1,1'!$E$14=2010,Hoja1!DN10,IF('Localidades1,1'!$E$14=2011,Hoja1!CP10,IF('Localidades1,1'!$E$14=2012,Hoja1!BR10,IF('Localidades1,1'!$E$14=2013,Hoja1!AT10))))))</f>
        <v>0.68488223691843619</v>
      </c>
      <c r="L130" s="125">
        <f>IF($E$14=2008,Hoja1!FL10,IF('Localidades1,1'!$E$14=2009,Hoja1!EN10,IF('Localidades1,1'!$E$14=2010,Hoja1!DP10,IF('Localidades1,1'!$E$14=2011,Hoja1!CR10,IF('Localidades1,1'!$E$14=2012,Hoja1!BT10,IF('Localidades1,1'!$E$14=2013,Hoja1!AV10))))))</f>
        <v>0.1024480798236454</v>
      </c>
      <c r="M130" s="125">
        <f>IF($E$14=2008,Hoja1!FN10,IF('Localidades1,1'!$E$14=2009,Hoja1!EN10,IF('Localidades1,1'!$E$14=2010,Hoja1!DR10,IF('Localidades1,1'!$E$14=2011,Hoja1!CT10,IF('Localidades1,1'!$E$14=2012,Hoja1!BV10,IF('Localidades1,1'!$E$14=2013,Hoja1!AX10))))))</f>
        <v>0.21266968325791846</v>
      </c>
      <c r="N130" s="125">
        <f>IF($E$14=2008,Hoja1!FP10,IF('Localidades1,1'!$E$14=2009,Hoja1!ER10,IF('Localidades1,1'!$E$14=2010,Hoja1!DT10,IF('Localidades1,1'!$E$14=2011,Hoja1!CV10,IF('Localidades1,1'!$E$14=2012,Hoja1!BX10,IF('Localidades1,1'!$E$14=2013,Hoja1!AZ10))))))</f>
        <v>0.53920400000000002</v>
      </c>
      <c r="O130" s="125">
        <f>IF($E$14=2008,Hoja1!FR10,IF('Localidades1,1'!$E$14=2009,Hoja1!ET10,IF('Localidades1,1'!$E$14=2010,Hoja1!DV10,IF('Localidades1,1'!$E$14=2011,Hoja1!CX10,IF('Localidades1,1'!$E$14=2012,Hoja1!BZ10,IF('Localidades1,1'!$E$14=2013,Hoja1!BB10))))))</f>
        <v>9.9293999999999993E-2</v>
      </c>
      <c r="P130" s="125">
        <f>IF($E$14=2008,Hoja1!FT10,IF('Localidades1,1'!$E$14=2009,Hoja1!EV10,IF('Localidades1,1'!$E$14=2010,Hoja1!DX10,IF('Localidades1,1'!$E$14=2011,Hoja1!CZ10,IF('Localidades1,1'!$E$14=2012,Hoja1!CB10,IF('Localidades1,1'!$E$14=2013,Hoja1!BD10))))))</f>
        <v>0.36150199999999999</v>
      </c>
      <c r="Q130" s="125">
        <f>IF($E$14=2008,Hoja1!FV10,IF('Localidades1,1'!$E$14=2009,Hoja1!EX10,IF('Localidades1,1'!$E$14=2010,Hoja1!DZ10,IF('Localidades1,1'!$E$14=2011,Hoja1!DB10,IF('Localidades1,1'!$E$14=2012,Hoja1!CD10,IF('Localidades1,1'!$E$14=2013,Hoja1!BF10))))))</f>
        <v>0.124261</v>
      </c>
      <c r="R130" s="125">
        <f>IF($E$14=2008,Hoja1!FX10,IF('Localidades1,1'!$E$14=2009,Hoja1!EZ10,IF('Localidades1,1'!$E$14=2010,Hoja1!EB10,IF('Localidades1,1'!$E$14=2011,Hoja1!DD10,IF('Localidades1,1'!$E$14=2012,Hoja1!CF10,IF('Localidades1,1'!$E$14=2013,Hoja1!BH10))))))</f>
        <v>0.158336</v>
      </c>
      <c r="S130" s="125">
        <f>IF($E$14=2008,Hoja1!FZ10,IF('Localidades1,1'!$E$14=2009,Hoja1!FB10,IF('Localidades1,1'!$E$14=2010,Hoja1!ED10,IF('Localidades1,1'!$E$14=2011,Hoja1!DF10,IF('Localidades1,1'!$E$14=2012,Hoja1!CH10,IF('Localidades1,1'!$E$14=2013,Hoja1!BJ10))))))</f>
        <v>0.71740400000000004</v>
      </c>
      <c r="T130" s="125"/>
    </row>
    <row r="131" spans="4:20" s="124" customFormat="1" x14ac:dyDescent="0.25">
      <c r="D131" s="132" t="s">
        <v>11</v>
      </c>
      <c r="E131" s="124">
        <f>IF($E$14=2012,Hoja1!J10,IF($E$14=2011,Hoja1!P10,IF($E$14=2010,Hoja1!V10,IF('Localidades1,1'!$E$14=2009,Hoja1!AB10,IF('Localidades1,1'!$E$14=2008,Hoja1!AH10,IF($E$14=2013,Hoja1!D10))))))</f>
        <v>108.46000000000004</v>
      </c>
      <c r="F131" s="124">
        <f>IF($E$14=2012,Hoja1!K10,IF($E$14=2011,Hoja1!Q10,IF($E$14=2010,Hoja1!W10,IF('Localidades1,1'!$E$14=2009,Hoja1!AC10,IF('Localidades1,1'!$E$14=2008,Hoja1!AI10,IF($E$14=2013,Hoja1!E10))))))</f>
        <v>118.89000000000003</v>
      </c>
      <c r="G131" s="124">
        <f>IF($E$14=2012,Hoja1!L10,IF($E$14=2011,Hoja1!R10,IF($E$14=2010,Hoja1!X10,IF('Localidades1,1'!$E$14=2009,Hoja1!AD10,IF('Localidades1,1'!$E$14=2008,Hoja1!AJ10,IF($E$14=2013,Hoja1!F10))))))</f>
        <v>478.12000000000091</v>
      </c>
      <c r="I131" s="124">
        <f>IF($E$14=2012,Hoja1!M10,IF($E$14=2011,Hoja1!S10,IF($E$14=2010,Hoja1!Y10,IF('Localidades1,1'!$E$14=2009,Hoja1!AE10,IF('Localidades1,1'!$E$14=2008,Hoja1!AK10,IF($E$14=2013,Hoja1!G10))))))</f>
        <v>5.2199999999999989</v>
      </c>
      <c r="J131" s="132" t="s">
        <v>11</v>
      </c>
      <c r="K131" s="125">
        <f>IF($E$14=2008,Hoja1!FJ11,IF('Localidades1,1'!$E$14=2009,Hoja1!EL11,IF('Localidades1,1'!$E$14=2010,Hoja1!DN11,IF('Localidades1,1'!$E$14=2011,Hoja1!CP11,IF('Localidades1,1'!$E$14=2012,Hoja1!BR11,IF('Localidades1,1'!$E$14=2013,Hoja1!AT11))))))</f>
        <v>0.48970795214637591</v>
      </c>
      <c r="L131" s="125">
        <f>IF($E$14=2008,Hoja1!FL11,IF('Localidades1,1'!$E$14=2009,Hoja1!EN11,IF('Localidades1,1'!$E$14=2010,Hoja1!DP11,IF('Localidades1,1'!$E$14=2011,Hoja1!CR11,IF('Localidades1,1'!$E$14=2012,Hoja1!BT11,IF('Localidades1,1'!$E$14=2013,Hoja1!AV11))))))</f>
        <v>0.13925052779732577</v>
      </c>
      <c r="M131" s="125">
        <f>IF($E$14=2008,Hoja1!FN11,IF('Localidades1,1'!$E$14=2009,Hoja1!EN11,IF('Localidades1,1'!$E$14=2010,Hoja1!DR11,IF('Localidades1,1'!$E$14=2011,Hoja1!CT11,IF('Localidades1,1'!$E$14=2012,Hoja1!BV11,IF('Localidades1,1'!$E$14=2013,Hoja1!AX11))))))</f>
        <v>0.37104152005629831</v>
      </c>
      <c r="N131" s="125">
        <f>IF($E$14=2008,Hoja1!FP11,IF('Localidades1,1'!$E$14=2009,Hoja1!ER11,IF('Localidades1,1'!$E$14=2010,Hoja1!DT11,IF('Localidades1,1'!$E$14=2011,Hoja1!CV11,IF('Localidades1,1'!$E$14=2012,Hoja1!BX11,IF('Localidades1,1'!$E$14=2013,Hoja1!AZ11))))))</f>
        <v>0.56548100000000001</v>
      </c>
      <c r="O131" s="125">
        <f>IF($E$14=2008,Hoja1!FR11,IF('Localidades1,1'!$E$14=2009,Hoja1!ET11,IF('Localidades1,1'!$E$14=2010,Hoja1!DV11,IF('Localidades1,1'!$E$14=2011,Hoja1!CX11,IF('Localidades1,1'!$E$14=2012,Hoja1!BZ11,IF('Localidades1,1'!$E$14=2013,Hoja1!BB11))))))</f>
        <v>0.177727</v>
      </c>
      <c r="P131" s="125">
        <f>IF($E$14=2008,Hoja1!FT11,IF('Localidades1,1'!$E$14=2009,Hoja1!EV11,IF('Localidades1,1'!$E$14=2010,Hoja1!DX11,IF('Localidades1,1'!$E$14=2011,Hoja1!CZ11,IF('Localidades1,1'!$E$14=2012,Hoja1!CB11,IF('Localidades1,1'!$E$14=2013,Hoja1!BD11))))))</f>
        <v>0.25679200000000002</v>
      </c>
      <c r="Q131" s="125">
        <f>IF($E$14=2008,Hoja1!FV11,IF('Localidades1,1'!$E$14=2009,Hoja1!EX11,IF('Localidades1,1'!$E$14=2010,Hoja1!DZ11,IF('Localidades1,1'!$E$14=2011,Hoja1!DB11,IF('Localidades1,1'!$E$14=2012,Hoja1!CD11,IF('Localidades1,1'!$E$14=2013,Hoja1!BF11))))))</f>
        <v>0.11258700000000001</v>
      </c>
      <c r="R131" s="125">
        <f>IF($E$14=2008,Hoja1!FX11,IF('Localidades1,1'!$E$14=2009,Hoja1!EZ11,IF('Localidades1,1'!$E$14=2010,Hoja1!EB11,IF('Localidades1,1'!$E$14=2011,Hoja1!DD11,IF('Localidades1,1'!$E$14=2012,Hoja1!CF11,IF('Localidades1,1'!$E$14=2013,Hoja1!BH11))))))</f>
        <v>0.17924399999999999</v>
      </c>
      <c r="S131" s="125">
        <f>IF($E$14=2008,Hoja1!FZ11,IF('Localidades1,1'!$E$14=2009,Hoja1!FB11,IF('Localidades1,1'!$E$14=2010,Hoja1!ED11,IF('Localidades1,1'!$E$14=2011,Hoja1!DF11,IF('Localidades1,1'!$E$14=2012,Hoja1!CH11,IF('Localidades1,1'!$E$14=2013,Hoja1!BJ11))))))</f>
        <v>0.70816900000000005</v>
      </c>
      <c r="T131" s="125"/>
    </row>
    <row r="132" spans="4:20" s="124" customFormat="1" x14ac:dyDescent="0.25">
      <c r="D132" s="132" t="s">
        <v>12</v>
      </c>
      <c r="E132" s="124">
        <f>IF($E$14=2012,Hoja1!J11,IF($E$14=2011,Hoja1!P11,IF($E$14=2010,Hoja1!V11,IF('Localidades1,1'!$E$14=2009,Hoja1!AB11,IF('Localidades1,1'!$E$14=2008,Hoja1!AH11,IF($E$14=2013,Hoja1!D11))))))</f>
        <v>59.34</v>
      </c>
      <c r="F132" s="124">
        <f>IF($E$14=2012,Hoja1!K11,IF($E$14=2011,Hoja1!Q11,IF($E$14=2010,Hoja1!W11,IF('Localidades1,1'!$E$14=2009,Hoja1!AC11,IF('Localidades1,1'!$E$14=2008,Hoja1!AI11,IF($E$14=2013,Hoja1!E11))))))</f>
        <v>68.890000000000029</v>
      </c>
      <c r="G132" s="124">
        <f>IF($E$14=2012,Hoja1!L11,IF($E$14=2011,Hoja1!R11,IF($E$14=2010,Hoja1!X11,IF('Localidades1,1'!$E$14=2009,Hoja1!AD11,IF('Localidades1,1'!$E$14=2008,Hoja1!AJ11,IF($E$14=2013,Hoja1!F11))))))</f>
        <v>193.40000000000003</v>
      </c>
      <c r="I132" s="124">
        <f>IF($E$14=2012,Hoja1!M11,IF($E$14=2011,Hoja1!S11,IF($E$14=2010,Hoja1!Y11,IF('Localidades1,1'!$E$14=2009,Hoja1!AE11,IF('Localidades1,1'!$E$14=2008,Hoja1!AK11,IF($E$14=2013,Hoja1!G11))))))</f>
        <v>10.540000000000006</v>
      </c>
      <c r="J132" s="132" t="s">
        <v>12</v>
      </c>
      <c r="K132" s="125">
        <f>IF($E$14=2008,Hoja1!FJ12,IF('Localidades1,1'!$E$14=2009,Hoja1!EL12,IF('Localidades1,1'!$E$14=2010,Hoja1!DN12,IF('Localidades1,1'!$E$14=2011,Hoja1!CP12,IF('Localidades1,1'!$E$14=2012,Hoja1!BR12,IF('Localidades1,1'!$E$14=2013,Hoja1!AT12))))))</f>
        <v>0.81597023468803653</v>
      </c>
      <c r="L132" s="125">
        <f>IF($E$14=2008,Hoja1!FL12,IF('Localidades1,1'!$E$14=2009,Hoja1!EN12,IF('Localidades1,1'!$E$14=2010,Hoja1!DP12,IF('Localidades1,1'!$E$14=2011,Hoja1!CR12,IF('Localidades1,1'!$E$14=2012,Hoja1!BT12,IF('Localidades1,1'!$E$14=2013,Hoja1!AV12))))))</f>
        <v>0.11877504293073837</v>
      </c>
      <c r="M132" s="125">
        <f>IF($E$14=2008,Hoja1!FN12,IF('Localidades1,1'!$E$14=2009,Hoja1!EN12,IF('Localidades1,1'!$E$14=2010,Hoja1!DR12,IF('Localidades1,1'!$E$14=2011,Hoja1!CT12,IF('Localidades1,1'!$E$14=2012,Hoja1!BV12,IF('Localidades1,1'!$E$14=2013,Hoja1!AX12))))))</f>
        <v>6.5254722381224928E-2</v>
      </c>
      <c r="N132" s="125">
        <f>IF($E$14=2008,Hoja1!FP12,IF('Localidades1,1'!$E$14=2009,Hoja1!ER12,IF('Localidades1,1'!$E$14=2010,Hoja1!DT12,IF('Localidades1,1'!$E$14=2011,Hoja1!CV12,IF('Localidades1,1'!$E$14=2012,Hoja1!BX12,IF('Localidades1,1'!$E$14=2013,Hoja1!AZ12))))))</f>
        <v>0.67687600000000003</v>
      </c>
      <c r="O132" s="125">
        <f>IF($E$14=2008,Hoja1!FR12,IF('Localidades1,1'!$E$14=2009,Hoja1!ET12,IF('Localidades1,1'!$E$14=2010,Hoja1!DV12,IF('Localidades1,1'!$E$14=2011,Hoja1!CX12,IF('Localidades1,1'!$E$14=2012,Hoja1!BZ12,IF('Localidades1,1'!$E$14=2013,Hoja1!BB12))))))</f>
        <v>0.14791699999999999</v>
      </c>
      <c r="P132" s="125">
        <f>IF($E$14=2008,Hoja1!FT12,IF('Localidades1,1'!$E$14=2009,Hoja1!EV12,IF('Localidades1,1'!$E$14=2010,Hoja1!DX12,IF('Localidades1,1'!$E$14=2011,Hoja1!CZ12,IF('Localidades1,1'!$E$14=2012,Hoja1!CB12,IF('Localidades1,1'!$E$14=2013,Hoja1!BD12))))))</f>
        <v>0.175207</v>
      </c>
      <c r="Q132" s="125">
        <f>IF($E$14=2008,Hoja1!FV12,IF('Localidades1,1'!$E$14=2009,Hoja1!EX12,IF('Localidades1,1'!$E$14=2010,Hoja1!DZ12,IF('Localidades1,1'!$E$14=2011,Hoja1!DB12,IF('Localidades1,1'!$E$14=2012,Hoja1!CD12,IF('Localidades1,1'!$E$14=2013,Hoja1!BF12))))))</f>
        <v>0.307342</v>
      </c>
      <c r="R132" s="125">
        <f>IF($E$14=2008,Hoja1!FX12,IF('Localidades1,1'!$E$14=2009,Hoja1!EZ12,IF('Localidades1,1'!$E$14=2010,Hoja1!EB12,IF('Localidades1,1'!$E$14=2011,Hoja1!DD12,IF('Localidades1,1'!$E$14=2012,Hoja1!CF12,IF('Localidades1,1'!$E$14=2013,Hoja1!BH12))))))</f>
        <v>0.184333</v>
      </c>
      <c r="S132" s="125">
        <f>IF($E$14=2008,Hoja1!FZ12,IF('Localidades1,1'!$E$14=2009,Hoja1!FB12,IF('Localidades1,1'!$E$14=2010,Hoja1!ED12,IF('Localidades1,1'!$E$14=2011,Hoja1!DF12,IF('Localidades1,1'!$E$14=2012,Hoja1!CH12,IF('Localidades1,1'!$E$14=2013,Hoja1!BJ12))))))</f>
        <v>0.50832500000000003</v>
      </c>
      <c r="T132" s="125"/>
    </row>
    <row r="133" spans="4:20" s="124" customFormat="1" x14ac:dyDescent="0.25">
      <c r="D133" s="132" t="s">
        <v>13</v>
      </c>
      <c r="E133" s="124">
        <f>IF($E$14=2012,Hoja1!J12,IF($E$14=2011,Hoja1!P12,IF($E$14=2010,Hoja1!V12,IF('Localidades1,1'!$E$14=2009,Hoja1!AB12,IF('Localidades1,1'!$E$14=2008,Hoja1!AH12,IF($E$14=2013,Hoja1!D12))))))</f>
        <v>75.20999999999998</v>
      </c>
      <c r="F133" s="124">
        <f>IF($E$14=2012,Hoja1!K12,IF($E$14=2011,Hoja1!Q12,IF($E$14=2010,Hoja1!W12,IF('Localidades1,1'!$E$14=2009,Hoja1!AC12,IF('Localidades1,1'!$E$14=2008,Hoja1!AI12,IF($E$14=2013,Hoja1!E12))))))</f>
        <v>163.47999999999996</v>
      </c>
      <c r="G133" s="124">
        <f>IF($E$14=2012,Hoja1!L12,IF($E$14=2011,Hoja1!R12,IF($E$14=2010,Hoja1!X12,IF('Localidades1,1'!$E$14=2009,Hoja1!AD12,IF('Localidades1,1'!$E$14=2008,Hoja1!AJ12,IF($E$14=2013,Hoja1!F12))))))</f>
        <v>555.27000000000203</v>
      </c>
      <c r="I133" s="124">
        <f>IF($E$14=2012,Hoja1!M12,IF($E$14=2011,Hoja1!S12,IF($E$14=2010,Hoja1!Y12,IF('Localidades1,1'!$E$14=2009,Hoja1!AE12,IF('Localidades1,1'!$E$14=2008,Hoja1!AK12,IF($E$14=2013,Hoja1!G12))))))</f>
        <v>28.039999999999992</v>
      </c>
      <c r="J133" s="132" t="s">
        <v>13</v>
      </c>
      <c r="K133" s="125">
        <f>IF($E$14=2008,Hoja1!FJ13,IF('Localidades1,1'!$E$14=2009,Hoja1!EL13,IF('Localidades1,1'!$E$14=2010,Hoja1!DN13,IF('Localidades1,1'!$E$14=2011,Hoja1!CP13,IF('Localidades1,1'!$E$14=2012,Hoja1!BR13,IF('Localidades1,1'!$E$14=2013,Hoja1!AT13))))))</f>
        <v>0.60542372881355955</v>
      </c>
      <c r="L133" s="125">
        <f>IF($E$14=2008,Hoja1!FL13,IF('Localidades1,1'!$E$14=2009,Hoja1!EN13,IF('Localidades1,1'!$E$14=2010,Hoja1!DP13,IF('Localidades1,1'!$E$14=2011,Hoja1!CR13,IF('Localidades1,1'!$E$14=2012,Hoja1!BT13,IF('Localidades1,1'!$E$14=2013,Hoja1!AV13))))))</f>
        <v>0.1102179176755448</v>
      </c>
      <c r="M133" s="125">
        <f>IF($E$14=2008,Hoja1!FN13,IF('Localidades1,1'!$E$14=2009,Hoja1!EN13,IF('Localidades1,1'!$E$14=2010,Hoja1!DR13,IF('Localidades1,1'!$E$14=2011,Hoja1!CT13,IF('Localidades1,1'!$E$14=2012,Hoja1!BV13,IF('Localidades1,1'!$E$14=2013,Hoja1!AX13))))))</f>
        <v>0.28435835351089567</v>
      </c>
      <c r="N133" s="125">
        <f>IF($E$14=2008,Hoja1!FP13,IF('Localidades1,1'!$E$14=2009,Hoja1!ER13,IF('Localidades1,1'!$E$14=2010,Hoja1!DT13,IF('Localidades1,1'!$E$14=2011,Hoja1!CV13,IF('Localidades1,1'!$E$14=2012,Hoja1!BX13,IF('Localidades1,1'!$E$14=2013,Hoja1!AZ13))))))</f>
        <v>0.55590899999999999</v>
      </c>
      <c r="O133" s="125">
        <f>IF($E$14=2008,Hoja1!FR13,IF('Localidades1,1'!$E$14=2009,Hoja1!ET13,IF('Localidades1,1'!$E$14=2010,Hoja1!DV13,IF('Localidades1,1'!$E$14=2011,Hoja1!CX13,IF('Localidades1,1'!$E$14=2012,Hoja1!BZ13,IF('Localidades1,1'!$E$14=2013,Hoja1!BB13))))))</f>
        <v>0.10918799999999999</v>
      </c>
      <c r="P133" s="125">
        <f>IF($E$14=2008,Hoja1!FT13,IF('Localidades1,1'!$E$14=2009,Hoja1!EV13,IF('Localidades1,1'!$E$14=2010,Hoja1!DX13,IF('Localidades1,1'!$E$14=2011,Hoja1!CZ13,IF('Localidades1,1'!$E$14=2012,Hoja1!CB13,IF('Localidades1,1'!$E$14=2013,Hoja1!BD13))))))</f>
        <v>0.33490300000000001</v>
      </c>
      <c r="Q133" s="125">
        <f>IF($E$14=2008,Hoja1!FV13,IF('Localidades1,1'!$E$14=2009,Hoja1!EX13,IF('Localidades1,1'!$E$14=2010,Hoja1!DZ13,IF('Localidades1,1'!$E$14=2011,Hoja1!DB13,IF('Localidades1,1'!$E$14=2012,Hoja1!CD13,IF('Localidades1,1'!$E$14=2013,Hoja1!BF13))))))</f>
        <v>0.20272999999999999</v>
      </c>
      <c r="R133" s="125">
        <f>IF($E$14=2008,Hoja1!FX13,IF('Localidades1,1'!$E$14=2009,Hoja1!EZ13,IF('Localidades1,1'!$E$14=2010,Hoja1!EB13,IF('Localidades1,1'!$E$14=2011,Hoja1!DD13,IF('Localidades1,1'!$E$14=2012,Hoja1!CF13,IF('Localidades1,1'!$E$14=2013,Hoja1!BH13))))))</f>
        <v>0.16082299999999999</v>
      </c>
      <c r="S133" s="125">
        <f>IF($E$14=2008,Hoja1!FZ13,IF('Localidades1,1'!$E$14=2009,Hoja1!FB13,IF('Localidades1,1'!$E$14=2010,Hoja1!ED13,IF('Localidades1,1'!$E$14=2011,Hoja1!DF13,IF('Localidades1,1'!$E$14=2012,Hoja1!CH13,IF('Localidades1,1'!$E$14=2013,Hoja1!BJ13))))))</f>
        <v>0.63644699999999998</v>
      </c>
      <c r="T133" s="125"/>
    </row>
    <row r="134" spans="4:20" s="124" customFormat="1" x14ac:dyDescent="0.25">
      <c r="D134" s="132" t="s">
        <v>14</v>
      </c>
      <c r="E134" s="124">
        <f>IF($E$14=2012,Hoja1!J13,IF($E$14=2011,Hoja1!P13,IF($E$14=2010,Hoja1!V13,IF('Localidades1,1'!$E$14=2009,Hoja1!AB13,IF('Localidades1,1'!$E$14=2008,Hoja1!AH13,IF($E$14=2013,Hoja1!D13))))))</f>
        <v>252.91999999999973</v>
      </c>
      <c r="F134" s="124">
        <f>IF($E$14=2012,Hoja1!K13,IF($E$14=2011,Hoja1!Q13,IF($E$14=2010,Hoja1!W13,IF('Localidades1,1'!$E$14=2009,Hoja1!AC13,IF('Localidades1,1'!$E$14=2008,Hoja1!AI13,IF($E$14=2013,Hoja1!E13))))))</f>
        <v>360.6900000000004</v>
      </c>
      <c r="G134" s="124">
        <f>IF($E$14=2012,Hoja1!L13,IF($E$14=2011,Hoja1!R13,IF($E$14=2010,Hoja1!X13,IF('Localidades1,1'!$E$14=2009,Hoja1!AD13,IF('Localidades1,1'!$E$14=2008,Hoja1!AJ13,IF($E$14=2013,Hoja1!F13))))))</f>
        <v>951.30000000000359</v>
      </c>
      <c r="I134" s="124">
        <f>IF($E$14=2012,Hoja1!M13,IF($E$14=2011,Hoja1!S13,IF($E$14=2010,Hoja1!Y13,IF('Localidades1,1'!$E$14=2009,Hoja1!AE13,IF('Localidades1,1'!$E$14=2008,Hoja1!AK13,IF($E$14=2013,Hoja1!G13))))))</f>
        <v>80.860000000000014</v>
      </c>
      <c r="J134" s="132" t="s">
        <v>14</v>
      </c>
      <c r="K134" s="125">
        <f>IF($E$14=2008,Hoja1!FJ14,IF('Localidades1,1'!$E$14=2009,Hoja1!EL14,IF('Localidades1,1'!$E$14=2010,Hoja1!DN14,IF('Localidades1,1'!$E$14=2011,Hoja1!CP14,IF('Localidades1,1'!$E$14=2012,Hoja1!BR14,IF('Localidades1,1'!$E$14=2013,Hoja1!AT14))))))</f>
        <v>0.74510156390436788</v>
      </c>
      <c r="L134" s="125">
        <f>IF($E$14=2008,Hoja1!FL14,IF('Localidades1,1'!$E$14=2009,Hoja1!EN14,IF('Localidades1,1'!$E$14=2010,Hoja1!DP14,IF('Localidades1,1'!$E$14=2011,Hoja1!CR14,IF('Localidades1,1'!$E$14=2012,Hoja1!BT14,IF('Localidades1,1'!$E$14=2013,Hoja1!AV14))))))</f>
        <v>0.11843130205524609</v>
      </c>
      <c r="M134" s="125">
        <f>IF($E$14=2008,Hoja1!FN14,IF('Localidades1,1'!$E$14=2009,Hoja1!EN14,IF('Localidades1,1'!$E$14=2010,Hoja1!DR14,IF('Localidades1,1'!$E$14=2011,Hoja1!CT14,IF('Localidades1,1'!$E$14=2012,Hoja1!BV14,IF('Localidades1,1'!$E$14=2013,Hoja1!AX14))))))</f>
        <v>0.13646713404038607</v>
      </c>
      <c r="N134" s="125">
        <f>IF($E$14=2008,Hoja1!FP14,IF('Localidades1,1'!$E$14=2009,Hoja1!ER14,IF('Localidades1,1'!$E$14=2010,Hoja1!DT14,IF('Localidades1,1'!$E$14=2011,Hoja1!CV14,IF('Localidades1,1'!$E$14=2012,Hoja1!BX14,IF('Localidades1,1'!$E$14=2013,Hoja1!AZ14))))))</f>
        <v>0.57913999999999999</v>
      </c>
      <c r="O134" s="125">
        <f>IF($E$14=2008,Hoja1!FR14,IF('Localidades1,1'!$E$14=2009,Hoja1!ET14,IF('Localidades1,1'!$E$14=2010,Hoja1!DV14,IF('Localidades1,1'!$E$14=2011,Hoja1!CX14,IF('Localidades1,1'!$E$14=2012,Hoja1!BZ14,IF('Localidades1,1'!$E$14=2013,Hoja1!BB14))))))</f>
        <v>0.161413</v>
      </c>
      <c r="P134" s="125">
        <f>IF($E$14=2008,Hoja1!FT14,IF('Localidades1,1'!$E$14=2009,Hoja1!EV14,IF('Localidades1,1'!$E$14=2010,Hoja1!DX14,IF('Localidades1,1'!$E$14=2011,Hoja1!CZ14,IF('Localidades1,1'!$E$14=2012,Hoja1!CB14,IF('Localidades1,1'!$E$14=2013,Hoja1!BD14))))))</f>
        <v>0.25944699999999998</v>
      </c>
      <c r="Q134" s="125">
        <f>IF($E$14=2008,Hoja1!FV14,IF('Localidades1,1'!$E$14=2009,Hoja1!EX14,IF('Localidades1,1'!$E$14=2010,Hoja1!DZ14,IF('Localidades1,1'!$E$14=2011,Hoja1!DB14,IF('Localidades1,1'!$E$14=2012,Hoja1!CD14,IF('Localidades1,1'!$E$14=2013,Hoja1!BF14))))))</f>
        <v>0.16611999999999999</v>
      </c>
      <c r="R134" s="125">
        <f>IF($E$14=2008,Hoja1!FX14,IF('Localidades1,1'!$E$14=2009,Hoja1!EZ14,IF('Localidades1,1'!$E$14=2010,Hoja1!EB14,IF('Localidades1,1'!$E$14=2011,Hoja1!DD14,IF('Localidades1,1'!$E$14=2012,Hoja1!CF14,IF('Localidades1,1'!$E$14=2013,Hoja1!BH14))))))</f>
        <v>0.24384500000000001</v>
      </c>
      <c r="S134" s="125">
        <f>IF($E$14=2008,Hoja1!FZ14,IF('Localidades1,1'!$E$14=2009,Hoja1!FB14,IF('Localidades1,1'!$E$14=2010,Hoja1!ED14,IF('Localidades1,1'!$E$14=2011,Hoja1!DF14,IF('Localidades1,1'!$E$14=2012,Hoja1!CH14,IF('Localidades1,1'!$E$14=2013,Hoja1!BJ14))))))</f>
        <v>0.59003499999999998</v>
      </c>
      <c r="T134" s="125"/>
    </row>
    <row r="135" spans="4:20" s="124" customFormat="1" x14ac:dyDescent="0.25">
      <c r="D135" s="132" t="s">
        <v>15</v>
      </c>
      <c r="E135" s="124">
        <f>IF($E$14=2012,Hoja1!J14,IF($E$14=2011,Hoja1!P14,IF($E$14=2010,Hoja1!V14,IF('Localidades1,1'!$E$14=2009,Hoja1!AB14,IF('Localidades1,1'!$E$14=2008,Hoja1!AH14,IF($E$14=2013,Hoja1!D14))))))</f>
        <v>291.67000000000036</v>
      </c>
      <c r="F135" s="124">
        <f>IF($E$14=2012,Hoja1!K14,IF($E$14=2011,Hoja1!Q14,IF($E$14=2010,Hoja1!W14,IF('Localidades1,1'!$E$14=2009,Hoja1!AC14,IF('Localidades1,1'!$E$14=2008,Hoja1!AI14,IF($E$14=2013,Hoja1!E14))))))</f>
        <v>203.23000000000013</v>
      </c>
      <c r="G135" s="124">
        <f>IF($E$14=2012,Hoja1!L14,IF($E$14=2011,Hoja1!R14,IF($E$14=2010,Hoja1!X14,IF('Localidades1,1'!$E$14=2009,Hoja1!AD14,IF('Localidades1,1'!$E$14=2008,Hoja1!AJ14,IF($E$14=2013,Hoja1!F14))))))</f>
        <v>387.91000000000065</v>
      </c>
      <c r="I135" s="124">
        <f>IF($E$14=2012,Hoja1!M14,IF($E$14=2011,Hoja1!S14,IF($E$14=2010,Hoja1!Y14,IF('Localidades1,1'!$E$14=2009,Hoja1!AE14,IF('Localidades1,1'!$E$14=2008,Hoja1!AK14,IF($E$14=2013,Hoja1!G14))))))</f>
        <v>51.800000000000068</v>
      </c>
      <c r="J135" s="132" t="s">
        <v>15</v>
      </c>
      <c r="K135" s="125">
        <f>IF($E$14=2008,Hoja1!FJ15,IF('Localidades1,1'!$E$14=2009,Hoja1!EL15,IF('Localidades1,1'!$E$14=2010,Hoja1!DN15,IF('Localidades1,1'!$E$14=2011,Hoja1!CP15,IF('Localidades1,1'!$E$14=2012,Hoja1!BR15,IF('Localidades1,1'!$E$14=2013,Hoja1!AT15))))))</f>
        <v>0.73077706932192066</v>
      </c>
      <c r="L135" s="125">
        <f>IF($E$14=2008,Hoja1!FL15,IF('Localidades1,1'!$E$14=2009,Hoja1!EN15,IF('Localidades1,1'!$E$14=2010,Hoja1!DP15,IF('Localidades1,1'!$E$14=2011,Hoja1!CR15,IF('Localidades1,1'!$E$14=2012,Hoja1!BT15,IF('Localidades1,1'!$E$14=2013,Hoja1!AV15))))))</f>
        <v>0.15203656796809023</v>
      </c>
      <c r="M135" s="125">
        <f>IF($E$14=2008,Hoja1!FN15,IF('Localidades1,1'!$E$14=2009,Hoja1!EN15,IF('Localidades1,1'!$E$14=2010,Hoja1!DR15,IF('Localidades1,1'!$E$14=2011,Hoja1!CT15,IF('Localidades1,1'!$E$14=2012,Hoja1!BV15,IF('Localidades1,1'!$E$14=2013,Hoja1!AX15))))))</f>
        <v>0.11718636270998906</v>
      </c>
      <c r="N135" s="125">
        <f>IF($E$14=2008,Hoja1!FP15,IF('Localidades1,1'!$E$14=2009,Hoja1!ER15,IF('Localidades1,1'!$E$14=2010,Hoja1!DT15,IF('Localidades1,1'!$E$14=2011,Hoja1!CV15,IF('Localidades1,1'!$E$14=2012,Hoja1!BX15,IF('Localidades1,1'!$E$14=2013,Hoja1!AZ15))))))</f>
        <v>0.530532</v>
      </c>
      <c r="O135" s="125">
        <f>IF($E$14=2008,Hoja1!FR15,IF('Localidades1,1'!$E$14=2009,Hoja1!ET15,IF('Localidades1,1'!$E$14=2010,Hoja1!DV15,IF('Localidades1,1'!$E$14=2011,Hoja1!CX15,IF('Localidades1,1'!$E$14=2012,Hoja1!BZ15,IF('Localidades1,1'!$E$14=2013,Hoja1!BB15))))))</f>
        <v>0.12911500000000001</v>
      </c>
      <c r="P135" s="125">
        <f>IF($E$14=2008,Hoja1!FT15,IF('Localidades1,1'!$E$14=2009,Hoja1!EV15,IF('Localidades1,1'!$E$14=2010,Hoja1!DX15,IF('Localidades1,1'!$E$14=2011,Hoja1!CZ15,IF('Localidades1,1'!$E$14=2012,Hoja1!CB15,IF('Localidades1,1'!$E$14=2013,Hoja1!BD15))))))</f>
        <v>0.34035300000000002</v>
      </c>
      <c r="Q135" s="125">
        <f>IF($E$14=2008,Hoja1!FV15,IF('Localidades1,1'!$E$14=2009,Hoja1!EX15,IF('Localidades1,1'!$E$14=2010,Hoja1!DZ15,IF('Localidades1,1'!$E$14=2011,Hoja1!DB15,IF('Localidades1,1'!$E$14=2012,Hoja1!CD15,IF('Localidades1,1'!$E$14=2013,Hoja1!BF15))))))</f>
        <v>0.31174800000000003</v>
      </c>
      <c r="R135" s="125">
        <f>IF($E$14=2008,Hoja1!FX15,IF('Localidades1,1'!$E$14=2009,Hoja1!EZ15,IF('Localidades1,1'!$E$14=2010,Hoja1!EB15,IF('Localidades1,1'!$E$14=2011,Hoja1!DD15,IF('Localidades1,1'!$E$14=2012,Hoja1!CF15,IF('Localidades1,1'!$E$14=2013,Hoja1!BH15))))))</f>
        <v>0.215694</v>
      </c>
      <c r="S135" s="125">
        <f>IF($E$14=2008,Hoja1!FZ15,IF('Localidades1,1'!$E$14=2009,Hoja1!FB15,IF('Localidades1,1'!$E$14=2010,Hoja1!ED15,IF('Localidades1,1'!$E$14=2011,Hoja1!DF15,IF('Localidades1,1'!$E$14=2012,Hoja1!CH15,IF('Localidades1,1'!$E$14=2013,Hoja1!BJ15))))))</f>
        <v>0.47255799999999998</v>
      </c>
      <c r="T135" s="125"/>
    </row>
    <row r="136" spans="4:20" s="124" customFormat="1" x14ac:dyDescent="0.25">
      <c r="D136" s="132" t="s">
        <v>16</v>
      </c>
      <c r="E136" s="124">
        <f>IF($E$14=2012,Hoja1!J15,IF($E$14=2011,Hoja1!P15,IF($E$14=2010,Hoja1!V15,IF('Localidades1,1'!$E$14=2009,Hoja1!AB15,IF('Localidades1,1'!$E$14=2008,Hoja1!AH15,IF($E$14=2013,Hoja1!D15))))))</f>
        <v>225.7299999999999</v>
      </c>
      <c r="F136" s="124">
        <f>IF($E$14=2012,Hoja1!K15,IF($E$14=2011,Hoja1!Q15,IF($E$14=2010,Hoja1!W15,IF('Localidades1,1'!$E$14=2009,Hoja1!AC15,IF('Localidades1,1'!$E$14=2008,Hoja1!AI15,IF($E$14=2013,Hoja1!E15))))))</f>
        <v>294.81000000000017</v>
      </c>
      <c r="G136" s="124">
        <f>IF($E$14=2012,Hoja1!L15,IF($E$14=2011,Hoja1!R15,IF($E$14=2010,Hoja1!X15,IF('Localidades1,1'!$E$14=2009,Hoja1!AD15,IF('Localidades1,1'!$E$14=2008,Hoja1!AJ15,IF($E$14=2013,Hoja1!F15))))))</f>
        <v>788.98999999999523</v>
      </c>
      <c r="I136" s="124">
        <f>IF($E$14=2012,Hoja1!M15,IF($E$14=2011,Hoja1!S15,IF($E$14=2010,Hoja1!Y15,IF('Localidades1,1'!$E$14=2009,Hoja1!AE15,IF('Localidades1,1'!$E$14=2008,Hoja1!AK15,IF($E$14=2013,Hoja1!G15))))))</f>
        <v>75.610000000000014</v>
      </c>
      <c r="J136" s="132" t="s">
        <v>16</v>
      </c>
      <c r="K136" s="125">
        <f>IF($E$14=2008,Hoja1!FJ16,IF('Localidades1,1'!$E$14=2009,Hoja1!EL16,IF('Localidades1,1'!$E$14=2010,Hoja1!DN16,IF('Localidades1,1'!$E$14=2011,Hoja1!CP16,IF('Localidades1,1'!$E$14=2012,Hoja1!BR16,IF('Localidades1,1'!$E$14=2013,Hoja1!AT16))))))</f>
        <v>0.73518284993694827</v>
      </c>
      <c r="L136" s="125">
        <f>IF($E$14=2008,Hoja1!FL16,IF('Localidades1,1'!$E$14=2009,Hoja1!EN16,IF('Localidades1,1'!$E$14=2010,Hoja1!DP16,IF('Localidades1,1'!$E$14=2011,Hoja1!CR16,IF('Localidades1,1'!$E$14=2012,Hoja1!BT16,IF('Localidades1,1'!$E$14=2013,Hoja1!AV16))))))</f>
        <v>0.14146810911263019</v>
      </c>
      <c r="M136" s="125">
        <f>IF($E$14=2008,Hoja1!FN16,IF('Localidades1,1'!$E$14=2009,Hoja1!EN16,IF('Localidades1,1'!$E$14=2010,Hoja1!DR16,IF('Localidades1,1'!$E$14=2011,Hoja1!CT16,IF('Localidades1,1'!$E$14=2012,Hoja1!BV16,IF('Localidades1,1'!$E$14=2013,Hoja1!AX16))))))</f>
        <v>0.12334904095042154</v>
      </c>
      <c r="N136" s="125">
        <f>IF($E$14=2008,Hoja1!FP16,IF('Localidades1,1'!$E$14=2009,Hoja1!ER16,IF('Localidades1,1'!$E$14=2010,Hoja1!DT16,IF('Localidades1,1'!$E$14=2011,Hoja1!CV16,IF('Localidades1,1'!$E$14=2012,Hoja1!BX16,IF('Localidades1,1'!$E$14=2013,Hoja1!AZ16))))))</f>
        <v>0.60425399999999996</v>
      </c>
      <c r="O136" s="125">
        <f>IF($E$14=2008,Hoja1!FR16,IF('Localidades1,1'!$E$14=2009,Hoja1!ET16,IF('Localidades1,1'!$E$14=2010,Hoja1!DV16,IF('Localidades1,1'!$E$14=2011,Hoja1!CX16,IF('Localidades1,1'!$E$14=2012,Hoja1!BZ16,IF('Localidades1,1'!$E$14=2013,Hoja1!BB16))))))</f>
        <v>0.13178000000000001</v>
      </c>
      <c r="P136" s="125">
        <f>IF($E$14=2008,Hoja1!FT16,IF('Localidades1,1'!$E$14=2009,Hoja1!EV16,IF('Localidades1,1'!$E$14=2010,Hoja1!DX16,IF('Localidades1,1'!$E$14=2011,Hoja1!CZ16,IF('Localidades1,1'!$E$14=2012,Hoja1!CB16,IF('Localidades1,1'!$E$14=2013,Hoja1!BD16))))))</f>
        <v>0.26396700000000001</v>
      </c>
      <c r="Q136" s="125">
        <f>IF($E$14=2008,Hoja1!FV16,IF('Localidades1,1'!$E$14=2009,Hoja1!EX16,IF('Localidades1,1'!$E$14=2010,Hoja1!DZ16,IF('Localidades1,1'!$E$14=2011,Hoja1!DB16,IF('Localidades1,1'!$E$14=2012,Hoja1!CD16,IF('Localidades1,1'!$E$14=2013,Hoja1!BF16))))))</f>
        <v>0.37575900000000001</v>
      </c>
      <c r="R136" s="125">
        <f>IF($E$14=2008,Hoja1!FX16,IF('Localidades1,1'!$E$14=2009,Hoja1!EZ16,IF('Localidades1,1'!$E$14=2010,Hoja1!EB16,IF('Localidades1,1'!$E$14=2011,Hoja1!DD16,IF('Localidades1,1'!$E$14=2012,Hoja1!CF16,IF('Localidades1,1'!$E$14=2013,Hoja1!BH16))))))</f>
        <v>0.36536600000000002</v>
      </c>
      <c r="S136" s="125">
        <f>IF($E$14=2008,Hoja1!FZ16,IF('Localidades1,1'!$E$14=2009,Hoja1!FB16,IF('Localidades1,1'!$E$14=2010,Hoja1!ED16,IF('Localidades1,1'!$E$14=2011,Hoja1!DF16,IF('Localidades1,1'!$E$14=2012,Hoja1!CH16,IF('Localidades1,1'!$E$14=2013,Hoja1!BJ16))))))</f>
        <v>0.25887500000000002</v>
      </c>
      <c r="T136" s="125"/>
    </row>
    <row r="137" spans="4:20" s="124" customFormat="1" x14ac:dyDescent="0.25">
      <c r="D137" s="132" t="s">
        <v>17</v>
      </c>
      <c r="E137" s="124">
        <f>IF($E$14=2012,Hoja1!J16,IF($E$14=2011,Hoja1!P16,IF($E$14=2010,Hoja1!V16,IF('Localidades1,1'!$E$14=2009,Hoja1!AB16,IF('Localidades1,1'!$E$14=2008,Hoja1!AH16,IF($E$14=2013,Hoja1!D16))))))</f>
        <v>322.09999999999991</v>
      </c>
      <c r="F137" s="124">
        <f>IF($E$14=2012,Hoja1!K16,IF($E$14=2011,Hoja1!Q16,IF($E$14=2010,Hoja1!W16,IF('Localidades1,1'!$E$14=2009,Hoja1!AC16,IF('Localidades1,1'!$E$14=2008,Hoja1!AI16,IF($E$14=2013,Hoja1!E16))))))</f>
        <v>253.03000000000014</v>
      </c>
      <c r="G137" s="124">
        <f>IF($E$14=2012,Hoja1!L16,IF($E$14=2011,Hoja1!R16,IF($E$14=2010,Hoja1!X16,IF('Localidades1,1'!$E$14=2009,Hoja1!AD16,IF('Localidades1,1'!$E$14=2008,Hoja1!AJ16,IF($E$14=2013,Hoja1!F16))))))</f>
        <v>1084.4699999999953</v>
      </c>
      <c r="I137" s="124">
        <f>IF($E$14=2012,Hoja1!M16,IF($E$14=2011,Hoja1!S16,IF($E$14=2010,Hoja1!Y16,IF('Localidades1,1'!$E$14=2009,Hoja1!AE16,IF('Localidades1,1'!$E$14=2008,Hoja1!AK16,IF($E$14=2013,Hoja1!G16))))))</f>
        <v>103.68</v>
      </c>
      <c r="J137" s="132" t="s">
        <v>17</v>
      </c>
      <c r="K137" s="125">
        <f>IF($E$14=2008,Hoja1!FJ17,IF('Localidades1,1'!$E$14=2009,Hoja1!EL17,IF('Localidades1,1'!$E$14=2010,Hoja1!DN17,IF('Localidades1,1'!$E$14=2011,Hoja1!CP17,IF('Localidades1,1'!$E$14=2012,Hoja1!BR17,IF('Localidades1,1'!$E$14=2013,Hoja1!AT17))))))</f>
        <v>0.71201089764667191</v>
      </c>
      <c r="L137" s="125">
        <f>IF($E$14=2008,Hoja1!FL17,IF('Localidades1,1'!$E$14=2009,Hoja1!EN17,IF('Localidades1,1'!$E$14=2010,Hoja1!DP17,IF('Localidades1,1'!$E$14=2011,Hoja1!CR17,IF('Localidades1,1'!$E$14=2012,Hoja1!BT17,IF('Localidades1,1'!$E$14=2013,Hoja1!AV17))))))</f>
        <v>0.15879092489078867</v>
      </c>
      <c r="M137" s="125">
        <f>IF($E$14=2008,Hoja1!FN17,IF('Localidades1,1'!$E$14=2009,Hoja1!EN17,IF('Localidades1,1'!$E$14=2010,Hoja1!DR17,IF('Localidades1,1'!$E$14=2011,Hoja1!CT17,IF('Localidades1,1'!$E$14=2012,Hoja1!BV17,IF('Localidades1,1'!$E$14=2013,Hoja1!AX17))))))</f>
        <v>0.12919817746253942</v>
      </c>
      <c r="N137" s="125">
        <f>IF($E$14=2008,Hoja1!FP17,IF('Localidades1,1'!$E$14=2009,Hoja1!ER17,IF('Localidades1,1'!$E$14=2010,Hoja1!DT17,IF('Localidades1,1'!$E$14=2011,Hoja1!CV17,IF('Localidades1,1'!$E$14=2012,Hoja1!BX17,IF('Localidades1,1'!$E$14=2013,Hoja1!AZ17))))))</f>
        <v>0.64624700000000002</v>
      </c>
      <c r="O137" s="125">
        <f>IF($E$14=2008,Hoja1!FR17,IF('Localidades1,1'!$E$14=2009,Hoja1!ET17,IF('Localidades1,1'!$E$14=2010,Hoja1!DV17,IF('Localidades1,1'!$E$14=2011,Hoja1!CX17,IF('Localidades1,1'!$E$14=2012,Hoja1!BZ17,IF('Localidades1,1'!$E$14=2013,Hoja1!BB17))))))</f>
        <v>5.6988999999999998E-2</v>
      </c>
      <c r="P137" s="125">
        <f>IF($E$14=2008,Hoja1!FT17,IF('Localidades1,1'!$E$14=2009,Hoja1!EV17,IF('Localidades1,1'!$E$14=2010,Hoja1!DX17,IF('Localidades1,1'!$E$14=2011,Hoja1!CZ17,IF('Localidades1,1'!$E$14=2012,Hoja1!CB17,IF('Localidades1,1'!$E$14=2013,Hoja1!BD17))))))</f>
        <v>0.296763</v>
      </c>
      <c r="Q137" s="125">
        <f>IF($E$14=2008,Hoja1!FV17,IF('Localidades1,1'!$E$14=2009,Hoja1!EX17,IF('Localidades1,1'!$E$14=2010,Hoja1!DZ17,IF('Localidades1,1'!$E$14=2011,Hoja1!DB17,IF('Localidades1,1'!$E$14=2012,Hoja1!CD17,IF('Localidades1,1'!$E$14=2013,Hoja1!BF17))))))</f>
        <v>0.15367900000000001</v>
      </c>
      <c r="R137" s="125">
        <f>IF($E$14=2008,Hoja1!FX17,IF('Localidades1,1'!$E$14=2009,Hoja1!EZ17,IF('Localidades1,1'!$E$14=2010,Hoja1!EB17,IF('Localidades1,1'!$E$14=2011,Hoja1!DD17,IF('Localidades1,1'!$E$14=2012,Hoja1!CF17,IF('Localidades1,1'!$E$14=2013,Hoja1!BH17))))))</f>
        <v>0.29794300000000001</v>
      </c>
      <c r="S137" s="125">
        <f>IF($E$14=2008,Hoja1!FZ17,IF('Localidades1,1'!$E$14=2009,Hoja1!FB17,IF('Localidades1,1'!$E$14=2010,Hoja1!ED17,IF('Localidades1,1'!$E$14=2011,Hoja1!DF17,IF('Localidades1,1'!$E$14=2012,Hoja1!CH17,IF('Localidades1,1'!$E$14=2013,Hoja1!BJ17))))))</f>
        <v>0.54837800000000003</v>
      </c>
      <c r="T137" s="125"/>
    </row>
    <row r="138" spans="4:20" s="124" customFormat="1" x14ac:dyDescent="0.25">
      <c r="D138" s="132" t="s">
        <v>18</v>
      </c>
      <c r="E138" s="124">
        <f>IF($E$14=2012,Hoja1!J17,IF($E$14=2011,Hoja1!P17,IF($E$14=2010,Hoja1!V17,IF('Localidades1,1'!$E$14=2009,Hoja1!AB17,IF('Localidades1,1'!$E$14=2008,Hoja1!AH17,IF($E$14=2013,Hoja1!D17))))))</f>
        <v>107.28999999999998</v>
      </c>
      <c r="F138" s="124">
        <f>IF($E$14=2012,Hoja1!K17,IF($E$14=2011,Hoja1!Q17,IF($E$14=2010,Hoja1!W17,IF('Localidades1,1'!$E$14=2009,Hoja1!AC17,IF('Localidades1,1'!$E$14=2008,Hoja1!AI17,IF($E$14=2013,Hoja1!E17))))))</f>
        <v>142.76999999999992</v>
      </c>
      <c r="G138" s="124">
        <f>IF($E$14=2012,Hoja1!L17,IF($E$14=2011,Hoja1!R17,IF($E$14=2010,Hoja1!X17,IF('Localidades1,1'!$E$14=2009,Hoja1!AD17,IF('Localidades1,1'!$E$14=2008,Hoja1!AJ17,IF($E$14=2013,Hoja1!F17))))))</f>
        <v>312.1599999999994</v>
      </c>
      <c r="I138" s="124">
        <f>IF($E$14=2012,Hoja1!M17,IF($E$14=2011,Hoja1!S17,IF($E$14=2010,Hoja1!Y17,IF('Localidades1,1'!$E$14=2009,Hoja1!AE17,IF('Localidades1,1'!$E$14=2008,Hoja1!AK17,IF($E$14=2013,Hoja1!G17))))))</f>
        <v>94.019999999999968</v>
      </c>
      <c r="J138" s="132" t="s">
        <v>18</v>
      </c>
      <c r="K138" s="125">
        <f>IF($E$14=2008,Hoja1!FJ18,IF('Localidades1,1'!$E$14=2009,Hoja1!EL18,IF('Localidades1,1'!$E$14=2010,Hoja1!DN18,IF('Localidades1,1'!$E$14=2011,Hoja1!CP18,IF('Localidades1,1'!$E$14=2012,Hoja1!BR18,IF('Localidades1,1'!$E$14=2013,Hoja1!AT18))))))</f>
        <v>0.8169489841537928</v>
      </c>
      <c r="L138" s="125">
        <f>IF($E$14=2008,Hoja1!FL18,IF('Localidades1,1'!$E$14=2009,Hoja1!EN18,IF('Localidades1,1'!$E$14=2010,Hoja1!DP18,IF('Localidades1,1'!$E$14=2011,Hoja1!CR18,IF('Localidades1,1'!$E$14=2012,Hoja1!BT18,IF('Localidades1,1'!$E$14=2013,Hoja1!AV18))))))</f>
        <v>9.5524315731955689E-2</v>
      </c>
      <c r="M138" s="125">
        <f>IF($E$14=2008,Hoja1!FN18,IF('Localidades1,1'!$E$14=2009,Hoja1!EN18,IF('Localidades1,1'!$E$14=2010,Hoja1!DR18,IF('Localidades1,1'!$E$14=2011,Hoja1!CT18,IF('Localidades1,1'!$E$14=2012,Hoja1!BV18,IF('Localidades1,1'!$E$14=2013,Hoja1!AX18))))))</f>
        <v>8.7526700114251621E-2</v>
      </c>
      <c r="N138" s="125">
        <f>IF($E$14=2008,Hoja1!FP18,IF('Localidades1,1'!$E$14=2009,Hoja1!ER18,IF('Localidades1,1'!$E$14=2010,Hoja1!DT18,IF('Localidades1,1'!$E$14=2011,Hoja1!CV18,IF('Localidades1,1'!$E$14=2012,Hoja1!BX18,IF('Localidades1,1'!$E$14=2013,Hoja1!AZ18))))))</f>
        <v>0.33361400000000002</v>
      </c>
      <c r="O138" s="125">
        <f>IF($E$14=2008,Hoja1!FR18,IF('Localidades1,1'!$E$14=2009,Hoja1!ET18,IF('Localidades1,1'!$E$14=2010,Hoja1!DV18,IF('Localidades1,1'!$E$14=2011,Hoja1!CX18,IF('Localidades1,1'!$E$14=2012,Hoja1!BZ18,IF('Localidades1,1'!$E$14=2013,Hoja1!BB18))))))</f>
        <v>0.136513</v>
      </c>
      <c r="P138" s="125">
        <f>IF($E$14=2008,Hoja1!FT18,IF('Localidades1,1'!$E$14=2009,Hoja1!EV18,IF('Localidades1,1'!$E$14=2010,Hoja1!DX18,IF('Localidades1,1'!$E$14=2011,Hoja1!CZ18,IF('Localidades1,1'!$E$14=2012,Hoja1!CB18,IF('Localidades1,1'!$E$14=2013,Hoja1!BD18))))))</f>
        <v>0.52987300000000004</v>
      </c>
      <c r="Q138" s="125">
        <f>IF($E$14=2008,Hoja1!FV18,IF('Localidades1,1'!$E$14=2009,Hoja1!EX18,IF('Localidades1,1'!$E$14=2010,Hoja1!DZ18,IF('Localidades1,1'!$E$14=2011,Hoja1!DB18,IF('Localidades1,1'!$E$14=2012,Hoja1!CD18,IF('Localidades1,1'!$E$14=2013,Hoja1!BF18))))))</f>
        <v>0.130798</v>
      </c>
      <c r="R138" s="125">
        <f>IF($E$14=2008,Hoja1!FX18,IF('Localidades1,1'!$E$14=2009,Hoja1!EZ18,IF('Localidades1,1'!$E$14=2010,Hoja1!EB18,IF('Localidades1,1'!$E$14=2011,Hoja1!DD18,IF('Localidades1,1'!$E$14=2012,Hoja1!CF18,IF('Localidades1,1'!$E$14=2013,Hoja1!BH18))))))</f>
        <v>0.10344100000000001</v>
      </c>
      <c r="S138" s="125">
        <f>IF($E$14=2008,Hoja1!FZ18,IF('Localidades1,1'!$E$14=2009,Hoja1!FB18,IF('Localidades1,1'!$E$14=2010,Hoja1!ED18,IF('Localidades1,1'!$E$14=2011,Hoja1!DF18,IF('Localidades1,1'!$E$14=2012,Hoja1!CH18,IF('Localidades1,1'!$E$14=2013,Hoja1!BJ18))))))</f>
        <v>0.76576100000000002</v>
      </c>
      <c r="T138" s="125"/>
    </row>
    <row r="139" spans="4:20" s="124" customFormat="1" x14ac:dyDescent="0.25">
      <c r="D139" s="132" t="s">
        <v>19</v>
      </c>
      <c r="E139" s="124">
        <f>IF($E$14=2012,Hoja1!J18,IF($E$14=2011,Hoja1!P18,IF($E$14=2010,Hoja1!V18,IF('Localidades1,1'!$E$14=2009,Hoja1!AB18,IF('Localidades1,1'!$E$14=2008,Hoja1!AH18,IF($E$14=2013,Hoja1!D18))))))</f>
        <v>160.07000000000008</v>
      </c>
      <c r="F139" s="124">
        <f>IF($E$14=2012,Hoja1!K18,IF($E$14=2011,Hoja1!Q18,IF($E$14=2010,Hoja1!W18,IF('Localidades1,1'!$E$14=2009,Hoja1!AC18,IF('Localidades1,1'!$E$14=2008,Hoja1!AI18,IF($E$14=2013,Hoja1!E18))))))</f>
        <v>164.35000000000008</v>
      </c>
      <c r="G139" s="124">
        <f>IF($E$14=2012,Hoja1!L18,IF($E$14=2011,Hoja1!R18,IF($E$14=2010,Hoja1!X18,IF('Localidades1,1'!$E$14=2009,Hoja1!AD18,IF('Localidades1,1'!$E$14=2008,Hoja1!AJ18,IF($E$14=2013,Hoja1!F18))))))</f>
        <v>268.53000000000003</v>
      </c>
      <c r="I139" s="124">
        <f>IF($E$14=2012,Hoja1!M18,IF($E$14=2011,Hoja1!S18,IF($E$14=2010,Hoja1!Y18,IF('Localidades1,1'!$E$14=2009,Hoja1!AE18,IF('Localidades1,1'!$E$14=2008,Hoja1!AK18,IF($E$14=2013,Hoja1!G18))))))</f>
        <v>91.539999999999992</v>
      </c>
      <c r="J139" s="132" t="s">
        <v>19</v>
      </c>
      <c r="K139" s="125">
        <f>IF($E$14=2008,Hoja1!FJ19,IF('Localidades1,1'!$E$14=2009,Hoja1!EL19,IF('Localidades1,1'!$E$14=2010,Hoja1!DN19,IF('Localidades1,1'!$E$14=2011,Hoja1!CP19,IF('Localidades1,1'!$E$14=2012,Hoja1!BR19,IF('Localidades1,1'!$E$14=2013,Hoja1!AT19))))))</f>
        <v>0.74981121577043852</v>
      </c>
      <c r="L139" s="125">
        <f>IF($E$14=2008,Hoja1!FL19,IF('Localidades1,1'!$E$14=2009,Hoja1!EN19,IF('Localidades1,1'!$E$14=2010,Hoja1!DP19,IF('Localidades1,1'!$E$14=2011,Hoja1!CR19,IF('Localidades1,1'!$E$14=2012,Hoja1!BT19,IF('Localidades1,1'!$E$14=2013,Hoja1!AV19))))))</f>
        <v>0.19426890823099238</v>
      </c>
      <c r="M139" s="125">
        <f>IF($E$14=2008,Hoja1!FN19,IF('Localidades1,1'!$E$14=2009,Hoja1!EN19,IF('Localidades1,1'!$E$14=2010,Hoja1!DR19,IF('Localidades1,1'!$E$14=2011,Hoja1!CT19,IF('Localidades1,1'!$E$14=2012,Hoja1!BV19,IF('Localidades1,1'!$E$14=2013,Hoja1!AX19))))))</f>
        <v>5.591987599856918E-2</v>
      </c>
      <c r="N139" s="125">
        <f>IF($E$14=2008,Hoja1!FP19,IF('Localidades1,1'!$E$14=2009,Hoja1!ER19,IF('Localidades1,1'!$E$14=2010,Hoja1!DT19,IF('Localidades1,1'!$E$14=2011,Hoja1!CV19,IF('Localidades1,1'!$E$14=2012,Hoja1!BX19,IF('Localidades1,1'!$E$14=2013,Hoja1!AZ19))))))</f>
        <v>0.48901699999999998</v>
      </c>
      <c r="O139" s="125">
        <f>IF($E$14=2008,Hoja1!FR19,IF('Localidades1,1'!$E$14=2009,Hoja1!ET19,IF('Localidades1,1'!$E$14=2010,Hoja1!DV19,IF('Localidades1,1'!$E$14=2011,Hoja1!CX19,IF('Localidades1,1'!$E$14=2012,Hoja1!BZ19,IF('Localidades1,1'!$E$14=2013,Hoja1!BB19))))))</f>
        <v>8.0315999999999999E-2</v>
      </c>
      <c r="P139" s="125">
        <f>IF($E$14=2008,Hoja1!FT19,IF('Localidades1,1'!$E$14=2009,Hoja1!EV19,IF('Localidades1,1'!$E$14=2010,Hoja1!DX19,IF('Localidades1,1'!$E$14=2011,Hoja1!CZ19,IF('Localidades1,1'!$E$14=2012,Hoja1!CB19,IF('Localidades1,1'!$E$14=2013,Hoja1!BD19))))))</f>
        <v>0.43066599999999999</v>
      </c>
      <c r="Q139" s="125">
        <f>IF($E$14=2008,Hoja1!FV19,IF('Localidades1,1'!$E$14=2009,Hoja1!EX19,IF('Localidades1,1'!$E$14=2010,Hoja1!DZ19,IF('Localidades1,1'!$E$14=2011,Hoja1!DB19,IF('Localidades1,1'!$E$14=2012,Hoja1!CD19,IF('Localidades1,1'!$E$14=2013,Hoja1!BF19))))))</f>
        <v>0.25066100000000002</v>
      </c>
      <c r="R139" s="125">
        <f>IF($E$14=2008,Hoja1!FX19,IF('Localidades1,1'!$E$14=2009,Hoja1!EZ19,IF('Localidades1,1'!$E$14=2010,Hoja1!EB19,IF('Localidades1,1'!$E$14=2011,Hoja1!DD19,IF('Localidades1,1'!$E$14=2012,Hoja1!CF19,IF('Localidades1,1'!$E$14=2013,Hoja1!BH19))))))</f>
        <v>0.123264</v>
      </c>
      <c r="S139" s="125">
        <f>IF($E$14=2008,Hoja1!FZ19,IF('Localidades1,1'!$E$14=2009,Hoja1!FB19,IF('Localidades1,1'!$E$14=2010,Hoja1!ED19,IF('Localidades1,1'!$E$14=2011,Hoja1!DF19,IF('Localidades1,1'!$E$14=2012,Hoja1!CH19,IF('Localidades1,1'!$E$14=2013,Hoja1!BJ19))))))</f>
        <v>0.62607500000000005</v>
      </c>
      <c r="T139" s="125"/>
    </row>
    <row r="140" spans="4:20" s="124" customFormat="1" x14ac:dyDescent="0.25">
      <c r="D140" s="132" t="s">
        <v>20</v>
      </c>
      <c r="E140" s="124">
        <f>IF($E$14=2012,Hoja1!J19,IF($E$14=2011,Hoja1!P19,IF($E$14=2010,Hoja1!V19,IF('Localidades1,1'!$E$14=2009,Hoja1!AB19,IF('Localidades1,1'!$E$14=2008,Hoja1!AH19,IF($E$14=2013,Hoja1!D19))))))</f>
        <v>64.920000000000044</v>
      </c>
      <c r="F140" s="124">
        <f>IF($E$14=2012,Hoja1!K19,IF($E$14=2011,Hoja1!Q19,IF($E$14=2010,Hoja1!W19,IF('Localidades1,1'!$E$14=2009,Hoja1!AC19,IF('Localidades1,1'!$E$14=2008,Hoja1!AI19,IF($E$14=2013,Hoja1!E19))))))</f>
        <v>123.19999999999996</v>
      </c>
      <c r="G140" s="124">
        <f>IF($E$14=2012,Hoja1!L19,IF($E$14=2011,Hoja1!R19,IF($E$14=2010,Hoja1!X19,IF('Localidades1,1'!$E$14=2009,Hoja1!AD19,IF('Localidades1,1'!$E$14=2008,Hoja1!AJ19,IF($E$14=2013,Hoja1!F19))))))</f>
        <v>187.96</v>
      </c>
      <c r="I140" s="124">
        <f>IF($E$14=2012,Hoja1!M19,IF($E$14=2011,Hoja1!S19,IF($E$14=2010,Hoja1!Y19,IF('Localidades1,1'!$E$14=2009,Hoja1!AE19,IF('Localidades1,1'!$E$14=2008,Hoja1!AK19,IF($E$14=2013,Hoja1!G19))))))</f>
        <v>62.69000000000004</v>
      </c>
      <c r="J140" s="132" t="s">
        <v>20</v>
      </c>
      <c r="K140" s="125">
        <f>IF($E$14=2008,Hoja1!FJ20,IF('Localidades1,1'!$E$14=2009,Hoja1!EL20,IF('Localidades1,1'!$E$14=2010,Hoja1!DN20,IF('Localidades1,1'!$E$14=2011,Hoja1!CP20,IF('Localidades1,1'!$E$14=2012,Hoja1!BR20,IF('Localidades1,1'!$E$14=2013,Hoja1!AT20))))))</f>
        <v>0.71318862158138085</v>
      </c>
      <c r="L140" s="125">
        <f>IF($E$14=2008,Hoja1!FL20,IF('Localidades1,1'!$E$14=2009,Hoja1!EN20,IF('Localidades1,1'!$E$14=2010,Hoja1!DP20,IF('Localidades1,1'!$E$14=2011,Hoja1!CR20,IF('Localidades1,1'!$E$14=2012,Hoja1!BT20,IF('Localidades1,1'!$E$14=2013,Hoja1!AV20))))))</f>
        <v>0.1831361178591018</v>
      </c>
      <c r="M140" s="125">
        <f>IF($E$14=2008,Hoja1!FN20,IF('Localidades1,1'!$E$14=2009,Hoja1!EN20,IF('Localidades1,1'!$E$14=2010,Hoja1!DR20,IF('Localidades1,1'!$E$14=2011,Hoja1!CT20,IF('Localidades1,1'!$E$14=2012,Hoja1!BV20,IF('Localidades1,1'!$E$14=2013,Hoja1!AX20))))))</f>
        <v>0.10367526055951724</v>
      </c>
      <c r="N140" s="125">
        <f>IF($E$14=2008,Hoja1!FP20,IF('Localidades1,1'!$E$14=2009,Hoja1!ER20,IF('Localidades1,1'!$E$14=2010,Hoja1!DT20,IF('Localidades1,1'!$E$14=2011,Hoja1!CV20,IF('Localidades1,1'!$E$14=2012,Hoja1!BX20,IF('Localidades1,1'!$E$14=2013,Hoja1!AZ20))))))</f>
        <v>0.38993499999999998</v>
      </c>
      <c r="O140" s="125">
        <f>IF($E$14=2008,Hoja1!FR20,IF('Localidades1,1'!$E$14=2009,Hoja1!ET20,IF('Localidades1,1'!$E$14=2010,Hoja1!DV20,IF('Localidades1,1'!$E$14=2011,Hoja1!CX20,IF('Localidades1,1'!$E$14=2012,Hoja1!BZ20,IF('Localidades1,1'!$E$14=2013,Hoja1!BB20))))))</f>
        <v>0.21615300000000001</v>
      </c>
      <c r="P140" s="125">
        <f>IF($E$14=2008,Hoja1!FT20,IF('Localidades1,1'!$E$14=2009,Hoja1!EV20,IF('Localidades1,1'!$E$14=2010,Hoja1!DX20,IF('Localidades1,1'!$E$14=2011,Hoja1!CZ20,IF('Localidades1,1'!$E$14=2012,Hoja1!CB20,IF('Localidades1,1'!$E$14=2013,Hoja1!BD20))))))</f>
        <v>0.39391199999999998</v>
      </c>
      <c r="Q140" s="125">
        <f>IF($E$14=2008,Hoja1!FV20,IF('Localidades1,1'!$E$14=2009,Hoja1!EX20,IF('Localidades1,1'!$E$14=2010,Hoja1!DZ20,IF('Localidades1,1'!$E$14=2011,Hoja1!DB20,IF('Localidades1,1'!$E$14=2012,Hoja1!CD20,IF('Localidades1,1'!$E$14=2013,Hoja1!BF20))))))</f>
        <v>0.39449899999999999</v>
      </c>
      <c r="R140" s="125">
        <f>IF($E$14=2008,Hoja1!FX20,IF('Localidades1,1'!$E$14=2009,Hoja1!EZ20,IF('Localidades1,1'!$E$14=2010,Hoja1!EB20,IF('Localidades1,1'!$E$14=2011,Hoja1!DD20,IF('Localidades1,1'!$E$14=2012,Hoja1!CF20,IF('Localidades1,1'!$E$14=2013,Hoja1!BH20))))))</f>
        <v>0.253884</v>
      </c>
      <c r="S140" s="125">
        <f>IF($E$14=2008,Hoja1!FZ20,IF('Localidades1,1'!$E$14=2009,Hoja1!FB20,IF('Localidades1,1'!$E$14=2010,Hoja1!ED20,IF('Localidades1,1'!$E$14=2011,Hoja1!DF20,IF('Localidades1,1'!$E$14=2012,Hoja1!CH20,IF('Localidades1,1'!$E$14=2013,Hoja1!BJ20))))))</f>
        <v>0.35161700000000001</v>
      </c>
      <c r="T140" s="125"/>
    </row>
    <row r="141" spans="4:20" s="124" customFormat="1" x14ac:dyDescent="0.25">
      <c r="D141" s="132" t="s">
        <v>21</v>
      </c>
      <c r="E141" s="124">
        <f>IF($E$14=2012,Hoja1!J20,IF($E$14=2011,Hoja1!P20,IF($E$14=2010,Hoja1!V20,IF('Localidades1,1'!$E$14=2009,Hoja1!AB20,IF('Localidades1,1'!$E$14=2008,Hoja1!AH20,IF($E$14=2013,Hoja1!D20))))))</f>
        <v>53.17</v>
      </c>
      <c r="F141" s="124">
        <f>IF($E$14=2012,Hoja1!K20,IF($E$14=2011,Hoja1!Q20,IF($E$14=2010,Hoja1!W20,IF('Localidades1,1'!$E$14=2009,Hoja1!AC20,IF('Localidades1,1'!$E$14=2008,Hoja1!AI20,IF($E$14=2013,Hoja1!E20))))))</f>
        <v>69.3</v>
      </c>
      <c r="G141" s="124">
        <f>IF($E$14=2012,Hoja1!L20,IF($E$14=2011,Hoja1!R20,IF($E$14=2010,Hoja1!X20,IF('Localidades1,1'!$E$14=2009,Hoja1!AD20,IF('Localidades1,1'!$E$14=2008,Hoja1!AJ20,IF($E$14=2013,Hoja1!F20))))))</f>
        <v>138.05000000000004</v>
      </c>
      <c r="I141" s="124">
        <f>IF($E$14=2012,Hoja1!M20,IF($E$14=2011,Hoja1!S20,IF($E$14=2010,Hoja1!Y20,IF('Localidades1,1'!$E$14=2009,Hoja1!AE20,IF('Localidades1,1'!$E$14=2008,Hoja1!AK20,IF($E$14=2013,Hoja1!G20))))))</f>
        <v>21.160000000000011</v>
      </c>
      <c r="J141" s="132" t="s">
        <v>21</v>
      </c>
      <c r="K141" s="125">
        <f>IF($E$14=2008,Hoja1!FJ21,IF('Localidades1,1'!$E$14=2009,Hoja1!EL21,IF('Localidades1,1'!$E$14=2010,Hoja1!DN21,IF('Localidades1,1'!$E$14=2011,Hoja1!CP21,IF('Localidades1,1'!$E$14=2012,Hoja1!BR21,IF('Localidades1,1'!$E$14=2013,Hoja1!AT21))))))</f>
        <v>0.6002959773980896</v>
      </c>
      <c r="L141" s="125">
        <f>IF($E$14=2008,Hoja1!FL21,IF('Localidades1,1'!$E$14=2009,Hoja1!EN21,IF('Localidades1,1'!$E$14=2010,Hoja1!DP21,IF('Localidades1,1'!$E$14=2011,Hoja1!CR21,IF('Localidades1,1'!$E$14=2012,Hoja1!BT21,IF('Localidades1,1'!$E$14=2013,Hoja1!AV21))))))</f>
        <v>0.27660433203282647</v>
      </c>
      <c r="M141" s="125">
        <f>IF($E$14=2008,Hoja1!FN21,IF('Localidades1,1'!$E$14=2009,Hoja1!EN21,IF('Localidades1,1'!$E$14=2010,Hoja1!DR21,IF('Localidades1,1'!$E$14=2011,Hoja1!CT21,IF('Localidades1,1'!$E$14=2012,Hoja1!BV21,IF('Localidades1,1'!$E$14=2013,Hoja1!AX21))))))</f>
        <v>0.12309969056908378</v>
      </c>
      <c r="N141" s="125">
        <f>IF($E$14=2008,Hoja1!FP21,IF('Localidades1,1'!$E$14=2009,Hoja1!ER21,IF('Localidades1,1'!$E$14=2010,Hoja1!DT21,IF('Localidades1,1'!$E$14=2011,Hoja1!CV21,IF('Localidades1,1'!$E$14=2012,Hoja1!BX21,IF('Localidades1,1'!$E$14=2013,Hoja1!AZ21))))))</f>
        <v>0.325685</v>
      </c>
      <c r="O141" s="125">
        <f>IF($E$14=2008,Hoja1!FR21,IF('Localidades1,1'!$E$14=2009,Hoja1!ET21,IF('Localidades1,1'!$E$14=2010,Hoja1!DV21,IF('Localidades1,1'!$E$14=2011,Hoja1!CX21,IF('Localidades1,1'!$E$14=2012,Hoja1!BZ21,IF('Localidades1,1'!$E$14=2013,Hoja1!BB21))))))</f>
        <v>0.13405500000000001</v>
      </c>
      <c r="P141" s="125">
        <f>IF($E$14=2008,Hoja1!FT21,IF('Localidades1,1'!$E$14=2009,Hoja1!EV21,IF('Localidades1,1'!$E$14=2010,Hoja1!DX21,IF('Localidades1,1'!$E$14=2011,Hoja1!CZ21,IF('Localidades1,1'!$E$14=2012,Hoja1!CB21,IF('Localidades1,1'!$E$14=2013,Hoja1!BD21))))))</f>
        <v>0.54025999999999996</v>
      </c>
      <c r="Q141" s="125">
        <f>IF($E$14=2008,Hoja1!FV21,IF('Localidades1,1'!$E$14=2009,Hoja1!EX21,IF('Localidades1,1'!$E$14=2010,Hoja1!DZ21,IF('Localidades1,1'!$E$14=2011,Hoja1!DB21,IF('Localidades1,1'!$E$14=2012,Hoja1!CD21,IF('Localidades1,1'!$E$14=2013,Hoja1!BF21))))))</f>
        <v>0.51445099999999999</v>
      </c>
      <c r="R141" s="125">
        <f>IF($E$14=2008,Hoja1!FX21,IF('Localidades1,1'!$E$14=2009,Hoja1!EZ21,IF('Localidades1,1'!$E$14=2010,Hoja1!EB21,IF('Localidades1,1'!$E$14=2011,Hoja1!DD21,IF('Localidades1,1'!$E$14=2012,Hoja1!CF21,IF('Localidades1,1'!$E$14=2013,Hoja1!BH21))))))</f>
        <v>0.24875</v>
      </c>
      <c r="S141" s="125">
        <f>IF($E$14=2008,Hoja1!FZ21,IF('Localidades1,1'!$E$14=2009,Hoja1!FB21,IF('Localidades1,1'!$E$14=2010,Hoja1!ED21,IF('Localidades1,1'!$E$14=2011,Hoja1!DF21,IF('Localidades1,1'!$E$14=2012,Hoja1!CH21,IF('Localidades1,1'!$E$14=2013,Hoja1!BJ21))))))</f>
        <v>0.23679800000000001</v>
      </c>
      <c r="T141" s="125"/>
    </row>
    <row r="142" spans="4:20" s="124" customFormat="1" x14ac:dyDescent="0.25">
      <c r="D142" s="132" t="s">
        <v>22</v>
      </c>
      <c r="E142" s="124">
        <f>IF($E$14=2012,Hoja1!J21,IF($E$14=2011,Hoja1!P21,IF($E$14=2010,Hoja1!V21,IF('Localidades1,1'!$E$14=2009,Hoja1!AB21,IF('Localidades1,1'!$E$14=2008,Hoja1!AH21,IF($E$14=2013,Hoja1!D21))))))</f>
        <v>210.31999999999991</v>
      </c>
      <c r="F142" s="124">
        <f>IF($E$14=2012,Hoja1!K21,IF($E$14=2011,Hoja1!Q21,IF($E$14=2010,Hoja1!W21,IF('Localidades1,1'!$E$14=2009,Hoja1!AC21,IF('Localidades1,1'!$E$14=2008,Hoja1!AI21,IF($E$14=2013,Hoja1!E21))))))</f>
        <v>217.55999999999983</v>
      </c>
      <c r="G142" s="124">
        <f>IF($E$14=2012,Hoja1!L21,IF($E$14=2011,Hoja1!R21,IF($E$14=2010,Hoja1!X21,IF('Localidades1,1'!$E$14=2009,Hoja1!AD21,IF('Localidades1,1'!$E$14=2008,Hoja1!AJ21,IF($E$14=2013,Hoja1!F21))))))</f>
        <v>474.59000000000077</v>
      </c>
      <c r="I142" s="124">
        <f>IF($E$14=2012,Hoja1!M21,IF($E$14=2011,Hoja1!S21,IF($E$14=2010,Hoja1!Y21,IF('Localidades1,1'!$E$14=2009,Hoja1!AE21,IF('Localidades1,1'!$E$14=2008,Hoja1!AK21,IF($E$14=2013,Hoja1!G21))))))</f>
        <v>110.29000000000005</v>
      </c>
      <c r="J142" s="132" t="s">
        <v>22</v>
      </c>
      <c r="K142" s="125">
        <f>IF($E$14=2008,Hoja1!FJ22,IF('Localidades1,1'!$E$14=2009,Hoja1!EL22,IF('Localidades1,1'!$E$14=2010,Hoja1!DN22,IF('Localidades1,1'!$E$14=2011,Hoja1!CP22,IF('Localidades1,1'!$E$14=2012,Hoja1!BR22,IF('Localidades1,1'!$E$14=2013,Hoja1!AT22))))))</f>
        <v>0.79567075262780329</v>
      </c>
      <c r="L142" s="125">
        <f>IF($E$14=2008,Hoja1!FL22,IF('Localidades1,1'!$E$14=2009,Hoja1!EN22,IF('Localidades1,1'!$E$14=2010,Hoja1!DP22,IF('Localidades1,1'!$E$14=2011,Hoja1!CR22,IF('Localidades1,1'!$E$14=2012,Hoja1!BT22,IF('Localidades1,1'!$E$14=2013,Hoja1!AV22))))))</f>
        <v>0.1281307507563707</v>
      </c>
      <c r="M142" s="125">
        <f>IF($E$14=2008,Hoja1!FN22,IF('Localidades1,1'!$E$14=2009,Hoja1!EN22,IF('Localidades1,1'!$E$14=2010,Hoja1!DR22,IF('Localidades1,1'!$E$14=2011,Hoja1!CT22,IF('Localidades1,1'!$E$14=2012,Hoja1!BV22,IF('Localidades1,1'!$E$14=2013,Hoja1!AX22))))))</f>
        <v>7.6198496615826117E-2</v>
      </c>
      <c r="N142" s="125">
        <f>IF($E$14=2008,Hoja1!FP22,IF('Localidades1,1'!$E$14=2009,Hoja1!ER22,IF('Localidades1,1'!$E$14=2010,Hoja1!DT22,IF('Localidades1,1'!$E$14=2011,Hoja1!CV22,IF('Localidades1,1'!$E$14=2012,Hoja1!BX22,IF('Localidades1,1'!$E$14=2013,Hoja1!AZ22))))))</f>
        <v>0.57023299999999999</v>
      </c>
      <c r="O142" s="125">
        <f>IF($E$14=2008,Hoja1!FR22,IF('Localidades1,1'!$E$14=2009,Hoja1!ET22,IF('Localidades1,1'!$E$14=2010,Hoja1!DV22,IF('Localidades1,1'!$E$14=2011,Hoja1!CX22,IF('Localidades1,1'!$E$14=2012,Hoja1!BZ22,IF('Localidades1,1'!$E$14=2013,Hoja1!BB22))))))</f>
        <v>0.16542599999999999</v>
      </c>
      <c r="P142" s="125">
        <f>IF($E$14=2008,Hoja1!FT22,IF('Localidades1,1'!$E$14=2009,Hoja1!EV22,IF('Localidades1,1'!$E$14=2010,Hoja1!DX22,IF('Localidades1,1'!$E$14=2011,Hoja1!CZ22,IF('Localidades1,1'!$E$14=2012,Hoja1!CB22,IF('Localidades1,1'!$E$14=2013,Hoja1!BD22))))))</f>
        <v>0.26434099999999999</v>
      </c>
      <c r="Q142" s="125">
        <f>IF($E$14=2008,Hoja1!FV22,IF('Localidades1,1'!$E$14=2009,Hoja1!EX22,IF('Localidades1,1'!$E$14=2010,Hoja1!DZ22,IF('Localidades1,1'!$E$14=2011,Hoja1!DB22,IF('Localidades1,1'!$E$14=2012,Hoja1!CD22,IF('Localidades1,1'!$E$14=2013,Hoja1!BF22))))))</f>
        <v>0.197349</v>
      </c>
      <c r="R142" s="125">
        <f>IF($E$14=2008,Hoja1!FX22,IF('Localidades1,1'!$E$14=2009,Hoja1!EZ22,IF('Localidades1,1'!$E$14=2010,Hoja1!EB22,IF('Localidades1,1'!$E$14=2011,Hoja1!DD22,IF('Localidades1,1'!$E$14=2012,Hoja1!CF22,IF('Localidades1,1'!$E$14=2013,Hoja1!BH22))))))</f>
        <v>0.250996</v>
      </c>
      <c r="S142" s="125">
        <f>IF($E$14=2008,Hoja1!FZ22,IF('Localidades1,1'!$E$14=2009,Hoja1!FB22,IF('Localidades1,1'!$E$14=2010,Hoja1!ED22,IF('Localidades1,1'!$E$14=2011,Hoja1!DF22,IF('Localidades1,1'!$E$14=2012,Hoja1!CH22,IF('Localidades1,1'!$E$14=2013,Hoja1!BJ22))))))</f>
        <v>0.55165500000000001</v>
      </c>
      <c r="T142" s="125"/>
    </row>
    <row r="143" spans="4:20" s="124" customFormat="1" x14ac:dyDescent="0.25">
      <c r="D143" s="132" t="s">
        <v>23</v>
      </c>
      <c r="E143" s="124">
        <f>IF($E$14=2012,Hoja1!J22,IF($E$14=2011,Hoja1!P22,IF($E$14=2010,Hoja1!V22,IF('Localidades1,1'!$E$14=2009,Hoja1!AB22,IF('Localidades1,1'!$E$14=2008,Hoja1!AH22,IF($E$14=2013,Hoja1!D22))))))</f>
        <v>11.7</v>
      </c>
      <c r="F143" s="124">
        <f>IF($E$14=2012,Hoja1!K22,IF($E$14=2011,Hoja1!Q22,IF($E$14=2010,Hoja1!W22,IF('Localidades1,1'!$E$14=2009,Hoja1!AC22,IF('Localidades1,1'!$E$14=2008,Hoja1!AI22,IF($E$14=2013,Hoja1!E22))))))</f>
        <v>17.339999999999996</v>
      </c>
      <c r="G143" s="124">
        <f>IF($E$14=2012,Hoja1!L22,IF($E$14=2011,Hoja1!R22,IF($E$14=2010,Hoja1!X22,IF('Localidades1,1'!$E$14=2009,Hoja1!AD22,IF('Localidades1,1'!$E$14=2008,Hoja1!AJ22,IF($E$14=2013,Hoja1!F22))))))</f>
        <v>38.350000000000009</v>
      </c>
      <c r="I143" s="124">
        <f>IF($E$14=2012,Hoja1!M22,IF($E$14=2011,Hoja1!S22,IF($E$14=2010,Hoja1!Y22,IF('Localidades1,1'!$E$14=2009,Hoja1!AE22,IF('Localidades1,1'!$E$14=2008,Hoja1!AK22,IF($E$14=2013,Hoja1!G22))))))</f>
        <v>1.5199999999999996</v>
      </c>
      <c r="J143" s="132" t="s">
        <v>23</v>
      </c>
      <c r="K143" s="125">
        <f>IF($E$14=2008,Hoja1!FJ23,IF('Localidades1,1'!$E$14=2009,Hoja1!EL23,IF('Localidades1,1'!$E$14=2010,Hoja1!DN23,IF('Localidades1,1'!$E$14=2011,Hoja1!CP23,IF('Localidades1,1'!$E$14=2012,Hoja1!BR23,IF('Localidades1,1'!$E$14=2013,Hoja1!AT23))))))</f>
        <v>0.75037821482602118</v>
      </c>
      <c r="L143" s="125">
        <f>IF($E$14=2008,Hoja1!FL23,IF('Localidades1,1'!$E$14=2009,Hoja1!EN23,IF('Localidades1,1'!$E$14=2010,Hoja1!DP23,IF('Localidades1,1'!$E$14=2011,Hoja1!CR23,IF('Localidades1,1'!$E$14=2012,Hoja1!BT23,IF('Localidades1,1'!$E$14=2013,Hoja1!AV23))))))</f>
        <v>0.18532526475037822</v>
      </c>
      <c r="M143" s="125">
        <f>IF($E$14=2008,Hoja1!FN23,IF('Localidades1,1'!$E$14=2009,Hoja1!EN23,IF('Localidades1,1'!$E$14=2010,Hoja1!DR23,IF('Localidades1,1'!$E$14=2011,Hoja1!CT23,IF('Localidades1,1'!$E$14=2012,Hoja1!BV23,IF('Localidades1,1'!$E$14=2013,Hoja1!AX23))))))</f>
        <v>6.4296520423600609E-2</v>
      </c>
      <c r="N143" s="125">
        <f>IF($E$14=2008,Hoja1!FP23,IF('Localidades1,1'!$E$14=2009,Hoja1!ER23,IF('Localidades1,1'!$E$14=2010,Hoja1!DT23,IF('Localidades1,1'!$E$14=2011,Hoja1!CV23,IF('Localidades1,1'!$E$14=2012,Hoja1!BX23,IF('Localidades1,1'!$E$14=2013,Hoja1!AZ23))))))</f>
        <v>0.52191500000000002</v>
      </c>
      <c r="O143" s="125">
        <f>IF($E$14=2008,Hoja1!FR23,IF('Localidades1,1'!$E$14=2009,Hoja1!ET23,IF('Localidades1,1'!$E$14=2010,Hoja1!DV23,IF('Localidades1,1'!$E$14=2011,Hoja1!CX23,IF('Localidades1,1'!$E$14=2012,Hoja1!BZ23,IF('Localidades1,1'!$E$14=2013,Hoja1!BB23))))))</f>
        <v>0.185698</v>
      </c>
      <c r="P143" s="125">
        <f>IF($E$14=2008,Hoja1!FT23,IF('Localidades1,1'!$E$14=2009,Hoja1!EV23,IF('Localidades1,1'!$E$14=2010,Hoja1!DX23,IF('Localidades1,1'!$E$14=2011,Hoja1!CZ23,IF('Localidades1,1'!$E$14=2012,Hoja1!CB23,IF('Localidades1,1'!$E$14=2013,Hoja1!BD23))))))</f>
        <v>0.29238799999999998</v>
      </c>
      <c r="Q143" s="125">
        <f>IF($E$14=2008,Hoja1!FV23,IF('Localidades1,1'!$E$14=2009,Hoja1!EX23,IF('Localidades1,1'!$E$14=2010,Hoja1!DZ23,IF('Localidades1,1'!$E$14=2011,Hoja1!DB23,IF('Localidades1,1'!$E$14=2012,Hoja1!CD23,IF('Localidades1,1'!$E$14=2013,Hoja1!BF23))))))</f>
        <v>0.27979100000000001</v>
      </c>
      <c r="R143" s="125">
        <f>IF($E$14=2008,Hoja1!FX23,IF('Localidades1,1'!$E$14=2009,Hoja1!EZ23,IF('Localidades1,1'!$E$14=2010,Hoja1!EB23,IF('Localidades1,1'!$E$14=2011,Hoja1!DD23,IF('Localidades1,1'!$E$14=2012,Hoja1!CF23,IF('Localidades1,1'!$E$14=2013,Hoja1!BH23))))))</f>
        <v>0.23572399999999999</v>
      </c>
      <c r="S143" s="125">
        <f>IF($E$14=2008,Hoja1!FZ23,IF('Localidades1,1'!$E$14=2009,Hoja1!FB23,IF('Localidades1,1'!$E$14=2010,Hoja1!ED23,IF('Localidades1,1'!$E$14=2011,Hoja1!DF23,IF('Localidades1,1'!$E$14=2012,Hoja1!CH23,IF('Localidades1,1'!$E$14=2013,Hoja1!BJ23))))))</f>
        <v>0.484485</v>
      </c>
      <c r="T143" s="125"/>
    </row>
    <row r="144" spans="4:20" s="124" customFormat="1" x14ac:dyDescent="0.25">
      <c r="D144" s="132" t="s">
        <v>24</v>
      </c>
      <c r="E144" s="124">
        <f>IF($E$14=2012,Hoja1!J23,IF($E$14=2011,Hoja1!P23,IF($E$14=2010,Hoja1!V23,IF('Localidades1,1'!$E$14=2009,Hoja1!AB23,IF('Localidades1,1'!$E$14=2008,Hoja1!AH23,IF($E$14=2013,Hoja1!D23))))))</f>
        <v>59.800000000000026</v>
      </c>
      <c r="F144" s="124">
        <f>IF($E$14=2012,Hoja1!K23,IF($E$14=2011,Hoja1!Q23,IF($E$14=2010,Hoja1!W23,IF('Localidades1,1'!$E$14=2009,Hoja1!AC23,IF('Localidades1,1'!$E$14=2008,Hoja1!AI23,IF($E$14=2013,Hoja1!E23))))))</f>
        <v>155.46000000000018</v>
      </c>
      <c r="G144" s="124">
        <f>IF($E$14=2012,Hoja1!L23,IF($E$14=2011,Hoja1!R23,IF($E$14=2010,Hoja1!X23,IF('Localidades1,1'!$E$14=2009,Hoja1!AD23,IF('Localidades1,1'!$E$14=2008,Hoja1!AJ23,IF($E$14=2013,Hoja1!F23))))))</f>
        <v>468.83000000000209</v>
      </c>
      <c r="I144" s="124">
        <f>IF($E$14=2012,Hoja1!M23,IF($E$14=2011,Hoja1!S23,IF($E$14=2010,Hoja1!Y23,IF('Localidades1,1'!$E$14=2009,Hoja1!AE23,IF('Localidades1,1'!$E$14=2008,Hoja1!AK23,IF($E$14=2013,Hoja1!G23))))))</f>
        <v>51.729999999999976</v>
      </c>
      <c r="J144" s="132" t="s">
        <v>24</v>
      </c>
      <c r="K144" s="125">
        <f>IF($E$14=2008,Hoja1!FJ24,IF('Localidades1,1'!$E$14=2009,Hoja1!EL24,IF('Localidades1,1'!$E$14=2010,Hoja1!DN24,IF('Localidades1,1'!$E$14=2011,Hoja1!CP24,IF('Localidades1,1'!$E$14=2012,Hoja1!BR24,IF('Localidades1,1'!$E$14=2013,Hoja1!AT24))))))</f>
        <v>0.41647987088675709</v>
      </c>
      <c r="L144" s="125">
        <f>IF($E$14=2008,Hoja1!FL24,IF('Localidades1,1'!$E$14=2009,Hoja1!EN24,IF('Localidades1,1'!$E$14=2010,Hoja1!DP24,IF('Localidades1,1'!$E$14=2011,Hoja1!CR24,IF('Localidades1,1'!$E$14=2012,Hoja1!BT24,IF('Localidades1,1'!$E$14=2013,Hoja1!AV24))))))</f>
        <v>0.34672285483726339</v>
      </c>
      <c r="M144" s="125">
        <f>IF($E$14=2008,Hoja1!FN24,IF('Localidades1,1'!$E$14=2009,Hoja1!EN24,IF('Localidades1,1'!$E$14=2010,Hoja1!DR24,IF('Localidades1,1'!$E$14=2011,Hoja1!CT24,IF('Localidades1,1'!$E$14=2012,Hoja1!BV24,IF('Localidades1,1'!$E$14=2013,Hoja1!AX24))))))</f>
        <v>0.23679727427597957</v>
      </c>
      <c r="N144" s="125">
        <f>IF($E$14=2008,Hoja1!FP24,IF('Localidades1,1'!$E$14=2009,Hoja1!ER24,IF('Localidades1,1'!$E$14=2010,Hoja1!DT24,IF('Localidades1,1'!$E$14=2011,Hoja1!CV24,IF('Localidades1,1'!$E$14=2012,Hoja1!BX24,IF('Localidades1,1'!$E$14=2013,Hoja1!AZ24))))))</f>
        <v>0.64305900000000005</v>
      </c>
      <c r="O144" s="125">
        <f>IF($E$14=2008,Hoja1!FR24,IF('Localidades1,1'!$E$14=2009,Hoja1!ET24,IF('Localidades1,1'!$E$14=2010,Hoja1!DV24,IF('Localidades1,1'!$E$14=2011,Hoja1!CX24,IF('Localidades1,1'!$E$14=2012,Hoja1!BZ24,IF('Localidades1,1'!$E$14=2013,Hoja1!BB24))))))</f>
        <v>0.131802</v>
      </c>
      <c r="P144" s="125">
        <f>IF($E$14=2008,Hoja1!FT24,IF('Localidades1,1'!$E$14=2009,Hoja1!EV24,IF('Localidades1,1'!$E$14=2010,Hoja1!DX24,IF('Localidades1,1'!$E$14=2011,Hoja1!CZ24,IF('Localidades1,1'!$E$14=2012,Hoja1!CB24,IF('Localidades1,1'!$E$14=2013,Hoja1!BD24))))))</f>
        <v>0.225138</v>
      </c>
      <c r="Q144" s="125">
        <f>IF($E$14=2008,Hoja1!FV24,IF('Localidades1,1'!$E$14=2009,Hoja1!EX24,IF('Localidades1,1'!$E$14=2010,Hoja1!DZ24,IF('Localidades1,1'!$E$14=2011,Hoja1!DB24,IF('Localidades1,1'!$E$14=2012,Hoja1!CD24,IF('Localidades1,1'!$E$14=2013,Hoja1!BF24))))))</f>
        <v>0.185056</v>
      </c>
      <c r="R144" s="125">
        <f>IF($E$14=2008,Hoja1!FX24,IF('Localidades1,1'!$E$14=2009,Hoja1!EZ24,IF('Localidades1,1'!$E$14=2010,Hoja1!EB24,IF('Localidades1,1'!$E$14=2011,Hoja1!DD24,IF('Localidades1,1'!$E$14=2012,Hoja1!CF24,IF('Localidades1,1'!$E$14=2013,Hoja1!BH24))))))</f>
        <v>0.24326500000000001</v>
      </c>
      <c r="S144" s="125">
        <f>IF($E$14=2008,Hoja1!FZ24,IF('Localidades1,1'!$E$14=2009,Hoja1!FB24,IF('Localidades1,1'!$E$14=2010,Hoja1!ED24,IF('Localidades1,1'!$E$14=2011,Hoja1!DF24,IF('Localidades1,1'!$E$14=2012,Hoja1!CH24,IF('Localidades1,1'!$E$14=2013,Hoja1!BJ24))))))</f>
        <v>0.57167800000000002</v>
      </c>
      <c r="T144" s="125"/>
    </row>
    <row r="145" spans="1:22" s="124" customFormat="1" x14ac:dyDescent="0.25">
      <c r="D145" s="132" t="s">
        <v>25</v>
      </c>
      <c r="E145" s="124">
        <f>IF($E$14=2012,Hoja1!J24,IF($E$14=2011,Hoja1!P24,IF($E$14=2010,Hoja1!V24,IF('Localidades1,1'!$E$14=2009,Hoja1!AB24,IF('Localidades1,1'!$E$14=2008,Hoja1!AH24,IF($E$14=2013,Hoja1!D24))))))</f>
        <v>97.33</v>
      </c>
      <c r="F145" s="124">
        <f>IF($E$14=2012,Hoja1!K24,IF($E$14=2011,Hoja1!Q24,IF($E$14=2010,Hoja1!W24,IF('Localidades1,1'!$E$14=2009,Hoja1!AC24,IF('Localidades1,1'!$E$14=2008,Hoja1!AI24,IF($E$14=2013,Hoja1!E24))))))</f>
        <v>174.60000000000002</v>
      </c>
      <c r="G145" s="124">
        <f>IF($E$14=2012,Hoja1!L24,IF($E$14=2011,Hoja1!R24,IF($E$14=2010,Hoja1!X24,IF('Localidades1,1'!$E$14=2009,Hoja1!AD24,IF('Localidades1,1'!$E$14=2008,Hoja1!AJ24,IF($E$14=2013,Hoja1!F24))))))</f>
        <v>791.12999999999909</v>
      </c>
      <c r="I145" s="124">
        <f>IF($E$14=2012,Hoja1!M24,IF($E$14=2011,Hoja1!S24,IF($E$14=2010,Hoja1!Y24,IF('Localidades1,1'!$E$14=2009,Hoja1!AE24,IF('Localidades1,1'!$E$14=2008,Hoja1!AK24,IF($E$14=2013,Hoja1!G24))))))</f>
        <v>9.4900000000000091</v>
      </c>
      <c r="J145" s="132" t="s">
        <v>25</v>
      </c>
      <c r="K145" s="125">
        <f>IF($E$14=2008,Hoja1!FJ25,IF('Localidades1,1'!$E$14=2009,Hoja1!EL25,IF('Localidades1,1'!$E$14=2010,Hoja1!DN25,IF('Localidades1,1'!$E$14=2011,Hoja1!CP25,IF('Localidades1,1'!$E$14=2012,Hoja1!BR25,IF('Localidades1,1'!$E$14=2013,Hoja1!AT25))))))</f>
        <v>0.74237034263246593</v>
      </c>
      <c r="L145" s="125">
        <f>IF($E$14=2008,Hoja1!FL25,IF('Localidades1,1'!$E$14=2009,Hoja1!EN25,IF('Localidades1,1'!$E$14=2010,Hoja1!DP25,IF('Localidades1,1'!$E$14=2011,Hoja1!CR25,IF('Localidades1,1'!$E$14=2012,Hoja1!BT25,IF('Localidades1,1'!$E$14=2013,Hoja1!AV25))))))</f>
        <v>4.6433252199962562E-2</v>
      </c>
      <c r="M145" s="125">
        <f>IF($E$14=2008,Hoja1!FN25,IF('Localidades1,1'!$E$14=2009,Hoja1!EN25,IF('Localidades1,1'!$E$14=2010,Hoja1!DR25,IF('Localidades1,1'!$E$14=2011,Hoja1!CT25,IF('Localidades1,1'!$E$14=2012,Hoja1!BV25,IF('Localidades1,1'!$E$14=2013,Hoja1!AX25))))))</f>
        <v>0.21119640516757149</v>
      </c>
      <c r="N145" s="125">
        <f>IF($E$14=2008,Hoja1!FP25,IF('Localidades1,1'!$E$14=2009,Hoja1!ER25,IF('Localidades1,1'!$E$14=2010,Hoja1!DT25,IF('Localidades1,1'!$E$14=2011,Hoja1!CV25,IF('Localidades1,1'!$E$14=2012,Hoja1!BX25,IF('Localidades1,1'!$E$14=2013,Hoja1!AZ25))))))</f>
        <v>0.59427300000000005</v>
      </c>
      <c r="O145" s="125">
        <f>IF($E$14=2008,Hoja1!FR25,IF('Localidades1,1'!$E$14=2009,Hoja1!ET25,IF('Localidades1,1'!$E$14=2010,Hoja1!DV25,IF('Localidades1,1'!$E$14=2011,Hoja1!CX25,IF('Localidades1,1'!$E$14=2012,Hoja1!BZ25,IF('Localidades1,1'!$E$14=2013,Hoja1!BB25))))))</f>
        <v>0.16655200000000001</v>
      </c>
      <c r="P145" s="125">
        <f>IF($E$14=2008,Hoja1!FT25,IF('Localidades1,1'!$E$14=2009,Hoja1!EV25,IF('Localidades1,1'!$E$14=2010,Hoja1!DX25,IF('Localidades1,1'!$E$14=2011,Hoja1!CZ25,IF('Localidades1,1'!$E$14=2012,Hoja1!CB25,IF('Localidades1,1'!$E$14=2013,Hoja1!BD25))))))</f>
        <v>0.239175</v>
      </c>
      <c r="Q145" s="125">
        <f>IF($E$14=2008,Hoja1!FV25,IF('Localidades1,1'!$E$14=2009,Hoja1!EX25,IF('Localidades1,1'!$E$14=2010,Hoja1!DZ25,IF('Localidades1,1'!$E$14=2011,Hoja1!DB25,IF('Localidades1,1'!$E$14=2012,Hoja1!CD25,IF('Localidades1,1'!$E$14=2013,Hoja1!BF25))))))</f>
        <v>0.112485</v>
      </c>
      <c r="R145" s="125">
        <f>IF($E$14=2008,Hoja1!FX25,IF('Localidades1,1'!$E$14=2009,Hoja1!EZ25,IF('Localidades1,1'!$E$14=2010,Hoja1!EB25,IF('Localidades1,1'!$E$14=2011,Hoja1!DD25,IF('Localidades1,1'!$E$14=2012,Hoja1!CF25,IF('Localidades1,1'!$E$14=2013,Hoja1!BH25))))))</f>
        <v>0.284833</v>
      </c>
      <c r="S145" s="125">
        <f>IF($E$14=2008,Hoja1!FZ25,IF('Localidades1,1'!$E$14=2009,Hoja1!FB25,IF('Localidades1,1'!$E$14=2010,Hoja1!ED25,IF('Localidades1,1'!$E$14=2011,Hoja1!DF25,IF('Localidades1,1'!$E$14=2012,Hoja1!CH25,IF('Localidades1,1'!$E$14=2013,Hoja1!BJ25))))))</f>
        <v>0.60268200000000005</v>
      </c>
      <c r="T145" s="125"/>
    </row>
    <row r="146" spans="1:22" s="124" customFormat="1" x14ac:dyDescent="0.25">
      <c r="K146" s="125"/>
      <c r="L146" s="125"/>
      <c r="M146" s="125"/>
      <c r="N146" s="125"/>
      <c r="O146" s="125"/>
      <c r="P146" s="125"/>
    </row>
    <row r="147" spans="1:22" s="125" customFormat="1" ht="30" customHeight="1" x14ac:dyDescent="0.25">
      <c r="A147" s="124"/>
      <c r="B147" s="124"/>
      <c r="C147" s="124"/>
      <c r="D147" s="127">
        <v>13</v>
      </c>
      <c r="E147" s="128">
        <f>IF(D147=1,E127,IF(D147=2,E128,IF(D147=3,E129,IF(D147=4,E130,IF(D147=5,E131,IF(D147=6,E132,IF(D147=7,E133:E133,IF(D147=8,E134,IF(D147=9,E135,IF(D147=10,E136,IF(D147=11,E137,IF(D147=12,E138,IF(D147=13,E139,IF(D147=14,E140,IF(D147=15,E141,IF(D147=16,E142,IF(D147=17,E143,IF(D147=18,E144,IF(D147=19,E145)))))))))))))))))))</f>
        <v>160.07000000000008</v>
      </c>
      <c r="F147" s="124"/>
      <c r="G147" s="124"/>
      <c r="H147" s="124"/>
      <c r="I147" s="124"/>
      <c r="J147" s="124"/>
      <c r="Q147" s="124"/>
      <c r="R147" s="124"/>
      <c r="S147" s="124"/>
      <c r="T147" s="124"/>
      <c r="U147" s="124"/>
      <c r="V147" s="124"/>
    </row>
    <row r="148" spans="1:22" s="124" customFormat="1" x14ac:dyDescent="0.25">
      <c r="K148" s="125"/>
      <c r="L148" s="125"/>
      <c r="M148" s="125"/>
      <c r="N148" s="125"/>
      <c r="O148" s="125"/>
      <c r="P148" s="125"/>
    </row>
    <row r="149" spans="1:22" s="125" customFormat="1" ht="15.75" x14ac:dyDescent="0.25">
      <c r="A149" s="124"/>
      <c r="B149" s="124"/>
      <c r="C149" s="124"/>
      <c r="D149" s="196" t="s">
        <v>39</v>
      </c>
      <c r="E149" s="196"/>
      <c r="F149" s="196"/>
      <c r="G149" s="196"/>
      <c r="H149" s="196"/>
      <c r="I149" s="196"/>
      <c r="J149" s="196"/>
      <c r="K149" s="196"/>
      <c r="L149" s="196"/>
      <c r="M149" s="196"/>
      <c r="Q149" s="124"/>
      <c r="R149" s="124"/>
      <c r="S149" s="124"/>
      <c r="T149" s="124"/>
      <c r="U149" s="124"/>
      <c r="V149" s="124"/>
    </row>
    <row r="150" spans="1:22" s="125" customFormat="1" x14ac:dyDescent="0.25">
      <c r="A150" s="124"/>
      <c r="B150" s="124"/>
      <c r="C150" s="124"/>
      <c r="D150" s="124" t="s">
        <v>40</v>
      </c>
      <c r="E150" s="124" t="s">
        <v>44</v>
      </c>
      <c r="F150" s="124"/>
      <c r="G150" s="124"/>
      <c r="H150" s="124"/>
      <c r="I150" s="124"/>
      <c r="J150" s="124"/>
      <c r="Q150" s="124"/>
      <c r="R150" s="124"/>
      <c r="S150" s="124"/>
      <c r="T150" s="124"/>
      <c r="U150" s="124"/>
      <c r="V150" s="124"/>
    </row>
    <row r="151" spans="1:22" s="124" customFormat="1" x14ac:dyDescent="0.25">
      <c r="K151" s="125"/>
      <c r="L151" s="125"/>
      <c r="M151" s="125"/>
      <c r="N151" s="125"/>
      <c r="O151" s="125"/>
      <c r="P151" s="125"/>
    </row>
    <row r="152" spans="1:22" s="124" customFormat="1" x14ac:dyDescent="0.25">
      <c r="K152" s="125"/>
      <c r="L152" s="125"/>
      <c r="M152" s="125"/>
      <c r="N152" s="125"/>
      <c r="O152" s="125"/>
      <c r="P152" s="125"/>
    </row>
    <row r="153" spans="1:22" s="124" customFormat="1" x14ac:dyDescent="0.25">
      <c r="D153" s="124" t="s">
        <v>87</v>
      </c>
      <c r="K153" s="125"/>
      <c r="L153" s="125"/>
      <c r="M153" s="125"/>
      <c r="N153" s="125"/>
      <c r="O153" s="125"/>
      <c r="P153" s="125"/>
    </row>
    <row r="154" spans="1:22" s="124" customFormat="1" x14ac:dyDescent="0.25">
      <c r="D154" s="133" t="s">
        <v>29</v>
      </c>
      <c r="E154" s="133"/>
      <c r="F154" s="133"/>
      <c r="J154" s="133" t="s">
        <v>30</v>
      </c>
      <c r="K154" s="125"/>
      <c r="L154" s="133"/>
      <c r="M154" s="125"/>
      <c r="N154" s="125"/>
      <c r="O154" s="125"/>
      <c r="P154" s="133" t="s">
        <v>5</v>
      </c>
      <c r="Q154" s="125"/>
      <c r="R154" s="125"/>
    </row>
    <row r="155" spans="1:22" s="124" customFormat="1" ht="25.5" x14ac:dyDescent="0.25">
      <c r="D155" s="134" t="s">
        <v>34</v>
      </c>
      <c r="E155" s="124" t="s">
        <v>38</v>
      </c>
      <c r="F155" s="134" t="s">
        <v>35</v>
      </c>
      <c r="G155" s="124" t="s">
        <v>38</v>
      </c>
      <c r="H155" s="134" t="s">
        <v>36</v>
      </c>
      <c r="I155" s="124" t="s">
        <v>38</v>
      </c>
      <c r="J155" s="134" t="s">
        <v>34</v>
      </c>
      <c r="K155" s="125" t="s">
        <v>38</v>
      </c>
      <c r="L155" s="134" t="s">
        <v>35</v>
      </c>
      <c r="M155" s="125" t="s">
        <v>38</v>
      </c>
      <c r="N155" s="134" t="s">
        <v>36</v>
      </c>
      <c r="O155" s="125" t="s">
        <v>38</v>
      </c>
      <c r="P155" s="134" t="s">
        <v>34</v>
      </c>
      <c r="Q155" s="125" t="s">
        <v>38</v>
      </c>
      <c r="R155" s="134" t="s">
        <v>35</v>
      </c>
      <c r="S155" s="125" t="s">
        <v>38</v>
      </c>
      <c r="T155" s="134" t="s">
        <v>36</v>
      </c>
      <c r="U155" s="125" t="s">
        <v>38</v>
      </c>
    </row>
    <row r="156" spans="1:22" s="124" customFormat="1" x14ac:dyDescent="0.25">
      <c r="C156" s="132" t="s">
        <v>7</v>
      </c>
      <c r="D156" s="124">
        <f>IF($E$14=2012,Estado!BQ7,IF($E$14=2011,Estado!CO7,IF($E$14=2010,Estado!DM7,IF($E$14=2009,Estado!EK7,IF('Localidades1,1'!$E$14=2008,Estado!FI7,IF($E$14=2013,Estado!AS7))))))</f>
        <v>292.24999999999972</v>
      </c>
      <c r="E156" s="125">
        <f>IF($E$14=2012,Estado!BR7,IF($E$14=2011,Estado!CP7,IF($E$14=2010,Estado!DN7,IF($E$14=2009,Estado!EL7,IF('Localidades1,1'!$E$14=2008,Estado!FJ7,IF($E$14=2013,Estado!AT7))))))</f>
        <v>0.69115977674770579</v>
      </c>
      <c r="F156" s="124">
        <f>IF($E$14=2012,Estado!BS7,IF($E$14=2011,Estado!CQ7,IF($E$14=2010,Estado!DO7,IF($E$14=2009,Estado!EM7,IF('Localidades1,1'!$E$14=2008,Estado!FK7,IF($E$14=2013,Estado!AU7))))))</f>
        <v>100.34999999999997</v>
      </c>
      <c r="G156" s="125">
        <f>IF($E$14=2012,Estado!BT7,IF($E$14=2011,Estado!CR7,IF($E$14=2010,Estado!DP7,IF($E$14=2009,Estado!EN7,IF('Localidades1,1'!$E$14=2008,Estado!FL7,IF($E$14=2013,Estado!AV7))))))</f>
        <v>0.23732381042474704</v>
      </c>
      <c r="H156" s="124">
        <f>IF($E$14=2012,Estado!BU7,IF($E$14=2011,Estado!CS7,IF($E$14=2010,Estado!DQ7,IF($E$14=2009,Estado!EO7,IF('Localidades1,1'!$E$14=2008,Estado!FM7,IF($E$14=2013,Estado!AW7))))))</f>
        <v>30.239999999999984</v>
      </c>
      <c r="I156" s="125">
        <f>IF($E$14=2012,Estado!BV7,IF($E$14=2011,Estado!CT7,IF($E$14=2010,Estado!DR7,IF($E$14=2009,Estado!EP7,IF('Localidades1,1'!$E$14=2008,Estado!FN7,IF($E$14=2013,Estado!AX7))))))</f>
        <v>7.1516412827547074E-2</v>
      </c>
      <c r="J156" s="124">
        <f>IF($E$14=2012,Estado!BW7,IF($E$14=2011,Estado!CU7,IF($E$14=2010,Estado!DS7,IF($E$14=2009,Estado!EQ7,IF('Localidades1,1'!$E$14=2008,Estado!FO7,IF($E$14=2013,Estado!AY7))))))</f>
        <v>124.8000000000001</v>
      </c>
      <c r="K156" s="125">
        <f>IF($E$14=2012,Estado!BX7,IF($E$14=2011,Estado!CV7,IF($E$14=2010,Estado!DT7,IF($E$14=2009,Estado!ER7,IF('Localidades1,1'!$E$14=2008,Estado!FP7,IF($E$14=2013,Estado!AZ7))))))</f>
        <v>0.50336800000000004</v>
      </c>
      <c r="L156" s="124">
        <f>IF($E$14=2012,Estado!BY7,IF($E$14=2011,Estado!CW7,IF($E$14=2010,Estado!DU7,IF($E$14=2009,Estado!ES7,IF('Localidades1,1'!$E$14=2008,Estado!FQ7,IF($E$14=2013,Estado!BA7))))))</f>
        <v>20.960000000000008</v>
      </c>
      <c r="M156" s="125">
        <f>IF($E$14=2012,Estado!BZ7,IF($E$14=2011,Estado!CX7,IF($E$14=2010,Estado!DV7,IF($E$14=2009,Estado!ET7,IF('Localidades1,1'!$E$14=2008,Estado!FR7,IF($E$14=2013,Estado!BB7))))))</f>
        <v>8.4540000000000004E-2</v>
      </c>
      <c r="N156" s="124">
        <f>IF($E$14=2012,Estado!$CA7,IF($E$14=2011,Estado!$CY7,IF($E$14=2010,Estado!$DW7,IF($E$14=2009,Estado!$EU7,IF('Localidades1,1'!$E$14=2008,Estado!$FS7,IF($E$14=2013,Estado!$BC7))))))</f>
        <v>102.17000000000007</v>
      </c>
      <c r="O156" s="125">
        <f>IF($E$14=2012,Estado!CB7,IF($E$14=2011,Estado!CZ7,IF($E$14=2010,Estado!DX7,IF($E$14=2009,Estado!EV7,IF('Localidades1,1'!$E$14=2008,Estado!FT7,IF($E$14=2013,Estado!BD7))))))</f>
        <v>0.41209200000000001</v>
      </c>
      <c r="P156" s="124">
        <f>IF($E$14=2012,Estado!CC7,IF($E$14=2011,Estado!$DA7,IF($E$14=2010,Estado!$DY7,IF($E$14=2009,Estado!$EW7,IF('Localidades1,1'!$E$14=2008,Estado!$FU7,IF($E$14=2013,Estado!$BE7))))))</f>
        <v>113.22999999999999</v>
      </c>
      <c r="Q156" s="125">
        <f>IF($E$14=2012,Estado!CD7,IF($E$14=2011,Estado!DB7,IF($E$14=2010,Estado!DZ7,IF($E$14=2009,Estado!EX7,IF('Localidades1,1'!$E$14=2008,Estado!FV7,IF($E$14=2013,Estado!BF7))))))</f>
        <v>0.21803500000000001</v>
      </c>
      <c r="R156" s="124">
        <f>IF($E$14=2012,Estado!$CE7,IF($E$14=2011,Estado!$DC7,IF($E$14=2010,Estado!$EA7,IF($E$14=2009,Estado!$EY7,IF('Localidades1,1'!$E$14=2008,Estado!$FW7,IF($E$14=2013,Estado!$BG7))))))</f>
        <v>99.399999999999949</v>
      </c>
      <c r="S156" s="125">
        <f>IF($E$14=2012,Estado!CF7,IF($E$14=2011,Estado!DD7,IF($E$14=2010,Estado!EB7,IF($E$14=2009,Estado!EZ7,IF('Localidades1,1'!$E$14=2008,Estado!FX7,IF($E$14=2013,Estado!BH7))))))</f>
        <v>0.19140399999999999</v>
      </c>
      <c r="T156" s="124">
        <f>IF($E$14=2012,Estado!$CG7,IF($E$14=2011,Estado!$DE7,IF($E$14=2010,Estado!$EC7,IF($E$14=2009,Estado!$FA7,IF('Localidades1,1'!$E$14=2008,Estado!$FY7,IF($E$14=2013,Estado!$BI7))))))</f>
        <v>306.69000000000011</v>
      </c>
      <c r="U156" s="125">
        <f>IF($E$14=2012,Estado!CH7,IF($E$14=2011,Estado!DF7,IF($E$14=2010,Estado!ED7,IF($E$14=2009,Estado!FB7,IF('Localidades1,1'!$E$14=2008,Estado!FZ7,IF($E$14=2013,Estado!BJ7))))))</f>
        <v>0.590561</v>
      </c>
    </row>
    <row r="157" spans="1:22" s="124" customFormat="1" x14ac:dyDescent="0.25">
      <c r="C157" s="132" t="s">
        <v>8</v>
      </c>
      <c r="D157" s="124">
        <f>IF($E$14=2012,Estado!BQ8,IF($E$14=2011,Estado!CO8,IF($E$14=2010,Estado!DM8,IF($E$14=2009,Estado!EK8,IF('Localidades1,1'!$E$14=2008,Estado!FI8,IF($E$14=2013,Estado!AS8))))))</f>
        <v>130.04000000000008</v>
      </c>
      <c r="E157" s="125">
        <f>IF($E$14=2012,Estado!BR8,IF($E$14=2011,Estado!CP8,IF($E$14=2010,Estado!DN8,IF($E$14=2009,Estado!EL8,IF('Localidades1,1'!$E$14=2008,Estado!FJ8,IF($E$14=2013,Estado!AT8))))))</f>
        <v>0.56900323794521757</v>
      </c>
      <c r="F157" s="124">
        <f>IF($E$14=2012,Estado!$BS8,IF($E$14=2011,Estado!$CQ8,IF($E$14=2010,Estado!$DO8,IF($E$14=2009,Estado!$EM8,IF('Localidades1,1'!$E$14=2008,Estado!$FK8,IF($E$14=2013,Estado!$AU8))))))</f>
        <v>80.17000000000003</v>
      </c>
      <c r="G157" s="125">
        <f>IF($E$14=2012,Estado!BT8,IF($E$14=2011,Estado!CR8,IF($E$14=2010,Estado!DP8,IF($E$14=2009,Estado!EN8,IF('Localidades1,1'!$E$14=2008,Estado!FL8,IF($E$14=2013,Estado!AV8))))))</f>
        <v>0.35079198389778599</v>
      </c>
      <c r="H157" s="124">
        <f>IF($E$14=2012,Estado!$BU8,IF($E$14=2011,Estado!$CS8,IF($E$14=2010,Estado!$DQ8,IF($E$14=2009,Estado!$EO8,IF('Localidades1,1'!$E$14=2008,Estado!$FM8,IF($E$14=2013,Estado!$AW8))))))</f>
        <v>18.329999999999998</v>
      </c>
      <c r="I157" s="125">
        <f>IF($E$14=2012,Estado!BV8,IF($E$14=2011,Estado!CT8,IF($E$14=2010,Estado!DR8,IF($E$14=2009,Estado!EP8,IF('Localidades1,1'!$E$14=2008,Estado!FN8,IF($E$14=2013,Estado!AX8))))))</f>
        <v>8.0204778156996559E-2</v>
      </c>
      <c r="J157" s="124">
        <f>IF($E$14=2012,Estado!$BW8,IF($E$14=2011,Estado!$CU8,IF($E$14=2010,Estado!$DS8,IF($E$14=2009,Estado!$EQ8,IF('Localidades1,1'!$E$14=2008,Estado!$FO8,IF($E$14=2013,Estado!$AY8))))))</f>
        <v>65.820000000000007</v>
      </c>
      <c r="K157" s="125">
        <f>IF($E$14=2012,Estado!BX8,IF($E$14=2011,Estado!CV8,IF($E$14=2010,Estado!DT8,IF($E$14=2009,Estado!ER8,IF('Localidades1,1'!$E$14=2008,Estado!FP8,IF($E$14=2013,Estado!AZ8))))))</f>
        <v>0.463065</v>
      </c>
      <c r="L157" s="124">
        <f>IF($E$14=2012,Estado!BY8,IF($E$14=2011,Estado!$CW8,IF($E$14=2010,Estado!$DU8,IF($E$14=2009,Estado!$ES8,IF('Localidades1,1'!$E$14=2008,Estado!$FQ8,IF($E$14=2013,Estado!$BA8))))))</f>
        <v>15.069999999999997</v>
      </c>
      <c r="M157" s="125">
        <f>IF($E$14=2012,Estado!BZ8,IF($E$14=2011,Estado!CX8,IF($E$14=2010,Estado!DV8,IF($E$14=2009,Estado!ET8,IF('Localidades1,1'!$E$14=2008,Estado!FR8,IF($E$14=2013,Estado!BB8))))))</f>
        <v>0.10602200000000001</v>
      </c>
      <c r="N157" s="124">
        <f>IF($E$14=2012,Estado!$CA8,IF($E$14=2011,Estado!$CY8,IF($E$14=2010,Estado!$DW8,IF($E$14=2009,Estado!$EU8,IF('Localidades1,1'!$E$14=2008,Estado!$FS8,IF($E$14=2013,Estado!$BC8))))))</f>
        <v>61.249999999999986</v>
      </c>
      <c r="O157" s="125">
        <f>IF($E$14=2012,Estado!CB8,IF($E$14=2011,Estado!CZ8,IF($E$14=2010,Estado!DX8,IF($E$14=2009,Estado!EV8,IF('Localidades1,1'!$E$14=2008,Estado!FT8,IF($E$14=2013,Estado!BD8))))))</f>
        <v>0.43091299999999999</v>
      </c>
      <c r="P157" s="124">
        <f>IF($E$14=2012,Estado!CC8,IF($E$14=2011,Estado!$DA8,IF($E$14=2010,Estado!$DY8,IF($E$14=2009,Estado!$EW8,IF('Localidades1,1'!$E$14=2008,Estado!$FU8,IF($E$14=2013,Estado!$BE8))))))</f>
        <v>50.16</v>
      </c>
      <c r="Q157" s="125">
        <f>IF($E$14=2012,Estado!CD8,IF($E$14=2011,Estado!DB8,IF($E$14=2010,Estado!DZ8,IF($E$14=2009,Estado!EX8,IF('Localidades1,1'!$E$14=2008,Estado!FV8,IF($E$14=2013,Estado!BF8))))))</f>
        <v>0.23289099999999999</v>
      </c>
      <c r="R157" s="124">
        <f>IF($E$14=2012,Estado!$CE8,IF($E$14=2011,Estado!$DC8,IF($E$14=2010,Estado!$EA8,IF($E$14=2009,Estado!$EY8,IF('Localidades1,1'!$E$14=2008,Estado!$FW8,IF($E$14=2013,Estado!$BG8))))))</f>
        <v>38.65000000000002</v>
      </c>
      <c r="S157" s="125">
        <f>IF($E$14=2012,Estado!CF8,IF($E$14=2011,Estado!DD8,IF($E$14=2010,Estado!EB8,IF($E$14=2009,Estado!EZ8,IF('Localidades1,1'!$E$14=2008,Estado!FX8,IF($E$14=2013,Estado!BH8))))))</f>
        <v>0.17945</v>
      </c>
      <c r="T157" s="124">
        <f>IF($E$14=2012,Estado!$CG8,IF($E$14=2011,Estado!$DE8,IF($E$14=2010,Estado!$EC8,IF($E$14=2009,Estado!$FA8,IF('Localidades1,1'!$E$14=2008,Estado!$FY8,IF($E$14=2013,Estado!$BI8))))))</f>
        <v>126.57000000000008</v>
      </c>
      <c r="U157" s="125">
        <f>IF($E$14=2012,Estado!CH8,IF($E$14=2011,Estado!DF8,IF($E$14=2010,Estado!ED8,IF($E$14=2009,Estado!FB8,IF('Localidades1,1'!$E$14=2008,Estado!FZ8,IF($E$14=2013,Estado!BJ8))))))</f>
        <v>0.58765900000000004</v>
      </c>
    </row>
    <row r="158" spans="1:22" s="124" customFormat="1" x14ac:dyDescent="0.25">
      <c r="C158" s="132" t="s">
        <v>9</v>
      </c>
      <c r="D158" s="124">
        <f>IF($E$14=2012,Estado!BQ9,IF($E$14=2011,Estado!CO9,IF($E$14=2010,Estado!DM9,IF($E$14=2009,Estado!EK9,IF('Localidades1,1'!$E$14=2008,Estado!FI9,IF($E$14=2013,Estado!AS9))))))</f>
        <v>78.040000000000006</v>
      </c>
      <c r="E158" s="125">
        <f>IF($E$14=2012,Estado!BR9,IF($E$14=2011,Estado!CP9,IF($E$14=2010,Estado!DN9,IF($E$14=2009,Estado!EL9,IF('Localidades1,1'!$E$14=2008,Estado!FJ9,IF($E$14=2013,Estado!AT9))))))</f>
        <v>0.66535936567482323</v>
      </c>
      <c r="F158" s="124">
        <f>IF($E$14=2012,Estado!$BS9,IF($E$14=2011,Estado!$CQ9,IF($E$14=2010,Estado!$DO9,IF($E$14=2009,Estado!$EM9,IF('Localidades1,1'!$E$14=2008,Estado!$FK9,IF($E$14=2013,Estado!$AU9))))))</f>
        <v>24.209999999999997</v>
      </c>
      <c r="G158" s="125">
        <f>IF($E$14=2012,Estado!BT9,IF($E$14=2011,Estado!CR9,IF($E$14=2010,Estado!DP9,IF($E$14=2009,Estado!EN9,IF('Localidades1,1'!$E$14=2008,Estado!FL9,IF($E$14=2013,Estado!AV9))))))</f>
        <v>0.20641145877738937</v>
      </c>
      <c r="H158" s="124">
        <f>IF($E$14=2012,Estado!$BU9,IF($E$14=2011,Estado!$CS9,IF($E$14=2010,Estado!$DQ9,IF($E$14=2009,Estado!$EO9,IF('Localidades1,1'!$E$14=2008,Estado!$FM9,IF($E$14=2013,Estado!$AW9))))))</f>
        <v>15.039999999999997</v>
      </c>
      <c r="I158" s="125">
        <f>IF($E$14=2012,Estado!BV9,IF($E$14=2011,Estado!CT9,IF($E$14=2010,Estado!DR9,IF($E$14=2009,Estado!EP9,IF('Localidades1,1'!$E$14=2008,Estado!FN9,IF($E$14=2013,Estado!AX9))))))</f>
        <v>0.12822917554778751</v>
      </c>
      <c r="J158" s="124">
        <f>IF($E$14=2012,Estado!$BW9,IF($E$14=2011,Estado!$CU9,IF($E$14=2010,Estado!$DS9,IF($E$14=2009,Estado!$EQ9,IF('Localidades1,1'!$E$14=2008,Estado!$FO9,IF($E$14=2013,Estado!$AY9))))))</f>
        <v>33.339999999999996</v>
      </c>
      <c r="K158" s="125">
        <f>IF($E$14=2012,Estado!BX9,IF($E$14=2011,Estado!CV9,IF($E$14=2010,Estado!DT9,IF($E$14=2009,Estado!ER9,IF('Localidades1,1'!$E$14=2008,Estado!FP9,IF($E$14=2013,Estado!AZ9))))))</f>
        <v>0.49738900000000003</v>
      </c>
      <c r="L158" s="124">
        <f>IF($E$14=2012,Estado!BY9,IF($E$14=2011,Estado!$CW9,IF($E$14=2010,Estado!$DU9,IF($E$14=2009,Estado!$ES9,IF('Localidades1,1'!$E$14=2008,Estado!$FQ9,IF($E$14=2013,Estado!$BA9))))))</f>
        <v>8.0799999999999983</v>
      </c>
      <c r="M158" s="125">
        <f>IF($E$14=2012,Estado!BZ9,IF($E$14=2011,Estado!CX9,IF($E$14=2010,Estado!DV9,IF($E$14=2009,Estado!ET9,IF('Localidades1,1'!$E$14=2008,Estado!FR9,IF($E$14=2013,Estado!BB9))))))</f>
        <v>0.120543</v>
      </c>
      <c r="N158" s="124">
        <f>IF($E$14=2012,Estado!$CA9,IF($E$14=2011,Estado!$CY9,IF($E$14=2010,Estado!$DW9,IF($E$14=2009,Estado!$EU9,IF('Localidades1,1'!$E$14=2008,Estado!$FS9,IF($E$14=2013,Estado!$BC9))))))</f>
        <v>25.61</v>
      </c>
      <c r="O158" s="125">
        <f>IF($E$14=2012,Estado!CB9,IF($E$14=2011,Estado!CZ9,IF($E$14=2010,Estado!DX9,IF($E$14=2009,Estado!EV9,IF('Localidades1,1'!$E$14=2008,Estado!FT9,IF($E$14=2013,Estado!BD9))))))</f>
        <v>0.38206800000000002</v>
      </c>
      <c r="P158" s="124">
        <f>IF($E$14=2012,Estado!CC9,IF($E$14=2011,Estado!$DA9,IF($E$14=2010,Estado!$DY9,IF($E$14=2009,Estado!$EW9,IF('Localidades1,1'!$E$14=2008,Estado!$FU9,IF($E$14=2013,Estado!$BE9))))))</f>
        <v>39.219999999999992</v>
      </c>
      <c r="Q158" s="125">
        <f>IF($E$14=2012,Estado!CD9,IF($E$14=2011,Estado!DB9,IF($E$14=2010,Estado!DZ9,IF($E$14=2009,Estado!EX9,IF('Localidades1,1'!$E$14=2008,Estado!FV9,IF($E$14=2013,Estado!BF9))))))</f>
        <v>0.23435900000000001</v>
      </c>
      <c r="R158" s="124">
        <f>IF($E$14=2012,Estado!$CE9,IF($E$14=2011,Estado!$DC9,IF($E$14=2010,Estado!$EA9,IF($E$14=2009,Estado!$EY9,IF('Localidades1,1'!$E$14=2008,Estado!$FW9,IF($E$14=2013,Estado!$BG9))))))</f>
        <v>47.320000000000022</v>
      </c>
      <c r="S158" s="125">
        <f>IF($E$14=2012,Estado!CF9,IF($E$14=2011,Estado!DD9,IF($E$14=2010,Estado!EB9,IF($E$14=2009,Estado!EZ9,IF('Localidades1,1'!$E$14=2008,Estado!FX9,IF($E$14=2013,Estado!BH9))))))</f>
        <v>0.28276099999999998</v>
      </c>
      <c r="T158" s="124">
        <f>IF($E$14=2012,Estado!$CG9,IF($E$14=2011,Estado!$DE9,IF($E$14=2010,Estado!$EC9,IF($E$14=2009,Estado!$FA9,IF('Localidades1,1'!$E$14=2008,Estado!$FY9,IF($E$14=2013,Estado!$BI9))))))</f>
        <v>80.809999999999945</v>
      </c>
      <c r="U158" s="125">
        <f>IF($E$14=2012,Estado!CH9,IF($E$14=2011,Estado!DF9,IF($E$14=2010,Estado!ED9,IF($E$14=2009,Estado!FB9,IF('Localidades1,1'!$E$14=2008,Estado!FZ9,IF($E$14=2013,Estado!BJ9))))))</f>
        <v>0.48287999999999998</v>
      </c>
    </row>
    <row r="159" spans="1:22" s="124" customFormat="1" x14ac:dyDescent="0.25">
      <c r="C159" s="132" t="s">
        <v>10</v>
      </c>
      <c r="D159" s="124">
        <f>IF($E$14=2012,Estado!BQ10,IF($E$14=2011,Estado!CO10,IF($E$14=2010,Estado!DM10,IF($E$14=2009,Estado!EK10,IF('Localidades1,1'!$E$14=2008,Estado!FI10,IF($E$14=2013,Estado!AS10))))))</f>
        <v>59.03000000000003</v>
      </c>
      <c r="E159" s="125">
        <f>IF($E$14=2012,Estado!BR10,IF($E$14=2011,Estado!CP10,IF($E$14=2010,Estado!DN10,IF($E$14=2009,Estado!EL10,IF('Localidades1,1'!$E$14=2008,Estado!FJ10,IF($E$14=2013,Estado!AT10))))))</f>
        <v>0.68488223691843619</v>
      </c>
      <c r="F159" s="124">
        <f>IF($E$14=2012,Estado!$BS10,IF($E$14=2011,Estado!$CQ10,IF($E$14=2010,Estado!$DO10,IF($E$14=2009,Estado!$EM10,IF('Localidades1,1'!$E$14=2008,Estado!$FK10,IF($E$14=2013,Estado!$AU10))))))</f>
        <v>8.83</v>
      </c>
      <c r="G159" s="125">
        <f>IF($E$14=2012,Estado!BT10,IF($E$14=2011,Estado!CR10,IF($E$14=2010,Estado!DP10,IF($E$14=2009,Estado!EN10,IF('Localidades1,1'!$E$14=2008,Estado!FL10,IF($E$14=2013,Estado!AV10))))))</f>
        <v>0.1024480798236454</v>
      </c>
      <c r="H159" s="124">
        <f>IF($E$14=2012,Estado!$BU10,IF($E$14=2011,Estado!$CS10,IF($E$14=2010,Estado!$DQ10,IF($E$14=2009,Estado!$EO10,IF('Localidades1,1'!$E$14=2008,Estado!$FM10,IF($E$14=2013,Estado!$AW10))))))</f>
        <v>18.329999999999998</v>
      </c>
      <c r="I159" s="125">
        <f>IF($E$14=2012,Estado!BV10,IF($E$14=2011,Estado!CT10,IF($E$14=2010,Estado!DR10,IF($E$14=2009,Estado!EP10,IF('Localidades1,1'!$E$14=2008,Estado!FN10,IF($E$14=2013,Estado!AX10))))))</f>
        <v>0.21266968325791846</v>
      </c>
      <c r="J159" s="124">
        <f>IF($E$14=2012,Estado!$BW10,IF($E$14=2011,Estado!$CU10,IF($E$14=2010,Estado!$DS10,IF($E$14=2009,Estado!$EQ10,IF('Localidades1,1'!$E$14=2008,Estado!$FO10,IF($E$14=2013,Estado!$AY10))))))</f>
        <v>89.329999999999941</v>
      </c>
      <c r="K159" s="125">
        <f>IF($E$14=2012,Estado!BX10,IF($E$14=2011,Estado!CV10,IF($E$14=2010,Estado!DT10,IF($E$14=2009,Estado!ER10,IF('Localidades1,1'!$E$14=2008,Estado!FP10,IF($E$14=2013,Estado!AZ10))))))</f>
        <v>0.53920400000000002</v>
      </c>
      <c r="L159" s="124">
        <f>IF($E$14=2012,Estado!BY10,IF($E$14=2011,Estado!$CW10,IF($E$14=2010,Estado!$DU10,IF($E$14=2009,Estado!$ES10,IF('Localidades1,1'!$E$14=2008,Estado!$FQ10,IF($E$14=2013,Estado!$BA10))))))</f>
        <v>16.449999999999996</v>
      </c>
      <c r="M159" s="125">
        <f>IF($E$14=2012,Estado!BZ10,IF($E$14=2011,Estado!CX10,IF($E$14=2010,Estado!DV10,IF($E$14=2009,Estado!ET10,IF('Localidades1,1'!$E$14=2008,Estado!FR10,IF($E$14=2013,Estado!BB10))))))</f>
        <v>9.9293999999999993E-2</v>
      </c>
      <c r="N159" s="124">
        <f>IF($E$14=2012,Estado!$CA10,IF($E$14=2011,Estado!$CY10,IF($E$14=2010,Estado!$DW10,IF($E$14=2009,Estado!$EU10,IF('Localidades1,1'!$E$14=2008,Estado!$FS10,IF($E$14=2013,Estado!$BC10))))))</f>
        <v>59.890000000000036</v>
      </c>
      <c r="O159" s="125">
        <f>IF($E$14=2012,Estado!CB10,IF($E$14=2011,Estado!CZ10,IF($E$14=2010,Estado!DX10,IF($E$14=2009,Estado!EV10,IF('Localidades1,1'!$E$14=2008,Estado!FT10,IF($E$14=2013,Estado!BD10))))))</f>
        <v>0.36150199999999999</v>
      </c>
      <c r="P159" s="124">
        <f>IF($E$14=2012,Estado!CC10,IF($E$14=2011,Estado!$DA10,IF($E$14=2010,Estado!$DY10,IF($E$14=2009,Estado!$EW10,IF('Localidades1,1'!$E$14=2008,Estado!$FU10,IF($E$14=2013,Estado!$BE10))))))</f>
        <v>59.039999999999985</v>
      </c>
      <c r="Q159" s="125">
        <f>IF($E$14=2012,Estado!CD10,IF($E$14=2011,Estado!DB10,IF($E$14=2010,Estado!DZ10,IF($E$14=2009,Estado!EX10,IF('Localidades1,1'!$E$14=2008,Estado!FV10,IF($E$14=2013,Estado!BF10))))))</f>
        <v>0.124261</v>
      </c>
      <c r="R159" s="124">
        <f>IF($E$14=2012,Estado!$CE10,IF($E$14=2011,Estado!$DC10,IF($E$14=2010,Estado!$EA10,IF($E$14=2009,Estado!$EY10,IF('Localidades1,1'!$E$14=2008,Estado!$FW10,IF($E$14=2013,Estado!$BG10))))))</f>
        <v>75.230000000000288</v>
      </c>
      <c r="S159" s="125">
        <f>IF($E$14=2012,Estado!CF10,IF($E$14=2011,Estado!DD10,IF($E$14=2010,Estado!EB10,IF($E$14=2009,Estado!EZ10,IF('Localidades1,1'!$E$14=2008,Estado!FX10,IF($E$14=2013,Estado!BH10))))))</f>
        <v>0.158336</v>
      </c>
      <c r="T159" s="124">
        <f>IF($E$14=2012,Estado!$CG10,IF($E$14=2011,Estado!$DE10,IF($E$14=2010,Estado!$EC10,IF($E$14=2009,Estado!$FA10,IF('Localidades1,1'!$E$14=2008,Estado!$FY10,IF($E$14=2013,Estado!$BI10))))))</f>
        <v>340.86000000000018</v>
      </c>
      <c r="U159" s="125">
        <f>IF($E$14=2012,Estado!CH10,IF($E$14=2011,Estado!DF10,IF($E$14=2010,Estado!ED10,IF($E$14=2009,Estado!FB10,IF('Localidades1,1'!$E$14=2008,Estado!FZ10,IF($E$14=2013,Estado!BJ10))))))</f>
        <v>0.71740400000000004</v>
      </c>
    </row>
    <row r="160" spans="1:22" s="124" customFormat="1" x14ac:dyDescent="0.25">
      <c r="C160" s="132" t="s">
        <v>11</v>
      </c>
      <c r="D160" s="124">
        <f>IF($E$14=2012,Estado!BQ11,IF($E$14=2011,Estado!CO11,IF($E$14=2010,Estado!DM11,IF($E$14=2009,Estado!EK11,IF('Localidades1,1'!$E$14=2008,Estado!FI11,IF($E$14=2013,Estado!AS11))))))</f>
        <v>55.67000000000003</v>
      </c>
      <c r="E160" s="125">
        <f>IF($E$14=2012,Estado!BR11,IF($E$14=2011,Estado!CP11,IF($E$14=2010,Estado!DN11,IF($E$14=2009,Estado!EL11,IF('Localidades1,1'!$E$14=2008,Estado!FJ11,IF($E$14=2013,Estado!AT11))))))</f>
        <v>0.48970795214637591</v>
      </c>
      <c r="F160" s="124">
        <f>IF($E$14=2012,Estado!$BS11,IF($E$14=2011,Estado!$CQ11,IF($E$14=2010,Estado!$DO11,IF($E$14=2009,Estado!$EM11,IF('Localidades1,1'!$E$14=2008,Estado!$FK11,IF($E$14=2013,Estado!$AU11))))))</f>
        <v>15.83</v>
      </c>
      <c r="G160" s="125">
        <f>IF($E$14=2012,Estado!BT11,IF($E$14=2011,Estado!CR11,IF($E$14=2010,Estado!DP11,IF($E$14=2009,Estado!EN11,IF('Localidades1,1'!$E$14=2008,Estado!FL11,IF($E$14=2013,Estado!AV11))))))</f>
        <v>0.13925052779732577</v>
      </c>
      <c r="H160" s="124">
        <f>IF($E$14=2012,Estado!$BU11,IF($E$14=2011,Estado!$CS11,IF($E$14=2010,Estado!$DQ11,IF($E$14=2009,Estado!$EO11,IF('Localidades1,1'!$E$14=2008,Estado!$FM11,IF($E$14=2013,Estado!$AW11))))))</f>
        <v>42.180000000000007</v>
      </c>
      <c r="I160" s="125">
        <f>IF($E$14=2012,Estado!BV11,IF($E$14=2011,Estado!CT11,IF($E$14=2010,Estado!DR11,IF($E$14=2009,Estado!EP11,IF('Localidades1,1'!$E$14=2008,Estado!FN11,IF($E$14=2013,Estado!AX11))))))</f>
        <v>0.37104152005629831</v>
      </c>
      <c r="J160" s="124">
        <f>IF($E$14=2012,Estado!$BW11,IF($E$14=2011,Estado!$CU11,IF($E$14=2010,Estado!$DS11,IF($E$14=2009,Estado!$EQ11,IF('Localidades1,1'!$E$14=2008,Estado!$FO11,IF($E$14=2013,Estado!$AY11))))))</f>
        <v>67.230000000000061</v>
      </c>
      <c r="K160" s="125">
        <f>IF($E$14=2012,Estado!BX11,IF($E$14=2011,Estado!CV11,IF($E$14=2010,Estado!DT11,IF($E$14=2009,Estado!ER11,IF('Localidades1,1'!$E$14=2008,Estado!FP11,IF($E$14=2013,Estado!AZ11))))))</f>
        <v>0.56548100000000001</v>
      </c>
      <c r="L160" s="124">
        <f>IF($E$14=2012,Estado!BY11,IF($E$14=2011,Estado!$CW11,IF($E$14=2010,Estado!$DU11,IF($E$14=2009,Estado!$ES11,IF('Localidades1,1'!$E$14=2008,Estado!$FQ11,IF($E$14=2013,Estado!$BA11))))))</f>
        <v>21.129999999999981</v>
      </c>
      <c r="M160" s="125">
        <f>IF($E$14=2012,Estado!BZ11,IF($E$14=2011,Estado!CX11,IF($E$14=2010,Estado!DV11,IF($E$14=2009,Estado!ET11,IF('Localidades1,1'!$E$14=2008,Estado!FR11,IF($E$14=2013,Estado!BB11))))))</f>
        <v>0.177727</v>
      </c>
      <c r="N160" s="124">
        <f>IF($E$14=2012,Estado!$CA11,IF($E$14=2011,Estado!$CY11,IF($E$14=2010,Estado!$DW11,IF($E$14=2009,Estado!$EU11,IF('Localidades1,1'!$E$14=2008,Estado!$FS11,IF($E$14=2013,Estado!$BC11))))))</f>
        <v>30.529999999999983</v>
      </c>
      <c r="O160" s="125">
        <f>IF($E$14=2012,Estado!CB11,IF($E$14=2011,Estado!CZ11,IF($E$14=2010,Estado!DX11,IF($E$14=2009,Estado!EV11,IF('Localidades1,1'!$E$14=2008,Estado!FT11,IF($E$14=2013,Estado!BD11))))))</f>
        <v>0.25679200000000002</v>
      </c>
      <c r="P160" s="124">
        <f>IF($E$14=2012,Estado!CC11,IF($E$14=2011,Estado!$DA11,IF($E$14=2010,Estado!$DY11,IF($E$14=2009,Estado!$EW11,IF('Localidades1,1'!$E$14=2008,Estado!$FU11,IF($E$14=2013,Estado!$BE11))))))</f>
        <v>53.829999999999963</v>
      </c>
      <c r="Q160" s="125">
        <f>IF($E$14=2012,Estado!CD11,IF($E$14=2011,Estado!DB11,IF($E$14=2010,Estado!DZ11,IF($E$14=2009,Estado!EX11,IF('Localidades1,1'!$E$14=2008,Estado!FV11,IF($E$14=2013,Estado!BF11))))))</f>
        <v>0.11258700000000001</v>
      </c>
      <c r="R160" s="124">
        <f>IF($E$14=2012,Estado!$CE11,IF($E$14=2011,Estado!$DC11,IF($E$14=2010,Estado!$EA11,IF($E$14=2009,Estado!$EY11,IF('Localidades1,1'!$E$14=2008,Estado!$FW11,IF($E$14=2013,Estado!$BG11))))))</f>
        <v>85.700000000000287</v>
      </c>
      <c r="S160" s="125">
        <f>IF($E$14=2012,Estado!CF11,IF($E$14=2011,Estado!DD11,IF($E$14=2010,Estado!EB11,IF($E$14=2009,Estado!EZ11,IF('Localidades1,1'!$E$14=2008,Estado!FX11,IF($E$14=2013,Estado!BH11))))))</f>
        <v>0.17924399999999999</v>
      </c>
      <c r="T160" s="124">
        <f>IF($E$14=2012,Estado!$CG11,IF($E$14=2011,Estado!$DE11,IF($E$14=2010,Estado!$EC11,IF($E$14=2009,Estado!$FA11,IF('Localidades1,1'!$E$14=2008,Estado!$FY11,IF($E$14=2013,Estado!$BI11))))))</f>
        <v>338.59000000000066</v>
      </c>
      <c r="U160" s="125">
        <f>IF($E$14=2012,Estado!CH11,IF($E$14=2011,Estado!DF11,IF($E$14=2010,Estado!ED11,IF($E$14=2009,Estado!FB11,IF('Localidades1,1'!$E$14=2008,Estado!FZ11,IF($E$14=2013,Estado!BJ11))))))</f>
        <v>0.70816900000000005</v>
      </c>
    </row>
    <row r="161" spans="3:21" s="124" customFormat="1" x14ac:dyDescent="0.25">
      <c r="C161" s="132" t="s">
        <v>12</v>
      </c>
      <c r="D161" s="124">
        <f>IF($E$14=2012,Estado!BQ12,IF($E$14=2011,Estado!CO12,IF($E$14=2010,Estado!DM12,IF($E$14=2009,Estado!EK12,IF('Localidades1,1'!$E$14=2008,Estado!FI12,IF($E$14=2013,Estado!AS12))))))</f>
        <v>57.02</v>
      </c>
      <c r="E161" s="125">
        <f>IF($E$14=2012,Estado!BR12,IF($E$14=2011,Estado!CP12,IF($E$14=2010,Estado!DN12,IF($E$14=2009,Estado!EL12,IF('Localidades1,1'!$E$14=2008,Estado!FJ12,IF($E$14=2013,Estado!AT12))))))</f>
        <v>0.81597023468803653</v>
      </c>
      <c r="F161" s="124">
        <f>IF($E$14=2012,Estado!$BS12,IF($E$14=2011,Estado!$CQ12,IF($E$14=2010,Estado!$DO12,IF($E$14=2009,Estado!$EM12,IF('Localidades1,1'!$E$14=2008,Estado!$FK12,IF($E$14=2013,Estado!$AU12))))))</f>
        <v>8.2999999999999989</v>
      </c>
      <c r="G161" s="125">
        <f>IF($E$14=2012,Estado!BT12,IF($E$14=2011,Estado!CR12,IF($E$14=2010,Estado!DP12,IF($E$14=2009,Estado!EN12,IF('Localidades1,1'!$E$14=2008,Estado!FL12,IF($E$14=2013,Estado!AV12))))))</f>
        <v>0.11877504293073837</v>
      </c>
      <c r="H161" s="124">
        <f>IF($E$14=2012,Estado!$BU12,IF($E$14=2011,Estado!$CS12,IF($E$14=2010,Estado!$DQ12,IF($E$14=2009,Estado!$EO12,IF('Localidades1,1'!$E$14=2008,Estado!$FM12,IF($E$14=2013,Estado!$AW12))))))</f>
        <v>4.5599999999999987</v>
      </c>
      <c r="I161" s="125">
        <f>IF($E$14=2012,Estado!BV12,IF($E$14=2011,Estado!CT12,IF($E$14=2010,Estado!DR12,IF($E$14=2009,Estado!EP12,IF('Localidades1,1'!$E$14=2008,Estado!FN12,IF($E$14=2013,Estado!AX12))))))</f>
        <v>6.5254722381224928E-2</v>
      </c>
      <c r="J161" s="124">
        <f>IF($E$14=2012,Estado!$BW12,IF($E$14=2011,Estado!$CU12,IF($E$14=2010,Estado!$DS12,IF($E$14=2009,Estado!$EQ12,IF('Localidades1,1'!$E$14=2008,Estado!$FO12,IF($E$14=2013,Estado!$AY12))))))</f>
        <v>46.630000000000017</v>
      </c>
      <c r="K161" s="125">
        <f>IF($E$14=2012,Estado!BX12,IF($E$14=2011,Estado!CV12,IF($E$14=2010,Estado!DT12,IF($E$14=2009,Estado!ER12,IF('Localidades1,1'!$E$14=2008,Estado!FP12,IF($E$14=2013,Estado!AZ12))))))</f>
        <v>0.67687600000000003</v>
      </c>
      <c r="L161" s="124">
        <f>IF($E$14=2012,Estado!BY12,IF($E$14=2011,Estado!$CW12,IF($E$14=2010,Estado!$DU12,IF($E$14=2009,Estado!$ES12,IF('Localidades1,1'!$E$14=2008,Estado!$FQ12,IF($E$14=2013,Estado!$BA12))))))</f>
        <v>10.190000000000007</v>
      </c>
      <c r="M161" s="125">
        <f>IF($E$14=2012,Estado!BZ12,IF($E$14=2011,Estado!CX12,IF($E$14=2010,Estado!DV12,IF($E$14=2009,Estado!ET12,IF('Localidades1,1'!$E$14=2008,Estado!FR12,IF($E$14=2013,Estado!BB12))))))</f>
        <v>0.14791699999999999</v>
      </c>
      <c r="N161" s="124">
        <f>IF($E$14=2012,Estado!$CA12,IF($E$14=2011,Estado!$CY12,IF($E$14=2010,Estado!$DW12,IF($E$14=2009,Estado!$EU12,IF('Localidades1,1'!$E$14=2008,Estado!$FS12,IF($E$14=2013,Estado!$BC12))))))</f>
        <v>12.070000000000004</v>
      </c>
      <c r="O161" s="125">
        <f>IF($E$14=2012,Estado!CB12,IF($E$14=2011,Estado!CZ12,IF($E$14=2010,Estado!DX12,IF($E$14=2009,Estado!EV12,IF('Localidades1,1'!$E$14=2008,Estado!FT12,IF($E$14=2013,Estado!BD12))))))</f>
        <v>0.175207</v>
      </c>
      <c r="P161" s="124">
        <f>IF($E$14=2012,Estado!CC12,IF($E$14=2011,Estado!$DA12,IF($E$14=2010,Estado!$DY12,IF($E$14=2009,Estado!$EW12,IF('Localidades1,1'!$E$14=2008,Estado!$FU12,IF($E$14=2013,Estado!$BE12))))))</f>
        <v>59.440000000000062</v>
      </c>
      <c r="Q161" s="125">
        <f>IF($E$14=2012,Estado!CD12,IF($E$14=2011,Estado!DB12,IF($E$14=2010,Estado!DZ12,IF($E$14=2009,Estado!EX12,IF('Localidades1,1'!$E$14=2008,Estado!FV12,IF($E$14=2013,Estado!BF12))))))</f>
        <v>0.307342</v>
      </c>
      <c r="R161" s="124">
        <f>IF($E$14=2012,Estado!$CE12,IF($E$14=2011,Estado!$DC12,IF($E$14=2010,Estado!$EA12,IF($E$14=2009,Estado!$EY12,IF('Localidades1,1'!$E$14=2008,Estado!$FW12,IF($E$14=2013,Estado!$BG12))))))</f>
        <v>35.650000000000006</v>
      </c>
      <c r="S161" s="125">
        <f>IF($E$14=2012,Estado!CF12,IF($E$14=2011,Estado!DD12,IF($E$14=2010,Estado!EB12,IF($E$14=2009,Estado!EZ12,IF('Localidades1,1'!$E$14=2008,Estado!FX12,IF($E$14=2013,Estado!BH12))))))</f>
        <v>0.184333</v>
      </c>
      <c r="T161" s="124">
        <f>IF($E$14=2012,Estado!$CG12,IF($E$14=2011,Estado!$DE12,IF($E$14=2010,Estado!$EC12,IF($E$14=2009,Estado!$FA12,IF('Localidades1,1'!$E$14=2008,Estado!$FY12,IF($E$14=2013,Estado!$BI12))))))</f>
        <v>98.30999999999996</v>
      </c>
      <c r="U161" s="125">
        <f>IF($E$14=2012,Estado!CH12,IF($E$14=2011,Estado!DF12,IF($E$14=2010,Estado!ED12,IF($E$14=2009,Estado!FB12,IF('Localidades1,1'!$E$14=2008,Estado!FZ12,IF($E$14=2013,Estado!BJ12))))))</f>
        <v>0.50832500000000003</v>
      </c>
    </row>
    <row r="162" spans="3:21" s="124" customFormat="1" x14ac:dyDescent="0.25">
      <c r="C162" s="132" t="s">
        <v>13</v>
      </c>
      <c r="D162" s="124">
        <f>IF($E$14=2012,Estado!$BQ13,IF($E$14=2011,Estado!$CO13,IF($E$14=2010,Estado!$DM13,IF($E$14=2009,Estado!$EK13,IF('Localidades1,1'!$E$14=2008,Estado!$FI13,IF($E$14=2013,Estado!$AS13))))))</f>
        <v>62.510000000000005</v>
      </c>
      <c r="E162" s="125">
        <f>IF($E$14=2012,Estado!BR13,IF($E$14=2011,Estado!CP13,IF($E$14=2010,Estado!DN13,IF($E$14=2009,Estado!EL13,IF('Localidades1,1'!$E$14=2008,Estado!FJ13,IF($E$14=2013,Estado!AT13))))))</f>
        <v>0.60542372881355955</v>
      </c>
      <c r="F162" s="124">
        <f>IF($E$14=2012,Estado!$BS13,IF($E$14=2011,Estado!$CQ13,IF($E$14=2010,Estado!$DO13,IF($E$14=2009,Estado!$EM13,IF('Localidades1,1'!$E$14=2008,Estado!$FK13,IF($E$14=2013,Estado!$AU13))))))</f>
        <v>11.379999999999997</v>
      </c>
      <c r="G162" s="125">
        <f>IF($E$14=2012,Estado!BT13,IF($E$14=2011,Estado!CR13,IF($E$14=2010,Estado!DP13,IF($E$14=2009,Estado!EN13,IF('Localidades1,1'!$E$14=2008,Estado!FL13,IF($E$14=2013,Estado!AV13))))))</f>
        <v>0.1102179176755448</v>
      </c>
      <c r="H162" s="124">
        <f>IF($E$14=2012,Estado!$BU13,IF($E$14=2011,Estado!$CS13,IF($E$14=2010,Estado!$DQ13,IF($E$14=2009,Estado!$EO13,IF('Localidades1,1'!$E$14=2008,Estado!$FM13,IF($E$14=2013,Estado!$AW13))))))</f>
        <v>29.359999999999971</v>
      </c>
      <c r="I162" s="125">
        <f>IF($E$14=2012,Estado!BV13,IF($E$14=2011,Estado!CT13,IF($E$14=2010,Estado!DR13,IF($E$14=2009,Estado!EP13,IF('Localidades1,1'!$E$14=2008,Estado!FN13,IF($E$14=2013,Estado!AX13))))))</f>
        <v>0.28435835351089567</v>
      </c>
      <c r="J162" s="124">
        <f>IF($E$14=2012,Estado!$BW13,IF($E$14=2011,Estado!$CU13,IF($E$14=2010,Estado!$DS13,IF($E$14=2009,Estado!$EQ13,IF('Localidades1,1'!$E$14=2008,Estado!$FO13,IF($E$14=2013,Estado!$AY13))))))</f>
        <v>90.879999999999939</v>
      </c>
      <c r="K162" s="125">
        <f>IF($E$14=2012,Estado!BX13,IF($E$14=2011,Estado!CV13,IF($E$14=2010,Estado!DT13,IF($E$14=2009,Estado!ER13,IF('Localidades1,1'!$E$14=2008,Estado!FP13,IF($E$14=2013,Estado!AZ13))))))</f>
        <v>0.55590899999999999</v>
      </c>
      <c r="L162" s="124">
        <f>IF($E$14=2012,Estado!BY13,IF($E$14=2011,Estado!$CW13,IF($E$14=2010,Estado!$DU13,IF($E$14=2009,Estado!$ES13,IF('Localidades1,1'!$E$14=2008,Estado!$FQ13,IF($E$14=2013,Estado!$BA13))))))</f>
        <v>17.850000000000001</v>
      </c>
      <c r="M162" s="125">
        <f>IF($E$14=2012,Estado!BZ13,IF($E$14=2011,Estado!CX13,IF($E$14=2010,Estado!DV13,IF($E$14=2009,Estado!ET13,IF('Localidades1,1'!$E$14=2008,Estado!FR13,IF($E$14=2013,Estado!BB13))))))</f>
        <v>0.10918799999999999</v>
      </c>
      <c r="N162" s="124">
        <f>IF($E$14=2012,Estado!$CA13,IF($E$14=2011,Estado!$CY13,IF($E$14=2010,Estado!$DW13,IF($E$14=2009,Estado!$EU13,IF('Localidades1,1'!$E$14=2008,Estado!$FS13,IF($E$14=2013,Estado!$BC13))))))</f>
        <v>54.750000000000043</v>
      </c>
      <c r="O162" s="125">
        <f>IF($E$14=2012,Estado!CB13,IF($E$14=2011,Estado!CZ13,IF($E$14=2010,Estado!DX13,IF($E$14=2009,Estado!EV13,IF('Localidades1,1'!$E$14=2008,Estado!FT13,IF($E$14=2013,Estado!BD13))))))</f>
        <v>0.33490300000000001</v>
      </c>
      <c r="P162" s="124">
        <f>IF($E$14=2012,Estado!CC13,IF($E$14=2011,Estado!$DA13,IF($E$14=2010,Estado!$DY13,IF($E$14=2009,Estado!$EW13,IF('Localidades1,1'!$E$14=2008,Estado!$FU13,IF($E$14=2013,Estado!$BE13))))))</f>
        <v>112.56999999999985</v>
      </c>
      <c r="Q162" s="125">
        <f>IF($E$14=2012,Estado!CD13,IF($E$14=2011,Estado!DB13,IF($E$14=2010,Estado!DZ13,IF($E$14=2009,Estado!EX13,IF('Localidades1,1'!$E$14=2008,Estado!FV13,IF($E$14=2013,Estado!BF13))))))</f>
        <v>0.20272999999999999</v>
      </c>
      <c r="R162" s="124">
        <f>IF($E$14=2012,Estado!$CE13,IF($E$14=2011,Estado!$DC13,IF($E$14=2010,Estado!$EA13,IF($E$14=2009,Estado!$EY13,IF('Localidades1,1'!$E$14=2008,Estado!$FW13,IF($E$14=2013,Estado!$BG13))))))</f>
        <v>89.300000000000111</v>
      </c>
      <c r="S162" s="125">
        <f>IF($E$14=2012,Estado!CF13,IF($E$14=2011,Estado!DD13,IF($E$14=2010,Estado!EB13,IF($E$14=2009,Estado!EZ13,IF('Localidades1,1'!$E$14=2008,Estado!FX13,IF($E$14=2013,Estado!BH13))))))</f>
        <v>0.16082299999999999</v>
      </c>
      <c r="T162" s="124">
        <f>IF($E$14=2012,Estado!$CG13,IF($E$14=2011,Estado!$DE13,IF($E$14=2010,Estado!$EC13,IF($E$14=2009,Estado!$FA13,IF('Localidades1,1'!$E$14=2008,Estado!$FY13,IF($E$14=2013,Estado!$BI13))))))</f>
        <v>353.40000000000208</v>
      </c>
      <c r="U162" s="125">
        <f>IF($E$14=2012,Estado!CH13,IF($E$14=2011,Estado!DF13,IF($E$14=2010,Estado!ED13,IF($E$14=2009,Estado!FB13,IF('Localidades1,1'!$E$14=2008,Estado!FZ13,IF($E$14=2013,Estado!BJ13))))))</f>
        <v>0.63644699999999998</v>
      </c>
    </row>
    <row r="163" spans="3:21" s="124" customFormat="1" x14ac:dyDescent="0.25">
      <c r="C163" s="132" t="s">
        <v>14</v>
      </c>
      <c r="D163" s="124">
        <f>IF($E$14=2012,Estado!$BQ14,IF($E$14=2011,Estado!$CO14,IF($E$14=2010,Estado!$DM14,IF($E$14=2009,Estado!$EK14,IF('Localidades1,1'!$E$14=2008,Estado!$FI14,IF($E$14=2013,Estado!$AS14))))))</f>
        <v>248.6999999999997</v>
      </c>
      <c r="E163" s="125">
        <f>IF($E$14=2012,Estado!BR14,IF($E$14=2011,Estado!CP14,IF($E$14=2010,Estado!DN14,IF($E$14=2009,Estado!EL14,IF('Localidades1,1'!$E$14=2008,Estado!FJ14,IF($E$14=2013,Estado!AT14))))))</f>
        <v>0.74510156390436788</v>
      </c>
      <c r="F163" s="124">
        <f>IF($E$14=2012,Estado!$BS14,IF($E$14=2011,Estado!$CQ14,IF($E$14=2010,Estado!$DO14,IF($E$14=2009,Estado!$EM14,IF('Localidades1,1'!$E$14=2008,Estado!$FK14,IF($E$14=2013,Estado!$AU14))))))</f>
        <v>39.530000000000008</v>
      </c>
      <c r="G163" s="125">
        <f>IF($E$14=2012,Estado!BT14,IF($E$14=2011,Estado!CR14,IF($E$14=2010,Estado!DP14,IF($E$14=2009,Estado!EN14,IF('Localidades1,1'!$E$14=2008,Estado!FL14,IF($E$14=2013,Estado!AV14))))))</f>
        <v>0.11843130205524609</v>
      </c>
      <c r="H163" s="124">
        <f>IF($E$14=2012,Estado!$BU14,IF($E$14=2011,Estado!$CS14,IF($E$14=2010,Estado!$DQ14,IF($E$14=2009,Estado!$EO14,IF('Localidades1,1'!$E$14=2008,Estado!$FM14,IF($E$14=2013,Estado!$AW14))))))</f>
        <v>45.550000000000033</v>
      </c>
      <c r="I163" s="125">
        <f>IF($E$14=2012,Estado!BV14,IF($E$14=2011,Estado!CT14,IF($E$14=2010,Estado!DR14,IF($E$14=2009,Estado!EP14,IF('Localidades1,1'!$E$14=2008,Estado!FN14,IF($E$14=2013,Estado!AX14))))))</f>
        <v>0.13646713404038607</v>
      </c>
      <c r="J163" s="124">
        <f>IF($E$14=2012,Estado!$BW14,IF($E$14=2011,Estado!$CU14,IF($E$14=2010,Estado!$DS14,IF($E$14=2009,Estado!$EQ14,IF('Localidades1,1'!$E$14=2008,Estado!$FO14,IF($E$14=2013,Estado!$AY14))))))</f>
        <v>208.89000000000027</v>
      </c>
      <c r="K163" s="125">
        <f>IF($E$14=2012,Estado!BX14,IF($E$14=2011,Estado!CV14,IF($E$14=2010,Estado!DT14,IF($E$14=2009,Estado!ER14,IF('Localidades1,1'!$E$14=2008,Estado!FP14,IF($E$14=2013,Estado!AZ14))))))</f>
        <v>0.57913999999999999</v>
      </c>
      <c r="L163" s="124">
        <f>IF($E$14=2012,Estado!BY14,IF($E$14=2011,Estado!$CW14,IF($E$14=2010,Estado!$DU14,IF($E$14=2009,Estado!$ES14,IF('Localidades1,1'!$E$14=2008,Estado!$FQ14,IF($E$14=2013,Estado!$BA14))))))</f>
        <v>58.220000000000091</v>
      </c>
      <c r="M163" s="125">
        <f>IF($E$14=2012,Estado!BZ14,IF($E$14=2011,Estado!CX14,IF($E$14=2010,Estado!DV14,IF($E$14=2009,Estado!ET14,IF('Localidades1,1'!$E$14=2008,Estado!FR14,IF($E$14=2013,Estado!BB14))))))</f>
        <v>0.161413</v>
      </c>
      <c r="N163" s="124">
        <f>IF($E$14=2012,Estado!$CA14,IF($E$14=2011,Estado!$CY14,IF($E$14=2010,Estado!$DW14,IF($E$14=2009,Estado!$EU14,IF('Localidades1,1'!$E$14=2008,Estado!$FS14,IF($E$14=2013,Estado!$BC14))))))</f>
        <v>93.580000000000013</v>
      </c>
      <c r="O163" s="125">
        <f>IF($E$14=2012,Estado!CB14,IF($E$14=2011,Estado!CZ14,IF($E$14=2010,Estado!DX14,IF($E$14=2009,Estado!EV14,IF('Localidades1,1'!$E$14=2008,Estado!FT14,IF($E$14=2013,Estado!BD14))))))</f>
        <v>0.25944699999999998</v>
      </c>
      <c r="P163" s="124">
        <f>IF($E$14=2012,Estado!CC14,IF($E$14=2011,Estado!$DA14,IF($E$14=2010,Estado!$DY14,IF($E$14=2009,Estado!$EW14,IF('Localidades1,1'!$E$14=2008,Estado!$FU14,IF($E$14=2013,Estado!$BE14))))))</f>
        <v>158.03000000000006</v>
      </c>
      <c r="Q163" s="125">
        <f>IF($E$14=2012,Estado!CD14,IF($E$14=2011,Estado!DB14,IF($E$14=2010,Estado!DZ14,IF($E$14=2009,Estado!EX14,IF('Localidades1,1'!$E$14=2008,Estado!FV14,IF($E$14=2013,Estado!BF14))))))</f>
        <v>0.16611999999999999</v>
      </c>
      <c r="R163" s="124">
        <f>IF($E$14=2012,Estado!$CE14,IF($E$14=2011,Estado!$DC14,IF($E$14=2010,Estado!$EA14,IF($E$14=2009,Estado!$EY14,IF('Localidades1,1'!$E$14=2008,Estado!$FW14,IF($E$14=2013,Estado!$BG14))))))</f>
        <v>231.97000000000415</v>
      </c>
      <c r="S163" s="125">
        <f>IF($E$14=2012,Estado!CF14,IF($E$14=2011,Estado!DD14,IF($E$14=2010,Estado!EB14,IF($E$14=2009,Estado!EZ14,IF('Localidades1,1'!$E$14=2008,Estado!FX14,IF($E$14=2013,Estado!BH14))))))</f>
        <v>0.24384500000000001</v>
      </c>
      <c r="T163" s="124">
        <f>IF($E$14=2012,Estado!$CG14,IF($E$14=2011,Estado!$DE14,IF($E$14=2010,Estado!$EC14,IF($E$14=2009,Estado!$FA14,IF('Localidades1,1'!$E$14=2008,Estado!$FY14,IF($E$14=2013,Estado!$BI14))))))</f>
        <v>561.29999999999939</v>
      </c>
      <c r="U163" s="125">
        <f>IF($E$14=2012,Estado!CH14,IF($E$14=2011,Estado!DF14,IF($E$14=2010,Estado!ED14,IF($E$14=2009,Estado!FB14,IF('Localidades1,1'!$E$14=2008,Estado!FZ14,IF($E$14=2013,Estado!BJ14))))))</f>
        <v>0.59003499999999998</v>
      </c>
    </row>
    <row r="164" spans="3:21" s="124" customFormat="1" x14ac:dyDescent="0.25">
      <c r="C164" s="132" t="s">
        <v>15</v>
      </c>
      <c r="D164" s="124">
        <f>IF($E$14=2012,Estado!$BQ15,IF($E$14=2011,Estado!$CO15,IF($E$14=2010,Estado!$DM15,IF($E$14=2009,Estado!$EK15,IF('Localidades1,1'!$E$14=2008,Estado!$FI15,IF($E$14=2013,Estado!$AS15))))))</f>
        <v>251.0000000000004</v>
      </c>
      <c r="E164" s="125">
        <f>IF($E$14=2012,Estado!BR15,IF($E$14=2011,Estado!CP15,IF($E$14=2010,Estado!DN15,IF($E$14=2009,Estado!EL15,IF('Localidades1,1'!$E$14=2008,Estado!FJ15,IF($E$14=2013,Estado!AT15))))))</f>
        <v>0.73077706932192066</v>
      </c>
      <c r="F164" s="124">
        <f>IF($E$14=2012,Estado!$BS15,IF($E$14=2011,Estado!$CQ15,IF($E$14=2010,Estado!$DO15,IF($E$14=2009,Estado!$EM15,IF('Localidades1,1'!$E$14=2008,Estado!$FK15,IF($E$14=2013,Estado!$AU15))))))</f>
        <v>52.220000000000013</v>
      </c>
      <c r="G164" s="125">
        <f>IF($E$14=2012,Estado!BT15,IF($E$14=2011,Estado!CR15,IF($E$14=2010,Estado!DP15,IF($E$14=2009,Estado!EN15,IF('Localidades1,1'!$E$14=2008,Estado!FL15,IF($E$14=2013,Estado!AV15))))))</f>
        <v>0.15203656796809023</v>
      </c>
      <c r="H164" s="124">
        <f>IF($E$14=2012,Estado!$BU15,IF($E$14=2011,Estado!$CS15,IF($E$14=2010,Estado!$DQ15,IF($E$14=2009,Estado!$EO15,IF('Localidades1,1'!$E$14=2008,Estado!$FM15,IF($E$14=2013,Estado!$AW15))))))</f>
        <v>40.249999999999993</v>
      </c>
      <c r="I164" s="125">
        <f>IF($E$14=2012,Estado!BV15,IF($E$14=2011,Estado!CT15,IF($E$14=2010,Estado!DR15,IF($E$14=2009,Estado!EP15,IF('Localidades1,1'!$E$14=2008,Estado!FN15,IF($E$14=2013,Estado!AX15))))))</f>
        <v>0.11718636270998906</v>
      </c>
      <c r="J164" s="124">
        <f>IF($E$14=2012,Estado!$BW15,IF($E$14=2011,Estado!$CU15,IF($E$14=2010,Estado!$DS15,IF($E$14=2009,Estado!$EQ15,IF('Localidades1,1'!$E$14=2008,Estado!$FO15,IF($E$14=2013,Estado!$AY15))))))</f>
        <v>107.82000000000009</v>
      </c>
      <c r="K164" s="125">
        <f>IF($E$14=2012,Estado!BX15,IF($E$14=2011,Estado!CV15,IF($E$14=2010,Estado!DT15,IF($E$14=2009,Estado!ER15,IF('Localidades1,1'!$E$14=2008,Estado!FP15,IF($E$14=2013,Estado!AZ15))))))</f>
        <v>0.530532</v>
      </c>
      <c r="L164" s="124">
        <f>IF($E$14=2012,Estado!BY15,IF($E$14=2011,Estado!$CW15,IF($E$14=2010,Estado!$DU15,IF($E$14=2009,Estado!$ES15,IF('Localidades1,1'!$E$14=2008,Estado!$FQ15,IF($E$14=2013,Estado!$BA15))))))</f>
        <v>26.240000000000002</v>
      </c>
      <c r="M164" s="125">
        <f>IF($E$14=2012,Estado!BZ15,IF($E$14=2011,Estado!CX15,IF($E$14=2010,Estado!DV15,IF($E$14=2009,Estado!ET15,IF('Localidades1,1'!$E$14=2008,Estado!FR15,IF($E$14=2013,Estado!BB15))))))</f>
        <v>0.12911500000000001</v>
      </c>
      <c r="N164" s="124">
        <f>IF($E$14=2012,Estado!$CA15,IF($E$14=2011,Estado!$CY15,IF($E$14=2010,Estado!$DW15,IF($E$14=2009,Estado!$EU15,IF('Localidades1,1'!$E$14=2008,Estado!$FS15,IF($E$14=2013,Estado!$BC15))))))</f>
        <v>69.17000000000003</v>
      </c>
      <c r="O164" s="125">
        <f>IF($E$14=2012,Estado!CB15,IF($E$14=2011,Estado!CZ15,IF($E$14=2010,Estado!DX15,IF($E$14=2009,Estado!EV15,IF('Localidades1,1'!$E$14=2008,Estado!FT15,IF($E$14=2013,Estado!BD15))))))</f>
        <v>0.34035300000000002</v>
      </c>
      <c r="P164" s="124">
        <f>IF($E$14=2012,Estado!CC15,IF($E$14=2011,Estado!$DA15,IF($E$14=2010,Estado!$DY15,IF($E$14=2009,Estado!$EW15,IF('Localidades1,1'!$E$14=2008,Estado!$FU15,IF($E$14=2013,Estado!$BE15))))))</f>
        <v>120.92999999999988</v>
      </c>
      <c r="Q164" s="125">
        <f>IF($E$14=2012,Estado!CD15,IF($E$14=2011,Estado!DB15,IF($E$14=2010,Estado!DZ15,IF($E$14=2009,Estado!EX15,IF('Localidades1,1'!$E$14=2008,Estado!FV15,IF($E$14=2013,Estado!BF15))))))</f>
        <v>0.31174800000000003</v>
      </c>
      <c r="R164" s="124">
        <f>IF($E$14=2012,Estado!$CE15,IF($E$14=2011,Estado!$DC15,IF($E$14=2010,Estado!$EA15,IF($E$14=2009,Estado!$EY15,IF('Localidades1,1'!$E$14=2008,Estado!$FW15,IF($E$14=2013,Estado!$BG15))))))</f>
        <v>83.670000000000243</v>
      </c>
      <c r="S164" s="125">
        <f>IF($E$14=2012,Estado!CF15,IF($E$14=2011,Estado!DD15,IF($E$14=2010,Estado!EB15,IF($E$14=2009,Estado!EZ15,IF('Localidades1,1'!$E$14=2008,Estado!FX15,IF($E$14=2013,Estado!BH15))))))</f>
        <v>0.215694</v>
      </c>
      <c r="T164" s="124">
        <f>IF($E$14=2012,Estado!$CG15,IF($E$14=2011,Estado!$DE15,IF($E$14=2010,Estado!$EC15,IF($E$14=2009,Estado!$FA15,IF('Localidades1,1'!$E$14=2008,Estado!$FY15,IF($E$14=2013,Estado!$BI15))))))</f>
        <v>183.31000000000051</v>
      </c>
      <c r="U164" s="125">
        <f>IF($E$14=2012,Estado!CH15,IF($E$14=2011,Estado!DF15,IF($E$14=2010,Estado!ED15,IF($E$14=2009,Estado!FB15,IF('Localidades1,1'!$E$14=2008,Estado!FZ15,IF($E$14=2013,Estado!BJ15))))))</f>
        <v>0.47255799999999998</v>
      </c>
    </row>
    <row r="165" spans="3:21" s="124" customFormat="1" x14ac:dyDescent="0.25">
      <c r="C165" s="132" t="s">
        <v>16</v>
      </c>
      <c r="D165" s="124">
        <f>IF($E$14=2012,Estado!$BQ16,IF($E$14=2011,Estado!$CO16,IF($E$14=2010,Estado!$DM16,IF($E$14=2009,Estado!$EK16,IF('Localidades1,1'!$E$14=2008,Estado!$FI16,IF($E$14=2013,Estado!$AS16))))))</f>
        <v>221.53999999999994</v>
      </c>
      <c r="E165" s="125">
        <f>IF($E$14=2012,Estado!BR16,IF($E$14=2011,Estado!CP16,IF($E$14=2010,Estado!DN16,IF($E$14=2009,Estado!EL16,IF('Localidades1,1'!$E$14=2008,Estado!FJ16,IF($E$14=2013,Estado!AT16))))))</f>
        <v>0.73518284993694827</v>
      </c>
      <c r="F165" s="124">
        <f>IF($E$14=2012,Estado!$BS16,IF($E$14=2011,Estado!$CQ16,IF($E$14=2010,Estado!$DO16,IF($E$14=2009,Estado!$EM16,IF('Localidades1,1'!$E$14=2008,Estado!$FK16,IF($E$14=2013,Estado!$AU16))))))</f>
        <v>42.629999999999967</v>
      </c>
      <c r="G165" s="125">
        <f>IF($E$14=2012,Estado!BT16,IF($E$14=2011,Estado!CR16,IF($E$14=2010,Estado!DP16,IF($E$14=2009,Estado!EN16,IF('Localidades1,1'!$E$14=2008,Estado!FL16,IF($E$14=2013,Estado!AV16))))))</f>
        <v>0.14146810911263019</v>
      </c>
      <c r="H165" s="124">
        <f>IF($E$14=2012,Estado!$BU16,IF($E$14=2011,Estado!$CS16,IF($E$14=2010,Estado!$DQ16,IF($E$14=2009,Estado!$EO16,IF('Localidades1,1'!$E$14=2008,Estado!$FM16,IF($E$14=2013,Estado!$AW16))))))</f>
        <v>37.170000000000016</v>
      </c>
      <c r="I165" s="125">
        <f>IF($E$14=2012,Estado!BV16,IF($E$14=2011,Estado!CT16,IF($E$14=2010,Estado!DR16,IF($E$14=2009,Estado!EP16,IF('Localidades1,1'!$E$14=2008,Estado!FN16,IF($E$14=2013,Estado!AX16))))))</f>
        <v>0.12334904095042154</v>
      </c>
      <c r="J165" s="124">
        <f>IF($E$14=2012,Estado!$BW16,IF($E$14=2011,Estado!$CU16,IF($E$14=2010,Estado!$DS16,IF($E$14=2009,Estado!$EQ16,IF('Localidades1,1'!$E$14=2008,Estado!$FO16,IF($E$14=2013,Estado!$AY16))))))</f>
        <v>178.14000000000007</v>
      </c>
      <c r="K165" s="125">
        <f>IF($E$14=2012,Estado!BX16,IF($E$14=2011,Estado!CV16,IF($E$14=2010,Estado!DT16,IF($E$14=2009,Estado!ER16,IF('Localidades1,1'!$E$14=2008,Estado!FP16,IF($E$14=2013,Estado!AZ16))))))</f>
        <v>0.60425399999999996</v>
      </c>
      <c r="L165" s="124">
        <f>IF($E$14=2012,Estado!BY16,IF($E$14=2011,Estado!$CW16,IF($E$14=2010,Estado!$DU16,IF($E$14=2009,Estado!$ES16,IF('Localidades1,1'!$E$14=2008,Estado!$FQ16,IF($E$14=2013,Estado!$BA16))))))</f>
        <v>38.850000000000023</v>
      </c>
      <c r="M165" s="125">
        <f>IF($E$14=2012,Estado!BZ16,IF($E$14=2011,Estado!CX16,IF($E$14=2010,Estado!DV16,IF($E$14=2009,Estado!ET16,IF('Localidades1,1'!$E$14=2008,Estado!FR16,IF($E$14=2013,Estado!BB16))))))</f>
        <v>0.13178000000000001</v>
      </c>
      <c r="N165" s="124">
        <f>IF($E$14=2012,Estado!$CA16,IF($E$14=2011,Estado!$CY16,IF($E$14=2010,Estado!$DW16,IF($E$14=2009,Estado!$EU16,IF('Localidades1,1'!$E$14=2008,Estado!$FS16,IF($E$14=2013,Estado!$BC16))))))</f>
        <v>77.82000000000005</v>
      </c>
      <c r="O165" s="125">
        <f>IF($E$14=2012,Estado!CB16,IF($E$14=2011,Estado!CZ16,IF($E$14=2010,Estado!DX16,IF($E$14=2009,Estado!EV16,IF('Localidades1,1'!$E$14=2008,Estado!FT16,IF($E$14=2013,Estado!BD16))))))</f>
        <v>0.26396700000000001</v>
      </c>
      <c r="P165" s="124">
        <f>IF($E$14=2012,Estado!CC16,IF($E$14=2011,Estado!$DA16,IF($E$14=2010,Estado!$DY16,IF($E$14=2009,Estado!$EW16,IF('Localidades1,1'!$E$14=2008,Estado!$FU16,IF($E$14=2013,Estado!$BE16))))))</f>
        <v>296.4699999999998</v>
      </c>
      <c r="Q165" s="125">
        <f>IF($E$14=2012,Estado!CD16,IF($E$14=2011,Estado!DB16,IF($E$14=2010,Estado!DZ16,IF($E$14=2009,Estado!EX16,IF('Localidades1,1'!$E$14=2008,Estado!FV16,IF($E$14=2013,Estado!BF16))))))</f>
        <v>0.37575900000000001</v>
      </c>
      <c r="R165" s="124">
        <f>IF($E$14=2012,Estado!$CE16,IF($E$14=2011,Estado!$DC16,IF($E$14=2010,Estado!$EA16,IF($E$14=2009,Estado!$EY16,IF('Localidades1,1'!$E$14=2008,Estado!$FW16,IF($E$14=2013,Estado!$BG16))))))</f>
        <v>288.26999999999504</v>
      </c>
      <c r="S165" s="125">
        <f>IF($E$14=2012,Estado!CF16,IF($E$14=2011,Estado!DD16,IF($E$14=2010,Estado!EB16,IF($E$14=2009,Estado!EZ16,IF('Localidades1,1'!$E$14=2008,Estado!FX16,IF($E$14=2013,Estado!BH16))))))</f>
        <v>0.36536600000000002</v>
      </c>
      <c r="T165" s="124">
        <f>IF($E$14=2012,Estado!$CG16,IF($E$14=2011,Estado!$DE16,IF($E$14=2010,Estado!$EC16,IF($E$14=2009,Estado!$FA16,IF('Localidades1,1'!$E$14=2008,Estado!$FY16,IF($E$14=2013,Estado!$BI16))))))</f>
        <v>204.25000000000051</v>
      </c>
      <c r="U165" s="125">
        <f>IF($E$14=2012,Estado!CH16,IF($E$14=2011,Estado!DF16,IF($E$14=2010,Estado!ED16,IF($E$14=2009,Estado!FB16,IF('Localidades1,1'!$E$14=2008,Estado!FZ16,IF($E$14=2013,Estado!BJ16))))))</f>
        <v>0.25887500000000002</v>
      </c>
    </row>
    <row r="166" spans="3:21" s="124" customFormat="1" x14ac:dyDescent="0.25">
      <c r="C166" s="132" t="s">
        <v>17</v>
      </c>
      <c r="D166" s="124">
        <f>IF($E$14=2012,Estado!$BQ17,IF($E$14=2011,Estado!$CO17,IF($E$14=2010,Estado!$DM17,IF($E$14=2009,Estado!$EK17,IF('Localidades1,1'!$E$14=2008,Estado!$FI17,IF($E$14=2013,Estado!$AS17))))))</f>
        <v>303.15999999999991</v>
      </c>
      <c r="E166" s="125">
        <f>IF($E$14=2012,Estado!BR17,IF($E$14=2011,Estado!CP17,IF($E$14=2010,Estado!DN17,IF($E$14=2009,Estado!EL17,IF('Localidades1,1'!$E$14=2008,Estado!FJ17,IF($E$14=2013,Estado!AT17))))))</f>
        <v>0.71201089764667191</v>
      </c>
      <c r="F166" s="124">
        <f>IF($E$14=2012,Estado!$BS17,IF($E$14=2011,Estado!$CQ17,IF($E$14=2010,Estado!$DO17,IF($E$14=2009,Estado!$EM17,IF('Localidades1,1'!$E$14=2008,Estado!$FK17,IF($E$14=2013,Estado!$AU17))))))</f>
        <v>67.609999999999985</v>
      </c>
      <c r="G166" s="125">
        <f>IF($E$14=2012,Estado!BT17,IF($E$14=2011,Estado!CR17,IF($E$14=2010,Estado!DP17,IF($E$14=2009,Estado!EN17,IF('Localidades1,1'!$E$14=2008,Estado!FL17,IF($E$14=2013,Estado!AV17))))))</f>
        <v>0.15879092489078867</v>
      </c>
      <c r="H166" s="124">
        <f>IF($E$14=2012,Estado!$BU17,IF($E$14=2011,Estado!$CS17,IF($E$14=2010,Estado!$DQ17,IF($E$14=2009,Estado!$EO17,IF('Localidades1,1'!$E$14=2008,Estado!$FM17,IF($E$14=2013,Estado!$AW17))))))</f>
        <v>55.010000000000026</v>
      </c>
      <c r="I166" s="125">
        <f>IF($E$14=2012,Estado!BV17,IF($E$14=2011,Estado!CT17,IF($E$14=2010,Estado!DR17,IF($E$14=2009,Estado!EP17,IF('Localidades1,1'!$E$14=2008,Estado!FN17,IF($E$14=2013,Estado!AX17))))))</f>
        <v>0.12919817746253942</v>
      </c>
      <c r="J166" s="124">
        <f>IF($E$14=2012,Estado!$BW17,IF($E$14=2011,Estado!$CU17,IF($E$14=2010,Estado!$DS17,IF($E$14=2009,Estado!$EQ17,IF('Localidades1,1'!$E$14=2008,Estado!$FO17,IF($E$14=2013,Estado!$AY17))))))</f>
        <v>163.52000000000015</v>
      </c>
      <c r="K166" s="125">
        <f>IF($E$14=2012,Estado!BX17,IF($E$14=2011,Estado!CV17,IF($E$14=2010,Estado!DT17,IF($E$14=2009,Estado!ER17,IF('Localidades1,1'!$E$14=2008,Estado!FP17,IF($E$14=2013,Estado!AZ17))))))</f>
        <v>0.64624700000000002</v>
      </c>
      <c r="L166" s="124">
        <f>IF($E$14=2012,Estado!BY17,IF($E$14=2011,Estado!$CW17,IF($E$14=2010,Estado!$DU17,IF($E$14=2009,Estado!$ES17,IF('Localidades1,1'!$E$14=2008,Estado!$FQ17,IF($E$14=2013,Estado!$BA17))))))</f>
        <v>14.42</v>
      </c>
      <c r="M166" s="125">
        <f>IF($E$14=2012,Estado!BZ17,IF($E$14=2011,Estado!CX17,IF($E$14=2010,Estado!DV17,IF($E$14=2009,Estado!ET17,IF('Localidades1,1'!$E$14=2008,Estado!FR17,IF($E$14=2013,Estado!BB17))))))</f>
        <v>5.6988999999999998E-2</v>
      </c>
      <c r="N166" s="124">
        <f>IF($E$14=2012,Estado!$CA17,IF($E$14=2011,Estado!$CY17,IF($E$14=2010,Estado!$DW17,IF($E$14=2009,Estado!$EU17,IF('Localidades1,1'!$E$14=2008,Estado!$FS17,IF($E$14=2013,Estado!$BC17))))))</f>
        <v>75.089999999999989</v>
      </c>
      <c r="O166" s="125">
        <f>IF($E$14=2012,Estado!CB17,IF($E$14=2011,Estado!CZ17,IF($E$14=2010,Estado!DX17,IF($E$14=2009,Estado!EV17,IF('Localidades1,1'!$E$14=2008,Estado!FT17,IF($E$14=2013,Estado!BD17))))))</f>
        <v>0.296763</v>
      </c>
      <c r="P166" s="124">
        <f>IF($E$14=2012,Estado!CC17,IF($E$14=2011,Estado!$DA17,IF($E$14=2010,Estado!$DY17,IF($E$14=2009,Estado!$EW17,IF('Localidades1,1'!$E$14=2008,Estado!$FU17,IF($E$14=2013,Estado!$BE17))))))</f>
        <v>166.66000000000017</v>
      </c>
      <c r="Q166" s="125">
        <f>IF($E$14=2012,Estado!CD17,IF($E$14=2011,Estado!DB17,IF($E$14=2010,Estado!DZ17,IF($E$14=2009,Estado!EX17,IF('Localidades1,1'!$E$14=2008,Estado!FV17,IF($E$14=2013,Estado!BF17))))))</f>
        <v>0.15367900000000001</v>
      </c>
      <c r="R166" s="124">
        <f>IF($E$14=2012,Estado!$CE17,IF($E$14=2011,Estado!$DC17,IF($E$14=2010,Estado!$EA17,IF($E$14=2009,Estado!$EY17,IF('Localidades1,1'!$E$14=2008,Estado!$FW17,IF($E$14=2013,Estado!$BG17))))))</f>
        <v>323.10999999999882</v>
      </c>
      <c r="S166" s="125">
        <f>IF($E$14=2012,Estado!CF17,IF($E$14=2011,Estado!DD17,IF($E$14=2010,Estado!EB17,IF($E$14=2009,Estado!EZ17,IF('Localidades1,1'!$E$14=2008,Estado!FX17,IF($E$14=2013,Estado!BH17))))))</f>
        <v>0.29794300000000001</v>
      </c>
      <c r="T166" s="124">
        <f>IF($E$14=2012,Estado!$CG17,IF($E$14=2011,Estado!$DE17,IF($E$14=2010,Estado!$EC17,IF($E$14=2009,Estado!$FA17,IF('Localidades1,1'!$E$14=2008,Estado!$FY17,IF($E$14=2013,Estado!$BI17))))))</f>
        <v>594.69999999999641</v>
      </c>
      <c r="U166" s="125">
        <f>IF($E$14=2012,Estado!CH17,IF($E$14=2011,Estado!DF17,IF($E$14=2010,Estado!ED17,IF($E$14=2009,Estado!FB17,IF('Localidades1,1'!$E$14=2008,Estado!FZ17,IF($E$14=2013,Estado!BJ17))))))</f>
        <v>0.54837800000000003</v>
      </c>
    </row>
    <row r="167" spans="3:21" s="124" customFormat="1" x14ac:dyDescent="0.25">
      <c r="C167" s="132" t="s">
        <v>18</v>
      </c>
      <c r="D167" s="124">
        <f>IF($E$14=2012,Estado!$BQ18,IF($E$14=2011,Estado!$CO18,IF($E$14=2010,Estado!$DM18,IF($E$14=2009,Estado!$EK18,IF('Localidades1,1'!$E$14=2008,Estado!$FI18,IF($E$14=2013,Estado!$AS18))))))</f>
        <v>164.45999999999998</v>
      </c>
      <c r="E167" s="125">
        <f>IF($E$14=2012,Estado!BR18,IF($E$14=2011,Estado!CP18,IF($E$14=2010,Estado!DN18,IF($E$14=2009,Estado!EL18,IF('Localidades1,1'!$E$14=2008,Estado!FJ18,IF($E$14=2013,Estado!AT18))))))</f>
        <v>0.8169489841537928</v>
      </c>
      <c r="F167" s="124">
        <f>IF($E$14=2012,Estado!$BS18,IF($E$14=2011,Estado!$CQ18,IF($E$14=2010,Estado!$DO18,IF($E$14=2009,Estado!$EM18,IF('Localidades1,1'!$E$14=2008,Estado!$FK18,IF($E$14=2013,Estado!$AU18))))))</f>
        <v>19.229999999999993</v>
      </c>
      <c r="G167" s="125">
        <f>IF($E$14=2012,Estado!BT18,IF($E$14=2011,Estado!CR18,IF($E$14=2010,Estado!DP18,IF($E$14=2009,Estado!EN18,IF('Localidades1,1'!$E$14=2008,Estado!FL18,IF($E$14=2013,Estado!AV18))))))</f>
        <v>9.5524315731955689E-2</v>
      </c>
      <c r="H167" s="124">
        <f>IF($E$14=2012,Estado!$BU18,IF($E$14=2011,Estado!$CS18,IF($E$14=2010,Estado!$DQ18,IF($E$14=2009,Estado!$EO18,IF('Localidades1,1'!$E$14=2008,Estado!$FM18,IF($E$14=2013,Estado!$AW18))))))</f>
        <v>17.61999999999999</v>
      </c>
      <c r="I167" s="125">
        <f>IF($E$14=2012,Estado!BV18,IF($E$14=2011,Estado!CT18,IF($E$14=2010,Estado!DR18,IF($E$14=2009,Estado!EP18,IF('Localidades1,1'!$E$14=2008,Estado!FN18,IF($E$14=2013,Estado!AX18))))))</f>
        <v>8.7526700114251621E-2</v>
      </c>
      <c r="J167" s="124">
        <f>IF($E$14=2012,Estado!$BW18,IF($E$14=2011,Estado!$CU18,IF($E$14=2010,Estado!$DS18,IF($E$14=2009,Estado!$EQ18,IF('Localidades1,1'!$E$14=2008,Estado!$FO18,IF($E$14=2013,Estado!$AY18))))))</f>
        <v>47.629999999999974</v>
      </c>
      <c r="K167" s="125">
        <f>IF($E$14=2012,Estado!BX18,IF($E$14=2011,Estado!CV18,IF($E$14=2010,Estado!DT18,IF($E$14=2009,Estado!ER18,IF('Localidades1,1'!$E$14=2008,Estado!FP18,IF($E$14=2013,Estado!AZ18))))))</f>
        <v>0.33361400000000002</v>
      </c>
      <c r="L167" s="124">
        <f>IF($E$14=2012,Estado!BY18,IF($E$14=2011,Estado!$CW18,IF($E$14=2010,Estado!$DU18,IF($E$14=2009,Estado!$ES18,IF('Localidades1,1'!$E$14=2008,Estado!$FQ18,IF($E$14=2013,Estado!$BA18))))))</f>
        <v>19.490000000000006</v>
      </c>
      <c r="M167" s="125">
        <f>IF($E$14=2012,Estado!BZ18,IF($E$14=2011,Estado!CX18,IF($E$14=2010,Estado!DV18,IF($E$14=2009,Estado!ET18,IF('Localidades1,1'!$E$14=2008,Estado!FR18,IF($E$14=2013,Estado!BB18))))))</f>
        <v>0.136513</v>
      </c>
      <c r="N167" s="124">
        <f>IF($E$14=2012,Estado!$CA18,IF($E$14=2011,Estado!$CY18,IF($E$14=2010,Estado!$DW18,IF($E$14=2009,Estado!$EU18,IF('Localidades1,1'!$E$14=2008,Estado!$FS18,IF($E$14=2013,Estado!$BC18))))))</f>
        <v>75.649999999999949</v>
      </c>
      <c r="O167" s="125">
        <f>IF($E$14=2012,Estado!CB18,IF($E$14=2011,Estado!CZ18,IF($E$14=2010,Estado!DX18,IF($E$14=2009,Estado!EV18,IF('Localidades1,1'!$E$14=2008,Estado!FT18,IF($E$14=2013,Estado!BD18))))))</f>
        <v>0.52987300000000004</v>
      </c>
      <c r="P167" s="124">
        <f>IF($E$14=2012,Estado!CC18,IF($E$14=2011,Estado!$DA18,IF($E$14=2010,Estado!$DY18,IF($E$14=2009,Estado!$EW18,IF('Localidades1,1'!$E$14=2008,Estado!$FU18,IF($E$14=2013,Estado!$BE18))))))</f>
        <v>40.829999999999977</v>
      </c>
      <c r="Q167" s="125">
        <f>IF($E$14=2012,Estado!CD18,IF($E$14=2011,Estado!DB18,IF($E$14=2010,Estado!DZ18,IF($E$14=2009,Estado!EX18,IF('Localidades1,1'!$E$14=2008,Estado!FV18,IF($E$14=2013,Estado!BF18))))))</f>
        <v>0.130798</v>
      </c>
      <c r="R167" s="124">
        <f>IF($E$14=2012,Estado!$CE18,IF($E$14=2011,Estado!$DC18,IF($E$14=2010,Estado!$EA18,IF($E$14=2009,Estado!$EY18,IF('Localidades1,1'!$E$14=2008,Estado!$FW18,IF($E$14=2013,Estado!$BG18))))))</f>
        <v>32.29</v>
      </c>
      <c r="S167" s="125">
        <f>IF($E$14=2012,Estado!CF18,IF($E$14=2011,Estado!DD18,IF($E$14=2010,Estado!EB18,IF($E$14=2009,Estado!EZ18,IF('Localidades1,1'!$E$14=2008,Estado!FX18,IF($E$14=2013,Estado!BH18))))))</f>
        <v>0.10344100000000001</v>
      </c>
      <c r="T167" s="124">
        <f>IF($E$14=2012,Estado!$CG18,IF($E$14=2011,Estado!$DE18,IF($E$14=2010,Estado!$EC18,IF($E$14=2009,Estado!$FA18,IF('Localidades1,1'!$E$14=2008,Estado!$FY18,IF($E$14=2013,Estado!$BI18))))))</f>
        <v>239.0399999999994</v>
      </c>
      <c r="U167" s="125">
        <f>IF($E$14=2012,Estado!CH18,IF($E$14=2011,Estado!DF18,IF($E$14=2010,Estado!ED18,IF($E$14=2009,Estado!FB18,IF('Localidades1,1'!$E$14=2008,Estado!FZ18,IF($E$14=2013,Estado!BJ18))))))</f>
        <v>0.76576100000000002</v>
      </c>
    </row>
    <row r="168" spans="3:21" s="124" customFormat="1" x14ac:dyDescent="0.25">
      <c r="C168" s="132" t="s">
        <v>19</v>
      </c>
      <c r="D168" s="124">
        <f>IF($E$14=2012,Estado!$BQ19,IF($E$14=2011,Estado!$CO19,IF($E$14=2010,Estado!$DM19,IF($E$14=2009,Estado!$EK19,IF('Localidades1,1'!$E$14=2008,Estado!$FI19,IF($E$14=2013,Estado!$AS19))))))</f>
        <v>188.66000000000008</v>
      </c>
      <c r="E168" s="125">
        <f>IF($E$14=2012,Estado!BR19,IF($E$14=2011,Estado!CP19,IF($E$14=2010,Estado!DN19,IF($E$14=2009,Estado!EL19,IF('Localidades1,1'!$E$14=2008,Estado!FJ19,IF($E$14=2013,Estado!AT19))))))</f>
        <v>0.74981121577043852</v>
      </c>
      <c r="F168" s="124">
        <f>IF($E$14=2012,Estado!$BS19,IF($E$14=2011,Estado!$CQ19,IF($E$14=2010,Estado!$DO19,IF($E$14=2009,Estado!$EM19,IF('Localidades1,1'!$E$14=2008,Estado!$FK19,IF($E$14=2013,Estado!$AU19))))))</f>
        <v>48.88000000000001</v>
      </c>
      <c r="G168" s="125">
        <f>IF($E$14=2012,Estado!BT19,IF($E$14=2011,Estado!CR19,IF($E$14=2010,Estado!DP19,IF($E$14=2009,Estado!EN19,IF('Localidades1,1'!$E$14=2008,Estado!FL19,IF($E$14=2013,Estado!AV19))))))</f>
        <v>0.19426890823099238</v>
      </c>
      <c r="H168" s="124">
        <f>IF($E$14=2012,Estado!$BU19,IF($E$14=2011,Estado!$CS19,IF($E$14=2010,Estado!$DQ19,IF($E$14=2009,Estado!$EO19,IF('Localidades1,1'!$E$14=2008,Estado!$FM19,IF($E$14=2013,Estado!$AW19))))))</f>
        <v>14.069999999999995</v>
      </c>
      <c r="I168" s="125">
        <f>IF($E$14=2012,Estado!BV19,IF($E$14=2011,Estado!CT19,IF($E$14=2010,Estado!DR19,IF($E$14=2009,Estado!EP19,IF('Localidades1,1'!$E$14=2008,Estado!FN19,IF($E$14=2013,Estado!AX19))))))</f>
        <v>5.591987599856918E-2</v>
      </c>
      <c r="J168" s="124">
        <f>IF($E$14=2012,Estado!$BW19,IF($E$14=2011,Estado!$CU19,IF($E$14=2010,Estado!$DS19,IF($E$14=2009,Estado!$EQ19,IF('Localidades1,1'!$E$14=2008,Estado!$FO19,IF($E$14=2013,Estado!$AY19))))))</f>
        <v>80.370000000000118</v>
      </c>
      <c r="K168" s="125">
        <f>IF($E$14=2012,Estado!BX19,IF($E$14=2011,Estado!CV19,IF($E$14=2010,Estado!DT19,IF($E$14=2009,Estado!ER19,IF('Localidades1,1'!$E$14=2008,Estado!FP19,IF($E$14=2013,Estado!AZ19))))))</f>
        <v>0.48901699999999998</v>
      </c>
      <c r="L168" s="124">
        <f>IF($E$14=2012,Estado!BY19,IF($E$14=2011,Estado!$CW19,IF($E$14=2010,Estado!$DU19,IF($E$14=2009,Estado!$ES19,IF('Localidades1,1'!$E$14=2008,Estado!$FQ19,IF($E$14=2013,Estado!$BA19))))))</f>
        <v>13.200000000000001</v>
      </c>
      <c r="M168" s="125">
        <f>IF($E$14=2012,Estado!BZ19,IF($E$14=2011,Estado!CX19,IF($E$14=2010,Estado!DV19,IF($E$14=2009,Estado!ET19,IF('Localidades1,1'!$E$14=2008,Estado!FR19,IF($E$14=2013,Estado!BB19))))))</f>
        <v>8.0315999999999999E-2</v>
      </c>
      <c r="N168" s="124">
        <f>IF($E$14=2012,Estado!$CA19,IF($E$14=2011,Estado!$CY19,IF($E$14=2010,Estado!$DW19,IF($E$14=2009,Estado!$EU19,IF('Localidades1,1'!$E$14=2008,Estado!$FS19,IF($E$14=2013,Estado!$BC19))))))</f>
        <v>70.779999999999959</v>
      </c>
      <c r="O168" s="125">
        <f>IF($E$14=2012,Estado!CB19,IF($E$14=2011,Estado!CZ19,IF($E$14=2010,Estado!DX19,IF($E$14=2009,Estado!EV19,IF('Localidades1,1'!$E$14=2008,Estado!FT19,IF($E$14=2013,Estado!BD19))))))</f>
        <v>0.43066599999999999</v>
      </c>
      <c r="P168" s="124">
        <f>IF($E$14=2012,Estado!CC19,IF($E$14=2011,Estado!$DA19,IF($E$14=2010,Estado!$DY19,IF($E$14=2009,Estado!$EW19,IF('Localidades1,1'!$E$14=2008,Estado!$FU19,IF($E$14=2013,Estado!$BE19))))))</f>
        <v>67.30999999999996</v>
      </c>
      <c r="Q168" s="125">
        <f>IF($E$14=2012,Estado!CD19,IF($E$14=2011,Estado!DB19,IF($E$14=2010,Estado!DZ19,IF($E$14=2009,Estado!EX19,IF('Localidades1,1'!$E$14=2008,Estado!FV19,IF($E$14=2013,Estado!BF19))))))</f>
        <v>0.25066100000000002</v>
      </c>
      <c r="R168" s="124">
        <f>IF($E$14=2012,Estado!$CE19,IF($E$14=2011,Estado!$DC19,IF($E$14=2010,Estado!$EA19,IF($E$14=2009,Estado!$EY19,IF('Localidades1,1'!$E$14=2008,Estado!$FW19,IF($E$14=2013,Estado!$BG19))))))</f>
        <v>33.100000000000009</v>
      </c>
      <c r="S168" s="125">
        <f>IF($E$14=2012,Estado!CF19,IF($E$14=2011,Estado!DD19,IF($E$14=2010,Estado!EB19,IF($E$14=2009,Estado!EZ19,IF('Localidades1,1'!$E$14=2008,Estado!FX19,IF($E$14=2013,Estado!BH19))))))</f>
        <v>0.123264</v>
      </c>
      <c r="T168" s="124">
        <f>IF($E$14=2012,Estado!$CG19,IF($E$14=2011,Estado!$DE19,IF($E$14=2010,Estado!$EC19,IF($E$14=2009,Estado!$FA19,IF('Localidades1,1'!$E$14=2008,Estado!$FY19,IF($E$14=2013,Estado!$BI19))))))</f>
        <v>168.12000000000006</v>
      </c>
      <c r="U168" s="125">
        <f>IF($E$14=2012,Estado!CH19,IF($E$14=2011,Estado!DF19,IF($E$14=2010,Estado!ED19,IF($E$14=2009,Estado!FB19,IF('Localidades1,1'!$E$14=2008,Estado!FZ19,IF($E$14=2013,Estado!BJ19))))))</f>
        <v>0.62607500000000005</v>
      </c>
    </row>
    <row r="169" spans="3:21" s="124" customFormat="1" x14ac:dyDescent="0.25">
      <c r="C169" s="132" t="s">
        <v>20</v>
      </c>
      <c r="D169" s="124">
        <f>IF($E$14=2012,Estado!$BQ20,IF($E$14=2011,Estado!$CO20,IF($E$14=2010,Estado!$DM20,IF($E$14=2009,Estado!$EK20,IF('Localidades1,1'!$E$14=2008,Estado!$FI20,IF($E$14=2013,Estado!$AS20))))))</f>
        <v>91.010000000000076</v>
      </c>
      <c r="E169" s="125">
        <f>IF($E$14=2012,Estado!BR20,IF($E$14=2011,Estado!CP20,IF($E$14=2010,Estado!DN20,IF($E$14=2009,Estado!EL20,IF('Localidades1,1'!$E$14=2008,Estado!FJ20,IF($E$14=2013,Estado!AT20))))))</f>
        <v>0.71318862158138085</v>
      </c>
      <c r="F169" s="124">
        <f>IF($E$14=2012,Estado!$BS20,IF($E$14=2011,Estado!$CQ20,IF($E$14=2010,Estado!$DO20,IF($E$14=2009,Estado!$EM20,IF('Localidades1,1'!$E$14=2008,Estado!$FK20,IF($E$14=2013,Estado!$AU20))))))</f>
        <v>23.369999999999997</v>
      </c>
      <c r="G169" s="125">
        <f>IF($E$14=2012,Estado!BT20,IF($E$14=2011,Estado!CR20,IF($E$14=2010,Estado!DP20,IF($E$14=2009,Estado!EN20,IF('Localidades1,1'!$E$14=2008,Estado!FL20,IF($E$14=2013,Estado!AV20))))))</f>
        <v>0.1831361178591018</v>
      </c>
      <c r="H169" s="124">
        <f>IF($E$14=2012,Estado!$BU20,IF($E$14=2011,Estado!$CS20,IF($E$14=2010,Estado!$DQ20,IF($E$14=2009,Estado!$EO20,IF('Localidades1,1'!$E$14=2008,Estado!$FM20,IF($E$14=2013,Estado!$AW20))))))</f>
        <v>13.230000000000004</v>
      </c>
      <c r="I169" s="125">
        <f>IF($E$14=2012,Estado!BV20,IF($E$14=2011,Estado!CT20,IF($E$14=2010,Estado!DR20,IF($E$14=2009,Estado!EP20,IF('Localidades1,1'!$E$14=2008,Estado!FN20,IF($E$14=2013,Estado!AX20))))))</f>
        <v>0.10367526055951724</v>
      </c>
      <c r="J169" s="124">
        <f>IF($E$14=2012,Estado!$BW20,IF($E$14=2011,Estado!$CU20,IF($E$14=2010,Estado!$DS20,IF($E$14=2009,Estado!$EQ20,IF('Localidades1,1'!$E$14=2008,Estado!$FO20,IF($E$14=2013,Estado!$AY20))))))</f>
        <v>48.04</v>
      </c>
      <c r="K169" s="125">
        <f>IF($E$14=2012,Estado!BX20,IF($E$14=2011,Estado!CV20,IF($E$14=2010,Estado!DT20,IF($E$14=2009,Estado!ER20,IF('Localidades1,1'!$E$14=2008,Estado!FP20,IF($E$14=2013,Estado!AZ20))))))</f>
        <v>0.38993499999999998</v>
      </c>
      <c r="L169" s="124">
        <f>IF($E$14=2012,Estado!BY20,IF($E$14=2011,Estado!$CW20,IF($E$14=2010,Estado!$DU20,IF($E$14=2009,Estado!$ES20,IF('Localidades1,1'!$E$14=2008,Estado!$FQ20,IF($E$14=2013,Estado!$BA20))))))</f>
        <v>26.629999999999992</v>
      </c>
      <c r="M169" s="125">
        <f>IF($E$14=2012,Estado!BZ20,IF($E$14=2011,Estado!CX20,IF($E$14=2010,Estado!DV20,IF($E$14=2009,Estado!ET20,IF('Localidades1,1'!$E$14=2008,Estado!FR20,IF($E$14=2013,Estado!BB20))))))</f>
        <v>0.21615300000000001</v>
      </c>
      <c r="N169" s="124">
        <f>IF($E$14=2012,Estado!$CA20,IF($E$14=2011,Estado!$CY20,IF($E$14=2010,Estado!$DW20,IF($E$14=2009,Estado!$EU20,IF('Localidades1,1'!$E$14=2008,Estado!$FS20,IF($E$14=2013,Estado!$BC20))))))</f>
        <v>48.52999999999998</v>
      </c>
      <c r="O169" s="125">
        <f>IF($E$14=2012,Estado!CB20,IF($E$14=2011,Estado!CZ20,IF($E$14=2010,Estado!DX20,IF($E$14=2009,Estado!EV20,IF('Localidades1,1'!$E$14=2008,Estado!FT20,IF($E$14=2013,Estado!BD20))))))</f>
        <v>0.39391199999999998</v>
      </c>
      <c r="P169" s="124">
        <f>IF($E$14=2012,Estado!CC20,IF($E$14=2011,Estado!$DA20,IF($E$14=2010,Estado!$DY20,IF($E$14=2009,Estado!$EW20,IF('Localidades1,1'!$E$14=2008,Estado!$FU20,IF($E$14=2013,Estado!$BE20))))))</f>
        <v>74.150000000000063</v>
      </c>
      <c r="Q169" s="125">
        <f>IF($E$14=2012,Estado!CD20,IF($E$14=2011,Estado!DB20,IF($E$14=2010,Estado!DZ20,IF($E$14=2009,Estado!EX20,IF('Localidades1,1'!$E$14=2008,Estado!FV20,IF($E$14=2013,Estado!BF20))))))</f>
        <v>0.39449899999999999</v>
      </c>
      <c r="R169" s="124">
        <f>IF($E$14=2012,Estado!$CE20,IF($E$14=2011,Estado!$DC20,IF($E$14=2010,Estado!$EA20,IF($E$14=2009,Estado!$EY20,IF('Localidades1,1'!$E$14=2008,Estado!$FW20,IF($E$14=2013,Estado!$BG20))))))</f>
        <v>47.719999999999949</v>
      </c>
      <c r="S169" s="125">
        <f>IF($E$14=2012,Estado!CF20,IF($E$14=2011,Estado!DD20,IF($E$14=2010,Estado!EB20,IF($E$14=2009,Estado!EZ20,IF('Localidades1,1'!$E$14=2008,Estado!FX20,IF($E$14=2013,Estado!BH20))))))</f>
        <v>0.253884</v>
      </c>
      <c r="T169" s="124">
        <f>IF($E$14=2012,Estado!$CG20,IF($E$14=2011,Estado!$DE20,IF($E$14=2010,Estado!$EC20,IF($E$14=2009,Estado!$FA20,IF('Localidades1,1'!$E$14=2008,Estado!$FY20,IF($E$14=2013,Estado!$BI20))))))</f>
        <v>66.09</v>
      </c>
      <c r="U169" s="125">
        <f>IF($E$14=2012,Estado!CH20,IF($E$14=2011,Estado!DF20,IF($E$14=2010,Estado!ED20,IF($E$14=2009,Estado!FB20,IF('Localidades1,1'!$E$14=2008,Estado!FZ20,IF($E$14=2013,Estado!BJ20))))))</f>
        <v>0.35161700000000001</v>
      </c>
    </row>
    <row r="170" spans="3:21" s="124" customFormat="1" x14ac:dyDescent="0.25">
      <c r="C170" s="132" t="s">
        <v>21</v>
      </c>
      <c r="D170" s="124">
        <f>IF($E$14=2012,Estado!$BQ21,IF($E$14=2011,Estado!$CO21,IF($E$14=2010,Estado!$DM21,IF($E$14=2009,Estado!$EK21,IF('Localidades1,1'!$E$14=2008,Estado!$FI21,IF($E$14=2013,Estado!$AS21))))))</f>
        <v>44.620000000000005</v>
      </c>
      <c r="E170" s="125">
        <f>IF($E$14=2012,Estado!BR21,IF($E$14=2011,Estado!CP21,IF($E$14=2010,Estado!DN21,IF($E$14=2009,Estado!EL21,IF('Localidades1,1'!$E$14=2008,Estado!FJ21,IF($E$14=2013,Estado!AT21))))))</f>
        <v>0.6002959773980896</v>
      </c>
      <c r="F170" s="124">
        <f>IF($E$14=2012,Estado!$BS21,IF($E$14=2011,Estado!$CQ21,IF($E$14=2010,Estado!$DO21,IF($E$14=2009,Estado!$EM21,IF('Localidades1,1'!$E$14=2008,Estado!$FK21,IF($E$14=2013,Estado!$AU21))))))</f>
        <v>20.559999999999995</v>
      </c>
      <c r="G170" s="125">
        <f>IF($E$14=2012,Estado!BT21,IF($E$14=2011,Estado!CR21,IF($E$14=2010,Estado!DP21,IF($E$14=2009,Estado!EN21,IF('Localidades1,1'!$E$14=2008,Estado!FL21,IF($E$14=2013,Estado!AV21))))))</f>
        <v>0.27660433203282647</v>
      </c>
      <c r="H170" s="124">
        <f>IF($E$14=2012,Estado!$BU21,IF($E$14=2011,Estado!$CS21,IF($E$14=2010,Estado!$DQ21,IF($E$14=2009,Estado!$EO21,IF('Localidades1,1'!$E$14=2008,Estado!$FM21,IF($E$14=2013,Estado!$AW21))))))</f>
        <v>9.1499999999999986</v>
      </c>
      <c r="I170" s="125">
        <f>IF($E$14=2012,Estado!BV21,IF($E$14=2011,Estado!CT21,IF($E$14=2010,Estado!DR21,IF($E$14=2009,Estado!EP21,IF('Localidades1,1'!$E$14=2008,Estado!FN21,IF($E$14=2013,Estado!AX21))))))</f>
        <v>0.12309969056908378</v>
      </c>
      <c r="J170" s="124">
        <f>IF($E$14=2012,Estado!$BW21,IF($E$14=2011,Estado!$CU21,IF($E$14=2010,Estado!$DS21,IF($E$14=2009,Estado!$EQ21,IF('Localidades1,1'!$E$14=2008,Estado!$FO21,IF($E$14=2013,Estado!$AY21))))))</f>
        <v>22.570000000000011</v>
      </c>
      <c r="K170" s="125">
        <f>IF($E$14=2012,Estado!BX21,IF($E$14=2011,Estado!CV21,IF($E$14=2010,Estado!DT21,IF($E$14=2009,Estado!ER21,IF('Localidades1,1'!$E$14=2008,Estado!FP21,IF($E$14=2013,Estado!AZ21))))))</f>
        <v>0.325685</v>
      </c>
      <c r="L170" s="124">
        <f>IF($E$14=2012,Estado!BY21,IF($E$14=2011,Estado!$CW21,IF($E$14=2010,Estado!$DU21,IF($E$14=2009,Estado!$ES21,IF('Localidades1,1'!$E$14=2008,Estado!$FQ21,IF($E$14=2013,Estado!$BA21))))))</f>
        <v>9.2899999999999974</v>
      </c>
      <c r="M170" s="125">
        <f>IF($E$14=2012,Estado!BZ21,IF($E$14=2011,Estado!CX21,IF($E$14=2010,Estado!DV21,IF($E$14=2009,Estado!ET21,IF('Localidades1,1'!$E$14=2008,Estado!FR21,IF($E$14=2013,Estado!BB21))))))</f>
        <v>0.13405500000000001</v>
      </c>
      <c r="N170" s="124">
        <f>IF($E$14=2012,Estado!$CA21,IF($E$14=2011,Estado!$CY21,IF($E$14=2010,Estado!$DW21,IF($E$14=2009,Estado!$EU21,IF('Localidades1,1'!$E$14=2008,Estado!$FS21,IF($E$14=2013,Estado!$BC21))))))</f>
        <v>37.439999999999991</v>
      </c>
      <c r="O170" s="125">
        <f>IF($E$14=2012,Estado!CB21,IF($E$14=2011,Estado!CZ21,IF($E$14=2010,Estado!DX21,IF($E$14=2009,Estado!EV21,IF('Localidades1,1'!$E$14=2008,Estado!FT21,IF($E$14=2013,Estado!BD21))))))</f>
        <v>0.54025999999999996</v>
      </c>
      <c r="P170" s="124">
        <f>IF($E$14=2012,Estado!CC21,IF($E$14=2011,Estado!$DA21,IF($E$14=2010,Estado!$DY21,IF($E$14=2009,Estado!$EW21,IF('Localidades1,1'!$E$14=2008,Estado!$FU21,IF($E$14=2013,Estado!$BE21))))))</f>
        <v>71.020000000000039</v>
      </c>
      <c r="Q170" s="125">
        <f>IF($E$14=2012,Estado!CD21,IF($E$14=2011,Estado!DB21,IF($E$14=2010,Estado!DZ21,IF($E$14=2009,Estado!EX21,IF('Localidades1,1'!$E$14=2008,Estado!FV21,IF($E$14=2013,Estado!BF21))))))</f>
        <v>0.51445099999999999</v>
      </c>
      <c r="R170" s="124">
        <f>IF($E$14=2012,Estado!$CE21,IF($E$14=2011,Estado!$DC21,IF($E$14=2010,Estado!$EA21,IF($E$14=2009,Estado!$EY21,IF('Localidades1,1'!$E$14=2008,Estado!$FW21,IF($E$14=2013,Estado!$BG21))))))</f>
        <v>34.339999999999989</v>
      </c>
      <c r="S170" s="125">
        <f>IF($E$14=2012,Estado!CF21,IF($E$14=2011,Estado!DD21,IF($E$14=2010,Estado!EB21,IF($E$14=2009,Estado!EZ21,IF('Localidades1,1'!$E$14=2008,Estado!FX21,IF($E$14=2013,Estado!BH21))))))</f>
        <v>0.24875</v>
      </c>
      <c r="T170" s="124">
        <f>IF($E$14=2012,Estado!$CG21,IF($E$14=2011,Estado!$DE21,IF($E$14=2010,Estado!$EC21,IF($E$14=2009,Estado!$FA21,IF('Localidades1,1'!$E$14=2008,Estado!$FY21,IF($E$14=2013,Estado!$BI21))))))</f>
        <v>32.690000000000019</v>
      </c>
      <c r="U170" s="125">
        <f>IF($E$14=2012,Estado!CH21,IF($E$14=2011,Estado!DF21,IF($E$14=2010,Estado!ED21,IF($E$14=2009,Estado!FB21,IF('Localidades1,1'!$E$14=2008,Estado!FZ21,IF($E$14=2013,Estado!BJ21))))))</f>
        <v>0.23679800000000001</v>
      </c>
    </row>
    <row r="171" spans="3:21" s="124" customFormat="1" x14ac:dyDescent="0.25">
      <c r="C171" s="132" t="s">
        <v>22</v>
      </c>
      <c r="D171" s="124">
        <f>IF($E$14=2012,Estado!$BQ22,IF($E$14=2011,Estado!$CO22,IF($E$14=2010,Estado!$DM22,IF($E$14=2009,Estado!$EK22,IF('Localidades1,1'!$E$14=2008,Estado!$FI22,IF($E$14=2013,Estado!$AS22))))))</f>
        <v>255.09999999999997</v>
      </c>
      <c r="E171" s="125">
        <f>IF($E$14=2012,Estado!BR22,IF($E$14=2011,Estado!CP22,IF($E$14=2010,Estado!DN22,IF($E$14=2009,Estado!EL22,IF('Localidades1,1'!$E$14=2008,Estado!FJ22,IF($E$14=2013,Estado!AT22))))))</f>
        <v>0.79567075262780329</v>
      </c>
      <c r="F171" s="124">
        <f>IF($E$14=2012,Estado!$BS22,IF($E$14=2011,Estado!$CQ22,IF($E$14=2010,Estado!$DO22,IF($E$14=2009,Estado!$EM22,IF('Localidades1,1'!$E$14=2008,Estado!$FK22,IF($E$14=2013,Estado!$AU22))))))</f>
        <v>41.080000000000005</v>
      </c>
      <c r="G171" s="125">
        <f>IF($E$14=2012,Estado!BT22,IF($E$14=2011,Estado!CR22,IF($E$14=2010,Estado!DP22,IF($E$14=2009,Estado!EN22,IF('Localidades1,1'!$E$14=2008,Estado!FL22,IF($E$14=2013,Estado!AV22))))))</f>
        <v>0.1281307507563707</v>
      </c>
      <c r="H171" s="124">
        <f>IF($E$14=2012,Estado!$BU22,IF($E$14=2011,Estado!$CS22,IF($E$14=2010,Estado!$DQ22,IF($E$14=2009,Estado!$EO22,IF('Localidades1,1'!$E$14=2008,Estado!$FM22,IF($E$14=2013,Estado!$AW22))))))</f>
        <v>24.430000000000007</v>
      </c>
      <c r="I171" s="125">
        <f>IF($E$14=2012,Estado!BV22,IF($E$14=2011,Estado!CT22,IF($E$14=2010,Estado!DR22,IF($E$14=2009,Estado!EP22,IF('Localidades1,1'!$E$14=2008,Estado!FN22,IF($E$14=2013,Estado!AX22))))))</f>
        <v>7.6198496615826117E-2</v>
      </c>
      <c r="J171" s="124">
        <f>IF($E$14=2012,Estado!$BW22,IF($E$14=2011,Estado!$CU22,IF($E$14=2010,Estado!$DS22,IF($E$14=2009,Estado!$EQ22,IF('Localidades1,1'!$E$14=2008,Estado!$FO22,IF($E$14=2013,Estado!$AY22))))))</f>
        <v>124.05999999999987</v>
      </c>
      <c r="K171" s="125">
        <f>IF($E$14=2012,Estado!BX22,IF($E$14=2011,Estado!CV22,IF($E$14=2010,Estado!DT22,IF($E$14=2009,Estado!ER22,IF('Localidades1,1'!$E$14=2008,Estado!FP22,IF($E$14=2013,Estado!AZ22))))))</f>
        <v>0.57023299999999999</v>
      </c>
      <c r="L171" s="124">
        <f>IF($E$14=2012,Estado!BY22,IF($E$14=2011,Estado!$CW22,IF($E$14=2010,Estado!$DU22,IF($E$14=2009,Estado!$ES22,IF('Localidades1,1'!$E$14=2008,Estado!$FQ22,IF($E$14=2013,Estado!$BA22))))))</f>
        <v>35.989999999999988</v>
      </c>
      <c r="M171" s="125">
        <f>IF($E$14=2012,Estado!BZ22,IF($E$14=2011,Estado!CX22,IF($E$14=2010,Estado!DV22,IF($E$14=2009,Estado!ET22,IF('Localidades1,1'!$E$14=2008,Estado!FR22,IF($E$14=2013,Estado!BB22))))))</f>
        <v>0.16542599999999999</v>
      </c>
      <c r="N171" s="124">
        <f>IF($E$14=2012,Estado!$CA22,IF($E$14=2011,Estado!$CY22,IF($E$14=2010,Estado!$DW22,IF($E$14=2009,Estado!$EU22,IF('Localidades1,1'!$E$14=2008,Estado!$FS22,IF($E$14=2013,Estado!$BC22))))))</f>
        <v>57.509999999999977</v>
      </c>
      <c r="O171" s="125">
        <f>IF($E$14=2012,Estado!CB22,IF($E$14=2011,Estado!CZ22,IF($E$14=2010,Estado!DX22,IF($E$14=2009,Estado!EV22,IF('Localidades1,1'!$E$14=2008,Estado!FT22,IF($E$14=2013,Estado!BD22))))))</f>
        <v>0.26434099999999999</v>
      </c>
      <c r="P171" s="124">
        <f>IF($E$14=2012,Estado!CC22,IF($E$14=2011,Estado!$DA22,IF($E$14=2010,Estado!$DY22,IF($E$14=2009,Estado!$EW22,IF('Localidades1,1'!$E$14=2008,Estado!$FU22,IF($E$14=2013,Estado!$BE22))))))</f>
        <v>93.660000000000011</v>
      </c>
      <c r="Q171" s="125">
        <f>IF($E$14=2012,Estado!CD22,IF($E$14=2011,Estado!DB22,IF($E$14=2010,Estado!DZ22,IF($E$14=2009,Estado!EX22,IF('Localidades1,1'!$E$14=2008,Estado!FV22,IF($E$14=2013,Estado!BF22))))))</f>
        <v>0.197349</v>
      </c>
      <c r="R171" s="124">
        <f>IF($E$14=2012,Estado!$CE22,IF($E$14=2011,Estado!$DC22,IF($E$14=2010,Estado!$EA22,IF($E$14=2009,Estado!$EY22,IF('Localidades1,1'!$E$14=2008,Estado!$FW22,IF($E$14=2013,Estado!$BG22))))))</f>
        <v>119.12000000000006</v>
      </c>
      <c r="S171" s="125">
        <f>IF($E$14=2012,Estado!CF22,IF($E$14=2011,Estado!DD22,IF($E$14=2010,Estado!EB22,IF($E$14=2009,Estado!EZ22,IF('Localidades1,1'!$E$14=2008,Estado!FX22,IF($E$14=2013,Estado!BH22))))))</f>
        <v>0.250996</v>
      </c>
      <c r="T171" s="124">
        <f>IF($E$14=2012,Estado!$CG22,IF($E$14=2011,Estado!$DE22,IF($E$14=2010,Estado!$EC22,IF($E$14=2009,Estado!$FA22,IF('Localidades1,1'!$E$14=2008,Estado!$FY22,IF($E$14=2013,Estado!$BI22))))))</f>
        <v>261.81000000000068</v>
      </c>
      <c r="U171" s="125">
        <f>IF($E$14=2012,Estado!CH22,IF($E$14=2011,Estado!DF22,IF($E$14=2010,Estado!ED22,IF($E$14=2009,Estado!FB22,IF('Localidades1,1'!$E$14=2008,Estado!FZ22,IF($E$14=2013,Estado!BJ22))))))</f>
        <v>0.55165500000000001</v>
      </c>
    </row>
    <row r="172" spans="3:21" s="124" customFormat="1" x14ac:dyDescent="0.25">
      <c r="C172" s="132" t="s">
        <v>23</v>
      </c>
      <c r="D172" s="124">
        <f>IF($E$14=2012,Estado!$BQ23,IF($E$14=2011,Estado!$CO23,IF($E$14=2010,Estado!$DM23,IF($E$14=2009,Estado!$EK23,IF('Localidades1,1'!$E$14=2008,Estado!$FI23,IF($E$14=2013,Estado!$AS23))))))</f>
        <v>9.92</v>
      </c>
      <c r="E172" s="125">
        <f>IF($E$14=2012,Estado!BR23,IF($E$14=2011,Estado!CP23,IF($E$14=2010,Estado!DN23,IF($E$14=2009,Estado!EL23,IF('Localidades1,1'!$E$14=2008,Estado!FJ23,IF($E$14=2013,Estado!AT23))))))</f>
        <v>0.75037821482602118</v>
      </c>
      <c r="F172" s="124">
        <f>IF($E$14=2012,Estado!$BS23,IF($E$14=2011,Estado!$CQ23,IF($E$14=2010,Estado!$DO23,IF($E$14=2009,Estado!$EM23,IF('Localidades1,1'!$E$14=2008,Estado!$FK23,IF($E$14=2013,Estado!$AU23))))))</f>
        <v>2.4499999999999997</v>
      </c>
      <c r="G172" s="125">
        <f>IF($E$14=2012,Estado!BT23,IF($E$14=2011,Estado!CR23,IF($E$14=2010,Estado!DP23,IF($E$14=2009,Estado!EN23,IF('Localidades1,1'!$E$14=2008,Estado!FL23,IF($E$14=2013,Estado!AV23))))))</f>
        <v>0.18532526475037822</v>
      </c>
      <c r="H172" s="124">
        <f>IF($E$14=2012,Estado!$BU23,IF($E$14=2011,Estado!$CS23,IF($E$14=2010,Estado!$DQ23,IF($E$14=2009,Estado!$EO23,IF('Localidades1,1'!$E$14=2008,Estado!$FM23,IF($E$14=2013,Estado!$AW23))))))</f>
        <v>0.85</v>
      </c>
      <c r="I172" s="125">
        <f>IF($E$14=2012,Estado!BV23,IF($E$14=2011,Estado!CT23,IF($E$14=2010,Estado!DR23,IF($E$14=2009,Estado!EP23,IF('Localidades1,1'!$E$14=2008,Estado!FN23,IF($E$14=2013,Estado!AX23))))))</f>
        <v>6.4296520423600609E-2</v>
      </c>
      <c r="J172" s="124">
        <f>IF($E$14=2012,Estado!$BW23,IF($E$14=2011,Estado!$CU23,IF($E$14=2010,Estado!$DS23,IF($E$14=2009,Estado!$EQ23,IF('Localidades1,1'!$E$14=2008,Estado!$FO23,IF($E$14=2013,Estado!$AY23))))))</f>
        <v>9.0499999999999972</v>
      </c>
      <c r="K172" s="125">
        <f>IF($E$14=2012,Estado!BX23,IF($E$14=2011,Estado!CV23,IF($E$14=2010,Estado!DT23,IF($E$14=2009,Estado!ER23,IF('Localidades1,1'!$E$14=2008,Estado!FP23,IF($E$14=2013,Estado!AZ23))))))</f>
        <v>0.52191500000000002</v>
      </c>
      <c r="L172" s="124">
        <f>IF($E$14=2012,Estado!BY23,IF($E$14=2011,Estado!$CW23,IF($E$14=2010,Estado!$DU23,IF($E$14=2009,Estado!$ES23,IF('Localidades1,1'!$E$14=2008,Estado!$FQ23,IF($E$14=2013,Estado!$BA23))))))</f>
        <v>3.2200000000000006</v>
      </c>
      <c r="M172" s="125">
        <f>IF($E$14=2012,Estado!BZ23,IF($E$14=2011,Estado!CX23,IF($E$14=2010,Estado!DV23,IF($E$14=2009,Estado!ET23,IF('Localidades1,1'!$E$14=2008,Estado!FR23,IF($E$14=2013,Estado!BB23))))))</f>
        <v>0.185698</v>
      </c>
      <c r="N172" s="124">
        <f>IF($E$14=2012,Estado!$CA23,IF($E$14=2011,Estado!$CY23,IF($E$14=2010,Estado!$DW23,IF($E$14=2009,Estado!$EU23,IF('Localidades1,1'!$E$14=2008,Estado!$FS23,IF($E$14=2013,Estado!$BC23))))))</f>
        <v>5.0699999999999994</v>
      </c>
      <c r="O172" s="125">
        <f>IF($E$14=2012,Estado!CB23,IF($E$14=2011,Estado!CZ23,IF($E$14=2010,Estado!DX23,IF($E$14=2009,Estado!EV23,IF('Localidades1,1'!$E$14=2008,Estado!FT23,IF($E$14=2013,Estado!BD23))))))</f>
        <v>0.29238799999999998</v>
      </c>
      <c r="P172" s="124">
        <f>IF($E$14=2012,Estado!CC23,IF($E$14=2011,Estado!$DA23,IF($E$14=2010,Estado!$DY23,IF($E$14=2009,Estado!$EW23,IF('Localidades1,1'!$E$14=2008,Estado!$FU23,IF($E$14=2013,Estado!$BE23))))))</f>
        <v>10.730000000000004</v>
      </c>
      <c r="Q172" s="125">
        <f>IF($E$14=2012,Estado!CD23,IF($E$14=2011,Estado!DB23,IF($E$14=2010,Estado!DZ23,IF($E$14=2009,Estado!EX23,IF('Localidades1,1'!$E$14=2008,Estado!FV23,IF($E$14=2013,Estado!BF23))))))</f>
        <v>0.27979100000000001</v>
      </c>
      <c r="R172" s="124">
        <f>IF($E$14=2012,Estado!$CE23,IF($E$14=2011,Estado!$DC23,IF($E$14=2010,Estado!$EA23,IF($E$14=2009,Estado!$EY23,IF('Localidades1,1'!$E$14=2008,Estado!$FW23,IF($E$14=2013,Estado!$BG23))))))</f>
        <v>9.0399999999999991</v>
      </c>
      <c r="S172" s="125">
        <f>IF($E$14=2012,Estado!CF23,IF($E$14=2011,Estado!DD23,IF($E$14=2010,Estado!EB23,IF($E$14=2009,Estado!EZ23,IF('Localidades1,1'!$E$14=2008,Estado!FX23,IF($E$14=2013,Estado!BH23))))))</f>
        <v>0.23572399999999999</v>
      </c>
      <c r="T172" s="124">
        <f>IF($E$14=2012,Estado!$CG23,IF($E$14=2011,Estado!$DE23,IF($E$14=2010,Estado!$EC23,IF($E$14=2009,Estado!$FA23,IF('Localidades1,1'!$E$14=2008,Estado!$FY23,IF($E$14=2013,Estado!$BI23))))))</f>
        <v>18.580000000000009</v>
      </c>
      <c r="U172" s="125">
        <f>IF($E$14=2012,Estado!CH23,IF($E$14=2011,Estado!DF23,IF($E$14=2010,Estado!ED23,IF($E$14=2009,Estado!FB23,IF('Localidades1,1'!$E$14=2008,Estado!FZ23,IF($E$14=2013,Estado!BJ23))))))</f>
        <v>0.484485</v>
      </c>
    </row>
    <row r="173" spans="3:21" s="124" customFormat="1" x14ac:dyDescent="0.25">
      <c r="C173" s="132" t="s">
        <v>24</v>
      </c>
      <c r="D173" s="124">
        <f>IF($E$14=2012,Estado!$BQ24,IF($E$14=2011,Estado!$CO24,IF($E$14=2010,Estado!$DM24,IF($E$14=2009,Estado!$EK24,IF('Localidades1,1'!$E$14=2008,Estado!$FI24,IF($E$14=2013,Estado!$AS24))))))</f>
        <v>46.450000000000017</v>
      </c>
      <c r="E173" s="125">
        <f>IF($E$14=2012,Estado!BR24,IF($E$14=2011,Estado!CP24,IF($E$14=2010,Estado!DN24,IF($E$14=2009,Estado!EL24,IF('Localidades1,1'!$E$14=2008,Estado!FJ24,IF($E$14=2013,Estado!AT24))))))</f>
        <v>0.41647987088675709</v>
      </c>
      <c r="F173" s="124">
        <f>IF($E$14=2012,Estado!$BS24,IF($E$14=2011,Estado!$CQ24,IF($E$14=2010,Estado!$DO24,IF($E$14=2009,Estado!$EM24,IF('Localidades1,1'!$E$14=2008,Estado!$FK24,IF($E$14=2013,Estado!$AU24))))))</f>
        <v>38.669999999999987</v>
      </c>
      <c r="G173" s="125">
        <f>IF($E$14=2012,Estado!BT24,IF($E$14=2011,Estado!CR24,IF($E$14=2010,Estado!DP24,IF($E$14=2009,Estado!EN24,IF('Localidades1,1'!$E$14=2008,Estado!FL24,IF($E$14=2013,Estado!AV24))))))</f>
        <v>0.34672285483726339</v>
      </c>
      <c r="H173" s="124">
        <f>IF($E$14=2012,Estado!$BU24,IF($E$14=2011,Estado!$CS24,IF($E$14=2010,Estado!$DQ24,IF($E$14=2009,Estado!$EO24,IF('Localidades1,1'!$E$14=2008,Estado!$FM24,IF($E$14=2013,Estado!$AW24))))))</f>
        <v>26.410000000000004</v>
      </c>
      <c r="I173" s="125">
        <f>IF($E$14=2012,Estado!BV24,IF($E$14=2011,Estado!CT24,IF($E$14=2010,Estado!DR24,IF($E$14=2009,Estado!EP24,IF('Localidades1,1'!$E$14=2008,Estado!FN24,IF($E$14=2013,Estado!AX24))))))</f>
        <v>0.23679727427597957</v>
      </c>
      <c r="J173" s="124">
        <f>IF($E$14=2012,Estado!$BW24,IF($E$14=2011,Estado!$CU24,IF($E$14=2010,Estado!$DS24,IF($E$14=2009,Estado!$EQ24,IF('Localidades1,1'!$E$14=2008,Estado!$FO24,IF($E$14=2013,Estado!$AY24))))))</f>
        <v>99.970000000000141</v>
      </c>
      <c r="K173" s="125">
        <f>IF($E$14=2012,Estado!BX24,IF($E$14=2011,Estado!CV24,IF($E$14=2010,Estado!DT24,IF($E$14=2009,Estado!ER24,IF('Localidades1,1'!$E$14=2008,Estado!FP24,IF($E$14=2013,Estado!AZ24))))))</f>
        <v>0.64305900000000005</v>
      </c>
      <c r="L173" s="124">
        <f>IF($E$14=2012,Estado!BY24,IF($E$14=2011,Estado!$CW24,IF($E$14=2010,Estado!$DU24,IF($E$14=2009,Estado!$ES24,IF('Localidades1,1'!$E$14=2008,Estado!$FQ24,IF($E$14=2013,Estado!$BA24))))))</f>
        <v>20.490000000000006</v>
      </c>
      <c r="M173" s="125">
        <f>IF($E$14=2012,Estado!BZ24,IF($E$14=2011,Estado!CX24,IF($E$14=2010,Estado!DV24,IF($E$14=2009,Estado!ET24,IF('Localidades1,1'!$E$14=2008,Estado!FR24,IF($E$14=2013,Estado!BB24))))))</f>
        <v>0.131802</v>
      </c>
      <c r="N173" s="124">
        <f>IF($E$14=2012,Estado!$CA24,IF($E$14=2011,Estado!$CY24,IF($E$14=2010,Estado!$DW24,IF($E$14=2009,Estado!$EU24,IF('Localidades1,1'!$E$14=2008,Estado!$FS24,IF($E$14=2013,Estado!$BC24))))))</f>
        <v>35.000000000000028</v>
      </c>
      <c r="O173" s="125">
        <f>IF($E$14=2012,Estado!CB24,IF($E$14=2011,Estado!CZ24,IF($E$14=2010,Estado!DX24,IF($E$14=2009,Estado!EV24,IF('Localidades1,1'!$E$14=2008,Estado!FT24,IF($E$14=2013,Estado!BD24))))))</f>
        <v>0.225138</v>
      </c>
      <c r="P173" s="124">
        <f>IF($E$14=2012,Estado!CC24,IF($E$14=2011,Estado!$DA24,IF($E$14=2010,Estado!$DY24,IF($E$14=2009,Estado!$EW24,IF('Localidades1,1'!$E$14=2008,Estado!$FU24,IF($E$14=2013,Estado!$BE24))))))</f>
        <v>86.759999999999991</v>
      </c>
      <c r="Q173" s="125">
        <f>IF($E$14=2012,Estado!CD24,IF($E$14=2011,Estado!DB24,IF($E$14=2010,Estado!DZ24,IF($E$14=2009,Estado!EX24,IF('Localidades1,1'!$E$14=2008,Estado!FV24,IF($E$14=2013,Estado!BF24))))))</f>
        <v>0.185056</v>
      </c>
      <c r="R173" s="124">
        <f>IF($E$14=2012,Estado!$CE24,IF($E$14=2011,Estado!$DC24,IF($E$14=2010,Estado!$EA24,IF($E$14=2009,Estado!$EY24,IF('Localidades1,1'!$E$14=2008,Estado!$FW24,IF($E$14=2013,Estado!$BG24))))))</f>
        <v>114.05000000000034</v>
      </c>
      <c r="S173" s="125">
        <f>IF($E$14=2012,Estado!CF24,IF($E$14=2011,Estado!DD24,IF($E$14=2010,Estado!EB24,IF($E$14=2009,Estado!EZ24,IF('Localidades1,1'!$E$14=2008,Estado!FX24,IF($E$14=2013,Estado!BH24))))))</f>
        <v>0.24326500000000001</v>
      </c>
      <c r="T173" s="124">
        <f>IF($E$14=2012,Estado!$CG24,IF($E$14=2011,Estado!$DE24,IF($E$14=2010,Estado!$EC24,IF($E$14=2009,Estado!$FA24,IF('Localidades1,1'!$E$14=2008,Estado!$FY24,IF($E$14=2013,Estado!$BI24))))))</f>
        <v>268.02000000000174</v>
      </c>
      <c r="U173" s="125">
        <f>IF($E$14=2012,Estado!CH24,IF($E$14=2011,Estado!DF24,IF($E$14=2010,Estado!ED24,IF($E$14=2009,Estado!FB24,IF('Localidades1,1'!$E$14=2008,Estado!FZ24,IF($E$14=2013,Estado!BJ24))))))</f>
        <v>0.57167800000000002</v>
      </c>
    </row>
    <row r="174" spans="3:21" s="124" customFormat="1" x14ac:dyDescent="0.25">
      <c r="C174" s="132" t="s">
        <v>25</v>
      </c>
      <c r="D174" s="124">
        <f>IF($E$14=2012,Estado!$BQ25,IF($E$14=2011,Estado!$CO25,IF($E$14=2010,Estado!$DM25,IF($E$14=2009,Estado!$EK25,IF('Localidades1,1'!$E$14=2008,Estado!$FI25,IF($E$14=2013,Estado!$AS25))))))</f>
        <v>79.300000000000011</v>
      </c>
      <c r="E174" s="125">
        <f>IF($E$14=2012,Estado!BR25,IF($E$14=2011,Estado!CP25,IF($E$14=2010,Estado!DN25,IF($E$14=2009,Estado!EL25,IF('Localidades1,1'!$E$14=2008,Estado!FJ25,IF($E$14=2013,Estado!AT25))))))</f>
        <v>0.74237034263246593</v>
      </c>
      <c r="F174" s="124">
        <f>IF($E$14=2012,Estado!$BS25,IF($E$14=2011,Estado!$CQ25,IF($E$14=2010,Estado!$DO25,IF($E$14=2009,Estado!$EM25,IF('Localidades1,1'!$E$14=2008,Estado!$FK25,IF($E$14=2013,Estado!$AU25))))))</f>
        <v>4.9600000000000009</v>
      </c>
      <c r="G174" s="125">
        <f>IF($E$14=2012,Estado!BT25,IF($E$14=2011,Estado!CR25,IF($E$14=2010,Estado!DP25,IF($E$14=2009,Estado!EN25,IF('Localidades1,1'!$E$14=2008,Estado!FL25,IF($E$14=2013,Estado!AV25))))))</f>
        <v>4.6433252199962562E-2</v>
      </c>
      <c r="H174" s="124">
        <f>IF($E$14=2012,Estado!$BU25,IF($E$14=2011,Estado!$CS25,IF($E$14=2010,Estado!$DQ25,IF($E$14=2009,Estado!$EO25,IF('Localidades1,1'!$E$14=2008,Estado!$FM25,IF($E$14=2013,Estado!$AW25))))))</f>
        <v>22.559999999999988</v>
      </c>
      <c r="I174" s="125">
        <f>IF($E$14=2012,Estado!BV25,IF($E$14=2011,Estado!CT25,IF($E$14=2010,Estado!DR25,IF($E$14=2009,Estado!EP25,IF('Localidades1,1'!$E$14=2008,Estado!FN25,IF($E$14=2013,Estado!AX25))))))</f>
        <v>0.21119640516757149</v>
      </c>
      <c r="J174" s="124">
        <f>IF($E$14=2012,Estado!$BW25,IF($E$14=2011,Estado!$CU25,IF($E$14=2010,Estado!$DS25,IF($E$14=2009,Estado!$EQ25,IF('Localidades1,1'!$E$14=2008,Estado!$FO25,IF($E$14=2013,Estado!$AY25))))))</f>
        <v>103.76000000000009</v>
      </c>
      <c r="K174" s="125">
        <f>IF($E$14=2012,Estado!BX25,IF($E$14=2011,Estado!CV25,IF($E$14=2010,Estado!DT25,IF($E$14=2009,Estado!ER25,IF('Localidades1,1'!$E$14=2008,Estado!FP25,IF($E$14=2013,Estado!AZ25))))))</f>
        <v>0.59427300000000005</v>
      </c>
      <c r="L174" s="124">
        <f>IF($E$14=2012,Estado!BY25,IF($E$14=2011,Estado!$CW25,IF($E$14=2010,Estado!$DU25,IF($E$14=2009,Estado!$ES25,IF('Localidades1,1'!$E$14=2008,Estado!$FQ25,IF($E$14=2013,Estado!$BA25))))))</f>
        <v>29.08</v>
      </c>
      <c r="M174" s="125">
        <f>IF($E$14=2012,Estado!BZ25,IF($E$14=2011,Estado!CX25,IF($E$14=2010,Estado!DV25,IF($E$14=2009,Estado!ET25,IF('Localidades1,1'!$E$14=2008,Estado!FR25,IF($E$14=2013,Estado!BB25))))))</f>
        <v>0.16655200000000001</v>
      </c>
      <c r="N174" s="124">
        <f>IF($E$14=2012,Estado!$CA25,IF($E$14=2011,Estado!$CY25,IF($E$14=2010,Estado!$DW25,IF($E$14=2009,Estado!$EU25,IF('Localidades1,1'!$E$14=2008,Estado!$FS25,IF($E$14=2013,Estado!$BC25))))))</f>
        <v>41.759999999999948</v>
      </c>
      <c r="O174" s="125">
        <f>IF($E$14=2012,Estado!CB25,IF($E$14=2011,Estado!CZ25,IF($E$14=2010,Estado!DX25,IF($E$14=2009,Estado!EV25,IF('Localidades1,1'!$E$14=2008,Estado!FT25,IF($E$14=2013,Estado!BD25))))))</f>
        <v>0.239175</v>
      </c>
      <c r="P174" s="124">
        <f>IF($E$14=2012,Estado!CC25,IF($E$14=2011,Estado!$DA25,IF($E$14=2010,Estado!$DY25,IF($E$14=2009,Estado!$EW25,IF('Localidades1,1'!$E$14=2008,Estado!$FU25,IF($E$14=2013,Estado!$BE25))))))</f>
        <v>88.990000000000137</v>
      </c>
      <c r="Q174" s="125">
        <f>IF($E$14=2012,Estado!CD25,IF($E$14=2011,Estado!DB25,IF($E$14=2010,Estado!DZ25,IF($E$14=2009,Estado!EX25,IF('Localidades1,1'!$E$14=2008,Estado!FV25,IF($E$14=2013,Estado!BF25))))))</f>
        <v>0.112485</v>
      </c>
      <c r="R174" s="124">
        <f>IF($E$14=2012,Estado!$CE25,IF($E$14=2011,Estado!$DC25,IF($E$14=2010,Estado!$EA25,IF($E$14=2009,Estado!$EY25,IF('Localidades1,1'!$E$14=2008,Estado!$FW25,IF($E$14=2013,Estado!$BG25))))))</f>
        <v>225.34000000000336</v>
      </c>
      <c r="S174" s="125">
        <f>IF($E$14=2012,Estado!CF25,IF($E$14=2011,Estado!DD25,IF($E$14=2010,Estado!EB25,IF($E$14=2009,Estado!EZ25,IF('Localidades1,1'!$E$14=2008,Estado!FX25,IF($E$14=2013,Estado!BH25))))))</f>
        <v>0.284833</v>
      </c>
      <c r="T174" s="124">
        <f>IF($E$14=2012,Estado!$CG25,IF($E$14=2011,Estado!$DE25,IF($E$14=2010,Estado!$EC25,IF($E$14=2009,Estado!$FA25,IF('Localidades1,1'!$E$14=2008,Estado!$FY25,IF($E$14=2013,Estado!$BI25))))))</f>
        <v>476.79999999999558</v>
      </c>
      <c r="U174" s="125">
        <f>IF($E$14=2012,Estado!CH25,IF($E$14=2011,Estado!DF25,IF($E$14=2010,Estado!ED25,IF($E$14=2009,Estado!FB25,IF('Localidades1,1'!$E$14=2008,Estado!FZ25,IF($E$14=2013,Estado!BJ25))))))</f>
        <v>0.60268200000000005</v>
      </c>
    </row>
    <row r="175" spans="3:21" s="124" customFormat="1" ht="18.75" x14ac:dyDescent="0.3">
      <c r="C175" s="124" t="s">
        <v>69</v>
      </c>
      <c r="D175" s="130">
        <f>SUM(D156:D174)</f>
        <v>2638.48</v>
      </c>
      <c r="E175" s="154">
        <f>IF($E$14=2012,Estado!BR26,IF($E$14=2011,Estado!CP26,IF($E$14=2010,Estado!DN26,IF($E$14=2009,Estado!EL26,IF('Localidades1,1'!$E$14=2008,Estado!FJ26,IF($E$14=2013,Estado!AT26))))))</f>
        <v>0.70301725516109426</v>
      </c>
      <c r="F175" s="130">
        <f t="shared" ref="F175" si="7">SUM(F156:F174)</f>
        <v>650.2600000000001</v>
      </c>
      <c r="G175" s="154">
        <f>IF($E$14=2012,Estado!BT26,IF($E$14=2011,Estado!CR26,IF($E$14=2010,Estado!DP26,IF($E$14=2009,Estado!EN26,IF('Localidades1,1'!$E$14=2008,Estado!FL26,IF($E$14=2013,Estado!AV26))))))</f>
        <v>0.17326036215588264</v>
      </c>
      <c r="H175" s="130">
        <f>SUM(H156:H174)</f>
        <v>464.34000000000009</v>
      </c>
      <c r="I175" s="154">
        <f>IF($E$14=2012,Estado!BV26,IF($E$14=2011,Estado!CT26,IF($E$14=2010,Estado!DR26,IF($E$14=2009,Estado!EP26,IF('Localidades1,1'!$E$14=2008,Estado!FN26,IF($E$14=2013,Estado!AX26))))))</f>
        <v>0.12372238268302302</v>
      </c>
      <c r="J175" s="130">
        <f>SUM(J156:J174)</f>
        <v>1711.8500000000006</v>
      </c>
      <c r="K175" s="154">
        <f>IF($E$14=2012,Estado!BX26,IF($E$14=2011,Estado!CV26,IF($E$14=2010,Estado!DT26,IF($E$14=2009,Estado!ER26,IF('Localidades1,1'!$E$14=2008,Estado!FP26,IF($E$14=2013,Estado!AZ26))))))</f>
        <v>0.54338061878446031</v>
      </c>
      <c r="L175" s="130">
        <f>SUM(L156:L174)</f>
        <v>404.85000000000014</v>
      </c>
      <c r="M175" s="154">
        <f>IF($E$14=2012,Estado!BZ26,IF($E$14=2011,Estado!CX26,IF($E$14=2010,Estado!DV26,IF($E$14=2009,Estado!ET26,IF('Localidades1,1'!$E$14=2008,Estado!FR26,IF($E$14=2013,Estado!BB26))))))</f>
        <v>0.12850871484936693</v>
      </c>
      <c r="N175" s="130">
        <f>SUM(N156:N174)</f>
        <v>1033.67</v>
      </c>
      <c r="O175" s="154">
        <f>IF($E$14=2012,Estado!CB26,IF($E$14=2011,Estado!CZ26,IF($E$14=2010,Estado!DX26,IF($E$14=2009,Estado!EV26,IF('Localidades1,1'!$E$14=2008,Estado!FT26,IF($E$14=2013,Estado!BD26))))))</f>
        <v>0.32811066636617287</v>
      </c>
      <c r="P175" s="130">
        <f>SUM(P156:P174)</f>
        <v>1763.03</v>
      </c>
      <c r="Q175" s="154">
        <f>IF($E$14=2012,Estado!CD26,IF($E$14=2011,Estado!DB26,IF($E$14=2010,Estado!DZ26,IF($E$14=2009,Estado!EX26,IF('Localidades1,1'!$E$14=2008,Estado!FV26,IF($E$14=2013,Estado!BF26))))))</f>
        <v>0.20750708548722724</v>
      </c>
      <c r="R175" s="130">
        <f>SUM(R156:R174)</f>
        <v>2013.2700000000025</v>
      </c>
      <c r="S175" s="154">
        <f>IF($E$14=2012,Estado!CF26,IF($E$14=2011,Estado!DD26,IF($E$14=2010,Estado!EB26,IF($E$14=2009,Estado!EZ26,IF('Localidades1,1'!$E$14=2008,Estado!FX26,IF($E$14=2013,Estado!BH26))))))</f>
        <v>0.23696011412107026</v>
      </c>
      <c r="T175" s="130">
        <f>SUM(T156:T174)</f>
        <v>4719.9399999999978</v>
      </c>
      <c r="U175" s="154">
        <f>IF($E$14=2012,Estado!CH26,IF($E$14=2011,Estado!DF26,IF($E$14=2010,Estado!ED26,IF($E$14=2009,Estado!FB26,IF('Localidades1,1'!$E$14=2008,Estado!FZ26,IF($E$14=2013,Estado!BJ26))))))</f>
        <v>0.55553280039170228</v>
      </c>
    </row>
    <row r="176" spans="3:21" s="124" customFormat="1" x14ac:dyDescent="0.25">
      <c r="K176" s="125"/>
      <c r="L176" s="125"/>
      <c r="M176" s="125"/>
      <c r="N176" s="125"/>
      <c r="O176" s="125"/>
      <c r="P176" s="125"/>
    </row>
    <row r="177" spans="1:22" s="124" customFormat="1" x14ac:dyDescent="0.25">
      <c r="K177" s="125"/>
      <c r="L177" s="125"/>
      <c r="M177" s="125"/>
      <c r="N177" s="125"/>
      <c r="O177" s="125"/>
      <c r="P177" s="125"/>
    </row>
    <row r="178" spans="1:22" s="125" customFormat="1" x14ac:dyDescent="0.25">
      <c r="A178" s="124"/>
      <c r="B178" s="124"/>
      <c r="C178" s="132" t="s">
        <v>7</v>
      </c>
      <c r="D178" s="124"/>
      <c r="E178" s="124"/>
      <c r="F178" s="124"/>
      <c r="G178" s="124"/>
      <c r="H178" s="124"/>
      <c r="I178" s="124"/>
      <c r="J178" s="124"/>
      <c r="K178" s="124"/>
      <c r="L178" s="124"/>
      <c r="Q178" s="124"/>
      <c r="R178" s="124"/>
      <c r="S178" s="124"/>
      <c r="T178" s="124"/>
      <c r="U178" s="124"/>
      <c r="V178" s="124"/>
    </row>
    <row r="179" spans="1:22" s="125" customFormat="1" x14ac:dyDescent="0.25">
      <c r="A179" s="124"/>
      <c r="B179" s="124"/>
      <c r="C179" s="132" t="s">
        <v>8</v>
      </c>
      <c r="D179" s="124"/>
      <c r="E179" s="124"/>
      <c r="F179" s="124"/>
      <c r="G179" s="124"/>
      <c r="H179" s="124"/>
      <c r="I179" s="124"/>
      <c r="J179" s="124"/>
      <c r="K179" s="124"/>
      <c r="L179" s="124"/>
      <c r="Q179" s="124"/>
      <c r="R179" s="124"/>
      <c r="S179" s="124"/>
      <c r="T179" s="124"/>
      <c r="U179" s="124"/>
      <c r="V179" s="124"/>
    </row>
    <row r="180" spans="1:22" s="125" customFormat="1" x14ac:dyDescent="0.25">
      <c r="A180" s="124"/>
      <c r="B180" s="124"/>
      <c r="C180" s="132" t="s">
        <v>9</v>
      </c>
      <c r="D180" s="124"/>
      <c r="E180" s="124"/>
      <c r="F180" s="124"/>
      <c r="G180" s="124"/>
      <c r="H180" s="124"/>
      <c r="I180" s="124"/>
      <c r="J180" s="124"/>
      <c r="K180" s="124"/>
      <c r="L180" s="124"/>
      <c r="Q180" s="124"/>
      <c r="R180" s="124"/>
      <c r="S180" s="124"/>
      <c r="T180" s="124"/>
      <c r="U180" s="124"/>
      <c r="V180" s="124"/>
    </row>
    <row r="181" spans="1:22" s="125" customFormat="1" x14ac:dyDescent="0.25">
      <c r="A181" s="124"/>
      <c r="B181" s="124"/>
      <c r="C181" s="132" t="s">
        <v>10</v>
      </c>
      <c r="D181" s="124"/>
      <c r="E181" s="124"/>
      <c r="F181" s="124"/>
      <c r="G181" s="124"/>
      <c r="H181" s="124"/>
      <c r="I181" s="124"/>
      <c r="J181" s="124"/>
      <c r="K181" s="124"/>
      <c r="L181" s="124"/>
      <c r="Q181" s="124"/>
      <c r="R181" s="124"/>
      <c r="S181" s="124"/>
      <c r="T181" s="124"/>
      <c r="U181" s="124"/>
      <c r="V181" s="124"/>
    </row>
    <row r="182" spans="1:22" s="125" customFormat="1" x14ac:dyDescent="0.25">
      <c r="A182" s="124"/>
      <c r="B182" s="124"/>
      <c r="C182" s="132" t="s">
        <v>11</v>
      </c>
      <c r="D182" s="124"/>
      <c r="E182" s="124"/>
      <c r="F182" s="124"/>
      <c r="G182" s="124"/>
      <c r="H182" s="124"/>
      <c r="I182" s="124"/>
      <c r="J182" s="124"/>
      <c r="K182" s="124"/>
      <c r="L182" s="124"/>
      <c r="Q182" s="124"/>
      <c r="R182" s="124"/>
      <c r="S182" s="124"/>
      <c r="T182" s="124"/>
      <c r="U182" s="124"/>
      <c r="V182" s="124"/>
    </row>
    <row r="183" spans="1:22" s="125" customFormat="1" x14ac:dyDescent="0.25">
      <c r="A183" s="124"/>
      <c r="B183" s="124"/>
      <c r="C183" s="132" t="s">
        <v>12</v>
      </c>
      <c r="D183" s="124"/>
      <c r="E183" s="124"/>
      <c r="F183" s="124"/>
      <c r="G183" s="124"/>
      <c r="H183" s="124"/>
      <c r="I183" s="124"/>
      <c r="J183" s="124"/>
      <c r="K183" s="124"/>
      <c r="L183" s="124"/>
      <c r="Q183" s="124"/>
      <c r="R183" s="124"/>
      <c r="S183" s="124"/>
      <c r="T183" s="124"/>
      <c r="U183" s="124"/>
      <c r="V183" s="124"/>
    </row>
    <row r="184" spans="1:22" s="125" customFormat="1" x14ac:dyDescent="0.25">
      <c r="A184" s="124"/>
      <c r="B184" s="124"/>
      <c r="C184" s="132" t="s">
        <v>13</v>
      </c>
      <c r="D184" s="124"/>
      <c r="E184" s="124"/>
      <c r="F184" s="124"/>
      <c r="G184" s="124"/>
      <c r="H184" s="124"/>
      <c r="I184" s="124"/>
      <c r="J184" s="124"/>
      <c r="K184" s="124"/>
      <c r="L184" s="124"/>
      <c r="Q184" s="124"/>
      <c r="R184" s="124"/>
      <c r="S184" s="124"/>
      <c r="T184" s="124"/>
      <c r="U184" s="124"/>
      <c r="V184" s="124"/>
    </row>
    <row r="185" spans="1:22" s="125" customFormat="1" x14ac:dyDescent="0.25">
      <c r="A185" s="124"/>
      <c r="B185" s="124"/>
      <c r="C185" s="132" t="s">
        <v>14</v>
      </c>
      <c r="D185" s="124"/>
      <c r="E185" s="124"/>
      <c r="F185" s="124"/>
      <c r="G185" s="124"/>
      <c r="H185" s="124"/>
      <c r="I185" s="124"/>
      <c r="J185" s="124"/>
      <c r="K185" s="124"/>
      <c r="L185" s="124"/>
      <c r="Q185" s="124"/>
      <c r="R185" s="124"/>
      <c r="S185" s="124"/>
      <c r="T185" s="124"/>
      <c r="U185" s="124"/>
      <c r="V185" s="124"/>
    </row>
    <row r="186" spans="1:22" s="125" customFormat="1" x14ac:dyDescent="0.25">
      <c r="A186" s="124"/>
      <c r="B186" s="124"/>
      <c r="C186" s="132" t="s">
        <v>15</v>
      </c>
      <c r="D186" s="124"/>
      <c r="E186" s="124"/>
      <c r="F186" s="124"/>
      <c r="G186" s="124"/>
      <c r="H186" s="124"/>
      <c r="I186" s="124"/>
      <c r="J186" s="124"/>
      <c r="K186" s="124"/>
      <c r="L186" s="124"/>
      <c r="Q186" s="124"/>
      <c r="R186" s="124"/>
      <c r="S186" s="124"/>
      <c r="T186" s="124"/>
      <c r="U186" s="124"/>
      <c r="V186" s="124"/>
    </row>
    <row r="187" spans="1:22" s="125" customFormat="1" x14ac:dyDescent="0.25">
      <c r="A187" s="124"/>
      <c r="B187" s="124"/>
      <c r="C187" s="132" t="s">
        <v>16</v>
      </c>
      <c r="D187" s="124"/>
      <c r="E187" s="124"/>
      <c r="F187" s="124"/>
      <c r="G187" s="124"/>
      <c r="H187" s="124"/>
      <c r="I187" s="124"/>
      <c r="J187" s="124"/>
      <c r="K187" s="124"/>
      <c r="L187" s="124"/>
      <c r="Q187" s="124"/>
      <c r="R187" s="124"/>
      <c r="S187" s="124"/>
      <c r="T187" s="124"/>
      <c r="U187" s="124"/>
      <c r="V187" s="124"/>
    </row>
    <row r="188" spans="1:22" s="125" customFormat="1" x14ac:dyDescent="0.25">
      <c r="A188" s="124"/>
      <c r="B188" s="124"/>
      <c r="C188" s="132" t="s">
        <v>17</v>
      </c>
      <c r="D188" s="124"/>
      <c r="E188" s="124"/>
      <c r="F188" s="124"/>
      <c r="G188" s="124"/>
      <c r="H188" s="124"/>
      <c r="I188" s="124"/>
      <c r="J188" s="124"/>
      <c r="K188" s="124"/>
      <c r="L188" s="124"/>
      <c r="Q188" s="124"/>
      <c r="R188" s="124"/>
      <c r="S188" s="124"/>
      <c r="T188" s="124"/>
      <c r="U188" s="124"/>
      <c r="V188" s="124"/>
    </row>
    <row r="189" spans="1:22" s="125" customFormat="1" x14ac:dyDescent="0.25">
      <c r="A189" s="124"/>
      <c r="B189" s="124"/>
      <c r="C189" s="132" t="s">
        <v>18</v>
      </c>
      <c r="D189" s="124"/>
      <c r="E189" s="124"/>
      <c r="F189" s="124"/>
      <c r="G189" s="124"/>
      <c r="H189" s="124"/>
      <c r="I189" s="124"/>
      <c r="J189" s="124"/>
      <c r="K189" s="124"/>
      <c r="L189" s="124"/>
      <c r="Q189" s="124"/>
      <c r="R189" s="124"/>
      <c r="S189" s="124"/>
      <c r="T189" s="124"/>
      <c r="U189" s="124"/>
      <c r="V189" s="124"/>
    </row>
    <row r="190" spans="1:22" s="125" customFormat="1" x14ac:dyDescent="0.25">
      <c r="A190" s="124"/>
      <c r="B190" s="124"/>
      <c r="C190" s="132" t="s">
        <v>19</v>
      </c>
      <c r="D190" s="124"/>
      <c r="E190" s="124"/>
      <c r="F190" s="124"/>
      <c r="G190" s="124"/>
      <c r="H190" s="124"/>
      <c r="I190" s="124"/>
      <c r="J190" s="124"/>
      <c r="K190" s="124"/>
      <c r="L190" s="124"/>
      <c r="Q190" s="124"/>
      <c r="R190" s="124"/>
      <c r="S190" s="124"/>
      <c r="T190" s="124"/>
      <c r="U190" s="124"/>
      <c r="V190" s="124"/>
    </row>
    <row r="191" spans="1:22" s="125" customFormat="1" x14ac:dyDescent="0.25">
      <c r="A191" s="124"/>
      <c r="B191" s="124"/>
      <c r="C191" s="132" t="s">
        <v>20</v>
      </c>
      <c r="D191" s="124"/>
      <c r="E191" s="124"/>
      <c r="F191" s="124"/>
      <c r="G191" s="124"/>
      <c r="H191" s="124"/>
      <c r="I191" s="124"/>
      <c r="J191" s="124"/>
      <c r="K191" s="124"/>
      <c r="L191" s="124"/>
      <c r="Q191" s="124"/>
      <c r="R191" s="124"/>
      <c r="S191" s="124"/>
      <c r="T191" s="124"/>
      <c r="U191" s="124"/>
      <c r="V191" s="124"/>
    </row>
    <row r="192" spans="1:22" s="125" customFormat="1" x14ac:dyDescent="0.25">
      <c r="A192" s="124"/>
      <c r="B192" s="124"/>
      <c r="C192" s="132" t="s">
        <v>21</v>
      </c>
      <c r="D192" s="124"/>
      <c r="E192" s="124"/>
      <c r="F192" s="124"/>
      <c r="G192" s="124"/>
      <c r="H192" s="124"/>
      <c r="I192" s="124"/>
      <c r="J192" s="124"/>
      <c r="K192" s="124"/>
      <c r="L192" s="124"/>
      <c r="Q192" s="124"/>
      <c r="R192" s="124"/>
      <c r="S192" s="124"/>
      <c r="T192" s="124"/>
      <c r="U192" s="124"/>
      <c r="V192" s="124"/>
    </row>
    <row r="193" spans="1:22" s="125" customFormat="1" x14ac:dyDescent="0.25">
      <c r="A193" s="124"/>
      <c r="B193" s="124"/>
      <c r="C193" s="132" t="s">
        <v>22</v>
      </c>
      <c r="D193" s="124"/>
      <c r="E193" s="124"/>
      <c r="F193" s="124"/>
      <c r="G193" s="124"/>
      <c r="H193" s="124"/>
      <c r="I193" s="124"/>
      <c r="J193" s="124"/>
      <c r="K193" s="124"/>
      <c r="L193" s="124"/>
      <c r="Q193" s="124"/>
      <c r="R193" s="124"/>
      <c r="S193" s="124"/>
      <c r="T193" s="124"/>
      <c r="U193" s="124"/>
      <c r="V193" s="124"/>
    </row>
    <row r="194" spans="1:22" s="125" customFormat="1" x14ac:dyDescent="0.25">
      <c r="A194" s="124"/>
      <c r="B194" s="124"/>
      <c r="C194" s="132" t="s">
        <v>23</v>
      </c>
      <c r="D194" s="124"/>
      <c r="E194" s="124"/>
      <c r="F194" s="124"/>
      <c r="G194" s="124"/>
      <c r="H194" s="124"/>
      <c r="I194" s="124"/>
      <c r="J194" s="124"/>
      <c r="K194" s="124"/>
      <c r="L194" s="124"/>
      <c r="Q194" s="124"/>
      <c r="R194" s="124"/>
      <c r="S194" s="124"/>
      <c r="T194" s="124"/>
      <c r="U194" s="124"/>
      <c r="V194" s="124"/>
    </row>
    <row r="195" spans="1:22" s="125" customFormat="1" x14ac:dyDescent="0.25">
      <c r="A195" s="124"/>
      <c r="B195" s="124"/>
      <c r="C195" s="132" t="s">
        <v>24</v>
      </c>
      <c r="D195" s="124"/>
      <c r="E195" s="124"/>
      <c r="F195" s="124"/>
      <c r="G195" s="124"/>
      <c r="H195" s="124"/>
      <c r="I195" s="124"/>
      <c r="J195" s="124"/>
      <c r="K195" s="124"/>
      <c r="L195" s="124"/>
      <c r="Q195" s="124"/>
      <c r="R195" s="124"/>
      <c r="S195" s="124"/>
      <c r="T195" s="124"/>
      <c r="U195" s="124"/>
      <c r="V195" s="124"/>
    </row>
    <row r="196" spans="1:22" s="125" customFormat="1" x14ac:dyDescent="0.25">
      <c r="A196" s="124"/>
      <c r="B196" s="124"/>
      <c r="C196" s="132" t="s">
        <v>25</v>
      </c>
      <c r="D196" s="124"/>
      <c r="E196" s="124"/>
      <c r="F196" s="124"/>
      <c r="G196" s="124"/>
      <c r="H196" s="124"/>
      <c r="I196" s="124"/>
      <c r="J196" s="124"/>
      <c r="K196" s="124"/>
      <c r="L196" s="124"/>
      <c r="Q196" s="124"/>
      <c r="R196" s="124"/>
      <c r="S196" s="124"/>
      <c r="T196" s="124"/>
      <c r="U196" s="124"/>
      <c r="V196" s="124"/>
    </row>
    <row r="197" spans="1:22" s="125" customFormat="1" ht="18.75" x14ac:dyDescent="0.3">
      <c r="A197" s="124"/>
      <c r="B197" s="124"/>
      <c r="C197" s="124" t="s">
        <v>69</v>
      </c>
      <c r="D197" s="130"/>
      <c r="E197" s="130"/>
      <c r="F197" s="130"/>
      <c r="G197" s="130"/>
      <c r="H197" s="130"/>
      <c r="I197" s="130"/>
      <c r="J197" s="130"/>
      <c r="K197" s="130"/>
      <c r="L197" s="130"/>
      <c r="Q197" s="124"/>
      <c r="R197" s="124"/>
      <c r="S197" s="124"/>
      <c r="T197" s="124"/>
      <c r="U197" s="124"/>
      <c r="V197" s="124"/>
    </row>
    <row r="198" spans="1:22" s="124" customFormat="1" x14ac:dyDescent="0.25">
      <c r="K198" s="125"/>
      <c r="L198" s="125"/>
      <c r="M198" s="125"/>
      <c r="N198" s="125"/>
      <c r="O198" s="125"/>
      <c r="P198" s="125"/>
    </row>
    <row r="199" spans="1:22" s="124" customFormat="1" x14ac:dyDescent="0.25">
      <c r="K199" s="125"/>
      <c r="L199" s="125"/>
      <c r="M199" s="125"/>
      <c r="N199" s="125"/>
      <c r="O199" s="125"/>
      <c r="P199" s="125"/>
    </row>
    <row r="200" spans="1:22" s="124" customFormat="1" x14ac:dyDescent="0.25">
      <c r="K200" s="125"/>
      <c r="L200" s="125"/>
      <c r="M200" s="125"/>
      <c r="N200" s="125"/>
      <c r="O200" s="125"/>
      <c r="P200" s="125"/>
    </row>
    <row r="201" spans="1:22" s="124" customFormat="1" x14ac:dyDescent="0.25">
      <c r="K201" s="125"/>
      <c r="L201" s="125"/>
      <c r="M201" s="125"/>
      <c r="N201" s="125"/>
      <c r="O201" s="125"/>
      <c r="P201" s="125"/>
    </row>
  </sheetData>
  <sheetProtection password="DE18" sheet="1" objects="1" scenarios="1"/>
  <mergeCells count="24">
    <mergeCell ref="D149:M149"/>
    <mergeCell ref="E42:E43"/>
    <mergeCell ref="F42:F43"/>
    <mergeCell ref="N68:N69"/>
    <mergeCell ref="C124:G124"/>
    <mergeCell ref="K124:Q124"/>
    <mergeCell ref="J125:J126"/>
    <mergeCell ref="K125:M125"/>
    <mergeCell ref="N125:P125"/>
    <mergeCell ref="Q125:S125"/>
    <mergeCell ref="I42:I43"/>
    <mergeCell ref="J42:J43"/>
    <mergeCell ref="K42:K43"/>
    <mergeCell ref="A12:N12"/>
    <mergeCell ref="C14:D14"/>
    <mergeCell ref="E14:G14"/>
    <mergeCell ref="K14:N14"/>
    <mergeCell ref="L42:L43"/>
    <mergeCell ref="M42:M43"/>
    <mergeCell ref="N42:N43"/>
    <mergeCell ref="C42:C43"/>
    <mergeCell ref="D42:D43"/>
    <mergeCell ref="I41:N41"/>
    <mergeCell ref="C41:F4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Listas!$B$2:$B$7</xm:f>
          </x14:formula1>
          <xm:sqref>E63:F65 G44:H65 H14</xm:sqref>
        </x14:dataValidation>
        <x14:dataValidation type="list" allowBlank="1" showInputMessage="1" showErrorMessage="1">
          <x14:formula1>
            <xm:f>Listas!$D$2:$D$5</xm:f>
          </x14:formula1>
          <xm:sqref>E150</xm:sqref>
        </x14:dataValidation>
        <x14:dataValidation type="list" allowBlank="1" showInputMessage="1" showErrorMessage="1">
          <x14:formula1>
            <xm:f>Listas!$D$2:$D$7</xm:f>
          </x14:formula1>
          <xm:sqref>K14:N14</xm:sqref>
        </x14:dataValidation>
        <x14:dataValidation type="list" allowBlank="1" showInputMessage="1" showErrorMessage="1">
          <x14:formula1>
            <xm:f>Listas!$D$2:$D$5</xm:f>
          </x14:formula1>
          <xm:sqref>K63:N65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51"/>
  <sheetViews>
    <sheetView zoomScale="69" zoomScaleNormal="69" workbookViewId="0">
      <selection activeCell="H30" sqref="H30"/>
    </sheetView>
  </sheetViews>
  <sheetFormatPr baseColWidth="10" defaultRowHeight="15" x14ac:dyDescent="0.25"/>
  <cols>
    <col min="1" max="1" width="22.5703125" customWidth="1"/>
    <col min="8" max="8" width="22.42578125" customWidth="1"/>
    <col min="9" max="9" width="19.28515625" customWidth="1"/>
    <col min="10" max="10" width="16.7109375" customWidth="1"/>
    <col min="11" max="11" width="15.42578125" customWidth="1"/>
    <col min="12" max="12" width="19.85546875" customWidth="1"/>
    <col min="13" max="13" width="18.85546875" customWidth="1"/>
    <col min="38" max="38" width="14.85546875" customWidth="1"/>
    <col min="47" max="47" width="11.42578125" customWidth="1"/>
    <col min="55" max="55" width="11.42578125" style="13"/>
    <col min="63" max="63" width="15.42578125" bestFit="1" customWidth="1"/>
    <col min="65" max="65" width="15.42578125" bestFit="1" customWidth="1"/>
    <col min="67" max="67" width="15.42578125" bestFit="1" customWidth="1"/>
    <col min="69" max="69" width="15.42578125" bestFit="1" customWidth="1"/>
    <col min="70" max="70" width="11.42578125" style="14"/>
    <col min="72" max="72" width="11.42578125" style="14"/>
    <col min="74" max="74" width="11.42578125" style="14"/>
    <col min="76" max="76" width="11.42578125" style="15"/>
    <col min="78" max="78" width="11.42578125" style="15"/>
    <col min="80" max="80" width="11.42578125" style="15"/>
    <col min="82" max="82" width="11.42578125" style="15"/>
    <col min="84" max="84" width="11.42578125" style="15"/>
    <col min="86" max="86" width="11.42578125" style="15"/>
    <col min="157" max="157" width="15.42578125" bestFit="1" customWidth="1"/>
  </cols>
  <sheetData>
    <row r="1" spans="1:182" x14ac:dyDescent="0.25"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</row>
    <row r="2" spans="1:182" ht="24" thickBot="1" x14ac:dyDescent="0.4">
      <c r="A2" s="184" t="s">
        <v>0</v>
      </c>
      <c r="B2" s="187">
        <v>2013</v>
      </c>
      <c r="C2" s="188"/>
      <c r="D2" s="188"/>
      <c r="E2" s="188"/>
      <c r="F2" s="188"/>
      <c r="G2" s="189"/>
      <c r="H2" s="190">
        <v>2012</v>
      </c>
      <c r="I2" s="190"/>
      <c r="J2" s="190"/>
      <c r="K2" s="190"/>
      <c r="L2" s="190"/>
      <c r="M2" s="190"/>
      <c r="N2" s="191">
        <v>2011</v>
      </c>
      <c r="O2" s="192"/>
      <c r="P2" s="192"/>
      <c r="Q2" s="192"/>
      <c r="R2" s="192"/>
      <c r="S2" s="192"/>
      <c r="T2" s="192">
        <v>2010</v>
      </c>
      <c r="U2" s="192"/>
      <c r="V2" s="192"/>
      <c r="W2" s="192"/>
      <c r="X2" s="192"/>
      <c r="Y2" s="192"/>
      <c r="Z2" s="192">
        <v>2009</v>
      </c>
      <c r="AA2" s="192"/>
      <c r="AB2" s="192"/>
      <c r="AC2" s="192"/>
      <c r="AD2" s="192"/>
      <c r="AE2" s="192"/>
      <c r="AF2" s="192">
        <v>2008</v>
      </c>
      <c r="AG2" s="192"/>
      <c r="AH2" s="192"/>
      <c r="AI2" s="192"/>
      <c r="AJ2" s="192"/>
      <c r="AK2" s="192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9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183"/>
      <c r="BR2" s="183"/>
      <c r="BS2" s="183"/>
      <c r="BT2" s="183"/>
      <c r="BU2" s="183"/>
      <c r="BV2" s="183"/>
    </row>
    <row r="3" spans="1:182" ht="24" thickBot="1" x14ac:dyDescent="0.4">
      <c r="A3" s="185"/>
      <c r="B3" s="48"/>
      <c r="C3" s="48"/>
      <c r="D3" s="48"/>
      <c r="E3" s="48"/>
      <c r="F3" s="48"/>
      <c r="G3" s="48"/>
      <c r="H3" s="170" t="s">
        <v>1</v>
      </c>
      <c r="I3" s="170" t="s">
        <v>2</v>
      </c>
      <c r="J3" s="170" t="s">
        <v>3</v>
      </c>
      <c r="K3" s="170" t="s">
        <v>4</v>
      </c>
      <c r="L3" s="170" t="s">
        <v>5</v>
      </c>
      <c r="M3" s="170" t="s">
        <v>6</v>
      </c>
      <c r="N3" s="170" t="s">
        <v>1</v>
      </c>
      <c r="O3" s="170" t="s">
        <v>2</v>
      </c>
      <c r="P3" s="170" t="s">
        <v>3</v>
      </c>
      <c r="Q3" s="170" t="s">
        <v>4</v>
      </c>
      <c r="R3" s="170" t="s">
        <v>5</v>
      </c>
      <c r="S3" s="170" t="s">
        <v>6</v>
      </c>
      <c r="T3" s="170" t="s">
        <v>1</v>
      </c>
      <c r="U3" s="170" t="s">
        <v>2</v>
      </c>
      <c r="V3" s="170" t="s">
        <v>3</v>
      </c>
      <c r="W3" s="170" t="s">
        <v>4</v>
      </c>
      <c r="X3" s="170" t="s">
        <v>5</v>
      </c>
      <c r="Y3" s="170" t="s">
        <v>6</v>
      </c>
      <c r="Z3" s="170" t="s">
        <v>1</v>
      </c>
      <c r="AA3" s="170" t="s">
        <v>2</v>
      </c>
      <c r="AB3" s="170" t="s">
        <v>3</v>
      </c>
      <c r="AC3" s="170" t="s">
        <v>4</v>
      </c>
      <c r="AD3" s="170" t="s">
        <v>5</v>
      </c>
      <c r="AE3" s="170" t="s">
        <v>6</v>
      </c>
      <c r="AF3" s="170" t="s">
        <v>1</v>
      </c>
      <c r="AG3" s="170" t="s">
        <v>2</v>
      </c>
      <c r="AH3" s="170" t="s">
        <v>3</v>
      </c>
      <c r="AI3" s="170" t="s">
        <v>4</v>
      </c>
      <c r="AJ3" s="170" t="s">
        <v>5</v>
      </c>
      <c r="AK3" s="170" t="s">
        <v>6</v>
      </c>
      <c r="AL3" s="28"/>
      <c r="AM3" s="173">
        <v>2013</v>
      </c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5"/>
      <c r="BK3" s="181">
        <v>2012</v>
      </c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5"/>
      <c r="CI3" s="182">
        <v>2011</v>
      </c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>
        <v>2010</v>
      </c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>
        <v>2009</v>
      </c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>
        <v>2008</v>
      </c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</row>
    <row r="4" spans="1:182" ht="16.5" thickBot="1" x14ac:dyDescent="0.3">
      <c r="A4" s="185"/>
      <c r="B4" s="48"/>
      <c r="C4" s="48"/>
      <c r="D4" s="48"/>
      <c r="E4" s="48"/>
      <c r="F4" s="48"/>
      <c r="G4" s="48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25"/>
      <c r="AM4" s="176" t="s">
        <v>33</v>
      </c>
      <c r="AN4" s="177"/>
      <c r="AO4" s="177"/>
      <c r="AP4" s="177"/>
      <c r="AQ4" s="177"/>
      <c r="AR4" s="178"/>
      <c r="AS4" s="176" t="s">
        <v>29</v>
      </c>
      <c r="AT4" s="177"/>
      <c r="AU4" s="177"/>
      <c r="AV4" s="177"/>
      <c r="AW4" s="177"/>
      <c r="AX4" s="178"/>
      <c r="AY4" s="176" t="s">
        <v>30</v>
      </c>
      <c r="AZ4" s="177"/>
      <c r="BA4" s="177"/>
      <c r="BB4" s="177"/>
      <c r="BC4" s="177"/>
      <c r="BD4" s="178"/>
      <c r="BE4" s="176" t="s">
        <v>5</v>
      </c>
      <c r="BF4" s="177"/>
      <c r="BG4" s="177"/>
      <c r="BH4" s="177"/>
      <c r="BI4" s="177"/>
      <c r="BJ4" s="178"/>
      <c r="BK4" s="176" t="s">
        <v>33</v>
      </c>
      <c r="BL4" s="177"/>
      <c r="BM4" s="177"/>
      <c r="BN4" s="177"/>
      <c r="BO4" s="177"/>
      <c r="BP4" s="178"/>
      <c r="BQ4" s="176" t="s">
        <v>29</v>
      </c>
      <c r="BR4" s="177"/>
      <c r="BS4" s="177"/>
      <c r="BT4" s="177"/>
      <c r="BU4" s="177"/>
      <c r="BV4" s="178"/>
      <c r="BW4" s="176" t="s">
        <v>30</v>
      </c>
      <c r="BX4" s="177"/>
      <c r="BY4" s="177"/>
      <c r="BZ4" s="177"/>
      <c r="CA4" s="177"/>
      <c r="CB4" s="178"/>
      <c r="CC4" s="176" t="s">
        <v>5</v>
      </c>
      <c r="CD4" s="177"/>
      <c r="CE4" s="177"/>
      <c r="CF4" s="177"/>
      <c r="CG4" s="177"/>
      <c r="CH4" s="178"/>
      <c r="CI4" s="180" t="s">
        <v>33</v>
      </c>
      <c r="CJ4" s="180"/>
      <c r="CK4" s="180"/>
      <c r="CL4" s="180"/>
      <c r="CM4" s="180"/>
      <c r="CN4" s="180"/>
      <c r="CO4" s="180" t="s">
        <v>29</v>
      </c>
      <c r="CP4" s="180"/>
      <c r="CQ4" s="180"/>
      <c r="CR4" s="180"/>
      <c r="CS4" s="180"/>
      <c r="CT4" s="180"/>
      <c r="CU4" s="180" t="s">
        <v>30</v>
      </c>
      <c r="CV4" s="180"/>
      <c r="CW4" s="180"/>
      <c r="CX4" s="180"/>
      <c r="CY4" s="180"/>
      <c r="CZ4" s="180"/>
      <c r="DA4" s="180" t="s">
        <v>5</v>
      </c>
      <c r="DB4" s="180"/>
      <c r="DC4" s="180"/>
      <c r="DD4" s="180"/>
      <c r="DE4" s="180"/>
      <c r="DF4" s="180"/>
      <c r="DG4" s="180" t="s">
        <v>33</v>
      </c>
      <c r="DH4" s="180"/>
      <c r="DI4" s="180"/>
      <c r="DJ4" s="180"/>
      <c r="DK4" s="180"/>
      <c r="DL4" s="180"/>
      <c r="DM4" s="180" t="s">
        <v>29</v>
      </c>
      <c r="DN4" s="180"/>
      <c r="DO4" s="180"/>
      <c r="DP4" s="180"/>
      <c r="DQ4" s="180"/>
      <c r="DR4" s="180"/>
      <c r="DS4" s="180" t="s">
        <v>30</v>
      </c>
      <c r="DT4" s="180"/>
      <c r="DU4" s="180"/>
      <c r="DV4" s="180"/>
      <c r="DW4" s="180"/>
      <c r="DX4" s="180"/>
      <c r="DY4" s="180" t="s">
        <v>5</v>
      </c>
      <c r="DZ4" s="180"/>
      <c r="EA4" s="180"/>
      <c r="EB4" s="180"/>
      <c r="EC4" s="180"/>
      <c r="ED4" s="180"/>
      <c r="EE4" s="180" t="s">
        <v>33</v>
      </c>
      <c r="EF4" s="180"/>
      <c r="EG4" s="180"/>
      <c r="EH4" s="180"/>
      <c r="EI4" s="180"/>
      <c r="EJ4" s="180"/>
      <c r="EK4" s="180" t="s">
        <v>29</v>
      </c>
      <c r="EL4" s="180"/>
      <c r="EM4" s="180"/>
      <c r="EN4" s="180"/>
      <c r="EO4" s="180"/>
      <c r="EP4" s="180"/>
      <c r="EQ4" s="180" t="s">
        <v>30</v>
      </c>
      <c r="ER4" s="180"/>
      <c r="ES4" s="180"/>
      <c r="ET4" s="180"/>
      <c r="EU4" s="180"/>
      <c r="EV4" s="180"/>
      <c r="EW4" s="180" t="s">
        <v>5</v>
      </c>
      <c r="EX4" s="180"/>
      <c r="EY4" s="180"/>
      <c r="EZ4" s="180"/>
      <c r="FA4" s="180"/>
      <c r="FB4" s="180"/>
      <c r="FC4" s="176" t="s">
        <v>33</v>
      </c>
      <c r="FD4" s="177"/>
      <c r="FE4" s="177"/>
      <c r="FF4" s="177"/>
      <c r="FG4" s="177"/>
      <c r="FH4" s="178"/>
      <c r="FI4" s="180" t="s">
        <v>29</v>
      </c>
      <c r="FJ4" s="180"/>
      <c r="FK4" s="180"/>
      <c r="FL4" s="180"/>
      <c r="FM4" s="180"/>
      <c r="FN4" s="180"/>
      <c r="FO4" s="180" t="s">
        <v>30</v>
      </c>
      <c r="FP4" s="180"/>
      <c r="FQ4" s="180"/>
      <c r="FR4" s="180"/>
      <c r="FS4" s="180"/>
      <c r="FT4" s="180"/>
      <c r="FU4" s="180" t="s">
        <v>5</v>
      </c>
      <c r="FV4" s="180"/>
      <c r="FW4" s="180"/>
      <c r="FX4" s="180"/>
      <c r="FY4" s="180"/>
      <c r="FZ4" s="180"/>
    </row>
    <row r="5" spans="1:182" ht="16.5" thickBot="1" x14ac:dyDescent="0.3">
      <c r="A5" s="186"/>
      <c r="B5" s="49"/>
      <c r="C5" s="49"/>
      <c r="D5" s="49"/>
      <c r="E5" s="49"/>
      <c r="F5" s="49"/>
      <c r="G5" s="49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25"/>
      <c r="AM5" s="171" t="s">
        <v>34</v>
      </c>
      <c r="AN5" s="172"/>
      <c r="AO5" s="171" t="s">
        <v>35</v>
      </c>
      <c r="AP5" s="172"/>
      <c r="AQ5" s="171" t="s">
        <v>36</v>
      </c>
      <c r="AR5" s="172"/>
      <c r="AS5" s="171" t="s">
        <v>34</v>
      </c>
      <c r="AT5" s="172"/>
      <c r="AU5" s="171" t="s">
        <v>35</v>
      </c>
      <c r="AV5" s="172"/>
      <c r="AW5" s="171" t="s">
        <v>36</v>
      </c>
      <c r="AX5" s="172"/>
      <c r="AY5" s="171" t="s">
        <v>34</v>
      </c>
      <c r="AZ5" s="172"/>
      <c r="BA5" s="171" t="s">
        <v>35</v>
      </c>
      <c r="BB5" s="172"/>
      <c r="BC5" s="171" t="s">
        <v>36</v>
      </c>
      <c r="BD5" s="172"/>
      <c r="BE5" s="171" t="s">
        <v>34</v>
      </c>
      <c r="BF5" s="172"/>
      <c r="BG5" s="171" t="s">
        <v>35</v>
      </c>
      <c r="BH5" s="172"/>
      <c r="BI5" s="171" t="s">
        <v>36</v>
      </c>
      <c r="BJ5" s="172"/>
      <c r="BK5" s="171" t="s">
        <v>34</v>
      </c>
      <c r="BL5" s="172"/>
      <c r="BM5" s="171" t="s">
        <v>35</v>
      </c>
      <c r="BN5" s="172"/>
      <c r="BO5" s="171" t="s">
        <v>36</v>
      </c>
      <c r="BP5" s="172"/>
      <c r="BQ5" s="171" t="s">
        <v>34</v>
      </c>
      <c r="BR5" s="172"/>
      <c r="BS5" s="171" t="s">
        <v>35</v>
      </c>
      <c r="BT5" s="172"/>
      <c r="BU5" s="171" t="s">
        <v>36</v>
      </c>
      <c r="BV5" s="172"/>
      <c r="BW5" s="171" t="s">
        <v>34</v>
      </c>
      <c r="BX5" s="172"/>
      <c r="BY5" s="171" t="s">
        <v>35</v>
      </c>
      <c r="BZ5" s="172"/>
      <c r="CA5" s="171" t="s">
        <v>36</v>
      </c>
      <c r="CB5" s="172"/>
      <c r="CC5" s="171" t="s">
        <v>34</v>
      </c>
      <c r="CD5" s="172"/>
      <c r="CE5" s="171" t="s">
        <v>35</v>
      </c>
      <c r="CF5" s="172"/>
      <c r="CG5" s="171" t="s">
        <v>36</v>
      </c>
      <c r="CH5" s="172"/>
      <c r="CI5" s="179" t="s">
        <v>34</v>
      </c>
      <c r="CJ5" s="179"/>
      <c r="CK5" s="179" t="s">
        <v>35</v>
      </c>
      <c r="CL5" s="179"/>
      <c r="CM5" s="179" t="s">
        <v>36</v>
      </c>
      <c r="CN5" s="179"/>
      <c r="CO5" s="179" t="s">
        <v>34</v>
      </c>
      <c r="CP5" s="179"/>
      <c r="CQ5" s="179" t="s">
        <v>35</v>
      </c>
      <c r="CR5" s="179"/>
      <c r="CS5" s="179" t="s">
        <v>36</v>
      </c>
      <c r="CT5" s="179"/>
      <c r="CU5" s="179" t="s">
        <v>34</v>
      </c>
      <c r="CV5" s="179"/>
      <c r="CW5" s="179" t="s">
        <v>35</v>
      </c>
      <c r="CX5" s="179"/>
      <c r="CY5" s="179" t="s">
        <v>36</v>
      </c>
      <c r="CZ5" s="179"/>
      <c r="DA5" s="179" t="s">
        <v>34</v>
      </c>
      <c r="DB5" s="179"/>
      <c r="DC5" s="179" t="s">
        <v>35</v>
      </c>
      <c r="DD5" s="179"/>
      <c r="DE5" s="179" t="s">
        <v>36</v>
      </c>
      <c r="DF5" s="179"/>
      <c r="DG5" s="179" t="s">
        <v>34</v>
      </c>
      <c r="DH5" s="179"/>
      <c r="DI5" s="179" t="s">
        <v>35</v>
      </c>
      <c r="DJ5" s="179"/>
      <c r="DK5" s="179" t="s">
        <v>36</v>
      </c>
      <c r="DL5" s="179"/>
      <c r="DM5" s="179" t="s">
        <v>34</v>
      </c>
      <c r="DN5" s="179"/>
      <c r="DO5" s="179" t="s">
        <v>35</v>
      </c>
      <c r="DP5" s="179"/>
      <c r="DQ5" s="179" t="s">
        <v>36</v>
      </c>
      <c r="DR5" s="179"/>
      <c r="DS5" s="179" t="s">
        <v>34</v>
      </c>
      <c r="DT5" s="179"/>
      <c r="DU5" s="179" t="s">
        <v>35</v>
      </c>
      <c r="DV5" s="179"/>
      <c r="DW5" s="179" t="s">
        <v>36</v>
      </c>
      <c r="DX5" s="179"/>
      <c r="DY5" s="179" t="s">
        <v>34</v>
      </c>
      <c r="DZ5" s="179"/>
      <c r="EA5" s="179" t="s">
        <v>35</v>
      </c>
      <c r="EB5" s="179"/>
      <c r="EC5" s="179" t="s">
        <v>36</v>
      </c>
      <c r="ED5" s="179"/>
      <c r="EE5" s="179" t="s">
        <v>34</v>
      </c>
      <c r="EF5" s="179"/>
      <c r="EG5" s="179" t="s">
        <v>35</v>
      </c>
      <c r="EH5" s="179"/>
      <c r="EI5" s="179" t="s">
        <v>36</v>
      </c>
      <c r="EJ5" s="179"/>
      <c r="EK5" s="179" t="s">
        <v>34</v>
      </c>
      <c r="EL5" s="179"/>
      <c r="EM5" s="179" t="s">
        <v>35</v>
      </c>
      <c r="EN5" s="179"/>
      <c r="EO5" s="179" t="s">
        <v>36</v>
      </c>
      <c r="EP5" s="179"/>
      <c r="EQ5" s="179" t="s">
        <v>34</v>
      </c>
      <c r="ER5" s="179"/>
      <c r="ES5" s="179" t="s">
        <v>35</v>
      </c>
      <c r="ET5" s="179"/>
      <c r="EU5" s="179" t="s">
        <v>36</v>
      </c>
      <c r="EV5" s="179"/>
      <c r="EW5" s="179" t="s">
        <v>34</v>
      </c>
      <c r="EX5" s="179"/>
      <c r="EY5" s="179" t="s">
        <v>35</v>
      </c>
      <c r="EZ5" s="179"/>
      <c r="FA5" s="179" t="s">
        <v>36</v>
      </c>
      <c r="FB5" s="179"/>
      <c r="FC5" s="171" t="s">
        <v>34</v>
      </c>
      <c r="FD5" s="172"/>
      <c r="FE5" s="171" t="s">
        <v>35</v>
      </c>
      <c r="FF5" s="172"/>
      <c r="FG5" s="171" t="s">
        <v>36</v>
      </c>
      <c r="FH5" s="172"/>
      <c r="FI5" s="179" t="s">
        <v>34</v>
      </c>
      <c r="FJ5" s="179"/>
      <c r="FK5" s="179" t="s">
        <v>35</v>
      </c>
      <c r="FL5" s="179"/>
      <c r="FM5" s="179" t="s">
        <v>36</v>
      </c>
      <c r="FN5" s="179"/>
      <c r="FO5" s="179" t="s">
        <v>34</v>
      </c>
      <c r="FP5" s="179"/>
      <c r="FQ5" s="179" t="s">
        <v>35</v>
      </c>
      <c r="FR5" s="179"/>
      <c r="FS5" s="179" t="s">
        <v>36</v>
      </c>
      <c r="FT5" s="179"/>
      <c r="FU5" s="179" t="s">
        <v>34</v>
      </c>
      <c r="FV5" s="179"/>
      <c r="FW5" s="179" t="s">
        <v>35</v>
      </c>
      <c r="FX5" s="179"/>
      <c r="FY5" s="179" t="s">
        <v>36</v>
      </c>
      <c r="FZ5" s="179"/>
    </row>
    <row r="6" spans="1:182" ht="15.75" thickBot="1" x14ac:dyDescent="0.3">
      <c r="A6" s="1" t="s">
        <v>7</v>
      </c>
      <c r="B6" s="1"/>
      <c r="C6" s="1"/>
      <c r="D6" s="1"/>
      <c r="E6" s="1"/>
      <c r="F6" s="1"/>
      <c r="G6" s="1"/>
      <c r="H6" s="2">
        <v>1227.9579592276564</v>
      </c>
      <c r="I6" s="2">
        <v>1143.1777492276565</v>
      </c>
      <c r="J6" s="2">
        <v>343.51283571428581</v>
      </c>
      <c r="K6" s="2">
        <v>254.53140814935301</v>
      </c>
      <c r="L6" s="2">
        <v>545.13350536401765</v>
      </c>
      <c r="M6" s="2">
        <v>84.780210000000011</v>
      </c>
      <c r="N6" s="2">
        <v>1209.6463116368654</v>
      </c>
      <c r="O6" s="2">
        <v>1120.8620228511224</v>
      </c>
      <c r="P6" s="2">
        <v>320.90425117247617</v>
      </c>
      <c r="Q6" s="2">
        <v>254.42697388481463</v>
      </c>
      <c r="R6" s="2">
        <v>545.53079779383165</v>
      </c>
      <c r="S6" s="2">
        <v>88.784288785742902</v>
      </c>
      <c r="T6" s="7"/>
      <c r="U6" s="2">
        <v>1188.9809776391076</v>
      </c>
      <c r="V6" s="8">
        <v>354.75780829202324</v>
      </c>
      <c r="W6" s="8">
        <v>326.24862391298745</v>
      </c>
      <c r="X6" s="8">
        <v>507.97454543409685</v>
      </c>
      <c r="Y6" s="7"/>
      <c r="Z6" s="7"/>
      <c r="AA6" s="2">
        <v>1177.655118743402</v>
      </c>
      <c r="AB6" s="8">
        <v>343.4319493963178</v>
      </c>
      <c r="AC6" s="8">
        <v>326.24862391298745</v>
      </c>
      <c r="AD6" s="8">
        <v>507.97454543409674</v>
      </c>
      <c r="AE6" s="2"/>
      <c r="AF6" s="7"/>
      <c r="AG6" s="2">
        <v>1166.6751187434022</v>
      </c>
      <c r="AH6" s="8">
        <v>332.45194939631784</v>
      </c>
      <c r="AI6" s="8">
        <v>326.24862391298745</v>
      </c>
      <c r="AJ6" s="8">
        <v>507.9745454340968</v>
      </c>
      <c r="AK6" s="2"/>
      <c r="AL6" s="26" t="s">
        <v>0</v>
      </c>
      <c r="AM6" s="18" t="s">
        <v>37</v>
      </c>
      <c r="AN6" s="18" t="s">
        <v>38</v>
      </c>
      <c r="AO6" s="18" t="s">
        <v>37</v>
      </c>
      <c r="AP6" s="19" t="s">
        <v>38</v>
      </c>
      <c r="AQ6" s="18" t="s">
        <v>37</v>
      </c>
      <c r="AR6" s="19" t="s">
        <v>38</v>
      </c>
      <c r="AS6" s="18" t="s">
        <v>37</v>
      </c>
      <c r="AT6" s="18" t="s">
        <v>38</v>
      </c>
      <c r="AU6" s="18" t="s">
        <v>37</v>
      </c>
      <c r="AV6" s="19" t="s">
        <v>38</v>
      </c>
      <c r="AW6" s="18" t="s">
        <v>37</v>
      </c>
      <c r="AX6" s="19" t="s">
        <v>38</v>
      </c>
      <c r="AY6" s="18" t="s">
        <v>37</v>
      </c>
      <c r="AZ6" s="18" t="s">
        <v>38</v>
      </c>
      <c r="BA6" s="18" t="s">
        <v>37</v>
      </c>
      <c r="BB6" s="19" t="s">
        <v>38</v>
      </c>
      <c r="BC6" s="30" t="s">
        <v>37</v>
      </c>
      <c r="BD6" s="19" t="s">
        <v>38</v>
      </c>
      <c r="BE6" s="18" t="s">
        <v>37</v>
      </c>
      <c r="BF6" s="18" t="s">
        <v>38</v>
      </c>
      <c r="BG6" s="18" t="s">
        <v>37</v>
      </c>
      <c r="BH6" s="19" t="s">
        <v>38</v>
      </c>
      <c r="BI6" s="18" t="s">
        <v>37</v>
      </c>
      <c r="BJ6" s="19" t="s">
        <v>38</v>
      </c>
      <c r="BK6" s="18" t="s">
        <v>37</v>
      </c>
      <c r="BL6" s="18" t="s">
        <v>38</v>
      </c>
      <c r="BM6" s="18" t="s">
        <v>37</v>
      </c>
      <c r="BN6" s="19" t="s">
        <v>38</v>
      </c>
      <c r="BO6" s="18" t="s">
        <v>37</v>
      </c>
      <c r="BP6" s="19" t="s">
        <v>38</v>
      </c>
      <c r="BQ6" s="18" t="s">
        <v>37</v>
      </c>
      <c r="BR6" s="18" t="s">
        <v>38</v>
      </c>
      <c r="BS6" s="18" t="s">
        <v>37</v>
      </c>
      <c r="BT6" s="19" t="s">
        <v>38</v>
      </c>
      <c r="BU6" s="18" t="s">
        <v>37</v>
      </c>
      <c r="BV6" s="19" t="s">
        <v>38</v>
      </c>
      <c r="BW6" s="18" t="s">
        <v>37</v>
      </c>
      <c r="BX6" s="18" t="s">
        <v>38</v>
      </c>
      <c r="BY6" s="18" t="s">
        <v>37</v>
      </c>
      <c r="BZ6" s="19" t="s">
        <v>38</v>
      </c>
      <c r="CA6" s="18" t="s">
        <v>37</v>
      </c>
      <c r="CB6" s="19" t="s">
        <v>38</v>
      </c>
      <c r="CC6" s="18" t="s">
        <v>37</v>
      </c>
      <c r="CD6" s="18" t="s">
        <v>38</v>
      </c>
      <c r="CE6" s="18" t="s">
        <v>37</v>
      </c>
      <c r="CF6" s="19" t="s">
        <v>38</v>
      </c>
      <c r="CG6" s="18" t="s">
        <v>37</v>
      </c>
      <c r="CH6" s="19" t="s">
        <v>38</v>
      </c>
      <c r="CI6" s="18" t="s">
        <v>37</v>
      </c>
      <c r="CJ6" s="18" t="s">
        <v>38</v>
      </c>
      <c r="CK6" s="18" t="s">
        <v>37</v>
      </c>
      <c r="CL6" s="19" t="s">
        <v>38</v>
      </c>
      <c r="CM6" s="18" t="s">
        <v>37</v>
      </c>
      <c r="CN6" s="19" t="s">
        <v>38</v>
      </c>
      <c r="CO6" s="18" t="s">
        <v>37</v>
      </c>
      <c r="CP6" s="18" t="s">
        <v>38</v>
      </c>
      <c r="CQ6" s="18" t="s">
        <v>37</v>
      </c>
      <c r="CR6" s="19" t="s">
        <v>38</v>
      </c>
      <c r="CS6" s="18" t="s">
        <v>37</v>
      </c>
      <c r="CT6" s="19" t="s">
        <v>38</v>
      </c>
      <c r="CU6" s="18" t="s">
        <v>37</v>
      </c>
      <c r="CV6" s="18" t="s">
        <v>38</v>
      </c>
      <c r="CW6" s="18" t="s">
        <v>37</v>
      </c>
      <c r="CX6" s="19" t="s">
        <v>38</v>
      </c>
      <c r="CY6" s="18" t="s">
        <v>37</v>
      </c>
      <c r="CZ6" s="19" t="s">
        <v>38</v>
      </c>
      <c r="DA6" s="18" t="s">
        <v>37</v>
      </c>
      <c r="DB6" s="18" t="s">
        <v>38</v>
      </c>
      <c r="DC6" s="18" t="s">
        <v>37</v>
      </c>
      <c r="DD6" s="19" t="s">
        <v>38</v>
      </c>
      <c r="DE6" s="18" t="s">
        <v>37</v>
      </c>
      <c r="DF6" s="19" t="s">
        <v>38</v>
      </c>
      <c r="DG6" s="18" t="s">
        <v>37</v>
      </c>
      <c r="DH6" s="18" t="s">
        <v>38</v>
      </c>
      <c r="DI6" s="18" t="s">
        <v>37</v>
      </c>
      <c r="DJ6" s="19" t="s">
        <v>38</v>
      </c>
      <c r="DK6" s="18" t="s">
        <v>37</v>
      </c>
      <c r="DL6" s="19" t="s">
        <v>38</v>
      </c>
      <c r="DM6" s="18" t="s">
        <v>37</v>
      </c>
      <c r="DN6" s="18" t="s">
        <v>38</v>
      </c>
      <c r="DO6" s="18" t="s">
        <v>37</v>
      </c>
      <c r="DP6" s="19" t="s">
        <v>38</v>
      </c>
      <c r="DQ6" s="18" t="s">
        <v>37</v>
      </c>
      <c r="DR6" s="19" t="s">
        <v>38</v>
      </c>
      <c r="DS6" s="18" t="s">
        <v>37</v>
      </c>
      <c r="DT6" s="18" t="s">
        <v>38</v>
      </c>
      <c r="DU6" s="18" t="s">
        <v>37</v>
      </c>
      <c r="DV6" s="19" t="s">
        <v>38</v>
      </c>
      <c r="DW6" s="18" t="s">
        <v>37</v>
      </c>
      <c r="DX6" s="19" t="s">
        <v>38</v>
      </c>
      <c r="DY6" s="18" t="s">
        <v>37</v>
      </c>
      <c r="DZ6" s="18" t="s">
        <v>38</v>
      </c>
      <c r="EA6" s="18" t="s">
        <v>37</v>
      </c>
      <c r="EB6" s="19" t="s">
        <v>38</v>
      </c>
      <c r="EC6" s="18" t="s">
        <v>37</v>
      </c>
      <c r="ED6" s="19" t="s">
        <v>38</v>
      </c>
      <c r="EE6" s="18" t="s">
        <v>37</v>
      </c>
      <c r="EF6" s="18" t="s">
        <v>38</v>
      </c>
      <c r="EG6" s="18" t="s">
        <v>37</v>
      </c>
      <c r="EH6" s="19" t="s">
        <v>38</v>
      </c>
      <c r="EI6" s="18" t="s">
        <v>37</v>
      </c>
      <c r="EJ6" s="19" t="s">
        <v>38</v>
      </c>
      <c r="EK6" s="18" t="s">
        <v>37</v>
      </c>
      <c r="EL6" s="18" t="s">
        <v>38</v>
      </c>
      <c r="EM6" s="18" t="s">
        <v>37</v>
      </c>
      <c r="EN6" s="19" t="s">
        <v>38</v>
      </c>
      <c r="EO6" s="18" t="s">
        <v>37</v>
      </c>
      <c r="EP6" s="19" t="s">
        <v>38</v>
      </c>
      <c r="EQ6" s="18" t="s">
        <v>37</v>
      </c>
      <c r="ER6" s="18" t="s">
        <v>38</v>
      </c>
      <c r="ES6" s="18" t="s">
        <v>37</v>
      </c>
      <c r="ET6" s="19" t="s">
        <v>38</v>
      </c>
      <c r="EU6" s="18" t="s">
        <v>37</v>
      </c>
      <c r="EV6" s="19" t="s">
        <v>38</v>
      </c>
      <c r="EW6" s="18" t="s">
        <v>37</v>
      </c>
      <c r="EX6" s="18" t="s">
        <v>38</v>
      </c>
      <c r="EY6" s="18" t="s">
        <v>37</v>
      </c>
      <c r="EZ6" s="19" t="s">
        <v>38</v>
      </c>
      <c r="FA6" s="18" t="s">
        <v>37</v>
      </c>
      <c r="FB6" s="19" t="s">
        <v>38</v>
      </c>
      <c r="FC6" s="18" t="s">
        <v>37</v>
      </c>
      <c r="FD6" s="18" t="s">
        <v>38</v>
      </c>
      <c r="FE6" s="18" t="s">
        <v>37</v>
      </c>
      <c r="FF6" s="19" t="s">
        <v>38</v>
      </c>
      <c r="FG6" s="18" t="s">
        <v>37</v>
      </c>
      <c r="FH6" s="19" t="s">
        <v>38</v>
      </c>
      <c r="FI6" s="18" t="s">
        <v>37</v>
      </c>
      <c r="FJ6" s="18" t="s">
        <v>38</v>
      </c>
      <c r="FK6" s="18" t="s">
        <v>37</v>
      </c>
      <c r="FL6" s="19" t="s">
        <v>38</v>
      </c>
      <c r="FM6" s="18" t="s">
        <v>37</v>
      </c>
      <c r="FN6" s="19" t="s">
        <v>38</v>
      </c>
      <c r="FO6" s="18" t="s">
        <v>37</v>
      </c>
      <c r="FP6" s="18" t="s">
        <v>38</v>
      </c>
      <c r="FQ6" s="18" t="s">
        <v>37</v>
      </c>
      <c r="FR6" s="19" t="s">
        <v>38</v>
      </c>
      <c r="FS6" s="18" t="s">
        <v>37</v>
      </c>
      <c r="FT6" s="19" t="s">
        <v>38</v>
      </c>
      <c r="FU6" s="18" t="s">
        <v>37</v>
      </c>
      <c r="FV6" s="18" t="s">
        <v>38</v>
      </c>
      <c r="FW6" s="18" t="s">
        <v>37</v>
      </c>
      <c r="FX6" s="19" t="s">
        <v>38</v>
      </c>
      <c r="FY6" s="18" t="s">
        <v>37</v>
      </c>
      <c r="FZ6" s="19" t="s">
        <v>38</v>
      </c>
    </row>
    <row r="7" spans="1:182" ht="15.75" thickBot="1" x14ac:dyDescent="0.3">
      <c r="A7" s="1" t="s">
        <v>8</v>
      </c>
      <c r="B7" s="1"/>
      <c r="C7" s="1"/>
      <c r="D7" s="1"/>
      <c r="E7" s="1"/>
      <c r="F7" s="1"/>
      <c r="G7" s="1"/>
      <c r="H7" s="2">
        <v>620.59179933595919</v>
      </c>
      <c r="I7" s="2">
        <v>554.44631933595917</v>
      </c>
      <c r="J7" s="2">
        <v>144.90377399999994</v>
      </c>
      <c r="K7" s="2">
        <v>182.59035887906941</v>
      </c>
      <c r="L7" s="2">
        <v>226.95218645688985</v>
      </c>
      <c r="M7" s="2">
        <v>66.145479999999978</v>
      </c>
      <c r="N7" s="2">
        <v>624.94751171929238</v>
      </c>
      <c r="O7" s="2">
        <v>556.90904231642867</v>
      </c>
      <c r="P7" s="2">
        <v>146.97336459551633</v>
      </c>
      <c r="Q7" s="2">
        <v>182.65285740326425</v>
      </c>
      <c r="R7" s="2">
        <v>227.28282031764803</v>
      </c>
      <c r="S7" s="2">
        <v>68.038469402863683</v>
      </c>
      <c r="T7" s="7"/>
      <c r="U7" s="2">
        <v>562.50319311178396</v>
      </c>
      <c r="V7" s="8">
        <v>129.71823289113109</v>
      </c>
      <c r="W7" s="8">
        <v>190.65436434253724</v>
      </c>
      <c r="X7" s="8">
        <v>242.13059587811563</v>
      </c>
      <c r="Y7" s="7"/>
      <c r="Z7" s="7"/>
      <c r="AA7" s="2">
        <v>561.50319311178384</v>
      </c>
      <c r="AB7" s="8">
        <v>128.71823289113107</v>
      </c>
      <c r="AC7" s="8">
        <v>190.65436434253724</v>
      </c>
      <c r="AD7" s="8">
        <v>242.13059587811554</v>
      </c>
      <c r="AE7" s="2"/>
      <c r="AF7" s="7"/>
      <c r="AG7" s="2">
        <v>561.54319311178392</v>
      </c>
      <c r="AH7" s="8">
        <v>128.75823289113112</v>
      </c>
      <c r="AI7" s="8">
        <v>190.65436434253724</v>
      </c>
      <c r="AJ7" s="8">
        <v>242.13059587811563</v>
      </c>
      <c r="AK7" s="2"/>
      <c r="AL7" s="1" t="s">
        <v>7</v>
      </c>
      <c r="AM7" s="26"/>
      <c r="AN7" s="26"/>
      <c r="AO7" s="26"/>
      <c r="AP7" s="26"/>
      <c r="AQ7" s="26"/>
      <c r="AR7" s="26"/>
      <c r="AS7" s="20">
        <v>292.24999999999972</v>
      </c>
      <c r="AT7" s="21">
        <v>0.69115977674770579</v>
      </c>
      <c r="AU7" s="20">
        <v>100.34999999999997</v>
      </c>
      <c r="AV7" s="20">
        <v>0.23732381042474704</v>
      </c>
      <c r="AW7" s="20">
        <v>30.239999999999984</v>
      </c>
      <c r="AX7" s="20">
        <v>7.1516412827547074E-2</v>
      </c>
      <c r="AY7" s="20">
        <v>124.8000000000001</v>
      </c>
      <c r="AZ7" s="21">
        <v>0.50336800000000004</v>
      </c>
      <c r="BA7" s="20">
        <v>20.960000000000008</v>
      </c>
      <c r="BB7" s="20">
        <v>8.4540000000000004E-2</v>
      </c>
      <c r="BC7" s="20">
        <v>102.17000000000007</v>
      </c>
      <c r="BD7" s="20">
        <v>0.41209200000000001</v>
      </c>
      <c r="BE7" s="20">
        <v>113.22999999999999</v>
      </c>
      <c r="BF7" s="21">
        <v>0.21803500000000001</v>
      </c>
      <c r="BG7" s="20">
        <v>99.399999999999949</v>
      </c>
      <c r="BH7" s="20">
        <v>0.19140399999999999</v>
      </c>
      <c r="BI7" s="20">
        <v>306.69000000000011</v>
      </c>
      <c r="BJ7" s="20">
        <v>0.590561</v>
      </c>
      <c r="BK7" s="20">
        <v>513.59100301957847</v>
      </c>
      <c r="BL7" s="21">
        <v>0.44926609476659796</v>
      </c>
      <c r="BM7" s="20">
        <v>167.90680482986386</v>
      </c>
      <c r="BN7" s="21">
        <v>0.14687725066666452</v>
      </c>
      <c r="BO7" s="20">
        <v>461.67994137821415</v>
      </c>
      <c r="BP7" s="21">
        <v>0.40385665456673753</v>
      </c>
      <c r="BQ7" s="20">
        <v>268.86973000000012</v>
      </c>
      <c r="BR7" s="21">
        <v>0.7827065019009376</v>
      </c>
      <c r="BS7" s="20">
        <v>41.05274</v>
      </c>
      <c r="BT7" s="21">
        <v>0.11950860559442182</v>
      </c>
      <c r="BU7" s="20">
        <v>33.59036571428571</v>
      </c>
      <c r="BV7" s="21">
        <v>9.7784892504640619E-2</v>
      </c>
      <c r="BW7" s="20">
        <v>143.31831574025429</v>
      </c>
      <c r="BX7" s="21">
        <v>0.56306731174079117</v>
      </c>
      <c r="BY7" s="20">
        <v>18.334131835905769</v>
      </c>
      <c r="BZ7" s="21">
        <v>7.2030921327979031E-2</v>
      </c>
      <c r="CA7" s="20">
        <v>92.878960573192941</v>
      </c>
      <c r="CB7" s="21">
        <v>0.36490176693122983</v>
      </c>
      <c r="CC7" s="20">
        <v>101.40295727932408</v>
      </c>
      <c r="CD7" s="21">
        <v>0.18601490512239086</v>
      </c>
      <c r="CE7" s="20">
        <v>108.51993299395811</v>
      </c>
      <c r="CF7" s="21">
        <v>0.19907037803793215</v>
      </c>
      <c r="CG7" s="20">
        <v>335.21061509073547</v>
      </c>
      <c r="CH7" s="21">
        <v>0.61491471683967702</v>
      </c>
      <c r="CI7" s="20">
        <v>361.99271866234619</v>
      </c>
      <c r="CJ7" s="21">
        <v>0.32295921467795824</v>
      </c>
      <c r="CK7" s="20">
        <v>196.79475947415506</v>
      </c>
      <c r="CL7" s="21">
        <v>0.17557447345175523</v>
      </c>
      <c r="CM7" s="20">
        <v>562.0745447146212</v>
      </c>
      <c r="CN7" s="21">
        <v>0.50146631187028656</v>
      </c>
      <c r="CO7" s="20">
        <v>219.41058091375533</v>
      </c>
      <c r="CP7" s="21">
        <v>0.68372600273166495</v>
      </c>
      <c r="CQ7" s="20">
        <v>63.411614645085017</v>
      </c>
      <c r="CR7" s="21">
        <v>0.1976029124369662</v>
      </c>
      <c r="CS7" s="20">
        <v>38.082055613635802</v>
      </c>
      <c r="CT7" s="21">
        <v>0.1186710848313688</v>
      </c>
      <c r="CU7" s="20">
        <v>80.801490409610764</v>
      </c>
      <c r="CV7" s="21">
        <v>0.31758224835937243</v>
      </c>
      <c r="CW7" s="20">
        <v>25.995743640420475</v>
      </c>
      <c r="CX7" s="21">
        <v>0.10217369347084004</v>
      </c>
      <c r="CY7" s="20">
        <v>147.62973983478341</v>
      </c>
      <c r="CZ7" s="21">
        <v>0.58024405816978764</v>
      </c>
      <c r="DA7" s="20">
        <v>61.780647338980074</v>
      </c>
      <c r="DB7" s="21">
        <v>0.11324868841287375</v>
      </c>
      <c r="DC7" s="20">
        <v>107.38740118864956</v>
      </c>
      <c r="DD7" s="21">
        <v>0.19684938343157241</v>
      </c>
      <c r="DE7" s="20">
        <v>376.362749266202</v>
      </c>
      <c r="DF7" s="21">
        <v>0.68990192815555385</v>
      </c>
      <c r="DG7" s="20">
        <v>609.2847552228352</v>
      </c>
      <c r="DH7" s="21">
        <v>0.51244281168623707</v>
      </c>
      <c r="DI7" s="20">
        <v>273.26842683215386</v>
      </c>
      <c r="DJ7" s="21">
        <v>0.22983414534921118</v>
      </c>
      <c r="DK7" s="20">
        <v>306.42779558411848</v>
      </c>
      <c r="DL7" s="21">
        <v>0.25772304296455179</v>
      </c>
      <c r="DM7" s="20">
        <v>321.77991569668927</v>
      </c>
      <c r="DN7" s="21">
        <v>0.90704110854076592</v>
      </c>
      <c r="DO7" s="20">
        <v>10.481313009166074</v>
      </c>
      <c r="DP7" s="21">
        <v>2.9544981855729169E-2</v>
      </c>
      <c r="DQ7" s="20">
        <v>22.496579586167925</v>
      </c>
      <c r="DR7" s="21">
        <v>6.3413909603505014E-2</v>
      </c>
      <c r="DS7" s="20">
        <v>147.12170218994891</v>
      </c>
      <c r="DT7" s="21">
        <v>0.45094964823265332</v>
      </c>
      <c r="DU7" s="20">
        <v>81.486393490684804</v>
      </c>
      <c r="DV7" s="21">
        <v>0.24976777683640969</v>
      </c>
      <c r="DW7" s="20">
        <v>97.640528232353759</v>
      </c>
      <c r="DX7" s="21">
        <v>0.29928257493093702</v>
      </c>
      <c r="DY7" s="20">
        <v>140.38313733619705</v>
      </c>
      <c r="DZ7" s="21">
        <v>0.27635860615068941</v>
      </c>
      <c r="EA7" s="20">
        <v>181.300720332303</v>
      </c>
      <c r="EB7" s="21">
        <v>0.35690906554652241</v>
      </c>
      <c r="EC7" s="20">
        <v>186.2906877655968</v>
      </c>
      <c r="ED7" s="21">
        <v>0.36673232830278818</v>
      </c>
      <c r="EE7" s="20">
        <v>580.3640645378689</v>
      </c>
      <c r="EF7" s="21">
        <v>0.49281326536171055</v>
      </c>
      <c r="EG7" s="20">
        <v>281.98594728994374</v>
      </c>
      <c r="EH7" s="21">
        <v>0.23944696779379035</v>
      </c>
      <c r="EI7" s="20">
        <v>315.30510691558936</v>
      </c>
      <c r="EJ7" s="21">
        <v>0.26773976684449913</v>
      </c>
      <c r="EK7" s="20">
        <v>307.03616540987446</v>
      </c>
      <c r="EL7" s="21">
        <v>0.89402330199499613</v>
      </c>
      <c r="EM7" s="20">
        <v>11.745570149444989</v>
      </c>
      <c r="EN7" s="21">
        <v>3.4200575019567248E-2</v>
      </c>
      <c r="EO7" s="20">
        <v>24.650213836998347</v>
      </c>
      <c r="EP7" s="21">
        <v>7.1776122985436605E-2</v>
      </c>
      <c r="EQ7" s="20">
        <v>140.85548223808036</v>
      </c>
      <c r="ER7" s="21">
        <v>0.43174276276992785</v>
      </c>
      <c r="ES7" s="20">
        <v>86.217596810104013</v>
      </c>
      <c r="ET7" s="21">
        <v>0.26426961063013948</v>
      </c>
      <c r="EU7" s="20">
        <v>99.175544864803101</v>
      </c>
      <c r="EV7" s="21">
        <v>0.30398762659993267</v>
      </c>
      <c r="EW7" s="20">
        <v>132.47241688991406</v>
      </c>
      <c r="EX7" s="21">
        <v>0.26078554148162664</v>
      </c>
      <c r="EY7" s="20">
        <v>184.02278033039477</v>
      </c>
      <c r="EZ7" s="21">
        <v>0.36226771987784451</v>
      </c>
      <c r="FA7" s="20">
        <v>191.47934821378794</v>
      </c>
      <c r="FB7" s="21">
        <v>0.37694673864052891</v>
      </c>
      <c r="FC7" s="20">
        <v>529.62059822708613</v>
      </c>
      <c r="FD7" s="21">
        <v>0.45395722401068067</v>
      </c>
      <c r="FE7" s="20">
        <v>293.0836034949333</v>
      </c>
      <c r="FF7" s="21">
        <v>0.25121269733651869</v>
      </c>
      <c r="FG7" s="20">
        <v>343.97091702138266</v>
      </c>
      <c r="FH7" s="21">
        <v>0.29483007865280053</v>
      </c>
      <c r="FI7" s="20">
        <v>282.93291678163513</v>
      </c>
      <c r="FJ7" s="21">
        <v>0.85104905324032021</v>
      </c>
      <c r="FK7" s="20">
        <v>17.534373047567392</v>
      </c>
      <c r="FL7" s="21">
        <v>5.2742578527234227E-2</v>
      </c>
      <c r="FM7" s="20">
        <v>31.984659567115351</v>
      </c>
      <c r="FN7" s="21">
        <v>9.6208368232445704E-2</v>
      </c>
      <c r="FO7" s="20">
        <v>127.57750120291189</v>
      </c>
      <c r="FP7" s="21">
        <v>0.3910437986611634</v>
      </c>
      <c r="FQ7" s="20">
        <v>88.117246810103978</v>
      </c>
      <c r="FR7" s="21">
        <v>0.27009231718201943</v>
      </c>
      <c r="FS7" s="20">
        <v>110.55387589997157</v>
      </c>
      <c r="FT7" s="21">
        <v>0.33886388415681712</v>
      </c>
      <c r="FU7" s="20">
        <v>119.11018024253912</v>
      </c>
      <c r="FV7" s="21">
        <v>0.23448060796186518</v>
      </c>
      <c r="FW7" s="20">
        <v>187.43198363726196</v>
      </c>
      <c r="FX7" s="21">
        <v>0.3689790862986832</v>
      </c>
      <c r="FY7" s="20">
        <v>201.43238155429572</v>
      </c>
      <c r="FZ7" s="21">
        <v>0.39654030573945165</v>
      </c>
    </row>
    <row r="8" spans="1:182" ht="15.75" thickBot="1" x14ac:dyDescent="0.3">
      <c r="A8" s="1" t="s">
        <v>9</v>
      </c>
      <c r="B8" s="1"/>
      <c r="C8" s="1"/>
      <c r="D8" s="1"/>
      <c r="E8" s="1"/>
      <c r="F8" s="1"/>
      <c r="G8" s="1"/>
      <c r="H8" s="2">
        <v>359.6902784053953</v>
      </c>
      <c r="I8" s="2">
        <v>292.36276840539529</v>
      </c>
      <c r="J8" s="2">
        <v>40.054297142857145</v>
      </c>
      <c r="K8" s="2">
        <v>98.201723669912923</v>
      </c>
      <c r="L8" s="2">
        <v>154.10674759262525</v>
      </c>
      <c r="M8" s="2">
        <v>67.327510000000004</v>
      </c>
      <c r="N8" s="2">
        <v>344.76857732324322</v>
      </c>
      <c r="O8" s="2">
        <v>294.84620226370333</v>
      </c>
      <c r="P8" s="2">
        <v>38.606566155553665</v>
      </c>
      <c r="Q8" s="2">
        <v>98.541960440278018</v>
      </c>
      <c r="R8" s="2">
        <v>157.69767566787164</v>
      </c>
      <c r="S8" s="2">
        <v>49.92237505953986</v>
      </c>
      <c r="T8" s="7"/>
      <c r="U8" s="2">
        <v>359.14768533882636</v>
      </c>
      <c r="V8" s="8">
        <v>78.979925655482319</v>
      </c>
      <c r="W8" s="8">
        <v>117.10798034279475</v>
      </c>
      <c r="X8" s="8">
        <v>163.05977934054931</v>
      </c>
      <c r="Y8" s="7"/>
      <c r="Z8" s="7"/>
      <c r="AA8" s="2">
        <v>350.93280292573849</v>
      </c>
      <c r="AB8" s="8">
        <v>70.765043242394427</v>
      </c>
      <c r="AC8" s="8">
        <v>117.10798034279476</v>
      </c>
      <c r="AD8" s="8">
        <v>163.05977934054931</v>
      </c>
      <c r="AE8" s="2"/>
      <c r="AF8" s="7"/>
      <c r="AG8" s="2">
        <v>353.69880292573839</v>
      </c>
      <c r="AH8" s="8">
        <v>73.531043242394375</v>
      </c>
      <c r="AI8" s="8">
        <v>117.10798034279478</v>
      </c>
      <c r="AJ8" s="8">
        <v>163.05977934054926</v>
      </c>
      <c r="AK8" s="2"/>
      <c r="AL8" s="1" t="s">
        <v>8</v>
      </c>
      <c r="AM8" s="26"/>
      <c r="AN8" s="26"/>
      <c r="AO8" s="26"/>
      <c r="AP8" s="26"/>
      <c r="AQ8" s="26"/>
      <c r="AR8" s="26"/>
      <c r="AS8" s="20">
        <v>130.04000000000008</v>
      </c>
      <c r="AT8" s="21">
        <v>0.56900323794521757</v>
      </c>
      <c r="AU8" s="20">
        <v>80.17000000000003</v>
      </c>
      <c r="AV8" s="20">
        <v>0.35079198389778599</v>
      </c>
      <c r="AW8" s="20">
        <v>18.329999999999998</v>
      </c>
      <c r="AX8" s="20">
        <v>8.0204778156996559E-2</v>
      </c>
      <c r="AY8" s="20">
        <v>65.820000000000007</v>
      </c>
      <c r="AZ8" s="21">
        <v>0.463065</v>
      </c>
      <c r="BA8" s="20">
        <v>15.069999999999997</v>
      </c>
      <c r="BB8" s="20">
        <v>0.10602200000000001</v>
      </c>
      <c r="BC8" s="20">
        <v>61.249999999999986</v>
      </c>
      <c r="BD8" s="20">
        <v>0.43091299999999999</v>
      </c>
      <c r="BE8" s="20">
        <v>50.16</v>
      </c>
      <c r="BF8" s="21">
        <v>0.23289099999999999</v>
      </c>
      <c r="BG8" s="20">
        <v>38.65000000000002</v>
      </c>
      <c r="BH8" s="20">
        <v>0.17945</v>
      </c>
      <c r="BI8" s="20">
        <v>126.57000000000008</v>
      </c>
      <c r="BJ8" s="20">
        <v>0.58765900000000004</v>
      </c>
      <c r="BK8" s="20">
        <v>237.63452742943559</v>
      </c>
      <c r="BL8" s="21">
        <v>0.4285978987362421</v>
      </c>
      <c r="BM8" s="20">
        <v>86.301260207850007</v>
      </c>
      <c r="BN8" s="21">
        <v>0.15565304917383163</v>
      </c>
      <c r="BO8" s="20">
        <v>230.51053169867359</v>
      </c>
      <c r="BP8" s="21">
        <v>0.4157490520899263</v>
      </c>
      <c r="BQ8" s="20">
        <v>109.84092999999994</v>
      </c>
      <c r="BR8" s="21">
        <v>0.75802670260334271</v>
      </c>
      <c r="BS8" s="20">
        <v>26.137819999999998</v>
      </c>
      <c r="BT8" s="21">
        <v>0.1803805330839762</v>
      </c>
      <c r="BU8" s="20">
        <v>8.9250240000000005</v>
      </c>
      <c r="BV8" s="21">
        <v>6.1592764312681077E-2</v>
      </c>
      <c r="BW8" s="20">
        <v>92.170989370093054</v>
      </c>
      <c r="BX8" s="21">
        <v>0.50479658365280067</v>
      </c>
      <c r="BY8" s="20">
        <v>13.147861414427465</v>
      </c>
      <c r="BZ8" s="21">
        <v>7.2007424133140374E-2</v>
      </c>
      <c r="CA8" s="20">
        <v>77.271508094548892</v>
      </c>
      <c r="CB8" s="21">
        <v>0.42319599221405896</v>
      </c>
      <c r="CC8" s="20">
        <v>35.62260805934261</v>
      </c>
      <c r="CD8" s="21">
        <v>0.15696084984010153</v>
      </c>
      <c r="CE8" s="20">
        <v>47.015578793422542</v>
      </c>
      <c r="CF8" s="21">
        <v>0.20716072194507484</v>
      </c>
      <c r="CG8" s="20">
        <v>144.31399960412469</v>
      </c>
      <c r="CH8" s="21">
        <v>0.63587842821482354</v>
      </c>
      <c r="CI8" s="20">
        <v>188.58337993739616</v>
      </c>
      <c r="CJ8" s="21">
        <v>0.33862509962667381</v>
      </c>
      <c r="CK8" s="20">
        <v>89.350909563731449</v>
      </c>
      <c r="CL8" s="21">
        <v>0.16044075921640968</v>
      </c>
      <c r="CM8" s="20">
        <v>278.97475281530097</v>
      </c>
      <c r="CN8" s="21">
        <v>0.50093414115691637</v>
      </c>
      <c r="CO8" s="20">
        <v>105.31554193964827</v>
      </c>
      <c r="CP8" s="21">
        <v>0.71656209429161488</v>
      </c>
      <c r="CQ8" s="20">
        <v>34.616118014439763</v>
      </c>
      <c r="CR8" s="21">
        <v>0.23552647181825342</v>
      </c>
      <c r="CS8" s="20">
        <v>7.0417046414282929</v>
      </c>
      <c r="CT8" s="21">
        <v>4.7911433890131624E-2</v>
      </c>
      <c r="CU8" s="20">
        <v>55.439440191153231</v>
      </c>
      <c r="CV8" s="21">
        <v>0.30352353080769517</v>
      </c>
      <c r="CW8" s="20">
        <v>17.356590875998513</v>
      </c>
      <c r="CX8" s="21">
        <v>9.5025016978947788E-2</v>
      </c>
      <c r="CY8" s="20">
        <v>109.85682633611252</v>
      </c>
      <c r="CZ8" s="21">
        <v>0.60145145221335716</v>
      </c>
      <c r="DA8" s="20">
        <v>27.82839780659468</v>
      </c>
      <c r="DB8" s="21">
        <v>0.12243951288400069</v>
      </c>
      <c r="DC8" s="20">
        <v>37.378200673293179</v>
      </c>
      <c r="DD8" s="21">
        <v>0.16445677953597113</v>
      </c>
      <c r="DE8" s="20">
        <v>162.07622183776016</v>
      </c>
      <c r="DF8" s="21">
        <v>0.71310370758002817</v>
      </c>
      <c r="DG8" s="20">
        <v>286.40736575990479</v>
      </c>
      <c r="DH8" s="21">
        <v>0.50916575988749668</v>
      </c>
      <c r="DI8" s="20">
        <v>138.91214667693612</v>
      </c>
      <c r="DJ8" s="21">
        <v>0.24695352555861969</v>
      </c>
      <c r="DK8" s="20">
        <v>137.18368067494305</v>
      </c>
      <c r="DL8" s="21">
        <v>0.2438807145538836</v>
      </c>
      <c r="DM8" s="20">
        <v>101.58237748974535</v>
      </c>
      <c r="DN8" s="21">
        <v>0.78310022597209306</v>
      </c>
      <c r="DO8" s="20">
        <v>25.664791689815335</v>
      </c>
      <c r="DP8" s="21">
        <v>0.19785030305920895</v>
      </c>
      <c r="DQ8" s="20">
        <v>2.4710637115704013</v>
      </c>
      <c r="DR8" s="21">
        <v>1.9049470968697951E-2</v>
      </c>
      <c r="DS8" s="20">
        <v>92.717978831413546</v>
      </c>
      <c r="DT8" s="21">
        <v>0.48631448407251104</v>
      </c>
      <c r="DU8" s="20">
        <v>56.053791821506479</v>
      </c>
      <c r="DV8" s="21">
        <v>0.29400738878863536</v>
      </c>
      <c r="DW8" s="20">
        <v>41.88259368961721</v>
      </c>
      <c r="DX8" s="21">
        <v>0.2196781271388536</v>
      </c>
      <c r="DY8" s="20">
        <v>92.107009438745905</v>
      </c>
      <c r="DZ8" s="21">
        <v>0.38040219206791603</v>
      </c>
      <c r="EA8" s="20">
        <v>57.193563165614293</v>
      </c>
      <c r="EB8" s="21">
        <v>0.23620956681742339</v>
      </c>
      <c r="EC8" s="20">
        <v>92.83002327375543</v>
      </c>
      <c r="ED8" s="21">
        <v>0.38338824111466058</v>
      </c>
      <c r="EE8" s="20">
        <v>310.88700755113427</v>
      </c>
      <c r="EF8" s="21">
        <v>0.55366917119070236</v>
      </c>
      <c r="EG8" s="20">
        <v>114.43614480856164</v>
      </c>
      <c r="EH8" s="21">
        <v>0.20380319508847339</v>
      </c>
      <c r="EI8" s="20">
        <v>136.18004075208793</v>
      </c>
      <c r="EJ8" s="21">
        <v>0.2425276337208242</v>
      </c>
      <c r="EK8" s="20">
        <v>115.62969405671667</v>
      </c>
      <c r="EL8" s="21">
        <v>0.89831635705032886</v>
      </c>
      <c r="EM8" s="20">
        <v>5.2967008284752568</v>
      </c>
      <c r="EN8" s="21">
        <v>4.1149576944201585E-2</v>
      </c>
      <c r="EO8" s="20">
        <v>7.7918380059391446</v>
      </c>
      <c r="EP8" s="21">
        <v>6.0534066005469664E-2</v>
      </c>
      <c r="EQ8" s="20">
        <v>104.85683817130946</v>
      </c>
      <c r="ER8" s="21">
        <v>0.54998393838453907</v>
      </c>
      <c r="ES8" s="20">
        <v>43.887075783750213</v>
      </c>
      <c r="ET8" s="21">
        <v>0.23019182348693021</v>
      </c>
      <c r="EU8" s="20">
        <v>41.910450387477553</v>
      </c>
      <c r="EV8" s="21">
        <v>0.21982423812853066</v>
      </c>
      <c r="EW8" s="20">
        <v>90.400475323108139</v>
      </c>
      <c r="EX8" s="21">
        <v>0.37335420166650157</v>
      </c>
      <c r="EY8" s="20">
        <v>65.252368196336164</v>
      </c>
      <c r="EZ8" s="21">
        <v>0.26949245286284723</v>
      </c>
      <c r="FA8" s="20">
        <v>86.477752358671239</v>
      </c>
      <c r="FB8" s="21">
        <v>0.3571533454706512</v>
      </c>
      <c r="FC8" s="20">
        <v>265.13551413896982</v>
      </c>
      <c r="FD8" s="21">
        <v>0.47215515634643346</v>
      </c>
      <c r="FE8" s="20">
        <v>140.27612479099918</v>
      </c>
      <c r="FF8" s="21">
        <v>0.2498046926963195</v>
      </c>
      <c r="FG8" s="20">
        <v>156.13155418181501</v>
      </c>
      <c r="FH8" s="21">
        <v>0.27804015095724716</v>
      </c>
      <c r="FI8" s="20">
        <v>106.53634888918467</v>
      </c>
      <c r="FJ8" s="21">
        <v>0.8274138786858336</v>
      </c>
      <c r="FK8" s="20">
        <v>8.7877459623549168</v>
      </c>
      <c r="FL8" s="21">
        <v>6.8249973341784023E-2</v>
      </c>
      <c r="FM8" s="20">
        <v>13.434138039591518</v>
      </c>
      <c r="FN8" s="21">
        <v>0.1043361479723823</v>
      </c>
      <c r="FO8" s="20">
        <v>90.348958119823664</v>
      </c>
      <c r="FP8" s="21">
        <v>0.47388874852872037</v>
      </c>
      <c r="FQ8" s="20">
        <v>52.06473243411822</v>
      </c>
      <c r="FR8" s="21">
        <v>0.27308439863761336</v>
      </c>
      <c r="FS8" s="20">
        <v>48.240673788595366</v>
      </c>
      <c r="FT8" s="21">
        <v>0.25302685283366633</v>
      </c>
      <c r="FU8" s="20">
        <v>68.250207129961495</v>
      </c>
      <c r="FV8" s="21">
        <v>0.28187353557052108</v>
      </c>
      <c r="FW8" s="20">
        <v>79.423646394526045</v>
      </c>
      <c r="FX8" s="21">
        <v>0.32801986922175891</v>
      </c>
      <c r="FY8" s="20">
        <v>94.456742353628115</v>
      </c>
      <c r="FZ8" s="21">
        <v>0.39010659520772012</v>
      </c>
    </row>
    <row r="9" spans="1:182" ht="15.75" thickBot="1" x14ac:dyDescent="0.3">
      <c r="A9" s="1" t="s">
        <v>10</v>
      </c>
      <c r="B9" s="1"/>
      <c r="C9" s="1"/>
      <c r="D9" s="1"/>
      <c r="E9" s="1"/>
      <c r="F9" s="1"/>
      <c r="G9" s="1"/>
      <c r="H9" s="2">
        <v>732.14597834574317</v>
      </c>
      <c r="I9" s="2">
        <v>719.19345834574312</v>
      </c>
      <c r="J9" s="2">
        <v>65.865304571428581</v>
      </c>
      <c r="K9" s="2">
        <v>183.7631617714548</v>
      </c>
      <c r="L9" s="2">
        <v>469.56499200285975</v>
      </c>
      <c r="M9" s="2">
        <v>12.952519999999998</v>
      </c>
      <c r="N9" s="2">
        <v>720.51665848399728</v>
      </c>
      <c r="O9" s="2">
        <v>714.08485266612183</v>
      </c>
      <c r="P9" s="2">
        <v>60.650330389914544</v>
      </c>
      <c r="Q9" s="2">
        <v>183.76316177145483</v>
      </c>
      <c r="R9" s="2">
        <v>469.67136050475244</v>
      </c>
      <c r="S9" s="2">
        <v>6.4318058178754818</v>
      </c>
      <c r="T9" s="7"/>
      <c r="U9" s="2">
        <v>729.60464680447444</v>
      </c>
      <c r="V9" s="8">
        <v>91.427298293537405</v>
      </c>
      <c r="W9" s="8">
        <v>198.60489065359869</v>
      </c>
      <c r="X9" s="8">
        <v>439.57245785733835</v>
      </c>
      <c r="Y9" s="7"/>
      <c r="Z9" s="7"/>
      <c r="AA9" s="2">
        <v>723.83018463678559</v>
      </c>
      <c r="AB9" s="8">
        <v>85.652836125848211</v>
      </c>
      <c r="AC9" s="8">
        <v>198.60489065359866</v>
      </c>
      <c r="AD9" s="8">
        <v>439.57245785733869</v>
      </c>
      <c r="AE9" s="2"/>
      <c r="AF9" s="7"/>
      <c r="AG9" s="2">
        <v>726.27368463678556</v>
      </c>
      <c r="AH9" s="8">
        <v>88.096336125848225</v>
      </c>
      <c r="AI9" s="8">
        <v>198.60489065359872</v>
      </c>
      <c r="AJ9" s="8">
        <v>439.57245785733863</v>
      </c>
      <c r="AK9" s="2"/>
      <c r="AL9" s="1" t="s">
        <v>9</v>
      </c>
      <c r="AM9" s="26"/>
      <c r="AN9" s="26"/>
      <c r="AO9" s="26"/>
      <c r="AP9" s="26"/>
      <c r="AQ9" s="26"/>
      <c r="AR9" s="26"/>
      <c r="AS9" s="20">
        <v>78.040000000000006</v>
      </c>
      <c r="AT9" s="21">
        <v>0.66535936567482323</v>
      </c>
      <c r="AU9" s="20">
        <v>24.209999999999997</v>
      </c>
      <c r="AV9" s="20">
        <v>0.20641145877738937</v>
      </c>
      <c r="AW9" s="20">
        <v>15.039999999999997</v>
      </c>
      <c r="AX9" s="20">
        <v>0.12822917554778751</v>
      </c>
      <c r="AY9" s="20">
        <v>33.339999999999996</v>
      </c>
      <c r="AZ9" s="21">
        <v>0.49738900000000003</v>
      </c>
      <c r="BA9" s="20">
        <v>8.0799999999999983</v>
      </c>
      <c r="BB9" s="20">
        <v>0.120543</v>
      </c>
      <c r="BC9" s="20">
        <v>25.61</v>
      </c>
      <c r="BD9" s="20">
        <v>0.38206800000000002</v>
      </c>
      <c r="BE9" s="20">
        <v>39.219999999999992</v>
      </c>
      <c r="BF9" s="21">
        <v>0.23435900000000001</v>
      </c>
      <c r="BG9" s="20">
        <v>47.320000000000022</v>
      </c>
      <c r="BH9" s="20">
        <v>0.28276099999999998</v>
      </c>
      <c r="BI9" s="20">
        <v>80.809999999999945</v>
      </c>
      <c r="BJ9" s="20">
        <v>0.48287999999999998</v>
      </c>
      <c r="BK9" s="20">
        <v>107.83339543761842</v>
      </c>
      <c r="BL9" s="21">
        <v>0.3688342261422794</v>
      </c>
      <c r="BM9" s="20">
        <v>60.250581972846064</v>
      </c>
      <c r="BN9" s="21">
        <v>0.20608158248556999</v>
      </c>
      <c r="BO9" s="20">
        <v>124.27879099493086</v>
      </c>
      <c r="BP9" s="21">
        <v>0.42508419137215081</v>
      </c>
      <c r="BQ9" s="20">
        <v>28.614049999999995</v>
      </c>
      <c r="BR9" s="21">
        <v>0.71438152810285227</v>
      </c>
      <c r="BS9" s="20">
        <v>4.0015480000000005</v>
      </c>
      <c r="BT9" s="21">
        <v>9.9903088693034117E-2</v>
      </c>
      <c r="BU9" s="20">
        <v>7.4386991428571445</v>
      </c>
      <c r="BV9" s="21">
        <v>0.18571538320411354</v>
      </c>
      <c r="BW9" s="20">
        <v>46.750839357201372</v>
      </c>
      <c r="BX9" s="21">
        <v>0.4760694375828447</v>
      </c>
      <c r="BY9" s="20">
        <v>13.151581709087845</v>
      </c>
      <c r="BZ9" s="21">
        <v>0.13392414325938384</v>
      </c>
      <c r="CA9" s="20">
        <v>38.299302603623708</v>
      </c>
      <c r="CB9" s="21">
        <v>0.39000641915777146</v>
      </c>
      <c r="CC9" s="20">
        <v>32.468506080417058</v>
      </c>
      <c r="CD9" s="21">
        <v>0.21068841298400637</v>
      </c>
      <c r="CE9" s="20">
        <v>43.097452263758221</v>
      </c>
      <c r="CF9" s="21">
        <v>0.27965973545613027</v>
      </c>
      <c r="CG9" s="20">
        <v>78.540789248449997</v>
      </c>
      <c r="CH9" s="21">
        <v>0.50965185155986348</v>
      </c>
      <c r="CI9" s="20">
        <v>81.030728344485865</v>
      </c>
      <c r="CJ9" s="21">
        <v>0.27482371393074256</v>
      </c>
      <c r="CK9" s="20">
        <v>73.907759859569907</v>
      </c>
      <c r="CL9" s="21">
        <v>0.25066546318771504</v>
      </c>
      <c r="CM9" s="20">
        <v>139.9077140596475</v>
      </c>
      <c r="CN9" s="21">
        <v>0.47451082288154223</v>
      </c>
      <c r="CO9" s="20">
        <v>27.567796537823867</v>
      </c>
      <c r="CP9" s="21">
        <v>0.71407015135061835</v>
      </c>
      <c r="CQ9" s="20">
        <v>5.5809514933678583</v>
      </c>
      <c r="CR9" s="21">
        <v>0.14455964487701589</v>
      </c>
      <c r="CS9" s="20">
        <v>5.4578181243619408</v>
      </c>
      <c r="CT9" s="21">
        <v>0.14137020377236575</v>
      </c>
      <c r="CU9" s="20">
        <v>24.019432023572353</v>
      </c>
      <c r="CV9" s="21">
        <v>0.24374826638576449</v>
      </c>
      <c r="CW9" s="20">
        <v>23.476109697802002</v>
      </c>
      <c r="CX9" s="21">
        <v>0.23823465245579165</v>
      </c>
      <c r="CY9" s="20">
        <v>51.046418718903659</v>
      </c>
      <c r="CZ9" s="21">
        <v>0.5180170811584438</v>
      </c>
      <c r="DA9" s="20">
        <v>29.443499783089653</v>
      </c>
      <c r="DB9" s="21">
        <v>0.18670852096197568</v>
      </c>
      <c r="DC9" s="20">
        <v>44.850698668400049</v>
      </c>
      <c r="DD9" s="21">
        <v>0.28440938319763492</v>
      </c>
      <c r="DE9" s="20">
        <v>83.403477216381916</v>
      </c>
      <c r="DF9" s="21">
        <v>0.52888209584038925</v>
      </c>
      <c r="DG9" s="20">
        <v>126.47885464062277</v>
      </c>
      <c r="DH9" s="21">
        <v>0.35216391418839399</v>
      </c>
      <c r="DI9" s="20">
        <v>98.226158762548721</v>
      </c>
      <c r="DJ9" s="21">
        <v>0.27349795856231235</v>
      </c>
      <c r="DK9" s="20">
        <v>134.44267193565486</v>
      </c>
      <c r="DL9" s="21">
        <v>0.37433812724929366</v>
      </c>
      <c r="DM9" s="20">
        <v>39.137779544252282</v>
      </c>
      <c r="DN9" s="21">
        <v>0.49554085065836689</v>
      </c>
      <c r="DO9" s="20">
        <v>35.168361718428905</v>
      </c>
      <c r="DP9" s="21">
        <v>0.44528228441030099</v>
      </c>
      <c r="DQ9" s="20">
        <v>4.673784392801128</v>
      </c>
      <c r="DR9" s="21">
        <v>5.9176864931332097E-2</v>
      </c>
      <c r="DS9" s="20">
        <v>37.077323931502583</v>
      </c>
      <c r="DT9" s="21">
        <v>0.31660800419383056</v>
      </c>
      <c r="DU9" s="20">
        <v>31.949865902802998</v>
      </c>
      <c r="DV9" s="21">
        <v>0.27282398525941931</v>
      </c>
      <c r="DW9" s="20">
        <v>48.080790508489173</v>
      </c>
      <c r="DX9" s="21">
        <v>0.41056801054675024</v>
      </c>
      <c r="DY9" s="20">
        <v>50.263751164867912</v>
      </c>
      <c r="DZ9" s="21">
        <v>0.30825352130455413</v>
      </c>
      <c r="EA9" s="20">
        <v>31.107931141316815</v>
      </c>
      <c r="EB9" s="21">
        <v>0.19077623720039569</v>
      </c>
      <c r="EC9" s="20">
        <v>81.688097034364574</v>
      </c>
      <c r="ED9" s="21">
        <v>0.50097024149505009</v>
      </c>
      <c r="EE9" s="20">
        <v>106.61214402125387</v>
      </c>
      <c r="EF9" s="21">
        <v>0.30379646226407125</v>
      </c>
      <c r="EG9" s="20">
        <v>115.55863147025595</v>
      </c>
      <c r="EH9" s="21">
        <v>0.32928991107938549</v>
      </c>
      <c r="EI9" s="20">
        <v>128.76202743422868</v>
      </c>
      <c r="EJ9" s="21">
        <v>0.36691362665654326</v>
      </c>
      <c r="EK9" s="20">
        <v>24.449662862375355</v>
      </c>
      <c r="EL9" s="21">
        <v>0.34550481059733001</v>
      </c>
      <c r="EM9" s="20">
        <v>38.767169470860793</v>
      </c>
      <c r="EN9" s="21">
        <v>0.54782937584126112</v>
      </c>
      <c r="EO9" s="20">
        <v>7.548210909158275</v>
      </c>
      <c r="EP9" s="21">
        <v>0.10666581356140879</v>
      </c>
      <c r="EQ9" s="20">
        <v>33.637854027155583</v>
      </c>
      <c r="ER9" s="21">
        <v>0.28723793142612419</v>
      </c>
      <c r="ES9" s="20">
        <v>42.327657173848515</v>
      </c>
      <c r="ET9" s="21">
        <v>0.36144127026995376</v>
      </c>
      <c r="EU9" s="20">
        <v>41.14246914179067</v>
      </c>
      <c r="EV9" s="21">
        <v>0.3513207983039221</v>
      </c>
      <c r="EW9" s="20">
        <v>48.524627131722923</v>
      </c>
      <c r="EX9" s="21">
        <v>0.29758796024358375</v>
      </c>
      <c r="EY9" s="20">
        <v>34.463804825546632</v>
      </c>
      <c r="EZ9" s="21">
        <v>0.21135687147944188</v>
      </c>
      <c r="FA9" s="20">
        <v>80.071347383279743</v>
      </c>
      <c r="FB9" s="21">
        <v>0.49105516827697432</v>
      </c>
      <c r="FC9" s="20">
        <v>150.67565533250996</v>
      </c>
      <c r="FD9" s="21">
        <v>0.42599990185475806</v>
      </c>
      <c r="FE9" s="20">
        <v>85.307303910857456</v>
      </c>
      <c r="FF9" s="21">
        <v>0.24118629524671684</v>
      </c>
      <c r="FG9" s="20">
        <v>117.715843682371</v>
      </c>
      <c r="FH9" s="21">
        <v>0.33281380289852519</v>
      </c>
      <c r="FI9" s="20">
        <v>57.141891540646526</v>
      </c>
      <c r="FJ9" s="21">
        <v>0.77711248230599461</v>
      </c>
      <c r="FK9" s="20">
        <v>8.6970557138944571</v>
      </c>
      <c r="FL9" s="21">
        <v>0.11827733336007075</v>
      </c>
      <c r="FM9" s="20">
        <v>7.6920959878533965</v>
      </c>
      <c r="FN9" s="21">
        <v>0.10461018433393467</v>
      </c>
      <c r="FO9" s="20">
        <v>39.238852672514604</v>
      </c>
      <c r="FP9" s="21">
        <v>0.33506557416203298</v>
      </c>
      <c r="FQ9" s="20">
        <v>43.914891636866429</v>
      </c>
      <c r="FR9" s="21">
        <v>0.3749948680552781</v>
      </c>
      <c r="FS9" s="20">
        <v>33.954236033413736</v>
      </c>
      <c r="FT9" s="21">
        <v>0.28993955778268887</v>
      </c>
      <c r="FU9" s="20">
        <v>54.294911119348839</v>
      </c>
      <c r="FV9" s="21">
        <v>0.33297549732331161</v>
      </c>
      <c r="FW9" s="20">
        <v>32.69535656009657</v>
      </c>
      <c r="FX9" s="21">
        <v>0.20051147310712678</v>
      </c>
      <c r="FY9" s="20">
        <v>76.06951166110386</v>
      </c>
      <c r="FZ9" s="21">
        <v>0.4665130295695617</v>
      </c>
    </row>
    <row r="10" spans="1:182" ht="15.75" thickBot="1" x14ac:dyDescent="0.3">
      <c r="A10" s="1" t="s">
        <v>11</v>
      </c>
      <c r="B10" s="1"/>
      <c r="C10" s="1"/>
      <c r="D10" s="1"/>
      <c r="E10" s="1"/>
      <c r="F10" s="1"/>
      <c r="G10" s="1"/>
      <c r="H10" s="2">
        <v>750.37577763208265</v>
      </c>
      <c r="I10" s="2">
        <v>745.1579976320827</v>
      </c>
      <c r="J10" s="2">
        <v>118.71202914285709</v>
      </c>
      <c r="K10" s="2">
        <v>145.44317946611966</v>
      </c>
      <c r="L10" s="2">
        <v>481.00278902310589</v>
      </c>
      <c r="M10" s="2">
        <v>5.2177800000000003</v>
      </c>
      <c r="N10" s="2">
        <v>726.10402816146802</v>
      </c>
      <c r="O10" s="2">
        <v>726.10402816146802</v>
      </c>
      <c r="P10" s="2">
        <v>98.925952465481728</v>
      </c>
      <c r="Q10" s="2">
        <v>145.82334476070645</v>
      </c>
      <c r="R10" s="2">
        <v>481.35473093527992</v>
      </c>
      <c r="S10" s="2">
        <v>0</v>
      </c>
      <c r="T10" s="7"/>
      <c r="U10" s="2">
        <v>701.41328939501511</v>
      </c>
      <c r="V10" s="8">
        <v>113.28512874942589</v>
      </c>
      <c r="W10" s="8">
        <v>146.99801157882644</v>
      </c>
      <c r="X10" s="8">
        <v>441.13014906676278</v>
      </c>
      <c r="Y10" s="7"/>
      <c r="Z10" s="7"/>
      <c r="AA10" s="2">
        <v>697.38328939501537</v>
      </c>
      <c r="AB10" s="8">
        <v>109.25512874942589</v>
      </c>
      <c r="AC10" s="8">
        <v>146.99801157882641</v>
      </c>
      <c r="AD10" s="8">
        <v>441.13014906676307</v>
      </c>
      <c r="AE10" s="2"/>
      <c r="AF10" s="7"/>
      <c r="AG10" s="2">
        <v>682.55328939501521</v>
      </c>
      <c r="AH10" s="8">
        <v>94.42512874942588</v>
      </c>
      <c r="AI10" s="8">
        <v>146.99801157882644</v>
      </c>
      <c r="AJ10" s="8">
        <v>441.1301490667629</v>
      </c>
      <c r="AK10" s="2"/>
      <c r="AL10" s="1" t="s">
        <v>10</v>
      </c>
      <c r="AM10" s="26"/>
      <c r="AN10" s="26"/>
      <c r="AO10" s="26"/>
      <c r="AP10" s="26"/>
      <c r="AQ10" s="26"/>
      <c r="AR10" s="26"/>
      <c r="AS10" s="20">
        <v>59.03000000000003</v>
      </c>
      <c r="AT10" s="21">
        <v>0.68488223691843619</v>
      </c>
      <c r="AU10" s="20">
        <v>8.83</v>
      </c>
      <c r="AV10" s="20">
        <v>0.1024480798236454</v>
      </c>
      <c r="AW10" s="20">
        <v>18.329999999999998</v>
      </c>
      <c r="AX10" s="20">
        <v>0.21266968325791846</v>
      </c>
      <c r="AY10" s="20">
        <v>89.329999999999941</v>
      </c>
      <c r="AZ10" s="21">
        <v>0.53920400000000002</v>
      </c>
      <c r="BA10" s="20">
        <v>16.449999999999996</v>
      </c>
      <c r="BB10" s="20">
        <v>9.9293999999999993E-2</v>
      </c>
      <c r="BC10" s="20">
        <v>59.890000000000036</v>
      </c>
      <c r="BD10" s="20">
        <v>0.36150199999999999</v>
      </c>
      <c r="BE10" s="20">
        <v>59.039999999999985</v>
      </c>
      <c r="BF10" s="21">
        <v>0.124261</v>
      </c>
      <c r="BG10" s="20">
        <v>75.230000000000288</v>
      </c>
      <c r="BH10" s="20">
        <v>0.158336</v>
      </c>
      <c r="BI10" s="20">
        <v>340.86000000000018</v>
      </c>
      <c r="BJ10" s="20">
        <v>0.71740400000000004</v>
      </c>
      <c r="BK10" s="20">
        <v>188.50007637164668</v>
      </c>
      <c r="BL10" s="21">
        <v>0.2620992643693203</v>
      </c>
      <c r="BM10" s="20">
        <v>95.074518105493894</v>
      </c>
      <c r="BN10" s="21">
        <v>0.13219602737235692</v>
      </c>
      <c r="BO10" s="20">
        <v>435.61886386860255</v>
      </c>
      <c r="BP10" s="21">
        <v>0.60570470825832279</v>
      </c>
      <c r="BQ10" s="20">
        <v>38.810100000000006</v>
      </c>
      <c r="BR10" s="21">
        <v>0.58923435111291156</v>
      </c>
      <c r="BS10" s="20">
        <v>8.420713142857144</v>
      </c>
      <c r="BT10" s="21">
        <v>0.12784747899746185</v>
      </c>
      <c r="BU10" s="20">
        <v>18.63449142857143</v>
      </c>
      <c r="BV10" s="21">
        <v>0.28291816988962659</v>
      </c>
      <c r="BW10" s="20">
        <v>99.665005148699905</v>
      </c>
      <c r="BX10" s="21">
        <v>0.54235573761324751</v>
      </c>
      <c r="BY10" s="20">
        <v>16.645474614814049</v>
      </c>
      <c r="BZ10" s="21">
        <v>9.0581128743942321E-2</v>
      </c>
      <c r="CA10" s="20">
        <v>67.452682007940851</v>
      </c>
      <c r="CB10" s="21">
        <v>0.36706313364281012</v>
      </c>
      <c r="CC10" s="20">
        <v>50.024971222946775</v>
      </c>
      <c r="CD10" s="21">
        <v>0.10653471207376999</v>
      </c>
      <c r="CE10" s="20">
        <v>70.008330347822707</v>
      </c>
      <c r="CF10" s="21">
        <v>0.14909188619281979</v>
      </c>
      <c r="CG10" s="20">
        <v>349.53169043209027</v>
      </c>
      <c r="CH10" s="21">
        <v>0.74437340173341016</v>
      </c>
      <c r="CI10" s="20">
        <v>136.69821600465639</v>
      </c>
      <c r="CJ10" s="21">
        <v>0.19143133409744953</v>
      </c>
      <c r="CK10" s="20">
        <v>100.26667436538747</v>
      </c>
      <c r="CL10" s="21">
        <v>0.14041282907910702</v>
      </c>
      <c r="CM10" s="20">
        <v>477.11996229607792</v>
      </c>
      <c r="CN10" s="21">
        <v>0.66815583682344337</v>
      </c>
      <c r="CO10" s="20">
        <v>38.864946137698801</v>
      </c>
      <c r="CP10" s="21">
        <v>0.64080353541093982</v>
      </c>
      <c r="CQ10" s="20">
        <v>7.7418732765113347</v>
      </c>
      <c r="CR10" s="21">
        <v>0.12764766863988461</v>
      </c>
      <c r="CS10" s="20">
        <v>14.043510975704404</v>
      </c>
      <c r="CT10" s="21">
        <v>0.23154879594917555</v>
      </c>
      <c r="CU10" s="20">
        <v>60.49308695036143</v>
      </c>
      <c r="CV10" s="21">
        <v>0.32919049915780363</v>
      </c>
      <c r="CW10" s="20">
        <v>23.994027162713159</v>
      </c>
      <c r="CX10" s="21">
        <v>0.13057038707548138</v>
      </c>
      <c r="CY10" s="20">
        <v>99.276047658380236</v>
      </c>
      <c r="CZ10" s="21">
        <v>0.54023911376671496</v>
      </c>
      <c r="DA10" s="20">
        <v>37.340182916596142</v>
      </c>
      <c r="DB10" s="21">
        <v>7.9502788665817128E-2</v>
      </c>
      <c r="DC10" s="20">
        <v>68.530773926162979</v>
      </c>
      <c r="DD10" s="21">
        <v>0.14591218389921295</v>
      </c>
      <c r="DE10" s="20">
        <v>363.8004036619933</v>
      </c>
      <c r="DF10" s="21">
        <v>0.77458502743496993</v>
      </c>
      <c r="DG10" s="20">
        <v>188.11049392233161</v>
      </c>
      <c r="DH10" s="21">
        <v>0.25782524103460519</v>
      </c>
      <c r="DI10" s="20">
        <v>109.18324159006937</v>
      </c>
      <c r="DJ10" s="21">
        <v>0.14964713022082657</v>
      </c>
      <c r="DK10" s="20">
        <v>432.31091129207346</v>
      </c>
      <c r="DL10" s="21">
        <v>0.59252762874456821</v>
      </c>
      <c r="DM10" s="20">
        <v>46.818766434765337</v>
      </c>
      <c r="DN10" s="21">
        <v>0.51208738865331593</v>
      </c>
      <c r="DO10" s="20">
        <v>24.763547734998603</v>
      </c>
      <c r="DP10" s="21">
        <v>0.2708550749852906</v>
      </c>
      <c r="DQ10" s="20">
        <v>19.84498412377345</v>
      </c>
      <c r="DR10" s="21">
        <v>0.21705753636139333</v>
      </c>
      <c r="DS10" s="20">
        <v>56.242519036317816</v>
      </c>
      <c r="DT10" s="21">
        <v>0.28318798621336322</v>
      </c>
      <c r="DU10" s="20">
        <v>57.844935085822897</v>
      </c>
      <c r="DV10" s="21">
        <v>0.29125634769344366</v>
      </c>
      <c r="DW10" s="20">
        <v>84.517436531457975</v>
      </c>
      <c r="DX10" s="21">
        <v>0.42555566609319312</v>
      </c>
      <c r="DY10" s="20">
        <v>85.049208451248461</v>
      </c>
      <c r="DZ10" s="21">
        <v>0.19348165912353607</v>
      </c>
      <c r="EA10" s="20">
        <v>26.574758769247868</v>
      </c>
      <c r="EB10" s="21">
        <v>6.0455923236829842E-2</v>
      </c>
      <c r="EC10" s="20">
        <v>327.94849063684205</v>
      </c>
      <c r="ED10" s="21">
        <v>0.74606241763963421</v>
      </c>
      <c r="EE10" s="20">
        <v>167.30324978726222</v>
      </c>
      <c r="EF10" s="21">
        <v>0.23113605005463286</v>
      </c>
      <c r="EG10" s="20">
        <v>124.88897030227309</v>
      </c>
      <c r="EH10" s="21">
        <v>0.17253904707627213</v>
      </c>
      <c r="EI10" s="20">
        <v>431.63796454725025</v>
      </c>
      <c r="EJ10" s="21">
        <v>0.59632490286909501</v>
      </c>
      <c r="EK10" s="20">
        <v>39.577214083671095</v>
      </c>
      <c r="EL10" s="21">
        <v>0.46206542449477084</v>
      </c>
      <c r="EM10" s="20">
        <v>28.419256797889751</v>
      </c>
      <c r="EN10" s="21">
        <v>0.33179586436733788</v>
      </c>
      <c r="EO10" s="20">
        <v>17.656365244287372</v>
      </c>
      <c r="EP10" s="21">
        <v>0.20613871113789137</v>
      </c>
      <c r="EQ10" s="20">
        <v>55.268218023581163</v>
      </c>
      <c r="ER10" s="21">
        <v>0.27828226103444004</v>
      </c>
      <c r="ES10" s="20">
        <v>70.011597522449634</v>
      </c>
      <c r="ET10" s="21">
        <v>0.35251698632417866</v>
      </c>
      <c r="EU10" s="20">
        <v>73.325075107567855</v>
      </c>
      <c r="EV10" s="21">
        <v>0.3692007526413813</v>
      </c>
      <c r="EW10" s="20">
        <v>72.457817680009953</v>
      </c>
      <c r="EX10" s="21">
        <v>0.16483702830973504</v>
      </c>
      <c r="EY10" s="20">
        <v>26.458115981933705</v>
      </c>
      <c r="EZ10" s="21">
        <v>6.0190568150929442E-2</v>
      </c>
      <c r="FA10" s="20">
        <v>340.65652419539504</v>
      </c>
      <c r="FB10" s="21">
        <v>0.7749724035393355</v>
      </c>
      <c r="FC10" s="20">
        <v>163.96515234446494</v>
      </c>
      <c r="FD10" s="21">
        <v>0.22576221032497554</v>
      </c>
      <c r="FE10" s="20">
        <v>137.40469753769239</v>
      </c>
      <c r="FF10" s="21">
        <v>0.18919134817119171</v>
      </c>
      <c r="FG10" s="20">
        <v>424.90383475462824</v>
      </c>
      <c r="FH10" s="21">
        <v>0.58504644150383278</v>
      </c>
      <c r="FI10" s="20">
        <v>40.980966947636709</v>
      </c>
      <c r="FJ10" s="21">
        <v>0.46518355643183823</v>
      </c>
      <c r="FK10" s="20">
        <v>25.404105699712776</v>
      </c>
      <c r="FL10" s="21">
        <v>0.28836733531599157</v>
      </c>
      <c r="FM10" s="20">
        <v>21.711263478498733</v>
      </c>
      <c r="FN10" s="21">
        <v>0.24644910825217009</v>
      </c>
      <c r="FO10" s="20">
        <v>52.802264226148367</v>
      </c>
      <c r="FP10" s="21">
        <v>0.26586588100816033</v>
      </c>
      <c r="FQ10" s="20">
        <v>82.230940604967913</v>
      </c>
      <c r="FR10" s="21">
        <v>0.41404287847268018</v>
      </c>
      <c r="FS10" s="20">
        <v>63.571685822482436</v>
      </c>
      <c r="FT10" s="21">
        <v>0.32009124051915949</v>
      </c>
      <c r="FU10" s="20">
        <v>70.181921170679857</v>
      </c>
      <c r="FV10" s="21">
        <v>0.1596595053129036</v>
      </c>
      <c r="FW10" s="20">
        <v>29.769651233011711</v>
      </c>
      <c r="FX10" s="21">
        <v>6.7724104867992713E-2</v>
      </c>
      <c r="FY10" s="20">
        <v>339.62088545364708</v>
      </c>
      <c r="FZ10" s="21">
        <v>0.77261638981910374</v>
      </c>
    </row>
    <row r="11" spans="1:182" ht="15.75" thickBot="1" x14ac:dyDescent="0.3">
      <c r="A11" s="1" t="s">
        <v>12</v>
      </c>
      <c r="B11" s="1"/>
      <c r="C11" s="1"/>
      <c r="D11" s="1"/>
      <c r="E11" s="1"/>
      <c r="F11" s="1"/>
      <c r="G11" s="1"/>
      <c r="H11" s="2">
        <v>332.70300367696785</v>
      </c>
      <c r="I11" s="2">
        <v>322.14403367696787</v>
      </c>
      <c r="J11" s="2">
        <v>60.079583428571446</v>
      </c>
      <c r="K11" s="2">
        <v>86.321371068349734</v>
      </c>
      <c r="L11" s="2">
        <v>175.74307918004666</v>
      </c>
      <c r="M11" s="2">
        <v>10.55897</v>
      </c>
      <c r="N11" s="2">
        <v>371.37643831403733</v>
      </c>
      <c r="O11" s="2">
        <v>325.05722699474506</v>
      </c>
      <c r="P11" s="2">
        <v>62.630662381585402</v>
      </c>
      <c r="Q11" s="2">
        <v>86.321371068349734</v>
      </c>
      <c r="R11" s="2">
        <v>176.10519354480991</v>
      </c>
      <c r="S11" s="2">
        <v>46.319211319292258</v>
      </c>
      <c r="T11" s="7"/>
      <c r="U11" s="2">
        <v>361.81409443999638</v>
      </c>
      <c r="V11" s="8">
        <v>70.945191817569423</v>
      </c>
      <c r="W11" s="8">
        <v>115.88756087338693</v>
      </c>
      <c r="X11" s="8">
        <v>174.98134174904004</v>
      </c>
      <c r="Y11" s="7"/>
      <c r="Z11" s="7"/>
      <c r="AA11" s="2">
        <v>359.81409443999638</v>
      </c>
      <c r="AB11" s="8">
        <v>68.945191817569395</v>
      </c>
      <c r="AC11" s="8">
        <v>115.88756087338695</v>
      </c>
      <c r="AD11" s="8">
        <v>174.98134174904004</v>
      </c>
      <c r="AE11" s="2"/>
      <c r="AF11" s="7"/>
      <c r="AG11" s="2">
        <v>359.81409443999644</v>
      </c>
      <c r="AH11" s="8">
        <v>68.945191817569423</v>
      </c>
      <c r="AI11" s="8">
        <v>115.88756087338692</v>
      </c>
      <c r="AJ11" s="8">
        <v>174.9813417490401</v>
      </c>
      <c r="AK11" s="2"/>
      <c r="AL11" s="1" t="s">
        <v>11</v>
      </c>
      <c r="AM11" s="26"/>
      <c r="AN11" s="26"/>
      <c r="AO11" s="26"/>
      <c r="AP11" s="26"/>
      <c r="AQ11" s="26"/>
      <c r="AR11" s="26"/>
      <c r="AS11" s="20">
        <v>55.67000000000003</v>
      </c>
      <c r="AT11" s="21">
        <v>0.48970795214637591</v>
      </c>
      <c r="AU11" s="20">
        <v>15.83</v>
      </c>
      <c r="AV11" s="20">
        <v>0.13925052779732577</v>
      </c>
      <c r="AW11" s="20">
        <v>42.180000000000007</v>
      </c>
      <c r="AX11" s="20">
        <v>0.37104152005629831</v>
      </c>
      <c r="AY11" s="20">
        <v>67.230000000000061</v>
      </c>
      <c r="AZ11" s="21">
        <v>0.56548100000000001</v>
      </c>
      <c r="BA11" s="20">
        <v>21.129999999999981</v>
      </c>
      <c r="BB11" s="20">
        <v>0.177727</v>
      </c>
      <c r="BC11" s="20">
        <v>30.529999999999983</v>
      </c>
      <c r="BD11" s="20">
        <v>0.25679200000000002</v>
      </c>
      <c r="BE11" s="20">
        <v>53.829999999999963</v>
      </c>
      <c r="BF11" s="21">
        <v>0.11258700000000001</v>
      </c>
      <c r="BG11" s="20">
        <v>85.700000000000287</v>
      </c>
      <c r="BH11" s="20">
        <v>0.17924399999999999</v>
      </c>
      <c r="BI11" s="20">
        <v>338.59000000000066</v>
      </c>
      <c r="BJ11" s="20">
        <v>0.70816900000000005</v>
      </c>
      <c r="BK11" s="20">
        <v>179.4019357821949</v>
      </c>
      <c r="BL11" s="21">
        <v>0.24075690840370412</v>
      </c>
      <c r="BM11" s="20">
        <v>117.98165102779254</v>
      </c>
      <c r="BN11" s="21">
        <v>0.15833105382040771</v>
      </c>
      <c r="BO11" s="20">
        <v>447.77441082209521</v>
      </c>
      <c r="BP11" s="21">
        <v>0.60091203777588809</v>
      </c>
      <c r="BQ11" s="20">
        <v>56.813219999999959</v>
      </c>
      <c r="BR11" s="21">
        <v>0.47858014398550452</v>
      </c>
      <c r="BS11" s="20">
        <v>8.5553299999999997</v>
      </c>
      <c r="BT11" s="21">
        <v>7.2067928261124958E-2</v>
      </c>
      <c r="BU11" s="20">
        <v>53.343479142857142</v>
      </c>
      <c r="BV11" s="21">
        <v>0.44935192775337057</v>
      </c>
      <c r="BW11" s="20">
        <v>96.340057054945177</v>
      </c>
      <c r="BX11" s="21">
        <v>0.66238965215544643</v>
      </c>
      <c r="BY11" s="20">
        <v>26.137839785586458</v>
      </c>
      <c r="BZ11" s="21">
        <v>0.17971169140781298</v>
      </c>
      <c r="CA11" s="20">
        <v>22.965282625588031</v>
      </c>
      <c r="CB11" s="21">
        <v>0.15789865643674059</v>
      </c>
      <c r="CC11" s="20">
        <v>26.248658727249772</v>
      </c>
      <c r="CD11" s="21">
        <v>5.4570699643051064E-2</v>
      </c>
      <c r="CE11" s="20">
        <v>83.288481242206075</v>
      </c>
      <c r="CF11" s="21">
        <v>0.1731559216348019</v>
      </c>
      <c r="CG11" s="20">
        <v>371.46564905365005</v>
      </c>
      <c r="CH11" s="21">
        <v>0.77227337872214707</v>
      </c>
      <c r="CI11" s="20">
        <v>139.65617550562538</v>
      </c>
      <c r="CJ11" s="21">
        <v>0.19233631833615061</v>
      </c>
      <c r="CK11" s="20">
        <v>134.12704171554327</v>
      </c>
      <c r="CL11" s="21">
        <v>0.18472152269304951</v>
      </c>
      <c r="CM11" s="20">
        <v>452.32081094029945</v>
      </c>
      <c r="CN11" s="21">
        <v>0.62294215897079996</v>
      </c>
      <c r="CO11" s="20">
        <v>44.161385728239466</v>
      </c>
      <c r="CP11" s="21">
        <v>0.44640849673546196</v>
      </c>
      <c r="CQ11" s="20">
        <v>13.579338705722094</v>
      </c>
      <c r="CR11" s="21">
        <v>0.13726770748515499</v>
      </c>
      <c r="CS11" s="20">
        <v>41.185228031520168</v>
      </c>
      <c r="CT11" s="21">
        <v>0.41632379577938305</v>
      </c>
      <c r="CU11" s="20">
        <v>67.997081211833745</v>
      </c>
      <c r="CV11" s="21">
        <v>0.46629763789478129</v>
      </c>
      <c r="CW11" s="20">
        <v>40.825249468477629</v>
      </c>
      <c r="CX11" s="21">
        <v>0.27996374335996166</v>
      </c>
      <c r="CY11" s="20">
        <v>37.001014080395052</v>
      </c>
      <c r="CZ11" s="21">
        <v>0.25373861874525694</v>
      </c>
      <c r="DA11" s="20">
        <v>27.497708565552173</v>
      </c>
      <c r="DB11" s="21">
        <v>5.7125663878121E-2</v>
      </c>
      <c r="DC11" s="20">
        <v>79.72245354134354</v>
      </c>
      <c r="DD11" s="21">
        <v>0.16562100342597971</v>
      </c>
      <c r="DE11" s="20">
        <v>374.1345688283842</v>
      </c>
      <c r="DF11" s="21">
        <v>0.77725333269589925</v>
      </c>
      <c r="DG11" s="20">
        <v>199.21342543357878</v>
      </c>
      <c r="DH11" s="21">
        <v>0.28401718137591159</v>
      </c>
      <c r="DI11" s="20">
        <v>124.50143833588105</v>
      </c>
      <c r="DJ11" s="21">
        <v>0.1775008261438365</v>
      </c>
      <c r="DK11" s="20">
        <v>377.69842562555527</v>
      </c>
      <c r="DL11" s="21">
        <v>0.53848199248025186</v>
      </c>
      <c r="DM11" s="20">
        <v>57.315635227414909</v>
      </c>
      <c r="DN11" s="21">
        <v>0.50594138754249662</v>
      </c>
      <c r="DO11" s="20">
        <v>19.914370855963746</v>
      </c>
      <c r="DP11" s="21">
        <v>0.17578980644504646</v>
      </c>
      <c r="DQ11" s="20">
        <v>36.055122666047232</v>
      </c>
      <c r="DR11" s="21">
        <v>0.31826880601245688</v>
      </c>
      <c r="DS11" s="20">
        <v>62.052301723556837</v>
      </c>
      <c r="DT11" s="21">
        <v>0.42213021153882629</v>
      </c>
      <c r="DU11" s="20">
        <v>51.73101258617185</v>
      </c>
      <c r="DV11" s="21">
        <v>0.35191641050485595</v>
      </c>
      <c r="DW11" s="20">
        <v>33.214697269097734</v>
      </c>
      <c r="DX11" s="21">
        <v>0.2259533779563177</v>
      </c>
      <c r="DY11" s="20">
        <v>79.845488482607024</v>
      </c>
      <c r="DZ11" s="21">
        <v>0.18100211162516308</v>
      </c>
      <c r="EA11" s="20">
        <v>52.856054893745451</v>
      </c>
      <c r="EB11" s="21">
        <v>0.11981963827583673</v>
      </c>
      <c r="EC11" s="20">
        <v>308.42860569041034</v>
      </c>
      <c r="ED11" s="21">
        <v>0.69917825009900025</v>
      </c>
      <c r="EE11" s="20">
        <v>194.08751291649821</v>
      </c>
      <c r="EF11" s="21">
        <v>0.27830823575493246</v>
      </c>
      <c r="EG11" s="20">
        <v>136.898190339975</v>
      </c>
      <c r="EH11" s="21">
        <v>0.19630265367949251</v>
      </c>
      <c r="EI11" s="20">
        <v>366.39758613854212</v>
      </c>
      <c r="EJ11" s="21">
        <v>0.52538911056557502</v>
      </c>
      <c r="EK11" s="20">
        <v>52.769273600225006</v>
      </c>
      <c r="EL11" s="21">
        <v>0.48299127193607644</v>
      </c>
      <c r="EM11" s="20">
        <v>23.406669358530962</v>
      </c>
      <c r="EN11" s="21">
        <v>0.21423863233197607</v>
      </c>
      <c r="EO11" s="20">
        <v>33.079185790669918</v>
      </c>
      <c r="EP11" s="21">
        <v>0.30277009573194741</v>
      </c>
      <c r="EQ11" s="20">
        <v>64.550196857186435</v>
      </c>
      <c r="ER11" s="21">
        <v>0.43912292529597896</v>
      </c>
      <c r="ES11" s="20">
        <v>51.823177370731962</v>
      </c>
      <c r="ET11" s="21">
        <v>0.35254339030934601</v>
      </c>
      <c r="EU11" s="20">
        <v>30.624637350908028</v>
      </c>
      <c r="EV11" s="21">
        <v>0.20833368439467517</v>
      </c>
      <c r="EW11" s="20">
        <v>76.768042459086786</v>
      </c>
      <c r="EX11" s="21">
        <v>0.17402583482787137</v>
      </c>
      <c r="EY11" s="20">
        <v>61.668343610712064</v>
      </c>
      <c r="EZ11" s="21">
        <v>0.13979625682165478</v>
      </c>
      <c r="FA11" s="20">
        <v>302.69376299696421</v>
      </c>
      <c r="FB11" s="21">
        <v>0.68617790835047388</v>
      </c>
      <c r="FC11" s="20">
        <v>204.60638071985116</v>
      </c>
      <c r="FD11" s="21">
        <v>0.29976616316830751</v>
      </c>
      <c r="FE11" s="20">
        <v>99.944250894978907</v>
      </c>
      <c r="FF11" s="21">
        <v>0.14642702987127207</v>
      </c>
      <c r="FG11" s="20">
        <v>378.00265778018513</v>
      </c>
      <c r="FH11" s="21">
        <v>0.55380680696042039</v>
      </c>
      <c r="FI11" s="20">
        <v>54.435884196694509</v>
      </c>
      <c r="FJ11" s="21">
        <v>0.5764978551541079</v>
      </c>
      <c r="FK11" s="20">
        <v>5.7251817320552618</v>
      </c>
      <c r="FL11" s="21">
        <v>6.0631971678302553E-2</v>
      </c>
      <c r="FM11" s="20">
        <v>34.264062820676116</v>
      </c>
      <c r="FN11" s="21">
        <v>0.36287017316758963</v>
      </c>
      <c r="FO11" s="20">
        <v>69.213387503949903</v>
      </c>
      <c r="FP11" s="21">
        <v>0.47084573975230143</v>
      </c>
      <c r="FQ11" s="20">
        <v>46.159922151761371</v>
      </c>
      <c r="FR11" s="21">
        <v>0.31401732347249134</v>
      </c>
      <c r="FS11" s="20">
        <v>31.624701923115165</v>
      </c>
      <c r="FT11" s="21">
        <v>0.21513693677520723</v>
      </c>
      <c r="FU11" s="20">
        <v>80.95710901920674</v>
      </c>
      <c r="FV11" s="21">
        <v>0.18352204942345549</v>
      </c>
      <c r="FW11" s="20">
        <v>48.059147011162274</v>
      </c>
      <c r="FX11" s="21">
        <v>0.10894550534084842</v>
      </c>
      <c r="FY11" s="20">
        <v>312.11389303639385</v>
      </c>
      <c r="FZ11" s="21">
        <v>0.70753244523569603</v>
      </c>
    </row>
    <row r="12" spans="1:182" ht="15.75" thickBot="1" x14ac:dyDescent="0.3">
      <c r="A12" s="1" t="s">
        <v>13</v>
      </c>
      <c r="B12" s="1"/>
      <c r="C12" s="1"/>
      <c r="D12" s="1"/>
      <c r="E12" s="1"/>
      <c r="F12" s="1"/>
      <c r="G12" s="1"/>
      <c r="H12" s="2">
        <v>821.89109177532373</v>
      </c>
      <c r="I12" s="2">
        <v>813.35083177532374</v>
      </c>
      <c r="J12" s="2">
        <v>92.171024000000017</v>
      </c>
      <c r="K12" s="2">
        <v>147.03044406644207</v>
      </c>
      <c r="L12" s="2">
        <v>574.14936370888165</v>
      </c>
      <c r="M12" s="2">
        <v>8.54026</v>
      </c>
      <c r="N12" s="2">
        <v>804.54588766172424</v>
      </c>
      <c r="O12" s="2">
        <v>778.03502309685064</v>
      </c>
      <c r="P12" s="2">
        <v>56.855215321527155</v>
      </c>
      <c r="Q12" s="2">
        <v>147.03044406644199</v>
      </c>
      <c r="R12" s="2">
        <v>574.14936370888154</v>
      </c>
      <c r="S12" s="2">
        <v>26.510864564873629</v>
      </c>
      <c r="T12" s="7"/>
      <c r="U12" s="2">
        <v>855.70477738362558</v>
      </c>
      <c r="V12" s="8">
        <v>79.585870577634722</v>
      </c>
      <c r="W12" s="8">
        <v>161.5193029318508</v>
      </c>
      <c r="X12" s="8">
        <v>614.59960387414003</v>
      </c>
      <c r="Y12" s="7"/>
      <c r="Z12" s="7"/>
      <c r="AA12" s="2">
        <v>855.70477738362501</v>
      </c>
      <c r="AB12" s="8">
        <v>79.585870577634722</v>
      </c>
      <c r="AC12" s="8">
        <v>161.5193029318508</v>
      </c>
      <c r="AD12" s="8">
        <v>614.59960387413946</v>
      </c>
      <c r="AE12" s="2"/>
      <c r="AF12" s="7"/>
      <c r="AG12" s="2">
        <v>854.32477738362491</v>
      </c>
      <c r="AH12" s="8">
        <v>78.205870577634741</v>
      </c>
      <c r="AI12" s="8">
        <v>161.5193029318508</v>
      </c>
      <c r="AJ12" s="8">
        <v>614.59960387413935</v>
      </c>
      <c r="AK12" s="2"/>
      <c r="AL12" s="1" t="s">
        <v>12</v>
      </c>
      <c r="AM12" s="26"/>
      <c r="AN12" s="26"/>
      <c r="AO12" s="26"/>
      <c r="AP12" s="26"/>
      <c r="AQ12" s="26"/>
      <c r="AR12" s="26"/>
      <c r="AS12" s="20">
        <v>57.02</v>
      </c>
      <c r="AT12" s="21">
        <v>0.81597023468803653</v>
      </c>
      <c r="AU12" s="20">
        <v>8.2999999999999989</v>
      </c>
      <c r="AV12" s="20">
        <v>0.11877504293073837</v>
      </c>
      <c r="AW12" s="20">
        <v>4.5599999999999987</v>
      </c>
      <c r="AX12" s="20">
        <v>6.5254722381224928E-2</v>
      </c>
      <c r="AY12" s="20">
        <v>46.630000000000017</v>
      </c>
      <c r="AZ12" s="21">
        <v>0.67687600000000003</v>
      </c>
      <c r="BA12" s="20">
        <v>10.190000000000007</v>
      </c>
      <c r="BB12" s="20">
        <v>0.14791699999999999</v>
      </c>
      <c r="BC12" s="20">
        <v>12.070000000000004</v>
      </c>
      <c r="BD12" s="20">
        <v>0.175207</v>
      </c>
      <c r="BE12" s="20">
        <v>59.440000000000062</v>
      </c>
      <c r="BF12" s="21">
        <v>0.307342</v>
      </c>
      <c r="BG12" s="20">
        <v>35.650000000000006</v>
      </c>
      <c r="BH12" s="20">
        <v>0.184333</v>
      </c>
      <c r="BI12" s="20">
        <v>98.30999999999996</v>
      </c>
      <c r="BJ12" s="20">
        <v>0.50832500000000003</v>
      </c>
      <c r="BK12" s="20">
        <v>156.26716710446104</v>
      </c>
      <c r="BL12" s="21">
        <v>0.48508477813734402</v>
      </c>
      <c r="BM12" s="20">
        <v>45.229979240376544</v>
      </c>
      <c r="BN12" s="21">
        <v>0.14040297044809222</v>
      </c>
      <c r="BO12" s="20">
        <v>120.64688733213026</v>
      </c>
      <c r="BP12" s="21">
        <v>0.37451225141456368</v>
      </c>
      <c r="BQ12" s="20">
        <v>52.290430000000015</v>
      </c>
      <c r="BR12" s="21">
        <v>0.87035273908262112</v>
      </c>
      <c r="BS12" s="20">
        <v>3.2925800000000005</v>
      </c>
      <c r="BT12" s="21">
        <v>5.4803642304120589E-2</v>
      </c>
      <c r="BU12" s="20">
        <v>4.4965734285714287</v>
      </c>
      <c r="BV12" s="21">
        <v>7.4843618613258195E-2</v>
      </c>
      <c r="BW12" s="20">
        <v>58.573586956891894</v>
      </c>
      <c r="BX12" s="21">
        <v>0.67855255578034102</v>
      </c>
      <c r="BY12" s="20">
        <v>11.781723129212603</v>
      </c>
      <c r="BZ12" s="21">
        <v>0.13648674694802715</v>
      </c>
      <c r="CA12" s="20">
        <v>15.96606098224524</v>
      </c>
      <c r="CB12" s="21">
        <v>0.18496069727163192</v>
      </c>
      <c r="CC12" s="20">
        <v>45.403150147569136</v>
      </c>
      <c r="CD12" s="21">
        <v>0.25834957689033178</v>
      </c>
      <c r="CE12" s="20">
        <v>30.155676111163938</v>
      </c>
      <c r="CF12" s="21">
        <v>0.17158955136019788</v>
      </c>
      <c r="CG12" s="20">
        <v>100.1842529213136</v>
      </c>
      <c r="CH12" s="21">
        <v>0.5700608717494704</v>
      </c>
      <c r="CI12" s="20">
        <v>121.48382477745723</v>
      </c>
      <c r="CJ12" s="21">
        <v>0.37373057630686413</v>
      </c>
      <c r="CK12" s="20">
        <v>48.44689201793453</v>
      </c>
      <c r="CL12" s="21">
        <v>0.14904111643922235</v>
      </c>
      <c r="CM12" s="20">
        <v>155.12651019935328</v>
      </c>
      <c r="CN12" s="21">
        <v>0.47722830725391341</v>
      </c>
      <c r="CO12" s="20">
        <v>55.206426876877046</v>
      </c>
      <c r="CP12" s="21">
        <v>0.88146005131679361</v>
      </c>
      <c r="CQ12" s="20">
        <v>3.2916228993330034</v>
      </c>
      <c r="CR12" s="21">
        <v>5.2556092721459106E-2</v>
      </c>
      <c r="CS12" s="20">
        <v>4.1326126053753525</v>
      </c>
      <c r="CT12" s="21">
        <v>6.5983855961747245E-2</v>
      </c>
      <c r="CU12" s="20">
        <v>27.902711195844834</v>
      </c>
      <c r="CV12" s="21">
        <v>0.32324221511439288</v>
      </c>
      <c r="CW12" s="20">
        <v>16.163083513824191</v>
      </c>
      <c r="CX12" s="21">
        <v>0.18724312778843807</v>
      </c>
      <c r="CY12" s="20">
        <v>42.255576358680713</v>
      </c>
      <c r="CZ12" s="21">
        <v>0.48951465709716907</v>
      </c>
      <c r="DA12" s="20">
        <v>38.374686704735353</v>
      </c>
      <c r="DB12" s="21">
        <v>0.21790775122694453</v>
      </c>
      <c r="DC12" s="20">
        <v>28.99218560477734</v>
      </c>
      <c r="DD12" s="21">
        <v>0.16462992953924604</v>
      </c>
      <c r="DE12" s="20">
        <v>108.73832123529721</v>
      </c>
      <c r="DF12" s="21">
        <v>0.61746231923380945</v>
      </c>
      <c r="DG12" s="20">
        <v>122.93619381439933</v>
      </c>
      <c r="DH12" s="21">
        <v>0.33977723837617718</v>
      </c>
      <c r="DI12" s="20">
        <v>57.792481222543572</v>
      </c>
      <c r="DJ12" s="21">
        <v>0.15972976760895072</v>
      </c>
      <c r="DK12" s="20">
        <v>181.08541940305346</v>
      </c>
      <c r="DL12" s="21">
        <v>0.50049299401487202</v>
      </c>
      <c r="DM12" s="20">
        <v>49.204811452067709</v>
      </c>
      <c r="DN12" s="21">
        <v>0.69356090513638224</v>
      </c>
      <c r="DO12" s="20">
        <v>13.051964811520765</v>
      </c>
      <c r="DP12" s="21">
        <v>0.1839725071867164</v>
      </c>
      <c r="DQ12" s="20">
        <v>8.6884155539809456</v>
      </c>
      <c r="DR12" s="21">
        <v>0.12246658767690129</v>
      </c>
      <c r="DS12" s="20">
        <v>32.31049534639024</v>
      </c>
      <c r="DT12" s="21">
        <v>0.27880900333808134</v>
      </c>
      <c r="DU12" s="20">
        <v>26.148546183062741</v>
      </c>
      <c r="DV12" s="21">
        <v>0.2256372123633818</v>
      </c>
      <c r="DW12" s="20">
        <v>57.428519343933949</v>
      </c>
      <c r="DX12" s="21">
        <v>0.49555378429853686</v>
      </c>
      <c r="DY12" s="20">
        <v>41.420887015941389</v>
      </c>
      <c r="DZ12" s="21">
        <v>0.23671602127355745</v>
      </c>
      <c r="EA12" s="20">
        <v>18.591970227960065</v>
      </c>
      <c r="EB12" s="21">
        <v>0.10625115822134254</v>
      </c>
      <c r="EC12" s="20">
        <v>114.96848450513858</v>
      </c>
      <c r="ED12" s="21">
        <v>0.65703282050509992</v>
      </c>
      <c r="EE12" s="20">
        <v>104.76901248606195</v>
      </c>
      <c r="EF12" s="21">
        <v>0.29117539892127137</v>
      </c>
      <c r="EG12" s="20">
        <v>71.155817615179345</v>
      </c>
      <c r="EH12" s="21">
        <v>0.19775717159141326</v>
      </c>
      <c r="EI12" s="20">
        <v>183.88926433875508</v>
      </c>
      <c r="EJ12" s="21">
        <v>0.51106742948731532</v>
      </c>
      <c r="EK12" s="20">
        <v>34.790322448685906</v>
      </c>
      <c r="EL12" s="21">
        <v>0.5046083930079116</v>
      </c>
      <c r="EM12" s="20">
        <v>24.578703891011074</v>
      </c>
      <c r="EN12" s="21">
        <v>0.3564962725181316</v>
      </c>
      <c r="EO12" s="20">
        <v>9.576165477872415</v>
      </c>
      <c r="EP12" s="21">
        <v>0.13889533447395686</v>
      </c>
      <c r="EQ12" s="20">
        <v>33.701541333905347</v>
      </c>
      <c r="ER12" s="21">
        <v>0.29081241403230496</v>
      </c>
      <c r="ES12" s="20">
        <v>26.392662948644066</v>
      </c>
      <c r="ET12" s="21">
        <v>0.22774370907227387</v>
      </c>
      <c r="EU12" s="20">
        <v>55.793356590837526</v>
      </c>
      <c r="EV12" s="21">
        <v>0.48144387689542112</v>
      </c>
      <c r="EW12" s="20">
        <v>36.277148703470701</v>
      </c>
      <c r="EX12" s="21">
        <v>0.2073200967649439</v>
      </c>
      <c r="EY12" s="20">
        <v>20.184450775524208</v>
      </c>
      <c r="EZ12" s="21">
        <v>0.11535201738521897</v>
      </c>
      <c r="FA12" s="20">
        <v>118.51974227004514</v>
      </c>
      <c r="FB12" s="21">
        <v>0.67732788584983716</v>
      </c>
      <c r="FC12" s="20">
        <v>130.25118723132027</v>
      </c>
      <c r="FD12" s="21">
        <v>0.36199578961474316</v>
      </c>
      <c r="FE12" s="20">
        <v>38.553488055969886</v>
      </c>
      <c r="FF12" s="21">
        <v>0.10714835425214053</v>
      </c>
      <c r="FG12" s="20">
        <v>191.00941915270627</v>
      </c>
      <c r="FH12" s="21">
        <v>0.53085585613311626</v>
      </c>
      <c r="FI12" s="20">
        <v>47.51504328787442</v>
      </c>
      <c r="FJ12" s="21">
        <v>0.68917123928816282</v>
      </c>
      <c r="FK12" s="20">
        <v>5.5067147444984013</v>
      </c>
      <c r="FL12" s="21">
        <v>7.9870903239623967E-2</v>
      </c>
      <c r="FM12" s="20">
        <v>15.923433785196602</v>
      </c>
      <c r="FN12" s="21">
        <v>0.23095785747221326</v>
      </c>
      <c r="FO12" s="20">
        <v>45.982552711016716</v>
      </c>
      <c r="FP12" s="21">
        <v>0.39678592218585912</v>
      </c>
      <c r="FQ12" s="20">
        <v>14.186775500262398</v>
      </c>
      <c r="FR12" s="21">
        <v>0.12241844934299873</v>
      </c>
      <c r="FS12" s="20">
        <v>55.718232662107809</v>
      </c>
      <c r="FT12" s="21">
        <v>0.48079562847114216</v>
      </c>
      <c r="FU12" s="20">
        <v>36.753591232429144</v>
      </c>
      <c r="FV12" s="21">
        <v>0.21004291580494047</v>
      </c>
      <c r="FW12" s="20">
        <v>18.859997811209087</v>
      </c>
      <c r="FX12" s="21">
        <v>0.10778290772428911</v>
      </c>
      <c r="FY12" s="20">
        <v>119.36775270540186</v>
      </c>
      <c r="FZ12" s="21">
        <v>0.68217417647077039</v>
      </c>
    </row>
    <row r="13" spans="1:182" ht="15.75" thickBot="1" x14ac:dyDescent="0.3">
      <c r="A13" s="1" t="s">
        <v>14</v>
      </c>
      <c r="B13" s="1"/>
      <c r="C13" s="1"/>
      <c r="D13" s="1"/>
      <c r="E13" s="1"/>
      <c r="F13" s="1"/>
      <c r="G13" s="1"/>
      <c r="H13" s="2">
        <v>1645.6850328624812</v>
      </c>
      <c r="I13" s="2">
        <v>1558.3399628624813</v>
      </c>
      <c r="J13" s="2">
        <v>248.40905742857137</v>
      </c>
      <c r="K13" s="2">
        <v>339.39692494832195</v>
      </c>
      <c r="L13" s="2">
        <v>970.53398048558802</v>
      </c>
      <c r="M13" s="2">
        <v>87.34506999999995</v>
      </c>
      <c r="N13" s="2">
        <v>1625.872201127579</v>
      </c>
      <c r="O13" s="2">
        <v>1540.1858773591216</v>
      </c>
      <c r="P13" s="2">
        <v>230.03766967675412</v>
      </c>
      <c r="Q13" s="2">
        <v>339.61422719677955</v>
      </c>
      <c r="R13" s="2">
        <v>970.53398048558779</v>
      </c>
      <c r="S13" s="2">
        <v>85.686323768457342</v>
      </c>
      <c r="T13" s="7"/>
      <c r="U13" s="2">
        <v>1575.2637873466083</v>
      </c>
      <c r="V13" s="8">
        <v>230.26589831784159</v>
      </c>
      <c r="W13" s="8">
        <v>399.96428791899552</v>
      </c>
      <c r="X13" s="8">
        <v>945.03360110977133</v>
      </c>
      <c r="Y13" s="7"/>
      <c r="Z13" s="7"/>
      <c r="AA13" s="2">
        <v>1572.8237873466089</v>
      </c>
      <c r="AB13" s="8">
        <v>227.82589831784151</v>
      </c>
      <c r="AC13" s="8">
        <v>399.96428791899564</v>
      </c>
      <c r="AD13" s="8">
        <v>945.03360110977178</v>
      </c>
      <c r="AE13" s="2"/>
      <c r="AF13" s="7"/>
      <c r="AG13" s="2">
        <v>1571.443787346609</v>
      </c>
      <c r="AH13" s="8">
        <v>226.44589831784145</v>
      </c>
      <c r="AI13" s="8">
        <v>399.96428791899558</v>
      </c>
      <c r="AJ13" s="8">
        <v>945.03360110977201</v>
      </c>
      <c r="AK13" s="2"/>
      <c r="AL13" s="1" t="s">
        <v>13</v>
      </c>
      <c r="AM13" s="26"/>
      <c r="AN13" s="26"/>
      <c r="AO13" s="26"/>
      <c r="AP13" s="26"/>
      <c r="AQ13" s="26"/>
      <c r="AR13" s="26"/>
      <c r="AS13" s="20">
        <v>62.510000000000005</v>
      </c>
      <c r="AT13" s="21">
        <v>0.60542372881355955</v>
      </c>
      <c r="AU13" s="20">
        <v>11.379999999999997</v>
      </c>
      <c r="AV13" s="20">
        <v>0.1102179176755448</v>
      </c>
      <c r="AW13" s="20">
        <v>29.359999999999971</v>
      </c>
      <c r="AX13" s="20">
        <v>0.28435835351089567</v>
      </c>
      <c r="AY13" s="20">
        <v>90.879999999999939</v>
      </c>
      <c r="AZ13" s="21">
        <v>0.55590899999999999</v>
      </c>
      <c r="BA13" s="20">
        <v>17.850000000000001</v>
      </c>
      <c r="BB13" s="20">
        <v>0.10918799999999999</v>
      </c>
      <c r="BC13" s="20">
        <v>54.750000000000043</v>
      </c>
      <c r="BD13" s="20">
        <v>0.33490300000000001</v>
      </c>
      <c r="BE13" s="20">
        <v>112.56999999999985</v>
      </c>
      <c r="BF13" s="21">
        <v>0.20272999999999999</v>
      </c>
      <c r="BG13" s="20">
        <v>89.300000000000111</v>
      </c>
      <c r="BH13" s="20">
        <v>0.16082299999999999</v>
      </c>
      <c r="BI13" s="20">
        <v>353.40000000000208</v>
      </c>
      <c r="BJ13" s="20">
        <v>0.63644699999999998</v>
      </c>
      <c r="BK13" s="20">
        <v>249.61196424444438</v>
      </c>
      <c r="BL13" s="21">
        <v>0.30689335338799534</v>
      </c>
      <c r="BM13" s="20">
        <v>113.09589955732162</v>
      </c>
      <c r="BN13" s="21">
        <v>0.13904934394726567</v>
      </c>
      <c r="BO13" s="20">
        <v>450.64296797355775</v>
      </c>
      <c r="BP13" s="21">
        <v>0.55405730266473896</v>
      </c>
      <c r="BQ13" s="20">
        <v>50.16520000000002</v>
      </c>
      <c r="BR13" s="21">
        <v>0.54426215336394668</v>
      </c>
      <c r="BS13" s="20">
        <v>12.74394</v>
      </c>
      <c r="BT13" s="21">
        <v>0.13826406008031328</v>
      </c>
      <c r="BU13" s="20">
        <v>29.261883999999988</v>
      </c>
      <c r="BV13" s="21">
        <v>0.31747378655573993</v>
      </c>
      <c r="BW13" s="20">
        <v>96.865390375806498</v>
      </c>
      <c r="BX13" s="21">
        <v>0.65881179228455355</v>
      </c>
      <c r="BY13" s="20">
        <v>18.602603599057218</v>
      </c>
      <c r="BZ13" s="21">
        <v>0.1265221207565069</v>
      </c>
      <c r="CA13" s="20">
        <v>31.562450091578352</v>
      </c>
      <c r="CB13" s="21">
        <v>0.21466608695893954</v>
      </c>
      <c r="CC13" s="20">
        <v>102.58137386863785</v>
      </c>
      <c r="CD13" s="21">
        <v>0.17866670304393303</v>
      </c>
      <c r="CE13" s="20">
        <v>81.749355958264388</v>
      </c>
      <c r="CF13" s="21">
        <v>0.14238343038505014</v>
      </c>
      <c r="CG13" s="20">
        <v>389.81863388197939</v>
      </c>
      <c r="CH13" s="21">
        <v>0.67894986657101686</v>
      </c>
      <c r="CI13" s="20">
        <v>163.25920771789509</v>
      </c>
      <c r="CJ13" s="21">
        <v>0.20983529387670305</v>
      </c>
      <c r="CK13" s="20">
        <v>138.22139752223035</v>
      </c>
      <c r="CL13" s="21">
        <v>0.17765446723986922</v>
      </c>
      <c r="CM13" s="20">
        <v>476.55441785672531</v>
      </c>
      <c r="CN13" s="21">
        <v>0.61251023888342793</v>
      </c>
      <c r="CO13" s="20">
        <v>30.869710583865036</v>
      </c>
      <c r="CP13" s="21">
        <v>0.54295301511551575</v>
      </c>
      <c r="CQ13" s="20">
        <v>12.744350586516294</v>
      </c>
      <c r="CR13" s="21">
        <v>0.22415446875795905</v>
      </c>
      <c r="CS13" s="20">
        <v>13.241154151145819</v>
      </c>
      <c r="CT13" s="21">
        <v>0.23289251612652509</v>
      </c>
      <c r="CU13" s="20">
        <v>51.759444210741208</v>
      </c>
      <c r="CV13" s="21">
        <v>0.35203215592106551</v>
      </c>
      <c r="CW13" s="20">
        <v>41.429696056460429</v>
      </c>
      <c r="CX13" s="21">
        <v>0.28177631047443924</v>
      </c>
      <c r="CY13" s="20">
        <v>53.841303799240336</v>
      </c>
      <c r="CZ13" s="21">
        <v>0.36619153360449513</v>
      </c>
      <c r="DA13" s="20">
        <v>80.630052923288829</v>
      </c>
      <c r="DB13" s="21">
        <v>0.14043393238727289</v>
      </c>
      <c r="DC13" s="20">
        <v>84.047350879253642</v>
      </c>
      <c r="DD13" s="21">
        <v>0.14638586436171558</v>
      </c>
      <c r="DE13" s="20">
        <v>409.47195990633912</v>
      </c>
      <c r="DF13" s="21">
        <v>0.71318020325101161</v>
      </c>
      <c r="DG13" s="20">
        <v>212.24099359085523</v>
      </c>
      <c r="DH13" s="21">
        <v>0.24803062831996359</v>
      </c>
      <c r="DI13" s="20">
        <v>187.09362600809766</v>
      </c>
      <c r="DJ13" s="21">
        <v>0.21864272696963186</v>
      </c>
      <c r="DK13" s="20">
        <v>456.37015778467276</v>
      </c>
      <c r="DL13" s="21">
        <v>0.53332664471040458</v>
      </c>
      <c r="DM13" s="20">
        <v>23.799580341015325</v>
      </c>
      <c r="DN13" s="21">
        <v>0.29904278445756549</v>
      </c>
      <c r="DO13" s="20">
        <v>25.130888172600329</v>
      </c>
      <c r="DP13" s="21">
        <v>0.31577072651464627</v>
      </c>
      <c r="DQ13" s="20">
        <v>30.655402064019075</v>
      </c>
      <c r="DR13" s="21">
        <v>0.38518648902778829</v>
      </c>
      <c r="DS13" s="20">
        <v>40.797531277588575</v>
      </c>
      <c r="DT13" s="21">
        <v>0.2525861029427679</v>
      </c>
      <c r="DU13" s="20">
        <v>75.293084053611679</v>
      </c>
      <c r="DV13" s="21">
        <v>0.46615533058225117</v>
      </c>
      <c r="DW13" s="20">
        <v>45.428687600650541</v>
      </c>
      <c r="DX13" s="21">
        <v>0.28125856647498093</v>
      </c>
      <c r="DY13" s="20">
        <v>147.64388197225134</v>
      </c>
      <c r="DZ13" s="21">
        <v>0.24022775322596268</v>
      </c>
      <c r="EA13" s="20">
        <v>86.669653781885657</v>
      </c>
      <c r="EB13" s="21">
        <v>0.14101807621671392</v>
      </c>
      <c r="EC13" s="20">
        <v>380.28606812000311</v>
      </c>
      <c r="ED13" s="21">
        <v>0.61875417055732351</v>
      </c>
      <c r="EE13" s="20">
        <v>184.90745507960912</v>
      </c>
      <c r="EF13" s="21">
        <v>0.21608790784711535</v>
      </c>
      <c r="EG13" s="20">
        <v>198.8749189147286</v>
      </c>
      <c r="EH13" s="21">
        <v>0.23241066799089524</v>
      </c>
      <c r="EI13" s="20">
        <v>471.9224033892873</v>
      </c>
      <c r="EJ13" s="21">
        <v>0.55150142416198944</v>
      </c>
      <c r="EK13" s="20">
        <v>23.315822784679366</v>
      </c>
      <c r="EL13" s="21">
        <v>0.29296434926769016</v>
      </c>
      <c r="EM13" s="20">
        <v>27.899538814624343</v>
      </c>
      <c r="EN13" s="21">
        <v>0.35055894484949807</v>
      </c>
      <c r="EO13" s="20">
        <v>28.370508978331017</v>
      </c>
      <c r="EP13" s="21">
        <v>0.35647670588281177</v>
      </c>
      <c r="EQ13" s="20">
        <v>48.75305901462405</v>
      </c>
      <c r="ER13" s="21">
        <v>0.30184044959130507</v>
      </c>
      <c r="ES13" s="20">
        <v>74.716348118401427</v>
      </c>
      <c r="ET13" s="21">
        <v>0.46258463701967684</v>
      </c>
      <c r="EU13" s="20">
        <v>38.049895798825332</v>
      </c>
      <c r="EV13" s="21">
        <v>0.23557491338901812</v>
      </c>
      <c r="EW13" s="20">
        <v>112.83857328030572</v>
      </c>
      <c r="EX13" s="21">
        <v>0.18359688579202749</v>
      </c>
      <c r="EY13" s="20">
        <v>96.259031981702819</v>
      </c>
      <c r="EZ13" s="21">
        <v>0.15662071920471851</v>
      </c>
      <c r="FA13" s="20">
        <v>405.50199861213093</v>
      </c>
      <c r="FB13" s="21">
        <v>0.65978239500325397</v>
      </c>
      <c r="FC13" s="20">
        <v>202.25533691134399</v>
      </c>
      <c r="FD13" s="21">
        <v>0.23674291354483742</v>
      </c>
      <c r="FE13" s="20">
        <v>176.59585852024526</v>
      </c>
      <c r="FF13" s="21">
        <v>0.20670810819870075</v>
      </c>
      <c r="FG13" s="20">
        <v>475.47358195203572</v>
      </c>
      <c r="FH13" s="21">
        <v>0.55654897825646188</v>
      </c>
      <c r="FI13" s="20">
        <v>31.582820432440144</v>
      </c>
      <c r="FJ13" s="21">
        <v>0.40384206708738024</v>
      </c>
      <c r="FK13" s="20">
        <v>19.733891408094291</v>
      </c>
      <c r="FL13" s="21">
        <v>0.25233260958976877</v>
      </c>
      <c r="FM13" s="20">
        <v>26.889158737100299</v>
      </c>
      <c r="FN13" s="21">
        <v>0.34382532332285093</v>
      </c>
      <c r="FO13" s="20">
        <v>59.438289365988105</v>
      </c>
      <c r="FP13" s="21">
        <v>0.36799495965548257</v>
      </c>
      <c r="FQ13" s="20">
        <v>68.904512721730555</v>
      </c>
      <c r="FR13" s="21">
        <v>0.42660234084097776</v>
      </c>
      <c r="FS13" s="20">
        <v>33.17650084413215</v>
      </c>
      <c r="FT13" s="21">
        <v>0.2054026995035397</v>
      </c>
      <c r="FU13" s="20">
        <v>111.23422711291573</v>
      </c>
      <c r="FV13" s="21">
        <v>0.18098649333932015</v>
      </c>
      <c r="FW13" s="20">
        <v>87.957454390420409</v>
      </c>
      <c r="FX13" s="21">
        <v>0.14311342512422567</v>
      </c>
      <c r="FY13" s="20">
        <v>415.40792237080325</v>
      </c>
      <c r="FZ13" s="21">
        <v>0.6759000815364542</v>
      </c>
    </row>
    <row r="14" spans="1:182" ht="15.75" thickBot="1" x14ac:dyDescent="0.3">
      <c r="A14" s="1" t="s">
        <v>15</v>
      </c>
      <c r="B14" s="1"/>
      <c r="C14" s="1"/>
      <c r="D14" s="1"/>
      <c r="E14" s="1"/>
      <c r="F14" s="1"/>
      <c r="G14" s="1"/>
      <c r="H14" s="2">
        <v>936.27362243402354</v>
      </c>
      <c r="I14" s="2">
        <v>859.69401243402353</v>
      </c>
      <c r="J14" s="2">
        <v>259.88162200000016</v>
      </c>
      <c r="K14" s="2">
        <v>264.83416076433821</v>
      </c>
      <c r="L14" s="2">
        <v>334.97822966968511</v>
      </c>
      <c r="M14" s="2">
        <v>76.579610000000002</v>
      </c>
      <c r="N14" s="2">
        <v>861.83213406252321</v>
      </c>
      <c r="O14" s="2">
        <v>853.02176953907906</v>
      </c>
      <c r="P14" s="2">
        <v>239.67520059922956</v>
      </c>
      <c r="Q14" s="2">
        <v>265.19622066901059</v>
      </c>
      <c r="R14" s="2">
        <v>348.15034827083889</v>
      </c>
      <c r="S14" s="2">
        <v>8.8103645234441057</v>
      </c>
      <c r="T14" s="7"/>
      <c r="U14" s="2">
        <v>901.23978307227242</v>
      </c>
      <c r="V14" s="8">
        <v>297.07262110683791</v>
      </c>
      <c r="W14" s="8">
        <v>282.0834290729598</v>
      </c>
      <c r="X14" s="8">
        <v>322.0837328924747</v>
      </c>
      <c r="Y14" s="7"/>
      <c r="Z14" s="7"/>
      <c r="AA14" s="2">
        <v>895.89174932994092</v>
      </c>
      <c r="AB14" s="8">
        <v>291.72458736450653</v>
      </c>
      <c r="AC14" s="8">
        <v>282.0834290729598</v>
      </c>
      <c r="AD14" s="8">
        <v>322.08373289247459</v>
      </c>
      <c r="AE14" s="2"/>
      <c r="AF14" s="7"/>
      <c r="AG14" s="2">
        <v>898.21724932994107</v>
      </c>
      <c r="AH14" s="8">
        <v>294.05008736450668</v>
      </c>
      <c r="AI14" s="8">
        <v>282.0834290729598</v>
      </c>
      <c r="AJ14" s="8">
        <v>322.08373289247464</v>
      </c>
      <c r="AK14" s="2"/>
      <c r="AL14" s="1" t="s">
        <v>14</v>
      </c>
      <c r="AM14" s="26"/>
      <c r="AN14" s="26"/>
      <c r="AO14" s="26"/>
      <c r="AP14" s="26"/>
      <c r="AQ14" s="26"/>
      <c r="AR14" s="26"/>
      <c r="AS14" s="20">
        <v>248.6999999999997</v>
      </c>
      <c r="AT14" s="21">
        <v>0.74510156390436788</v>
      </c>
      <c r="AU14" s="20">
        <v>39.530000000000008</v>
      </c>
      <c r="AV14" s="20">
        <v>0.11843130205524609</v>
      </c>
      <c r="AW14" s="20">
        <v>45.550000000000033</v>
      </c>
      <c r="AX14" s="20">
        <v>0.13646713404038607</v>
      </c>
      <c r="AY14" s="20">
        <v>208.89000000000027</v>
      </c>
      <c r="AZ14" s="21">
        <v>0.57913999999999999</v>
      </c>
      <c r="BA14" s="20">
        <v>58.220000000000091</v>
      </c>
      <c r="BB14" s="20">
        <v>0.161413</v>
      </c>
      <c r="BC14" s="20">
        <v>93.580000000000013</v>
      </c>
      <c r="BD14" s="20">
        <v>0.25944699999999998</v>
      </c>
      <c r="BE14" s="20">
        <v>158.03000000000006</v>
      </c>
      <c r="BF14" s="21">
        <v>0.16611999999999999</v>
      </c>
      <c r="BG14" s="20">
        <v>231.97000000000415</v>
      </c>
      <c r="BH14" s="20">
        <v>0.24384500000000001</v>
      </c>
      <c r="BI14" s="20">
        <v>561.29999999999939</v>
      </c>
      <c r="BJ14" s="20">
        <v>0.59003499999999998</v>
      </c>
      <c r="BK14" s="20">
        <v>515.19636409554721</v>
      </c>
      <c r="BL14" s="21">
        <v>0.33060588598985424</v>
      </c>
      <c r="BM14" s="20">
        <v>327.42973942590487</v>
      </c>
      <c r="BN14" s="21">
        <v>0.21011444693008846</v>
      </c>
      <c r="BO14" s="20">
        <v>715.71385934102921</v>
      </c>
      <c r="BP14" s="21">
        <v>0.45927966708005724</v>
      </c>
      <c r="BQ14" s="20">
        <v>163.91874999999993</v>
      </c>
      <c r="BR14" s="21">
        <v>0.65987428838875506</v>
      </c>
      <c r="BS14" s="20">
        <v>39.39667</v>
      </c>
      <c r="BT14" s="21">
        <v>0.15859594818247838</v>
      </c>
      <c r="BU14" s="20">
        <v>45.093637428571434</v>
      </c>
      <c r="BV14" s="21">
        <v>0.18152976342876651</v>
      </c>
      <c r="BW14" s="20">
        <v>207.53555937421146</v>
      </c>
      <c r="BX14" s="21">
        <v>0.61148332267834105</v>
      </c>
      <c r="BY14" s="20">
        <v>53.034334669467512</v>
      </c>
      <c r="BZ14" s="21">
        <v>0.15626050435649277</v>
      </c>
      <c r="CA14" s="20">
        <v>78.827030904642967</v>
      </c>
      <c r="CB14" s="21">
        <v>0.23225617296516612</v>
      </c>
      <c r="CC14" s="20">
        <v>143.74205472133579</v>
      </c>
      <c r="CD14" s="21">
        <v>0.14810615353149945</v>
      </c>
      <c r="CE14" s="20">
        <v>234.99873475643736</v>
      </c>
      <c r="CF14" s="21">
        <v>0.24213344352854113</v>
      </c>
      <c r="CG14" s="20">
        <v>591.79319100781481</v>
      </c>
      <c r="CH14" s="21">
        <v>0.60976040293995937</v>
      </c>
      <c r="CI14" s="20">
        <v>360.53265604784303</v>
      </c>
      <c r="CJ14" s="21">
        <v>0.2340838604922349</v>
      </c>
      <c r="CK14" s="20">
        <v>340.38554973169693</v>
      </c>
      <c r="CL14" s="21">
        <v>0.22100290278945989</v>
      </c>
      <c r="CM14" s="20">
        <v>839.26767157958147</v>
      </c>
      <c r="CN14" s="21">
        <v>0.54491323671830516</v>
      </c>
      <c r="CO14" s="20">
        <v>171.79160026972011</v>
      </c>
      <c r="CP14" s="21">
        <v>0.74679768974846328</v>
      </c>
      <c r="CQ14" s="20">
        <v>39.828169019235126</v>
      </c>
      <c r="CR14" s="21">
        <v>0.17313759557380815</v>
      </c>
      <c r="CS14" s="20">
        <v>18.417900387798888</v>
      </c>
      <c r="CT14" s="21">
        <v>8.0064714677728549E-2</v>
      </c>
      <c r="CU14" s="20">
        <v>80.105999431210648</v>
      </c>
      <c r="CV14" s="21">
        <v>0.23587350887039124</v>
      </c>
      <c r="CW14" s="20">
        <v>69.537126352331796</v>
      </c>
      <c r="CX14" s="21">
        <v>0.20475327823071598</v>
      </c>
      <c r="CY14" s="20">
        <v>189.97110141323714</v>
      </c>
      <c r="CZ14" s="21">
        <v>0.55937321289889286</v>
      </c>
      <c r="DA14" s="20">
        <v>108.63505634691225</v>
      </c>
      <c r="DB14" s="21">
        <v>0.1119332846981399</v>
      </c>
      <c r="DC14" s="20">
        <v>231.02025436013</v>
      </c>
      <c r="DD14" s="21">
        <v>0.23803417397559176</v>
      </c>
      <c r="DE14" s="20">
        <v>630.87866977854549</v>
      </c>
      <c r="DF14" s="21">
        <v>0.65003254132626831</v>
      </c>
      <c r="DG14" s="20">
        <v>448.22811461755464</v>
      </c>
      <c r="DH14" s="21">
        <v>0.28454162294465934</v>
      </c>
      <c r="DI14" s="20">
        <v>303.72723296498748</v>
      </c>
      <c r="DJ14" s="21">
        <v>0.19281039493492641</v>
      </c>
      <c r="DK14" s="20">
        <v>823.30843976406629</v>
      </c>
      <c r="DL14" s="21">
        <v>0.5226479821204143</v>
      </c>
      <c r="DM14" s="20">
        <v>150.98260006384243</v>
      </c>
      <c r="DN14" s="21">
        <v>0.6556880596163549</v>
      </c>
      <c r="DO14" s="20">
        <v>45.015574546801012</v>
      </c>
      <c r="DP14" s="21">
        <v>0.19549388283568123</v>
      </c>
      <c r="DQ14" s="20">
        <v>34.267723707198144</v>
      </c>
      <c r="DR14" s="21">
        <v>0.14881805754796384</v>
      </c>
      <c r="DS14" s="20">
        <v>123.16685886810858</v>
      </c>
      <c r="DT14" s="21">
        <v>0.3079446405301402</v>
      </c>
      <c r="DU14" s="20">
        <v>129.8234037026406</v>
      </c>
      <c r="DV14" s="21">
        <v>0.32458748849330682</v>
      </c>
      <c r="DW14" s="20">
        <v>146.97402534824636</v>
      </c>
      <c r="DX14" s="21">
        <v>0.36746787097655303</v>
      </c>
      <c r="DY14" s="20">
        <v>174.07865568560365</v>
      </c>
      <c r="DZ14" s="21">
        <v>0.18420366797665153</v>
      </c>
      <c r="EA14" s="20">
        <v>128.88825471554588</v>
      </c>
      <c r="EB14" s="21">
        <v>0.13638483813082403</v>
      </c>
      <c r="EC14" s="20">
        <v>642.06669070862176</v>
      </c>
      <c r="ED14" s="21">
        <v>0.67941149389252442</v>
      </c>
      <c r="EE14" s="20">
        <v>456.29067175179273</v>
      </c>
      <c r="EF14" s="21">
        <v>0.29010921339228085</v>
      </c>
      <c r="EG14" s="20">
        <v>286.59760648679332</v>
      </c>
      <c r="EH14" s="21">
        <v>0.18221850965917186</v>
      </c>
      <c r="EI14" s="20">
        <v>829.93550910802298</v>
      </c>
      <c r="EJ14" s="21">
        <v>0.52767227694854735</v>
      </c>
      <c r="EK14" s="20">
        <v>154.80503504938127</v>
      </c>
      <c r="EL14" s="21">
        <v>0.67948831187493741</v>
      </c>
      <c r="EM14" s="20">
        <v>39.050288275864055</v>
      </c>
      <c r="EN14" s="21">
        <v>0.17140407901030077</v>
      </c>
      <c r="EO14" s="20">
        <v>33.970574992596177</v>
      </c>
      <c r="EP14" s="21">
        <v>0.14910760911476179</v>
      </c>
      <c r="EQ14" s="20">
        <v>144.19658900650913</v>
      </c>
      <c r="ER14" s="21">
        <v>0.36052366014166026</v>
      </c>
      <c r="ES14" s="20">
        <v>111.2367322755785</v>
      </c>
      <c r="ET14" s="21">
        <v>0.27811666100076204</v>
      </c>
      <c r="EU14" s="20">
        <v>144.53096663690803</v>
      </c>
      <c r="EV14" s="21">
        <v>0.36135967885757775</v>
      </c>
      <c r="EW14" s="20">
        <v>157.28904769590233</v>
      </c>
      <c r="EX14" s="21">
        <v>0.16643751874133858</v>
      </c>
      <c r="EY14" s="20">
        <v>136.31058593535073</v>
      </c>
      <c r="EZ14" s="21">
        <v>0.14423887761797941</v>
      </c>
      <c r="FA14" s="20">
        <v>651.43396747851875</v>
      </c>
      <c r="FB14" s="21">
        <v>0.68932360364068201</v>
      </c>
      <c r="FC14" s="20">
        <v>418.08789256634043</v>
      </c>
      <c r="FD14" s="21">
        <v>0.26605335547654807</v>
      </c>
      <c r="FE14" s="20">
        <v>278.71521651802607</v>
      </c>
      <c r="FF14" s="21">
        <v>0.17736251131746694</v>
      </c>
      <c r="FG14" s="20">
        <v>874.64067826224255</v>
      </c>
      <c r="FH14" s="21">
        <v>0.55658413320598499</v>
      </c>
      <c r="FI14" s="20">
        <v>150.55214442437833</v>
      </c>
      <c r="FJ14" s="21">
        <v>0.6648481846779225</v>
      </c>
      <c r="FK14" s="20">
        <v>35.498174071528474</v>
      </c>
      <c r="FL14" s="21">
        <v>0.15676227450012331</v>
      </c>
      <c r="FM14" s="20">
        <v>40.395579821934675</v>
      </c>
      <c r="FN14" s="21">
        <v>0.17838954082195424</v>
      </c>
      <c r="FO14" s="20">
        <v>125.1705747691544</v>
      </c>
      <c r="FP14" s="21">
        <v>0.31295437755309063</v>
      </c>
      <c r="FQ14" s="20">
        <v>116.64360227735881</v>
      </c>
      <c r="FR14" s="21">
        <v>0.29163504292908904</v>
      </c>
      <c r="FS14" s="20">
        <v>158.15011087248237</v>
      </c>
      <c r="FT14" s="21">
        <v>0.39541057951782027</v>
      </c>
      <c r="FU14" s="20">
        <v>142.36517337280773</v>
      </c>
      <c r="FV14" s="21">
        <v>0.15064562064843562</v>
      </c>
      <c r="FW14" s="20">
        <v>126.57344016913876</v>
      </c>
      <c r="FX14" s="21">
        <v>0.13393538602278376</v>
      </c>
      <c r="FY14" s="20">
        <v>676.09498756782557</v>
      </c>
      <c r="FZ14" s="21">
        <v>0.71541899332878067</v>
      </c>
    </row>
    <row r="15" spans="1:182" ht="15.75" thickBot="1" x14ac:dyDescent="0.3">
      <c r="A15" s="1" t="s">
        <v>16</v>
      </c>
      <c r="B15" s="1"/>
      <c r="C15" s="1"/>
      <c r="D15" s="1"/>
      <c r="E15" s="1"/>
      <c r="F15" s="1"/>
      <c r="G15" s="1"/>
      <c r="H15" s="2">
        <v>1390.8300427570402</v>
      </c>
      <c r="I15" s="2">
        <v>1313.2885127570403</v>
      </c>
      <c r="J15" s="2">
        <v>226.82579628571423</v>
      </c>
      <c r="K15" s="2">
        <v>358.10712846686317</v>
      </c>
      <c r="L15" s="2">
        <v>728.35558800446302</v>
      </c>
      <c r="M15" s="2">
        <v>77.541530000000009</v>
      </c>
      <c r="N15" s="2">
        <v>1382.2337065132128</v>
      </c>
      <c r="O15" s="2">
        <v>1327.9087236026198</v>
      </c>
      <c r="P15" s="2">
        <v>239.38632423526684</v>
      </c>
      <c r="Q15" s="2">
        <v>359.31608068421724</v>
      </c>
      <c r="R15" s="2">
        <v>729.20631868313581</v>
      </c>
      <c r="S15" s="2">
        <v>54.324982910593093</v>
      </c>
      <c r="T15" s="7"/>
      <c r="U15" s="2">
        <v>1333.6665734093899</v>
      </c>
      <c r="V15" s="8">
        <v>224.02692331065839</v>
      </c>
      <c r="W15" s="8">
        <v>386.48278320524031</v>
      </c>
      <c r="X15" s="8">
        <v>723.15686689349127</v>
      </c>
      <c r="Y15" s="7"/>
      <c r="Z15" s="7"/>
      <c r="AA15" s="2">
        <v>1328.3185396670583</v>
      </c>
      <c r="AB15" s="8">
        <v>218.67888956832712</v>
      </c>
      <c r="AC15" s="8">
        <v>386.48278320524031</v>
      </c>
      <c r="AD15" s="8">
        <v>723.15686689349093</v>
      </c>
      <c r="AE15" s="2"/>
      <c r="AF15" s="7"/>
      <c r="AG15" s="2">
        <v>1329.1540396670582</v>
      </c>
      <c r="AH15" s="8">
        <v>219.514389568327</v>
      </c>
      <c r="AI15" s="8">
        <v>386.48278320524025</v>
      </c>
      <c r="AJ15" s="8">
        <v>723.15686689349093</v>
      </c>
      <c r="AK15" s="2"/>
      <c r="AL15" s="1" t="s">
        <v>15</v>
      </c>
      <c r="AM15" s="26"/>
      <c r="AN15" s="26"/>
      <c r="AO15" s="26"/>
      <c r="AP15" s="26"/>
      <c r="AQ15" s="26"/>
      <c r="AR15" s="26"/>
      <c r="AS15" s="20">
        <v>251.0000000000004</v>
      </c>
      <c r="AT15" s="21">
        <v>0.73077706932192066</v>
      </c>
      <c r="AU15" s="20">
        <v>52.220000000000013</v>
      </c>
      <c r="AV15" s="20">
        <v>0.15203656796809023</v>
      </c>
      <c r="AW15" s="20">
        <v>40.249999999999993</v>
      </c>
      <c r="AX15" s="20">
        <v>0.11718636270998906</v>
      </c>
      <c r="AY15" s="20">
        <v>107.82000000000009</v>
      </c>
      <c r="AZ15" s="21">
        <v>0.530532</v>
      </c>
      <c r="BA15" s="20">
        <v>26.240000000000002</v>
      </c>
      <c r="BB15" s="20">
        <v>0.12911500000000001</v>
      </c>
      <c r="BC15" s="20">
        <v>69.17000000000003</v>
      </c>
      <c r="BD15" s="20">
        <v>0.34035300000000002</v>
      </c>
      <c r="BE15" s="20">
        <v>120.92999999999988</v>
      </c>
      <c r="BF15" s="21">
        <v>0.31174800000000003</v>
      </c>
      <c r="BG15" s="20">
        <v>83.670000000000243</v>
      </c>
      <c r="BH15" s="20">
        <v>0.215694</v>
      </c>
      <c r="BI15" s="20">
        <v>183.31000000000051</v>
      </c>
      <c r="BJ15" s="20">
        <v>0.47255799999999998</v>
      </c>
      <c r="BK15" s="20">
        <v>402.72271803188158</v>
      </c>
      <c r="BL15" s="21">
        <v>0.46844890415331142</v>
      </c>
      <c r="BM15" s="20">
        <v>156.25900242275202</v>
      </c>
      <c r="BN15" s="21">
        <v>0.18176118498294644</v>
      </c>
      <c r="BO15" s="20">
        <v>300.71229197938987</v>
      </c>
      <c r="BP15" s="21">
        <v>0.34978991086374212</v>
      </c>
      <c r="BQ15" s="20">
        <v>169.15633000000011</v>
      </c>
      <c r="BR15" s="21">
        <v>0.65089762291848408</v>
      </c>
      <c r="BS15" s="20">
        <v>51.20955</v>
      </c>
      <c r="BT15" s="21">
        <v>0.19704952434073991</v>
      </c>
      <c r="BU15" s="20">
        <v>39.515742000000031</v>
      </c>
      <c r="BV15" s="21">
        <v>0.15205285274077598</v>
      </c>
      <c r="BW15" s="20">
        <v>136.91916979069063</v>
      </c>
      <c r="BX15" s="21">
        <v>0.51699965516354851</v>
      </c>
      <c r="BY15" s="20">
        <v>28.158807472455756</v>
      </c>
      <c r="BZ15" s="21">
        <v>0.10632619066659145</v>
      </c>
      <c r="CA15" s="20">
        <v>99.756183501191799</v>
      </c>
      <c r="CB15" s="21">
        <v>0.37667415416985994</v>
      </c>
      <c r="CC15" s="20">
        <v>96.647218241190828</v>
      </c>
      <c r="CD15" s="21">
        <v>0.28851790857123039</v>
      </c>
      <c r="CE15" s="20">
        <v>76.890644950296249</v>
      </c>
      <c r="CF15" s="21">
        <v>0.22953923013479555</v>
      </c>
      <c r="CG15" s="20">
        <v>161.440366478198</v>
      </c>
      <c r="CH15" s="21">
        <v>0.48194286129397396</v>
      </c>
      <c r="CI15" s="20">
        <v>347.89103734676166</v>
      </c>
      <c r="CJ15" s="21">
        <v>0.40783371511695504</v>
      </c>
      <c r="CK15" s="20">
        <v>158.12514268247799</v>
      </c>
      <c r="CL15" s="21">
        <v>0.18537058294294079</v>
      </c>
      <c r="CM15" s="20">
        <v>347.00558950983941</v>
      </c>
      <c r="CN15" s="21">
        <v>0.40679570194010412</v>
      </c>
      <c r="CO15" s="20">
        <v>180.12016748961943</v>
      </c>
      <c r="CP15" s="21">
        <v>0.75151775001872445</v>
      </c>
      <c r="CQ15" s="20">
        <v>40.72745300192836</v>
      </c>
      <c r="CR15" s="21">
        <v>0.16992768922317647</v>
      </c>
      <c r="CS15" s="20">
        <v>18.827580107681772</v>
      </c>
      <c r="CT15" s="21">
        <v>7.8554560758099121E-2</v>
      </c>
      <c r="CU15" s="20">
        <v>75.472767031402853</v>
      </c>
      <c r="CV15" s="21">
        <v>0.28459216666439546</v>
      </c>
      <c r="CW15" s="20">
        <v>36.647263069236736</v>
      </c>
      <c r="CX15" s="21">
        <v>0.13818923579222461</v>
      </c>
      <c r="CY15" s="20">
        <v>153.07619056837098</v>
      </c>
      <c r="CZ15" s="21">
        <v>0.5772185975433799</v>
      </c>
      <c r="DA15" s="20">
        <v>92.298102825739392</v>
      </c>
      <c r="DB15" s="21">
        <v>0.26510989658392448</v>
      </c>
      <c r="DC15" s="20">
        <v>80.750426611312875</v>
      </c>
      <c r="DD15" s="21">
        <v>0.23194124898158702</v>
      </c>
      <c r="DE15" s="20">
        <v>175.10181883378664</v>
      </c>
      <c r="DF15" s="21">
        <v>0.50294885443448856</v>
      </c>
      <c r="DG15" s="20">
        <v>444.91726672042472</v>
      </c>
      <c r="DH15" s="21">
        <v>0.49367246661452119</v>
      </c>
      <c r="DI15" s="20">
        <v>198.89831595185842</v>
      </c>
      <c r="DJ15" s="21">
        <v>0.22069411458272067</v>
      </c>
      <c r="DK15" s="20">
        <v>257.42420039998922</v>
      </c>
      <c r="DL15" s="21">
        <v>0.28563341880275805</v>
      </c>
      <c r="DM15" s="20">
        <v>242.28174413692636</v>
      </c>
      <c r="DN15" s="21">
        <v>0.815564030216683</v>
      </c>
      <c r="DO15" s="20">
        <v>31.885396114184864</v>
      </c>
      <c r="DP15" s="21">
        <v>0.10733199173786445</v>
      </c>
      <c r="DQ15" s="20">
        <v>22.905480855726672</v>
      </c>
      <c r="DR15" s="21">
        <v>7.7103978045452548E-2</v>
      </c>
      <c r="DS15" s="20">
        <v>92.29788666782008</v>
      </c>
      <c r="DT15" s="21">
        <v>0.32720066886292559</v>
      </c>
      <c r="DU15" s="20">
        <v>109.3423461479117</v>
      </c>
      <c r="DV15" s="21">
        <v>0.38762413838790477</v>
      </c>
      <c r="DW15" s="20">
        <v>80.443196257227982</v>
      </c>
      <c r="DX15" s="21">
        <v>0.28517519274916947</v>
      </c>
      <c r="DY15" s="20">
        <v>110.33763591567829</v>
      </c>
      <c r="DZ15" s="21">
        <v>0.34257438252093814</v>
      </c>
      <c r="EA15" s="20">
        <v>57.670573689761852</v>
      </c>
      <c r="EB15" s="21">
        <v>0.17905459916230776</v>
      </c>
      <c r="EC15" s="20">
        <v>154.0755232870346</v>
      </c>
      <c r="ED15" s="21">
        <v>0.47837101831675427</v>
      </c>
      <c r="EE15" s="20">
        <v>414.02766677022248</v>
      </c>
      <c r="EF15" s="21">
        <v>0.4621402832204714</v>
      </c>
      <c r="EG15" s="20">
        <v>206.21884809589045</v>
      </c>
      <c r="EH15" s="21">
        <v>0.23018277403506229</v>
      </c>
      <c r="EI15" s="20">
        <v>275.64523446382799</v>
      </c>
      <c r="EJ15" s="21">
        <v>0.30767694274446628</v>
      </c>
      <c r="EK15" s="20">
        <v>233.66369548322879</v>
      </c>
      <c r="EL15" s="21">
        <v>0.80097360868409995</v>
      </c>
      <c r="EM15" s="20">
        <v>32.482930470403666</v>
      </c>
      <c r="EN15" s="21">
        <v>0.11134793526956512</v>
      </c>
      <c r="EO15" s="20">
        <v>25.577961410874106</v>
      </c>
      <c r="EP15" s="21">
        <v>8.7678456046335021E-2</v>
      </c>
      <c r="EQ15" s="20">
        <v>81.39810205227451</v>
      </c>
      <c r="ER15" s="21">
        <v>0.28856038201102979</v>
      </c>
      <c r="ES15" s="20">
        <v>113.73038862217032</v>
      </c>
      <c r="ET15" s="21">
        <v>0.40317997053543475</v>
      </c>
      <c r="EU15" s="20">
        <v>86.954938398514969</v>
      </c>
      <c r="EV15" s="21">
        <v>0.30825964745353546</v>
      </c>
      <c r="EW15" s="20">
        <v>98.965869234719221</v>
      </c>
      <c r="EX15" s="21">
        <v>0.30726751812628267</v>
      </c>
      <c r="EY15" s="20">
        <v>60.005529003316454</v>
      </c>
      <c r="EZ15" s="21">
        <v>0.18630412801179524</v>
      </c>
      <c r="FA15" s="20">
        <v>163.11233465443891</v>
      </c>
      <c r="FB15" s="21">
        <v>0.50642835386192209</v>
      </c>
      <c r="FC15" s="20">
        <v>387.47219699379917</v>
      </c>
      <c r="FD15" s="21">
        <v>0.43137915385487047</v>
      </c>
      <c r="FE15" s="20">
        <v>207.65150155348672</v>
      </c>
      <c r="FF15" s="21">
        <v>0.23118182344905108</v>
      </c>
      <c r="FG15" s="20">
        <v>303.09355078265526</v>
      </c>
      <c r="FH15" s="21">
        <v>0.33743902269607856</v>
      </c>
      <c r="FI15" s="20">
        <v>216.77008122932975</v>
      </c>
      <c r="FJ15" s="21">
        <v>0.73718761035639457</v>
      </c>
      <c r="FK15" s="20">
        <v>38.916479570101053</v>
      </c>
      <c r="FL15" s="21">
        <v>0.13234643090535761</v>
      </c>
      <c r="FM15" s="20">
        <v>38.363526565075887</v>
      </c>
      <c r="FN15" s="21">
        <v>0.13046595873824779</v>
      </c>
      <c r="FO15" s="20">
        <v>78.793566547557944</v>
      </c>
      <c r="FP15" s="21">
        <v>0.27932717212955566</v>
      </c>
      <c r="FQ15" s="20">
        <v>110.04905915319425</v>
      </c>
      <c r="FR15" s="21">
        <v>0.39012947167743939</v>
      </c>
      <c r="FS15" s="20">
        <v>93.24080337220758</v>
      </c>
      <c r="FT15" s="21">
        <v>0.3305433561930049</v>
      </c>
      <c r="FU15" s="20">
        <v>91.908549216911453</v>
      </c>
      <c r="FV15" s="21">
        <v>0.28535607306685828</v>
      </c>
      <c r="FW15" s="20">
        <v>58.685962830191414</v>
      </c>
      <c r="FX15" s="21">
        <v>0.18220716179349333</v>
      </c>
      <c r="FY15" s="20">
        <v>171.48922084537179</v>
      </c>
      <c r="FZ15" s="21">
        <v>0.53243676513964844</v>
      </c>
    </row>
    <row r="16" spans="1:182" ht="15.75" thickBot="1" x14ac:dyDescent="0.3">
      <c r="A16" s="1" t="s">
        <v>17</v>
      </c>
      <c r="B16" s="1"/>
      <c r="C16" s="1"/>
      <c r="D16" s="1"/>
      <c r="E16" s="1"/>
      <c r="F16" s="1"/>
      <c r="G16" s="1"/>
      <c r="H16" s="2">
        <v>1773.1923841755488</v>
      </c>
      <c r="I16" s="2">
        <v>1669.1063641755488</v>
      </c>
      <c r="J16" s="2">
        <v>331.89092771428545</v>
      </c>
      <c r="K16" s="2">
        <v>275.02203797579017</v>
      </c>
      <c r="L16" s="2">
        <v>1062.1933984854732</v>
      </c>
      <c r="M16" s="2">
        <v>104.08602000000002</v>
      </c>
      <c r="N16" s="2">
        <v>1738.2383907275184</v>
      </c>
      <c r="O16" s="2">
        <v>1650.204392938942</v>
      </c>
      <c r="P16" s="2">
        <v>309.37256648097411</v>
      </c>
      <c r="Q16" s="2">
        <v>277.18238909172248</v>
      </c>
      <c r="R16" s="2">
        <v>1063.6494373662454</v>
      </c>
      <c r="S16" s="2">
        <v>88.033997788576372</v>
      </c>
      <c r="T16" s="7"/>
      <c r="U16" s="2">
        <v>1709.36555528607</v>
      </c>
      <c r="V16" s="8">
        <v>344.50895315246919</v>
      </c>
      <c r="W16" s="8">
        <v>417.6245454570211</v>
      </c>
      <c r="X16" s="8">
        <v>947.23205667657976</v>
      </c>
      <c r="Y16" s="7"/>
      <c r="Z16" s="7"/>
      <c r="AA16" s="2">
        <v>1704.1005552860699</v>
      </c>
      <c r="AB16" s="8">
        <v>339.24395315246909</v>
      </c>
      <c r="AC16" s="8">
        <v>417.62454545702104</v>
      </c>
      <c r="AD16" s="8">
        <v>947.23205667657976</v>
      </c>
      <c r="AE16" s="2"/>
      <c r="AF16" s="7"/>
      <c r="AG16" s="2">
        <v>1703.5605552860698</v>
      </c>
      <c r="AH16" s="8">
        <v>338.70395315246918</v>
      </c>
      <c r="AI16" s="8">
        <v>417.62454545702104</v>
      </c>
      <c r="AJ16" s="8">
        <v>947.23205667657942</v>
      </c>
      <c r="AK16" s="2"/>
      <c r="AL16" s="1" t="s">
        <v>16</v>
      </c>
      <c r="AM16" s="26"/>
      <c r="AN16" s="26"/>
      <c r="AO16" s="26"/>
      <c r="AP16" s="26"/>
      <c r="AQ16" s="26"/>
      <c r="AR16" s="26"/>
      <c r="AS16" s="20">
        <v>221.53999999999994</v>
      </c>
      <c r="AT16" s="21">
        <v>0.73518284993694827</v>
      </c>
      <c r="AU16" s="20">
        <v>42.629999999999967</v>
      </c>
      <c r="AV16" s="20">
        <v>0.14146810911263019</v>
      </c>
      <c r="AW16" s="20">
        <v>37.170000000000016</v>
      </c>
      <c r="AX16" s="20">
        <v>0.12334904095042154</v>
      </c>
      <c r="AY16" s="20">
        <v>178.14000000000007</v>
      </c>
      <c r="AZ16" s="21">
        <v>0.60425399999999996</v>
      </c>
      <c r="BA16" s="20">
        <v>38.850000000000023</v>
      </c>
      <c r="BB16" s="20">
        <v>0.13178000000000001</v>
      </c>
      <c r="BC16" s="20">
        <v>77.82000000000005</v>
      </c>
      <c r="BD16" s="20">
        <v>0.26396700000000001</v>
      </c>
      <c r="BE16" s="20">
        <v>296.4699999999998</v>
      </c>
      <c r="BF16" s="21">
        <v>0.37575900000000001</v>
      </c>
      <c r="BG16" s="20">
        <v>288.26999999999504</v>
      </c>
      <c r="BH16" s="20">
        <v>0.36536600000000002</v>
      </c>
      <c r="BI16" s="20">
        <v>204.25000000000051</v>
      </c>
      <c r="BJ16" s="20">
        <v>0.25887500000000002</v>
      </c>
      <c r="BK16" s="20">
        <v>612.7713804236331</v>
      </c>
      <c r="BL16" s="21">
        <v>0.46659311679900184</v>
      </c>
      <c r="BM16" s="20">
        <v>378.54474052331193</v>
      </c>
      <c r="BN16" s="21">
        <v>0.28824187286053199</v>
      </c>
      <c r="BO16" s="20">
        <v>321.97239181009547</v>
      </c>
      <c r="BP16" s="21">
        <v>0.24516501034046637</v>
      </c>
      <c r="BQ16" s="20">
        <v>155.37725999999998</v>
      </c>
      <c r="BR16" s="21">
        <v>0.68500700777562229</v>
      </c>
      <c r="BS16" s="20">
        <v>40.733559999999947</v>
      </c>
      <c r="BT16" s="21">
        <v>0.1795808090041538</v>
      </c>
      <c r="BU16" s="20">
        <v>30.71497628571429</v>
      </c>
      <c r="BV16" s="21">
        <v>0.13541218322022378</v>
      </c>
      <c r="BW16" s="20">
        <v>209.33630396862537</v>
      </c>
      <c r="BX16" s="21">
        <v>0.58456335361108558</v>
      </c>
      <c r="BY16" s="20">
        <v>40.38375065326192</v>
      </c>
      <c r="BZ16" s="21">
        <v>0.11277002729924367</v>
      </c>
      <c r="CA16" s="20">
        <v>108.38707384497587</v>
      </c>
      <c r="CB16" s="21">
        <v>0.3026666190896708</v>
      </c>
      <c r="CC16" s="20">
        <v>248.05781645500772</v>
      </c>
      <c r="CD16" s="21">
        <v>0.34057240795616406</v>
      </c>
      <c r="CE16" s="20">
        <v>297.42742987005005</v>
      </c>
      <c r="CF16" s="21">
        <v>0.40835470307152716</v>
      </c>
      <c r="CG16" s="20">
        <v>182.87034167940527</v>
      </c>
      <c r="CH16" s="21">
        <v>0.25107288897230884</v>
      </c>
      <c r="CI16" s="20">
        <v>503.75443311022616</v>
      </c>
      <c r="CJ16" s="21">
        <v>0.37935923166732355</v>
      </c>
      <c r="CK16" s="20">
        <v>396.86082898931124</v>
      </c>
      <c r="CL16" s="21">
        <v>0.29886152710302766</v>
      </c>
      <c r="CM16" s="20">
        <v>427.29346150308254</v>
      </c>
      <c r="CN16" s="21">
        <v>0.32177924122964885</v>
      </c>
      <c r="CO16" s="20">
        <v>167.01458591257256</v>
      </c>
      <c r="CP16" s="21">
        <v>0.6976780584526292</v>
      </c>
      <c r="CQ16" s="20">
        <v>48.273814092141492</v>
      </c>
      <c r="CR16" s="21">
        <v>0.20165652422440974</v>
      </c>
      <c r="CS16" s="20">
        <v>24.097924230552785</v>
      </c>
      <c r="CT16" s="21">
        <v>0.10066541732296098</v>
      </c>
      <c r="CU16" s="20">
        <v>114.10784230396752</v>
      </c>
      <c r="CV16" s="21">
        <v>0.31756953957273765</v>
      </c>
      <c r="CW16" s="20">
        <v>39.483466356205028</v>
      </c>
      <c r="CX16" s="21">
        <v>0.10988505240572528</v>
      </c>
      <c r="CY16" s="20">
        <v>205.72477202404468</v>
      </c>
      <c r="CZ16" s="21">
        <v>0.57254540802153708</v>
      </c>
      <c r="DA16" s="20">
        <v>222.63200489368612</v>
      </c>
      <c r="DB16" s="21">
        <v>0.30530728984320149</v>
      </c>
      <c r="DC16" s="20">
        <v>309.10354854096471</v>
      </c>
      <c r="DD16" s="21">
        <v>0.42389038687866937</v>
      </c>
      <c r="DE16" s="20">
        <v>197.47076524848504</v>
      </c>
      <c r="DF16" s="21">
        <v>0.2708023232781292</v>
      </c>
      <c r="DG16" s="20">
        <v>569.90089317939214</v>
      </c>
      <c r="DH16" s="21">
        <v>0.42731887005497599</v>
      </c>
      <c r="DI16" s="20">
        <v>425.82811978159862</v>
      </c>
      <c r="DJ16" s="21">
        <v>0.31929128934603956</v>
      </c>
      <c r="DK16" s="20">
        <v>337.9375604483991</v>
      </c>
      <c r="DL16" s="21">
        <v>0.25338984059898445</v>
      </c>
      <c r="DM16" s="20">
        <v>149.89685807734298</v>
      </c>
      <c r="DN16" s="21">
        <v>0.66910198052169312</v>
      </c>
      <c r="DO16" s="20">
        <v>55.974713757201584</v>
      </c>
      <c r="DP16" s="21">
        <v>0.24985708382729244</v>
      </c>
      <c r="DQ16" s="20">
        <v>18.155351476113822</v>
      </c>
      <c r="DR16" s="21">
        <v>8.1040935651014473E-2</v>
      </c>
      <c r="DS16" s="20">
        <v>176.4498560338148</v>
      </c>
      <c r="DT16" s="21">
        <v>0.45655295320131178</v>
      </c>
      <c r="DU16" s="20">
        <v>132.33302623361567</v>
      </c>
      <c r="DV16" s="21">
        <v>0.34240341868822832</v>
      </c>
      <c r="DW16" s="20">
        <v>77.699900937809829</v>
      </c>
      <c r="DX16" s="21">
        <v>0.20104362811045989</v>
      </c>
      <c r="DY16" s="20">
        <v>243.55417906823442</v>
      </c>
      <c r="DZ16" s="21">
        <v>0.33679301161100061</v>
      </c>
      <c r="EA16" s="20">
        <v>237.52037979078136</v>
      </c>
      <c r="EB16" s="21">
        <v>0.32844931807273303</v>
      </c>
      <c r="EC16" s="20">
        <v>242.08230803447546</v>
      </c>
      <c r="ED16" s="21">
        <v>0.33475767031626635</v>
      </c>
      <c r="EE16" s="20">
        <v>512.51856028659608</v>
      </c>
      <c r="EF16" s="21">
        <v>0.38584010158817655</v>
      </c>
      <c r="EG16" s="20">
        <v>449.21086116343105</v>
      </c>
      <c r="EH16" s="21">
        <v>0.33818007333995753</v>
      </c>
      <c r="EI16" s="20">
        <v>366.58911821703111</v>
      </c>
      <c r="EJ16" s="21">
        <v>0.27597982507186591</v>
      </c>
      <c r="EK16" s="20">
        <v>132.83856421963611</v>
      </c>
      <c r="EL16" s="21">
        <v>0.6074594785160099</v>
      </c>
      <c r="EM16" s="20">
        <v>65.279569592410297</v>
      </c>
      <c r="EN16" s="21">
        <v>0.29851793065746945</v>
      </c>
      <c r="EO16" s="20">
        <v>20.560755756280706</v>
      </c>
      <c r="EP16" s="21">
        <v>9.4022590826520605E-2</v>
      </c>
      <c r="EQ16" s="20">
        <v>160.52419619215354</v>
      </c>
      <c r="ER16" s="21">
        <v>0.41534630562548952</v>
      </c>
      <c r="ES16" s="20">
        <v>140.10542126928556</v>
      </c>
      <c r="ET16" s="21">
        <v>0.36251400413581442</v>
      </c>
      <c r="EU16" s="20">
        <v>85.853165743801171</v>
      </c>
      <c r="EV16" s="21">
        <v>0.22213969023869598</v>
      </c>
      <c r="EW16" s="20">
        <v>219.15579987480652</v>
      </c>
      <c r="EX16" s="21">
        <v>0.30305430247277809</v>
      </c>
      <c r="EY16" s="20">
        <v>243.82587030173519</v>
      </c>
      <c r="EZ16" s="21">
        <v>0.33716871326846809</v>
      </c>
      <c r="FA16" s="20">
        <v>260.17519671694924</v>
      </c>
      <c r="FB16" s="21">
        <v>0.35977698425875387</v>
      </c>
      <c r="FC16" s="20">
        <v>452.60199815096286</v>
      </c>
      <c r="FD16" s="21">
        <v>0.34051884480171751</v>
      </c>
      <c r="FE16" s="20">
        <v>478.59491078228405</v>
      </c>
      <c r="FF16" s="21">
        <v>0.36007482691935994</v>
      </c>
      <c r="FG16" s="20">
        <v>397.95713073381131</v>
      </c>
      <c r="FH16" s="21">
        <v>0.29940632827892255</v>
      </c>
      <c r="FI16" s="20">
        <v>98.064138259787981</v>
      </c>
      <c r="FJ16" s="21">
        <v>0.44673216390337867</v>
      </c>
      <c r="FK16" s="20">
        <v>91.10405237257163</v>
      </c>
      <c r="FL16" s="21">
        <v>0.41502542294255468</v>
      </c>
      <c r="FM16" s="20">
        <v>30.346198935967415</v>
      </c>
      <c r="FN16" s="21">
        <v>0.13824241315406671</v>
      </c>
      <c r="FO16" s="20">
        <v>153.7903619359449</v>
      </c>
      <c r="FP16" s="21">
        <v>0.3979229311601058</v>
      </c>
      <c r="FQ16" s="20">
        <v>141.4446522180703</v>
      </c>
      <c r="FR16" s="21">
        <v>0.36597918035318183</v>
      </c>
      <c r="FS16" s="20">
        <v>91.247769051225049</v>
      </c>
      <c r="FT16" s="21">
        <v>0.23609788848671237</v>
      </c>
      <c r="FU16" s="20">
        <v>200.74749795522996</v>
      </c>
      <c r="FV16" s="21">
        <v>0.27759882695658167</v>
      </c>
      <c r="FW16" s="20">
        <v>246.04620619164209</v>
      </c>
      <c r="FX16" s="21">
        <v>0.34023905110463487</v>
      </c>
      <c r="FY16" s="20">
        <v>276.36316274661885</v>
      </c>
      <c r="FZ16" s="21">
        <v>0.38216212193878341</v>
      </c>
    </row>
    <row r="17" spans="1:182" ht="15.75" thickBot="1" x14ac:dyDescent="0.3">
      <c r="A17" s="1" t="s">
        <v>18</v>
      </c>
      <c r="B17" s="1"/>
      <c r="C17" s="1"/>
      <c r="D17" s="1"/>
      <c r="E17" s="1"/>
      <c r="F17" s="1"/>
      <c r="G17" s="1"/>
      <c r="H17" s="2">
        <v>658.39265720091851</v>
      </c>
      <c r="I17" s="2">
        <v>564.6930472009185</v>
      </c>
      <c r="J17" s="2">
        <v>102.49805485714288</v>
      </c>
      <c r="K17" s="2">
        <v>198.23310283600614</v>
      </c>
      <c r="L17" s="2">
        <v>263.96188950776946</v>
      </c>
      <c r="M17" s="2">
        <v>93.699609999999993</v>
      </c>
      <c r="N17" s="2">
        <v>657.34225663894927</v>
      </c>
      <c r="O17" s="2">
        <v>570.67809404728541</v>
      </c>
      <c r="P17" s="2">
        <v>106.4415749432341</v>
      </c>
      <c r="Q17" s="2">
        <v>198.48695758411145</v>
      </c>
      <c r="R17" s="2">
        <v>265.7495615199399</v>
      </c>
      <c r="S17" s="2">
        <v>86.664162591663796</v>
      </c>
      <c r="T17" s="7"/>
      <c r="U17" s="2">
        <v>546.2526133228348</v>
      </c>
      <c r="V17" s="8">
        <v>96.288581653942344</v>
      </c>
      <c r="W17" s="8">
        <v>225.88136515292268</v>
      </c>
      <c r="X17" s="8">
        <v>224.08266651596981</v>
      </c>
      <c r="Y17" s="7"/>
      <c r="Z17" s="7"/>
      <c r="AA17" s="2">
        <v>546.2526133228348</v>
      </c>
      <c r="AB17" s="8">
        <v>96.288581653942344</v>
      </c>
      <c r="AC17" s="8">
        <v>225.88136515292268</v>
      </c>
      <c r="AD17" s="8">
        <v>224.08266651596972</v>
      </c>
      <c r="AE17" s="2"/>
      <c r="AF17" s="7"/>
      <c r="AG17" s="2">
        <v>546.29261332283477</v>
      </c>
      <c r="AH17" s="8">
        <v>96.328581653942337</v>
      </c>
      <c r="AI17" s="8">
        <v>225.88136515292271</v>
      </c>
      <c r="AJ17" s="8">
        <v>224.08266651596978</v>
      </c>
      <c r="AK17" s="2"/>
      <c r="AL17" s="1" t="s">
        <v>17</v>
      </c>
      <c r="AM17" s="26"/>
      <c r="AN17" s="26"/>
      <c r="AO17" s="26"/>
      <c r="AP17" s="26"/>
      <c r="AQ17" s="26"/>
      <c r="AR17" s="26"/>
      <c r="AS17" s="20">
        <v>303.15999999999991</v>
      </c>
      <c r="AT17" s="21">
        <v>0.71201089764667191</v>
      </c>
      <c r="AU17" s="20">
        <v>67.609999999999985</v>
      </c>
      <c r="AV17" s="20">
        <v>0.15879092489078867</v>
      </c>
      <c r="AW17" s="20">
        <v>55.010000000000026</v>
      </c>
      <c r="AX17" s="20">
        <v>0.12919817746253942</v>
      </c>
      <c r="AY17" s="20">
        <v>163.52000000000015</v>
      </c>
      <c r="AZ17" s="21">
        <v>0.64624700000000002</v>
      </c>
      <c r="BA17" s="20">
        <v>14.42</v>
      </c>
      <c r="BB17" s="20">
        <v>5.6988999999999998E-2</v>
      </c>
      <c r="BC17" s="20">
        <v>75.089999999999989</v>
      </c>
      <c r="BD17" s="20">
        <v>0.296763</v>
      </c>
      <c r="BE17" s="20">
        <v>166.66000000000017</v>
      </c>
      <c r="BF17" s="21">
        <v>0.15367900000000001</v>
      </c>
      <c r="BG17" s="20">
        <v>323.10999999999882</v>
      </c>
      <c r="BH17" s="20">
        <v>0.29794300000000001</v>
      </c>
      <c r="BI17" s="20">
        <v>594.69999999999641</v>
      </c>
      <c r="BJ17" s="20">
        <v>0.54837800000000003</v>
      </c>
      <c r="BK17" s="20">
        <v>548.47340950793443</v>
      </c>
      <c r="BL17" s="21">
        <v>0.32860303050779605</v>
      </c>
      <c r="BM17" s="20">
        <v>384.95131695460117</v>
      </c>
      <c r="BN17" s="21">
        <v>0.2306331850485436</v>
      </c>
      <c r="BO17" s="20">
        <v>735.68163771301317</v>
      </c>
      <c r="BP17" s="21">
        <v>0.44076378444366032</v>
      </c>
      <c r="BQ17" s="20">
        <v>215.56298999999981</v>
      </c>
      <c r="BR17" s="21">
        <v>0.64949949516418015</v>
      </c>
      <c r="BS17" s="20">
        <v>46.517870000000002</v>
      </c>
      <c r="BT17" s="21">
        <v>0.14016011320455793</v>
      </c>
      <c r="BU17" s="20">
        <v>69.810067714285665</v>
      </c>
      <c r="BV17" s="21">
        <v>0.21034039163126197</v>
      </c>
      <c r="BW17" s="20">
        <v>184.51167200434224</v>
      </c>
      <c r="BX17" s="21">
        <v>0.67089777009282636</v>
      </c>
      <c r="BY17" s="20">
        <v>20.040484813474311</v>
      </c>
      <c r="BZ17" s="21">
        <v>7.2868650676053998E-2</v>
      </c>
      <c r="CA17" s="20">
        <v>70.469881157973632</v>
      </c>
      <c r="CB17" s="21">
        <v>0.25623357923111967</v>
      </c>
      <c r="CC17" s="20">
        <v>148.3987475035924</v>
      </c>
      <c r="CD17" s="21">
        <v>0.13970972490997074</v>
      </c>
      <c r="CE17" s="20">
        <v>318.39296214112687</v>
      </c>
      <c r="CF17" s="21">
        <v>0.29975046219935747</v>
      </c>
      <c r="CG17" s="20">
        <v>595.40168884075388</v>
      </c>
      <c r="CH17" s="21">
        <v>0.56053981289067178</v>
      </c>
      <c r="CI17" s="20">
        <v>457.56886119745002</v>
      </c>
      <c r="CJ17" s="21">
        <v>0.27728011339403835</v>
      </c>
      <c r="CK17" s="20">
        <v>414.09239600914566</v>
      </c>
      <c r="CL17" s="21">
        <v>0.25093400416397221</v>
      </c>
      <c r="CM17" s="20">
        <v>778.5431357323464</v>
      </c>
      <c r="CN17" s="21">
        <v>0.47178588244198955</v>
      </c>
      <c r="CO17" s="20">
        <v>231.92663799542251</v>
      </c>
      <c r="CP17" s="21">
        <v>0.74966775701389021</v>
      </c>
      <c r="CQ17" s="20">
        <v>44.459784938815339</v>
      </c>
      <c r="CR17" s="21">
        <v>0.14370952616947547</v>
      </c>
      <c r="CS17" s="20">
        <v>32.986143546736301</v>
      </c>
      <c r="CT17" s="21">
        <v>0.10662271681663439</v>
      </c>
      <c r="CU17" s="20">
        <v>106.41758692733441</v>
      </c>
      <c r="CV17" s="21">
        <v>0.38392622011826205</v>
      </c>
      <c r="CW17" s="20">
        <v>45.341842006195009</v>
      </c>
      <c r="CX17" s="21">
        <v>0.16358125115658387</v>
      </c>
      <c r="CY17" s="20">
        <v>125.42296015819309</v>
      </c>
      <c r="CZ17" s="21">
        <v>0.45249252872515416</v>
      </c>
      <c r="DA17" s="20">
        <v>119.2246362746931</v>
      </c>
      <c r="DB17" s="21">
        <v>0.11209016061712125</v>
      </c>
      <c r="DC17" s="20">
        <v>324.2907690641353</v>
      </c>
      <c r="DD17" s="21">
        <v>0.30488500973321397</v>
      </c>
      <c r="DE17" s="20">
        <v>620.13403202741699</v>
      </c>
      <c r="DF17" s="21">
        <v>0.58302482964966473</v>
      </c>
      <c r="DG17" s="20">
        <v>649.31194082124125</v>
      </c>
      <c r="DH17" s="21">
        <v>0.37985551938454498</v>
      </c>
      <c r="DI17" s="20">
        <v>406.48038599448131</v>
      </c>
      <c r="DJ17" s="21">
        <v>0.237796055230828</v>
      </c>
      <c r="DK17" s="20">
        <v>653.57322847034743</v>
      </c>
      <c r="DL17" s="21">
        <v>0.38234842538462699</v>
      </c>
      <c r="DM17" s="20">
        <v>220.59140158068294</v>
      </c>
      <c r="DN17" s="21">
        <v>0.64030673096340662</v>
      </c>
      <c r="DO17" s="20">
        <v>52.906240607127565</v>
      </c>
      <c r="DP17" s="21">
        <v>0.15357000194915943</v>
      </c>
      <c r="DQ17" s="20">
        <v>71.011310964658662</v>
      </c>
      <c r="DR17" s="21">
        <v>0.20612326708743392</v>
      </c>
      <c r="DS17" s="20">
        <v>208.23675601893694</v>
      </c>
      <c r="DT17" s="21">
        <v>0.49862192795937366</v>
      </c>
      <c r="DU17" s="20">
        <v>63.554643612228553</v>
      </c>
      <c r="DV17" s="21">
        <v>0.15218129370887071</v>
      </c>
      <c r="DW17" s="20">
        <v>145.83314582585558</v>
      </c>
      <c r="DX17" s="21">
        <v>0.34919677833175561</v>
      </c>
      <c r="DY17" s="20">
        <v>220.48378322162139</v>
      </c>
      <c r="DZ17" s="21">
        <v>0.23276638672386354</v>
      </c>
      <c r="EA17" s="20">
        <v>290.01950177512521</v>
      </c>
      <c r="EB17" s="21">
        <v>0.30617576731162999</v>
      </c>
      <c r="EC17" s="20">
        <v>436.72877167983313</v>
      </c>
      <c r="ED17" s="21">
        <v>0.46105784596450644</v>
      </c>
      <c r="EE17" s="20">
        <v>614.21122781087263</v>
      </c>
      <c r="EF17" s="21">
        <v>0.36043132895274721</v>
      </c>
      <c r="EG17" s="20">
        <v>416.82609748826337</v>
      </c>
      <c r="EH17" s="21">
        <v>0.24460182011870193</v>
      </c>
      <c r="EI17" s="20">
        <v>673.06322998693395</v>
      </c>
      <c r="EJ17" s="21">
        <v>0.39496685092855088</v>
      </c>
      <c r="EK17" s="20">
        <v>199.54755296572</v>
      </c>
      <c r="EL17" s="21">
        <v>0.58821255651397197</v>
      </c>
      <c r="EM17" s="20">
        <v>58.306082098434359</v>
      </c>
      <c r="EN17" s="21">
        <v>0.17187065990894582</v>
      </c>
      <c r="EO17" s="20">
        <v>81.390318088314771</v>
      </c>
      <c r="EP17" s="21">
        <v>0.23991678357708229</v>
      </c>
      <c r="EQ17" s="20">
        <v>201.69241495742995</v>
      </c>
      <c r="ER17" s="21">
        <v>0.48295153422246995</v>
      </c>
      <c r="ES17" s="20">
        <v>65.769010278895223</v>
      </c>
      <c r="ET17" s="21">
        <v>0.15748358422496914</v>
      </c>
      <c r="EU17" s="20">
        <v>150.16312022069587</v>
      </c>
      <c r="EV17" s="21">
        <v>0.35956488155256094</v>
      </c>
      <c r="EW17" s="20">
        <v>212.97125988772268</v>
      </c>
      <c r="EX17" s="21">
        <v>0.22483535938906571</v>
      </c>
      <c r="EY17" s="20">
        <v>292.75100511093382</v>
      </c>
      <c r="EZ17" s="21">
        <v>0.30905943590852297</v>
      </c>
      <c r="FA17" s="20">
        <v>441.50979167792332</v>
      </c>
      <c r="FB17" s="21">
        <v>0.46610520470241135</v>
      </c>
      <c r="FC17" s="20">
        <v>558.00365424765107</v>
      </c>
      <c r="FD17" s="21">
        <v>0.32755140550548173</v>
      </c>
      <c r="FE17" s="20">
        <v>423.49053191886856</v>
      </c>
      <c r="FF17" s="21">
        <v>0.24859141672704088</v>
      </c>
      <c r="FG17" s="20">
        <v>722.06636911955002</v>
      </c>
      <c r="FH17" s="21">
        <v>0.42385717776747728</v>
      </c>
      <c r="FI17" s="20">
        <v>180.60629330918954</v>
      </c>
      <c r="FJ17" s="21">
        <v>0.53322759190793612</v>
      </c>
      <c r="FK17" s="20">
        <v>63.225517130315765</v>
      </c>
      <c r="FL17" s="21">
        <v>0.18666896722594348</v>
      </c>
      <c r="FM17" s="20">
        <v>94.872142712963878</v>
      </c>
      <c r="FN17" s="21">
        <v>0.28010344086612043</v>
      </c>
      <c r="FO17" s="20">
        <v>189.23763101267335</v>
      </c>
      <c r="FP17" s="21">
        <v>0.45312861294008483</v>
      </c>
      <c r="FQ17" s="20">
        <v>65.107860967195364</v>
      </c>
      <c r="FR17" s="21">
        <v>0.15590046532333385</v>
      </c>
      <c r="FS17" s="20">
        <v>163.27905347715233</v>
      </c>
      <c r="FT17" s="21">
        <v>0.39097092173658132</v>
      </c>
      <c r="FU17" s="20">
        <v>188.15972992578813</v>
      </c>
      <c r="FV17" s="21">
        <v>0.19864164076747767</v>
      </c>
      <c r="FW17" s="20">
        <v>295.15715382135744</v>
      </c>
      <c r="FX17" s="21">
        <v>0.31159962518259154</v>
      </c>
      <c r="FY17" s="20">
        <v>463.91517292943388</v>
      </c>
      <c r="FZ17" s="21">
        <v>0.48975873404993087</v>
      </c>
    </row>
    <row r="18" spans="1:182" ht="15.75" thickBot="1" x14ac:dyDescent="0.3">
      <c r="A18" s="1" t="s">
        <v>19</v>
      </c>
      <c r="B18" s="1"/>
      <c r="C18" s="1"/>
      <c r="D18" s="1"/>
      <c r="E18" s="1"/>
      <c r="F18" s="1"/>
      <c r="G18" s="1"/>
      <c r="H18" s="2">
        <v>684.48795273230996</v>
      </c>
      <c r="I18" s="2">
        <v>594.36487273231</v>
      </c>
      <c r="J18" s="2">
        <v>148.54207085714287</v>
      </c>
      <c r="K18" s="2">
        <v>208.11811498751726</v>
      </c>
      <c r="L18" s="2">
        <v>237.70468688764984</v>
      </c>
      <c r="M18" s="2">
        <v>90.123080000000002</v>
      </c>
      <c r="N18" s="2">
        <v>626.93394052402596</v>
      </c>
      <c r="O18" s="2">
        <v>585.83260505042574</v>
      </c>
      <c r="P18" s="2">
        <v>137.46662680576168</v>
      </c>
      <c r="Q18" s="2">
        <v>208.48152342236216</v>
      </c>
      <c r="R18" s="2">
        <v>239.88445482230188</v>
      </c>
      <c r="S18" s="2">
        <v>41.101335473600187</v>
      </c>
      <c r="T18" s="7"/>
      <c r="U18" s="2">
        <v>685.3393978485351</v>
      </c>
      <c r="V18" s="8">
        <v>239.2532108088553</v>
      </c>
      <c r="W18" s="8">
        <v>225.00363377636964</v>
      </c>
      <c r="X18" s="8">
        <v>221.08255326331019</v>
      </c>
      <c r="Y18" s="7"/>
      <c r="Z18" s="7"/>
      <c r="AA18" s="2">
        <v>672.54101748043706</v>
      </c>
      <c r="AB18" s="8">
        <v>226.45483044075718</v>
      </c>
      <c r="AC18" s="8">
        <v>225.0036337763697</v>
      </c>
      <c r="AD18" s="8">
        <v>221.08255326331019</v>
      </c>
      <c r="AE18" s="2"/>
      <c r="AF18" s="7"/>
      <c r="AG18" s="2">
        <v>673.91561748043694</v>
      </c>
      <c r="AH18" s="8">
        <v>227.82943044075716</v>
      </c>
      <c r="AI18" s="8">
        <v>225.00363377636964</v>
      </c>
      <c r="AJ18" s="8">
        <v>221.08255326331016</v>
      </c>
      <c r="AK18" s="2"/>
      <c r="AL18" s="1" t="s">
        <v>18</v>
      </c>
      <c r="AM18" s="26"/>
      <c r="AN18" s="26"/>
      <c r="AO18" s="26"/>
      <c r="AP18" s="26"/>
      <c r="AQ18" s="26"/>
      <c r="AR18" s="26"/>
      <c r="AS18" s="20">
        <v>164.45999999999998</v>
      </c>
      <c r="AT18" s="21">
        <v>0.8169489841537928</v>
      </c>
      <c r="AU18" s="20">
        <v>19.229999999999993</v>
      </c>
      <c r="AV18" s="20">
        <v>9.5524315731955689E-2</v>
      </c>
      <c r="AW18" s="20">
        <v>17.61999999999999</v>
      </c>
      <c r="AX18" s="20">
        <v>8.7526700114251621E-2</v>
      </c>
      <c r="AY18" s="20">
        <v>47.629999999999974</v>
      </c>
      <c r="AZ18" s="21">
        <v>0.33361400000000002</v>
      </c>
      <c r="BA18" s="20">
        <v>19.490000000000006</v>
      </c>
      <c r="BB18" s="20">
        <v>0.136513</v>
      </c>
      <c r="BC18" s="20">
        <v>75.649999999999949</v>
      </c>
      <c r="BD18" s="20">
        <v>0.52987300000000004</v>
      </c>
      <c r="BE18" s="20">
        <v>40.829999999999977</v>
      </c>
      <c r="BF18" s="21">
        <v>0.130798</v>
      </c>
      <c r="BG18" s="20">
        <v>32.29</v>
      </c>
      <c r="BH18" s="20">
        <v>0.10344100000000001</v>
      </c>
      <c r="BI18" s="20">
        <v>239.0399999999994</v>
      </c>
      <c r="BJ18" s="20">
        <v>0.76576100000000002</v>
      </c>
      <c r="BK18" s="20">
        <v>160.62607814265249</v>
      </c>
      <c r="BL18" s="21">
        <v>0.28444847858291678</v>
      </c>
      <c r="BM18" s="20">
        <v>60.937850463511957</v>
      </c>
      <c r="BN18" s="21">
        <v>0.10791322961309667</v>
      </c>
      <c r="BO18" s="20">
        <v>343.129118594754</v>
      </c>
      <c r="BP18" s="21">
        <v>0.60763829180398643</v>
      </c>
      <c r="BQ18" s="20">
        <v>74.765020000000021</v>
      </c>
      <c r="BR18" s="21">
        <v>0.72942867163873604</v>
      </c>
      <c r="BS18" s="20">
        <v>19.995380000000001</v>
      </c>
      <c r="BT18" s="21">
        <v>0.19508058009362861</v>
      </c>
      <c r="BU18" s="20">
        <v>7.7376548571428572</v>
      </c>
      <c r="BV18" s="21">
        <v>7.549074826763541E-2</v>
      </c>
      <c r="BW18" s="20">
        <v>59.333309302269257</v>
      </c>
      <c r="BX18" s="21">
        <v>0.29931080356117107</v>
      </c>
      <c r="BY18" s="20">
        <v>20.777490347716917</v>
      </c>
      <c r="BZ18" s="21">
        <v>0.10481342445063616</v>
      </c>
      <c r="CA18" s="20">
        <v>118.12230318601996</v>
      </c>
      <c r="CB18" s="21">
        <v>0.59587577198819275</v>
      </c>
      <c r="CC18" s="20">
        <v>26.527748840383204</v>
      </c>
      <c r="CD18" s="21">
        <v>0.10049840486386724</v>
      </c>
      <c r="CE18" s="20">
        <v>20.164980115795039</v>
      </c>
      <c r="CF18" s="21">
        <v>7.639352844987686E-2</v>
      </c>
      <c r="CG18" s="20">
        <v>217.2691605515912</v>
      </c>
      <c r="CH18" s="21">
        <v>0.8231080666862558</v>
      </c>
      <c r="CI18" s="20">
        <v>132.57131070286056</v>
      </c>
      <c r="CJ18" s="21">
        <v>0.23230488796697341</v>
      </c>
      <c r="CK18" s="20">
        <v>53.669073305881355</v>
      </c>
      <c r="CL18" s="21">
        <v>9.4044390113622311E-2</v>
      </c>
      <c r="CM18" s="20">
        <v>384.43771003854357</v>
      </c>
      <c r="CN18" s="21">
        <v>0.67365072191940434</v>
      </c>
      <c r="CO18" s="20">
        <v>79.84351606442435</v>
      </c>
      <c r="CP18" s="21">
        <v>0.75011588382645922</v>
      </c>
      <c r="CQ18" s="20">
        <v>19.279496767979584</v>
      </c>
      <c r="CR18" s="21">
        <v>0.18112750378093756</v>
      </c>
      <c r="CS18" s="20">
        <v>7.3185621108301762</v>
      </c>
      <c r="CT18" s="21">
        <v>6.8756612392603236E-2</v>
      </c>
      <c r="CU18" s="20">
        <v>38.98009372584152</v>
      </c>
      <c r="CV18" s="21">
        <v>0.19638617166734088</v>
      </c>
      <c r="CW18" s="20">
        <v>14.141944696314747</v>
      </c>
      <c r="CX18" s="21">
        <v>7.1248735274316008E-2</v>
      </c>
      <c r="CY18" s="20">
        <v>145.36491916195519</v>
      </c>
      <c r="CZ18" s="21">
        <v>0.73236509305834308</v>
      </c>
      <c r="DA18" s="20">
        <v>13.747700912594702</v>
      </c>
      <c r="DB18" s="21">
        <v>5.1731791518170298E-2</v>
      </c>
      <c r="DC18" s="20">
        <v>20.247631841587019</v>
      </c>
      <c r="DD18" s="21">
        <v>7.6190650045786748E-2</v>
      </c>
      <c r="DE18" s="20">
        <v>231.7542287657582</v>
      </c>
      <c r="DF18" s="21">
        <v>0.87207755843604307</v>
      </c>
      <c r="DG18" s="20">
        <v>179.91459866009438</v>
      </c>
      <c r="DH18" s="21">
        <v>0.32936153397176521</v>
      </c>
      <c r="DI18" s="20">
        <v>171.24344710165406</v>
      </c>
      <c r="DJ18" s="21">
        <v>0.31348764825121184</v>
      </c>
      <c r="DK18" s="20">
        <v>195.09456756108636</v>
      </c>
      <c r="DL18" s="21">
        <v>0.35715081777702296</v>
      </c>
      <c r="DM18" s="20">
        <v>69.653245284681617</v>
      </c>
      <c r="DN18" s="21">
        <v>0.72338011515231204</v>
      </c>
      <c r="DO18" s="20">
        <v>23.559003547633022</v>
      </c>
      <c r="DP18" s="21">
        <v>0.24467079214338439</v>
      </c>
      <c r="DQ18" s="20">
        <v>3.0763328216277008</v>
      </c>
      <c r="DR18" s="21">
        <v>3.1949092704303496E-2</v>
      </c>
      <c r="DS18" s="20">
        <v>55.700073533072931</v>
      </c>
      <c r="DT18" s="21">
        <v>0.24658994554669764</v>
      </c>
      <c r="DU18" s="20">
        <v>68.433865122567994</v>
      </c>
      <c r="DV18" s="21">
        <v>0.30296374858651115</v>
      </c>
      <c r="DW18" s="20">
        <v>101.74742649728177</v>
      </c>
      <c r="DX18" s="21">
        <v>0.45044630586679119</v>
      </c>
      <c r="DY18" s="20">
        <v>54.561279842339829</v>
      </c>
      <c r="DZ18" s="21">
        <v>0.24348728391471272</v>
      </c>
      <c r="EA18" s="20">
        <v>79.25057843145305</v>
      </c>
      <c r="EB18" s="21">
        <v>0.35366670552273644</v>
      </c>
      <c r="EC18" s="20">
        <v>90.270808242176912</v>
      </c>
      <c r="ED18" s="21">
        <v>0.40284601056255076</v>
      </c>
      <c r="EE18" s="20">
        <v>225.91091454644959</v>
      </c>
      <c r="EF18" s="21">
        <v>0.41356491307609805</v>
      </c>
      <c r="EG18" s="20">
        <v>153.16780003208726</v>
      </c>
      <c r="EH18" s="21">
        <v>0.2803973771409039</v>
      </c>
      <c r="EI18" s="20">
        <v>167.1738987442979</v>
      </c>
      <c r="EJ18" s="21">
        <v>0.30603770978299794</v>
      </c>
      <c r="EK18" s="20">
        <v>89.945773880626177</v>
      </c>
      <c r="EL18" s="21">
        <v>0.93412710350109851</v>
      </c>
      <c r="EM18" s="20">
        <v>3.0634047735794185</v>
      </c>
      <c r="EN18" s="21">
        <v>3.1814829141311729E-2</v>
      </c>
      <c r="EO18" s="20">
        <v>3.279402999736742</v>
      </c>
      <c r="EP18" s="21">
        <v>3.4058067357589678E-2</v>
      </c>
      <c r="EQ18" s="20">
        <v>64.478335324397975</v>
      </c>
      <c r="ER18" s="21">
        <v>0.28545221196421339</v>
      </c>
      <c r="ES18" s="20">
        <v>69.833204416468163</v>
      </c>
      <c r="ET18" s="21">
        <v>0.30915876734316167</v>
      </c>
      <c r="EU18" s="20">
        <v>91.569825412056545</v>
      </c>
      <c r="EV18" s="21">
        <v>0.40538902069262495</v>
      </c>
      <c r="EW18" s="20">
        <v>71.486805341425452</v>
      </c>
      <c r="EX18" s="21">
        <v>0.31901979056613378</v>
      </c>
      <c r="EY18" s="20">
        <v>80.271190842039687</v>
      </c>
      <c r="EZ18" s="21">
        <v>0.35822133005686541</v>
      </c>
      <c r="FA18" s="20">
        <v>72.324670332504596</v>
      </c>
      <c r="FB18" s="21">
        <v>0.32275887937700093</v>
      </c>
      <c r="FC18" s="20">
        <v>195.79234281905275</v>
      </c>
      <c r="FD18" s="21">
        <v>0.35840195903097105</v>
      </c>
      <c r="FE18" s="20">
        <v>167.26534510423301</v>
      </c>
      <c r="FF18" s="21">
        <v>0.30618269591243141</v>
      </c>
      <c r="FG18" s="20">
        <v>183.23492539954907</v>
      </c>
      <c r="FH18" s="21">
        <v>0.33541534505659759</v>
      </c>
      <c r="FI18" s="20">
        <v>88.178931950609538</v>
      </c>
      <c r="FJ18" s="21">
        <v>0.91539738711600482</v>
      </c>
      <c r="FK18" s="20">
        <v>4.0164811964452127</v>
      </c>
      <c r="FL18" s="21">
        <v>4.1695633087117448E-2</v>
      </c>
      <c r="FM18" s="20">
        <v>4.1331685068875821</v>
      </c>
      <c r="FN18" s="21">
        <v>4.2906979796877645E-2</v>
      </c>
      <c r="FO18" s="20">
        <v>53.047058243835366</v>
      </c>
      <c r="FP18" s="21">
        <v>0.23484477441475646</v>
      </c>
      <c r="FQ18" s="20">
        <v>73.674797749801499</v>
      </c>
      <c r="FR18" s="21">
        <v>0.32616589553513337</v>
      </c>
      <c r="FS18" s="20">
        <v>99.159509159285847</v>
      </c>
      <c r="FT18" s="21">
        <v>0.4389893300501102</v>
      </c>
      <c r="FU18" s="20">
        <v>54.566352624607831</v>
      </c>
      <c r="FV18" s="21">
        <v>0.24350992190964058</v>
      </c>
      <c r="FW18" s="20">
        <v>89.574066157986309</v>
      </c>
      <c r="FX18" s="21">
        <v>0.39973670231027264</v>
      </c>
      <c r="FY18" s="20">
        <v>79.942247733375638</v>
      </c>
      <c r="FZ18" s="21">
        <v>0.35675337578008681</v>
      </c>
    </row>
    <row r="19" spans="1:182" ht="15.75" thickBot="1" x14ac:dyDescent="0.3">
      <c r="A19" s="1" t="s">
        <v>20</v>
      </c>
      <c r="B19" s="1"/>
      <c r="C19" s="1"/>
      <c r="D19" s="1"/>
      <c r="E19" s="1"/>
      <c r="F19" s="1"/>
      <c r="G19" s="1"/>
      <c r="H19" s="2">
        <v>438.84595680424513</v>
      </c>
      <c r="I19" s="2">
        <v>390.69347680424517</v>
      </c>
      <c r="J19" s="2">
        <v>75.632537142857117</v>
      </c>
      <c r="K19" s="2">
        <v>136.23699001661339</v>
      </c>
      <c r="L19" s="2">
        <v>178.82394964477467</v>
      </c>
      <c r="M19" s="2">
        <v>48.152479999999997</v>
      </c>
      <c r="N19" s="2">
        <v>438.25064501718003</v>
      </c>
      <c r="O19" s="2">
        <v>391.69934933707958</v>
      </c>
      <c r="P19" s="2">
        <v>73.751160183082916</v>
      </c>
      <c r="Q19" s="2">
        <v>136.5989270928599</v>
      </c>
      <c r="R19" s="2">
        <v>181.34926206113676</v>
      </c>
      <c r="S19" s="2">
        <v>46.551295680100466</v>
      </c>
      <c r="T19" s="7"/>
      <c r="U19" s="2">
        <v>381.89630094140722</v>
      </c>
      <c r="V19" s="8">
        <v>82.608204528979186</v>
      </c>
      <c r="W19" s="8">
        <v>140.24414059570722</v>
      </c>
      <c r="X19" s="8">
        <v>159.04395581672082</v>
      </c>
      <c r="Y19" s="7"/>
      <c r="Z19" s="7"/>
      <c r="AA19" s="2">
        <v>377.68630094140724</v>
      </c>
      <c r="AB19" s="8">
        <v>78.398204528979178</v>
      </c>
      <c r="AC19" s="8">
        <v>140.24414059570722</v>
      </c>
      <c r="AD19" s="8">
        <v>159.04395581672082</v>
      </c>
      <c r="AE19" s="2"/>
      <c r="AF19" s="7"/>
      <c r="AG19" s="2">
        <v>375.23630094140731</v>
      </c>
      <c r="AH19" s="8">
        <v>75.948204528979176</v>
      </c>
      <c r="AI19" s="8">
        <v>140.24414059570728</v>
      </c>
      <c r="AJ19" s="8">
        <v>159.04395581672085</v>
      </c>
      <c r="AK19" s="2"/>
      <c r="AL19" s="1" t="s">
        <v>19</v>
      </c>
      <c r="AM19" s="26"/>
      <c r="AN19" s="26"/>
      <c r="AO19" s="26"/>
      <c r="AP19" s="26"/>
      <c r="AQ19" s="26"/>
      <c r="AR19" s="26"/>
      <c r="AS19" s="20">
        <v>188.66000000000008</v>
      </c>
      <c r="AT19" s="21">
        <v>0.74981121577043852</v>
      </c>
      <c r="AU19" s="20">
        <v>48.88000000000001</v>
      </c>
      <c r="AV19" s="20">
        <v>0.19426890823099238</v>
      </c>
      <c r="AW19" s="20">
        <v>14.069999999999995</v>
      </c>
      <c r="AX19" s="20">
        <v>5.591987599856918E-2</v>
      </c>
      <c r="AY19" s="20">
        <v>80.370000000000118</v>
      </c>
      <c r="AZ19" s="21">
        <v>0.48901699999999998</v>
      </c>
      <c r="BA19" s="20">
        <v>13.200000000000001</v>
      </c>
      <c r="BB19" s="20">
        <v>8.0315999999999999E-2</v>
      </c>
      <c r="BC19" s="20">
        <v>70.779999999999959</v>
      </c>
      <c r="BD19" s="20">
        <v>0.43066599999999999</v>
      </c>
      <c r="BE19" s="20">
        <v>67.30999999999996</v>
      </c>
      <c r="BF19" s="21">
        <v>0.25066100000000002</v>
      </c>
      <c r="BG19" s="20">
        <v>33.100000000000009</v>
      </c>
      <c r="BH19" s="20">
        <v>0.123264</v>
      </c>
      <c r="BI19" s="20">
        <v>168.12000000000006</v>
      </c>
      <c r="BJ19" s="20">
        <v>0.62607500000000005</v>
      </c>
      <c r="BK19" s="20">
        <v>265.46101072285711</v>
      </c>
      <c r="BL19" s="21">
        <v>0.44662970996675205</v>
      </c>
      <c r="BM19" s="20">
        <v>66.128587075103809</v>
      </c>
      <c r="BN19" s="21">
        <v>0.11125924513524674</v>
      </c>
      <c r="BO19" s="20">
        <v>262.775274934349</v>
      </c>
      <c r="BP19" s="21">
        <v>0.44211104489800107</v>
      </c>
      <c r="BQ19" s="20">
        <v>108.22259</v>
      </c>
      <c r="BR19" s="21">
        <v>0.72856524333823736</v>
      </c>
      <c r="BS19" s="20">
        <v>27.893406571428578</v>
      </c>
      <c r="BT19" s="21">
        <v>0.18778118825510692</v>
      </c>
      <c r="BU19" s="20">
        <v>12.426074285714286</v>
      </c>
      <c r="BV19" s="21">
        <v>8.365356840665561E-2</v>
      </c>
      <c r="BW19" s="20">
        <v>110.60249392488002</v>
      </c>
      <c r="BX19" s="21">
        <v>0.53144097490751274</v>
      </c>
      <c r="BY19" s="20">
        <v>13.539788049840409</v>
      </c>
      <c r="BZ19" s="21">
        <v>6.5058190877101268E-2</v>
      </c>
      <c r="CA19" s="20">
        <v>83.975833012796826</v>
      </c>
      <c r="CB19" s="21">
        <v>0.40350083421538591</v>
      </c>
      <c r="CC19" s="20">
        <v>46.635926797977106</v>
      </c>
      <c r="CD19" s="21">
        <v>0.19619271041138278</v>
      </c>
      <c r="CE19" s="20">
        <v>24.695392453834813</v>
      </c>
      <c r="CF19" s="21">
        <v>0.10389106238156334</v>
      </c>
      <c r="CG19" s="20">
        <v>166.37336763583792</v>
      </c>
      <c r="CH19" s="21">
        <v>0.69991622720705382</v>
      </c>
      <c r="CI19" s="20">
        <v>210.44011385239224</v>
      </c>
      <c r="CJ19" s="21">
        <v>0.35921543464498451</v>
      </c>
      <c r="CK19" s="20">
        <v>66.553810190562729</v>
      </c>
      <c r="CL19" s="21">
        <v>0.11360550713088782</v>
      </c>
      <c r="CM19" s="20">
        <v>308.83868100747077</v>
      </c>
      <c r="CN19" s="21">
        <v>0.52717905822412769</v>
      </c>
      <c r="CO19" s="20">
        <v>102.19140040914303</v>
      </c>
      <c r="CP19" s="21">
        <v>0.74339061620780134</v>
      </c>
      <c r="CQ19" s="20">
        <v>23.0942175754762</v>
      </c>
      <c r="CR19" s="21">
        <v>0.16799872166869992</v>
      </c>
      <c r="CS19" s="20">
        <v>12.181008821142468</v>
      </c>
      <c r="CT19" s="21">
        <v>8.8610662123498926E-2</v>
      </c>
      <c r="CU19" s="20">
        <v>73.976091983635001</v>
      </c>
      <c r="CV19" s="21">
        <v>0.35483284450952057</v>
      </c>
      <c r="CW19" s="20">
        <v>19.793244721435293</v>
      </c>
      <c r="CX19" s="21">
        <v>9.494004263071415E-2</v>
      </c>
      <c r="CY19" s="20">
        <v>114.71218671729189</v>
      </c>
      <c r="CZ19" s="21">
        <v>0.55022711285976544</v>
      </c>
      <c r="DA19" s="20">
        <v>34.272621459614228</v>
      </c>
      <c r="DB19" s="21">
        <v>0.14287137315755705</v>
      </c>
      <c r="DC19" s="20">
        <v>23.666347893651238</v>
      </c>
      <c r="DD19" s="21">
        <v>9.8657280277633874E-2</v>
      </c>
      <c r="DE19" s="20">
        <v>181.94548546903641</v>
      </c>
      <c r="DF19" s="21">
        <v>0.75847134656480908</v>
      </c>
      <c r="DG19" s="20">
        <v>359.30718411104789</v>
      </c>
      <c r="DH19" s="21">
        <v>0.52427627134673693</v>
      </c>
      <c r="DI19" s="20">
        <v>196.36485215963387</v>
      </c>
      <c r="DJ19" s="21">
        <v>0.28652205429321009</v>
      </c>
      <c r="DK19" s="20">
        <v>129.66736157785337</v>
      </c>
      <c r="DL19" s="21">
        <v>0.18920167436005303</v>
      </c>
      <c r="DM19" s="20">
        <v>144.60732827131389</v>
      </c>
      <c r="DN19" s="21">
        <v>0.60441123353133974</v>
      </c>
      <c r="DO19" s="20">
        <v>77.910046175471024</v>
      </c>
      <c r="DP19" s="21">
        <v>0.3256384560611606</v>
      </c>
      <c r="DQ19" s="20">
        <v>16.735836362070383</v>
      </c>
      <c r="DR19" s="21">
        <v>6.9950310407499675E-2</v>
      </c>
      <c r="DS19" s="20">
        <v>106.78698252041781</v>
      </c>
      <c r="DT19" s="21">
        <v>0.4746011463377211</v>
      </c>
      <c r="DU19" s="20">
        <v>50.142963413371824</v>
      </c>
      <c r="DV19" s="21">
        <v>0.22285401605206406</v>
      </c>
      <c r="DW19" s="20">
        <v>68.07368784258</v>
      </c>
      <c r="DX19" s="21">
        <v>0.30254483761021483</v>
      </c>
      <c r="DY19" s="20">
        <v>107.9128733193162</v>
      </c>
      <c r="DZ19" s="21">
        <v>0.48811121332940077</v>
      </c>
      <c r="EA19" s="20">
        <v>68.311842570791001</v>
      </c>
      <c r="EB19" s="21">
        <v>0.30898793940303071</v>
      </c>
      <c r="EC19" s="20">
        <v>44.857837373202976</v>
      </c>
      <c r="ED19" s="21">
        <v>0.20290084726756849</v>
      </c>
      <c r="EE19" s="20">
        <v>382.97861292960687</v>
      </c>
      <c r="EF19" s="21">
        <v>0.56945019407793518</v>
      </c>
      <c r="EG19" s="20">
        <v>161.58824062317424</v>
      </c>
      <c r="EH19" s="21">
        <v>0.24026525731997386</v>
      </c>
      <c r="EI19" s="20">
        <v>127.97416392765595</v>
      </c>
      <c r="EJ19" s="21">
        <v>0.19028454860209099</v>
      </c>
      <c r="EK19" s="20">
        <v>168.1344531657422</v>
      </c>
      <c r="EL19" s="21">
        <v>0.7424635316389413</v>
      </c>
      <c r="EM19" s="20">
        <v>37.97144663027607</v>
      </c>
      <c r="EN19" s="21">
        <v>0.16767779497735102</v>
      </c>
      <c r="EO19" s="20">
        <v>20.348930644738928</v>
      </c>
      <c r="EP19" s="21">
        <v>8.9858673383707788E-2</v>
      </c>
      <c r="EQ19" s="20">
        <v>104.85740516761169</v>
      </c>
      <c r="ER19" s="21">
        <v>0.46602538549145872</v>
      </c>
      <c r="ES19" s="20">
        <v>57.172294081746649</v>
      </c>
      <c r="ET19" s="21">
        <v>0.25409498114403783</v>
      </c>
      <c r="EU19" s="20">
        <v>62.973934527011352</v>
      </c>
      <c r="EV19" s="21">
        <v>0.27987963336450344</v>
      </c>
      <c r="EW19" s="20">
        <v>109.98675459625299</v>
      </c>
      <c r="EX19" s="21">
        <v>0.49749178744673866</v>
      </c>
      <c r="EY19" s="20">
        <v>66.444499911151524</v>
      </c>
      <c r="EZ19" s="21">
        <v>0.30054158019432614</v>
      </c>
      <c r="FA19" s="20">
        <v>44.651298755905678</v>
      </c>
      <c r="FB19" s="21">
        <v>0.20196663235893519</v>
      </c>
      <c r="FC19" s="20">
        <v>323.31670332685292</v>
      </c>
      <c r="FD19" s="21">
        <v>0.47975843702158816</v>
      </c>
      <c r="FE19" s="20">
        <v>185.20060761604375</v>
      </c>
      <c r="FF19" s="21">
        <v>0.27481275520583992</v>
      </c>
      <c r="FG19" s="20">
        <v>165.39830653754024</v>
      </c>
      <c r="FH19" s="21">
        <v>0.24542880777257187</v>
      </c>
      <c r="FI19" s="20">
        <v>161.99451018757856</v>
      </c>
      <c r="FJ19" s="21">
        <v>0.71103417093298771</v>
      </c>
      <c r="FK19" s="20">
        <v>40.917975266480639</v>
      </c>
      <c r="FL19" s="21">
        <v>0.17959916410852197</v>
      </c>
      <c r="FM19" s="20">
        <v>24.916944986697942</v>
      </c>
      <c r="FN19" s="21">
        <v>0.10936666495849022</v>
      </c>
      <c r="FO19" s="20">
        <v>74.395828569419308</v>
      </c>
      <c r="FP19" s="21">
        <v>0.33064278705543515</v>
      </c>
      <c r="FQ19" s="20">
        <v>66.81429077174495</v>
      </c>
      <c r="FR19" s="21">
        <v>0.29694760769131157</v>
      </c>
      <c r="FS19" s="20">
        <v>83.793514435205367</v>
      </c>
      <c r="FT19" s="21">
        <v>0.37240960525325323</v>
      </c>
      <c r="FU19" s="20">
        <v>86.926364569855068</v>
      </c>
      <c r="FV19" s="21">
        <v>0.39318509437660348</v>
      </c>
      <c r="FW19" s="20">
        <v>77.468341577818165</v>
      </c>
      <c r="FX19" s="21">
        <v>0.35040459065783031</v>
      </c>
      <c r="FY19" s="20">
        <v>56.687847115636934</v>
      </c>
      <c r="FZ19" s="21">
        <v>0.25641031496556627</v>
      </c>
    </row>
    <row r="20" spans="1:182" ht="15.75" thickBot="1" x14ac:dyDescent="0.3">
      <c r="A20" s="1" t="s">
        <v>21</v>
      </c>
      <c r="B20" s="1"/>
      <c r="C20" s="1"/>
      <c r="D20" s="1"/>
      <c r="E20" s="1"/>
      <c r="F20" s="1"/>
      <c r="G20" s="1"/>
      <c r="H20" s="2">
        <v>281.98275969087535</v>
      </c>
      <c r="I20" s="2">
        <v>260.63124969087534</v>
      </c>
      <c r="J20" s="2">
        <v>52.80128000000002</v>
      </c>
      <c r="K20" s="2">
        <v>84.559445795981276</v>
      </c>
      <c r="L20" s="2">
        <v>123.27052389489404</v>
      </c>
      <c r="M20" s="2">
        <v>21.351509999999998</v>
      </c>
      <c r="N20" s="2">
        <v>276.99407746971343</v>
      </c>
      <c r="O20" s="2">
        <v>256.42150774169795</v>
      </c>
      <c r="P20" s="2">
        <v>48.382174735817514</v>
      </c>
      <c r="Q20" s="2">
        <v>84.559445795981318</v>
      </c>
      <c r="R20" s="2">
        <v>123.4798872098991</v>
      </c>
      <c r="S20" s="2">
        <v>20.572569728015459</v>
      </c>
      <c r="T20" s="9"/>
      <c r="U20" s="2">
        <v>257.20052750223061</v>
      </c>
      <c r="V20" s="8">
        <v>45.529773709074973</v>
      </c>
      <c r="W20" s="8">
        <v>89.769839796050491</v>
      </c>
      <c r="X20" s="8">
        <v>121.90091399710514</v>
      </c>
      <c r="Y20" s="9"/>
      <c r="Z20" s="9"/>
      <c r="AA20" s="2">
        <v>256.32092423024693</v>
      </c>
      <c r="AB20" s="8">
        <v>44.650170437091319</v>
      </c>
      <c r="AC20" s="8">
        <v>89.769839796050476</v>
      </c>
      <c r="AD20" s="8">
        <v>121.90091399710514</v>
      </c>
      <c r="AE20" s="2"/>
      <c r="AF20" s="9"/>
      <c r="AG20" s="2">
        <v>257.84237423024695</v>
      </c>
      <c r="AH20" s="8">
        <v>46.171620437091335</v>
      </c>
      <c r="AI20" s="8">
        <v>89.769839796050491</v>
      </c>
      <c r="AJ20" s="8">
        <v>121.90091399710515</v>
      </c>
      <c r="AK20" s="2"/>
      <c r="AL20" s="1" t="s">
        <v>20</v>
      </c>
      <c r="AM20" s="26"/>
      <c r="AN20" s="26"/>
      <c r="AO20" s="26"/>
      <c r="AP20" s="26"/>
      <c r="AQ20" s="26"/>
      <c r="AR20" s="26"/>
      <c r="AS20" s="20">
        <v>91.010000000000076</v>
      </c>
      <c r="AT20" s="21">
        <v>0.71318862158138085</v>
      </c>
      <c r="AU20" s="20">
        <v>23.369999999999997</v>
      </c>
      <c r="AV20" s="20">
        <v>0.1831361178591018</v>
      </c>
      <c r="AW20" s="20">
        <v>13.230000000000004</v>
      </c>
      <c r="AX20" s="20">
        <v>0.10367526055951724</v>
      </c>
      <c r="AY20" s="20">
        <v>48.04</v>
      </c>
      <c r="AZ20" s="21">
        <v>0.38993499999999998</v>
      </c>
      <c r="BA20" s="20">
        <v>26.629999999999992</v>
      </c>
      <c r="BB20" s="20">
        <v>0.21615300000000001</v>
      </c>
      <c r="BC20" s="20">
        <v>48.52999999999998</v>
      </c>
      <c r="BD20" s="20">
        <v>0.39391199999999998</v>
      </c>
      <c r="BE20" s="20">
        <v>74.150000000000063</v>
      </c>
      <c r="BF20" s="21">
        <v>0.39449899999999999</v>
      </c>
      <c r="BG20" s="20">
        <v>47.719999999999949</v>
      </c>
      <c r="BH20" s="20">
        <v>0.253884</v>
      </c>
      <c r="BI20" s="20">
        <v>66.09</v>
      </c>
      <c r="BJ20" s="20">
        <v>0.35161700000000001</v>
      </c>
      <c r="BK20" s="20">
        <v>163.9551813717959</v>
      </c>
      <c r="BL20" s="21">
        <v>0.41965169910923483</v>
      </c>
      <c r="BM20" s="20">
        <v>87.439199932656408</v>
      </c>
      <c r="BN20" s="21">
        <v>0.223805118651795</v>
      </c>
      <c r="BO20" s="20">
        <v>139.29909549979288</v>
      </c>
      <c r="BP20" s="21">
        <v>0.35654318223897025</v>
      </c>
      <c r="BQ20" s="20">
        <v>47.080529999999982</v>
      </c>
      <c r="BR20" s="21">
        <v>0.62249042248936848</v>
      </c>
      <c r="BS20" s="20">
        <v>12.338889999999997</v>
      </c>
      <c r="BT20" s="21">
        <v>0.16314261647330319</v>
      </c>
      <c r="BU20" s="20">
        <v>16.213117142857136</v>
      </c>
      <c r="BV20" s="21">
        <v>0.2143669610373283</v>
      </c>
      <c r="BW20" s="20">
        <v>50.114220136483169</v>
      </c>
      <c r="BX20" s="21">
        <v>0.36784591417038798</v>
      </c>
      <c r="BY20" s="20">
        <v>25.421999125634692</v>
      </c>
      <c r="BZ20" s="21">
        <v>0.18660129765443739</v>
      </c>
      <c r="CA20" s="20">
        <v>60.700770754495537</v>
      </c>
      <c r="CB20" s="21">
        <v>0.44555278817517469</v>
      </c>
      <c r="CC20" s="20">
        <v>66.760431235312751</v>
      </c>
      <c r="CD20" s="21">
        <v>0.37333048155982013</v>
      </c>
      <c r="CE20" s="20">
        <v>49.678310807021724</v>
      </c>
      <c r="CF20" s="21">
        <v>0.27780569048891574</v>
      </c>
      <c r="CG20" s="20">
        <v>62.385207602440204</v>
      </c>
      <c r="CH20" s="21">
        <v>0.34886382795126419</v>
      </c>
      <c r="CI20" s="20">
        <v>144.70163873010114</v>
      </c>
      <c r="CJ20" s="21">
        <v>0.36942016619378437</v>
      </c>
      <c r="CK20" s="20">
        <v>78.234180135632386</v>
      </c>
      <c r="CL20" s="21">
        <v>0.19973017639175963</v>
      </c>
      <c r="CM20" s="20">
        <v>168.76353047134606</v>
      </c>
      <c r="CN20" s="21">
        <v>0.43084965741445597</v>
      </c>
      <c r="CO20" s="20">
        <v>47.263391290868675</v>
      </c>
      <c r="CP20" s="21">
        <v>0.64084946153443667</v>
      </c>
      <c r="CQ20" s="20">
        <v>11.480313480299776</v>
      </c>
      <c r="CR20" s="21">
        <v>0.15566281875160434</v>
      </c>
      <c r="CS20" s="20">
        <v>15.007455411914462</v>
      </c>
      <c r="CT20" s="21">
        <v>0.2034877197139589</v>
      </c>
      <c r="CU20" s="20">
        <v>29.021062266748928</v>
      </c>
      <c r="CV20" s="21">
        <v>0.21245454034218308</v>
      </c>
      <c r="CW20" s="20">
        <v>18.190254806634517</v>
      </c>
      <c r="CX20" s="21">
        <v>0.13316542958107416</v>
      </c>
      <c r="CY20" s="20">
        <v>89.387610019476455</v>
      </c>
      <c r="CZ20" s="21">
        <v>0.65438003007674284</v>
      </c>
      <c r="DA20" s="20">
        <v>68.417185172483528</v>
      </c>
      <c r="DB20" s="21">
        <v>0.37726751349789678</v>
      </c>
      <c r="DC20" s="20">
        <v>48.563611848698095</v>
      </c>
      <c r="DD20" s="21">
        <v>0.26779051260945441</v>
      </c>
      <c r="DE20" s="20">
        <v>64.36846503995514</v>
      </c>
      <c r="DF20" s="21">
        <v>0.35494197389264887</v>
      </c>
      <c r="DG20" s="20">
        <v>157.9030341345894</v>
      </c>
      <c r="DH20" s="21">
        <v>0.41347097037951103</v>
      </c>
      <c r="DI20" s="20">
        <v>113.22088465004177</v>
      </c>
      <c r="DJ20" s="21">
        <v>0.29647023124063404</v>
      </c>
      <c r="DK20" s="20">
        <v>110.77238215677608</v>
      </c>
      <c r="DL20" s="21">
        <v>0.29005879837985504</v>
      </c>
      <c r="DM20" s="20">
        <v>52.331286887613736</v>
      </c>
      <c r="DN20" s="21">
        <v>0.63348776536180229</v>
      </c>
      <c r="DO20" s="20">
        <v>13.907613213332013</v>
      </c>
      <c r="DP20" s="21">
        <v>0.16835631875346213</v>
      </c>
      <c r="DQ20" s="20">
        <v>16.369304428033431</v>
      </c>
      <c r="DR20" s="21">
        <v>0.19815591588473555</v>
      </c>
      <c r="DS20" s="20">
        <v>41.287290333938088</v>
      </c>
      <c r="DT20" s="21">
        <v>0.29439583114534673</v>
      </c>
      <c r="DU20" s="20">
        <v>48.176412145832188</v>
      </c>
      <c r="DV20" s="21">
        <v>0.34351818151685998</v>
      </c>
      <c r="DW20" s="20">
        <v>50.780438115936931</v>
      </c>
      <c r="DX20" s="21">
        <v>0.36208598733779318</v>
      </c>
      <c r="DY20" s="20">
        <v>64.284456913037573</v>
      </c>
      <c r="DZ20" s="21">
        <v>0.40419302062077567</v>
      </c>
      <c r="EA20" s="20">
        <v>51.13685929087756</v>
      </c>
      <c r="EB20" s="21">
        <v>0.32152658067563844</v>
      </c>
      <c r="EC20" s="20">
        <v>43.622639612805713</v>
      </c>
      <c r="ED20" s="21">
        <v>0.27428039870358606</v>
      </c>
      <c r="EE20" s="20">
        <v>167.6639682224515</v>
      </c>
      <c r="EF20" s="21">
        <v>0.44392388022689294</v>
      </c>
      <c r="EG20" s="20">
        <v>111.97757440798878</v>
      </c>
      <c r="EH20" s="21">
        <v>0.2964830181260944</v>
      </c>
      <c r="EI20" s="20">
        <v>98.044758310966984</v>
      </c>
      <c r="EJ20" s="21">
        <v>0.25959310164701277</v>
      </c>
      <c r="EK20" s="20">
        <v>45.409949807339785</v>
      </c>
      <c r="EL20" s="21">
        <v>0.57922180846060589</v>
      </c>
      <c r="EM20" s="20">
        <v>15.596887440529731</v>
      </c>
      <c r="EN20" s="21">
        <v>0.19894444693263968</v>
      </c>
      <c r="EO20" s="20">
        <v>17.391367281109662</v>
      </c>
      <c r="EP20" s="21">
        <v>0.2218337446067544</v>
      </c>
      <c r="EQ20" s="20">
        <v>49.223114823440561</v>
      </c>
      <c r="ER20" s="21">
        <v>0.35098161402222067</v>
      </c>
      <c r="ES20" s="20">
        <v>47.891295910115005</v>
      </c>
      <c r="ET20" s="21">
        <v>0.34148518224497521</v>
      </c>
      <c r="EU20" s="20">
        <v>43.129729862151677</v>
      </c>
      <c r="EV20" s="21">
        <v>0.30753320373280429</v>
      </c>
      <c r="EW20" s="20">
        <v>73.030903591671162</v>
      </c>
      <c r="EX20" s="21">
        <v>0.4591869160738844</v>
      </c>
      <c r="EY20" s="20">
        <v>48.489391057344044</v>
      </c>
      <c r="EZ20" s="21">
        <v>0.30488043892232081</v>
      </c>
      <c r="FA20" s="20">
        <v>37.52366116770564</v>
      </c>
      <c r="FB20" s="21">
        <v>0.23593264500379493</v>
      </c>
      <c r="FC20" s="20">
        <v>142.24659818209508</v>
      </c>
      <c r="FD20" s="21">
        <v>0.3790853865290254</v>
      </c>
      <c r="FE20" s="20">
        <v>126.11170366055639</v>
      </c>
      <c r="FF20" s="21">
        <v>0.3360860965321385</v>
      </c>
      <c r="FG20" s="20">
        <v>106.87799909875582</v>
      </c>
      <c r="FH20" s="21">
        <v>0.2848285169388361</v>
      </c>
      <c r="FI20" s="20">
        <v>30.819389674440927</v>
      </c>
      <c r="FJ20" s="21">
        <v>0.40579484222936868</v>
      </c>
      <c r="FK20" s="20">
        <v>24.840261797983473</v>
      </c>
      <c r="FL20" s="21">
        <v>0.32706845345508201</v>
      </c>
      <c r="FM20" s="20">
        <v>20.288553056554779</v>
      </c>
      <c r="FN20" s="21">
        <v>0.26713670431554937</v>
      </c>
      <c r="FO20" s="20">
        <v>43.237768172757598</v>
      </c>
      <c r="FP20" s="21">
        <v>0.30830356255240982</v>
      </c>
      <c r="FQ20" s="20">
        <v>51.295710874424316</v>
      </c>
      <c r="FR20" s="21">
        <v>0.36576009989820868</v>
      </c>
      <c r="FS20" s="20">
        <v>45.710661548525351</v>
      </c>
      <c r="FT20" s="21">
        <v>0.32593633754938139</v>
      </c>
      <c r="FU20" s="20">
        <v>68.18944033489656</v>
      </c>
      <c r="FV20" s="21">
        <v>0.42874587710504847</v>
      </c>
      <c r="FW20" s="20">
        <v>49.975730988148598</v>
      </c>
      <c r="FX20" s="21">
        <v>0.31422590523175653</v>
      </c>
      <c r="FY20" s="20">
        <v>40.878784493675688</v>
      </c>
      <c r="FZ20" s="21">
        <v>0.25702821766319495</v>
      </c>
    </row>
    <row r="21" spans="1:182" ht="15.75" thickBot="1" x14ac:dyDescent="0.3">
      <c r="A21" s="1" t="s">
        <v>22</v>
      </c>
      <c r="B21" s="1"/>
      <c r="C21" s="1"/>
      <c r="D21" s="1"/>
      <c r="E21" s="1"/>
      <c r="F21" s="1"/>
      <c r="G21" s="1"/>
      <c r="H21" s="2">
        <v>1012.668490208833</v>
      </c>
      <c r="I21" s="2">
        <v>900.19904020883291</v>
      </c>
      <c r="J21" s="2">
        <v>208.26653685714271</v>
      </c>
      <c r="K21" s="2">
        <v>215.16508699843808</v>
      </c>
      <c r="L21" s="2">
        <v>476.76741635325214</v>
      </c>
      <c r="M21" s="2">
        <v>112.46945000000004</v>
      </c>
      <c r="N21" s="2">
        <v>1012.6413663907367</v>
      </c>
      <c r="O21" s="2">
        <v>901.28612569329232</v>
      </c>
      <c r="P21" s="2">
        <v>207.61169359183461</v>
      </c>
      <c r="Q21" s="2">
        <v>216.90701574820633</v>
      </c>
      <c r="R21" s="2">
        <v>476.76741635325141</v>
      </c>
      <c r="S21" s="2">
        <v>111.35524069744439</v>
      </c>
      <c r="T21" s="9"/>
      <c r="U21" s="2">
        <v>887.85489233101976</v>
      </c>
      <c r="V21" s="8">
        <v>212.65240238870069</v>
      </c>
      <c r="W21" s="8">
        <v>248.56787407127683</v>
      </c>
      <c r="X21" s="8">
        <v>426.63461587104229</v>
      </c>
      <c r="Y21" s="9"/>
      <c r="Z21" s="9"/>
      <c r="AA21" s="2">
        <v>887.85489233101987</v>
      </c>
      <c r="AB21" s="8">
        <v>212.65240238870075</v>
      </c>
      <c r="AC21" s="8">
        <v>248.5678740712768</v>
      </c>
      <c r="AD21" s="8">
        <v>426.63461587104234</v>
      </c>
      <c r="AE21" s="2"/>
      <c r="AF21" s="9"/>
      <c r="AG21" s="2">
        <v>887.85489233101976</v>
      </c>
      <c r="AH21" s="8">
        <v>212.65240238870069</v>
      </c>
      <c r="AI21" s="8">
        <v>248.5678740712768</v>
      </c>
      <c r="AJ21" s="8">
        <v>426.63461587104223</v>
      </c>
      <c r="AK21" s="2"/>
      <c r="AL21" s="1" t="s">
        <v>21</v>
      </c>
      <c r="AM21" s="26"/>
      <c r="AN21" s="26"/>
      <c r="AO21" s="26"/>
      <c r="AP21" s="26"/>
      <c r="AQ21" s="26"/>
      <c r="AR21" s="26"/>
      <c r="AS21" s="20">
        <v>44.620000000000005</v>
      </c>
      <c r="AT21" s="21">
        <v>0.6002959773980896</v>
      </c>
      <c r="AU21" s="20">
        <v>20.559999999999995</v>
      </c>
      <c r="AV21" s="20">
        <v>0.27660433203282647</v>
      </c>
      <c r="AW21" s="20">
        <v>9.1499999999999986</v>
      </c>
      <c r="AX21" s="20">
        <v>0.12309969056908378</v>
      </c>
      <c r="AY21" s="20">
        <v>22.570000000000011</v>
      </c>
      <c r="AZ21" s="21">
        <v>0.325685</v>
      </c>
      <c r="BA21" s="20">
        <v>9.2899999999999974</v>
      </c>
      <c r="BB21" s="20">
        <v>0.13405500000000001</v>
      </c>
      <c r="BC21" s="20">
        <v>37.439999999999991</v>
      </c>
      <c r="BD21" s="20">
        <v>0.54025999999999996</v>
      </c>
      <c r="BE21" s="20">
        <v>71.020000000000039</v>
      </c>
      <c r="BF21" s="21">
        <v>0.51445099999999999</v>
      </c>
      <c r="BG21" s="20">
        <v>34.339999999999989</v>
      </c>
      <c r="BH21" s="20">
        <v>0.24875</v>
      </c>
      <c r="BI21" s="20">
        <v>32.690000000000019</v>
      </c>
      <c r="BJ21" s="20">
        <v>0.23679800000000001</v>
      </c>
      <c r="BK21" s="20">
        <v>126.95464098495121</v>
      </c>
      <c r="BL21" s="21">
        <v>0.48710444789535873</v>
      </c>
      <c r="BM21" s="20">
        <v>53.955708298995852</v>
      </c>
      <c r="BN21" s="21">
        <v>0.20701933618087101</v>
      </c>
      <c r="BO21" s="20">
        <v>79.720900406928251</v>
      </c>
      <c r="BP21" s="21">
        <v>0.30587621592377023</v>
      </c>
      <c r="BQ21" s="20">
        <v>36.903180000000013</v>
      </c>
      <c r="BR21" s="21">
        <v>0.69890692043829239</v>
      </c>
      <c r="BS21" s="20">
        <v>11.905900000000003</v>
      </c>
      <c r="BT21" s="21">
        <v>0.22548506399844848</v>
      </c>
      <c r="BU21" s="20">
        <v>3.9922000000000004</v>
      </c>
      <c r="BV21" s="21">
        <v>7.5608015563259051E-2</v>
      </c>
      <c r="BW21" s="20">
        <v>23.402232898329736</v>
      </c>
      <c r="BX21" s="21">
        <v>0.27675480459974749</v>
      </c>
      <c r="BY21" s="20">
        <v>9.0856690419327304</v>
      </c>
      <c r="BZ21" s="21">
        <v>0.10744712144701084</v>
      </c>
      <c r="CA21" s="20">
        <v>52.071543855718801</v>
      </c>
      <c r="CB21" s="21">
        <v>0.6157980739532416</v>
      </c>
      <c r="CC21" s="20">
        <v>66.649228086621463</v>
      </c>
      <c r="CD21" s="21">
        <v>0.54067449363198594</v>
      </c>
      <c r="CE21" s="20">
        <v>32.964139257063117</v>
      </c>
      <c r="CF21" s="21">
        <v>0.26741298905462441</v>
      </c>
      <c r="CG21" s="20">
        <v>23.657156551209447</v>
      </c>
      <c r="CH21" s="21">
        <v>0.19191251731338951</v>
      </c>
      <c r="CI21" s="20">
        <v>119.1697219835347</v>
      </c>
      <c r="CJ21" s="21">
        <v>0.46474152278824593</v>
      </c>
      <c r="CK21" s="20">
        <v>50.183365716602182</v>
      </c>
      <c r="CL21" s="21">
        <v>0.19570653865413498</v>
      </c>
      <c r="CM21" s="20">
        <v>87.068420041561055</v>
      </c>
      <c r="CN21" s="21">
        <v>0.339551938557619</v>
      </c>
      <c r="CO21" s="20">
        <v>38.19121782051748</v>
      </c>
      <c r="CP21" s="21">
        <v>0.78936546422425224</v>
      </c>
      <c r="CQ21" s="20">
        <v>8.3398016011115068</v>
      </c>
      <c r="CR21" s="21">
        <v>0.17237343394854715</v>
      </c>
      <c r="CS21" s="20">
        <v>1.8511553141885324</v>
      </c>
      <c r="CT21" s="21">
        <v>3.826110182720073E-2</v>
      </c>
      <c r="CU21" s="20">
        <v>16.968722623137111</v>
      </c>
      <c r="CV21" s="21">
        <v>0.20067211254054304</v>
      </c>
      <c r="CW21" s="20">
        <v>7.8938689731076295</v>
      </c>
      <c r="CX21" s="21">
        <v>9.3352893917414789E-2</v>
      </c>
      <c r="CY21" s="20">
        <v>59.696854199736578</v>
      </c>
      <c r="CZ21" s="21">
        <v>0.70597499354204218</v>
      </c>
      <c r="DA21" s="20">
        <v>64.009781539880109</v>
      </c>
      <c r="DB21" s="21">
        <v>0.51838224820429368</v>
      </c>
      <c r="DC21" s="20">
        <v>33.949695142383042</v>
      </c>
      <c r="DD21" s="21">
        <v>0.27494109291396707</v>
      </c>
      <c r="DE21" s="20">
        <v>25.520410527635942</v>
      </c>
      <c r="DF21" s="21">
        <v>0.20667665888173914</v>
      </c>
      <c r="DG21" s="20">
        <v>94.23497998034307</v>
      </c>
      <c r="DH21" s="21">
        <v>0.36638719560762101</v>
      </c>
      <c r="DI21" s="20">
        <v>92.968309062897688</v>
      </c>
      <c r="DJ21" s="21">
        <v>0.36146235766212187</v>
      </c>
      <c r="DK21" s="20">
        <v>69.997238458989855</v>
      </c>
      <c r="DL21" s="21">
        <v>0.27215044673025718</v>
      </c>
      <c r="DM21" s="20">
        <v>24.207052542483069</v>
      </c>
      <c r="DN21" s="21">
        <v>0.5316752219582882</v>
      </c>
      <c r="DO21" s="20">
        <v>16.016341148360802</v>
      </c>
      <c r="DP21" s="21">
        <v>0.35177730622387066</v>
      </c>
      <c r="DQ21" s="20">
        <v>5.3063800182311009</v>
      </c>
      <c r="DR21" s="21">
        <v>0.11654747181784116</v>
      </c>
      <c r="DS21" s="20">
        <v>26.930274872445452</v>
      </c>
      <c r="DT21" s="21">
        <v>0.29999245775227812</v>
      </c>
      <c r="DU21" s="20">
        <v>31.497961608887021</v>
      </c>
      <c r="DV21" s="21">
        <v>0.35087465545719737</v>
      </c>
      <c r="DW21" s="20">
        <v>31.341603314718018</v>
      </c>
      <c r="DX21" s="21">
        <v>0.34913288679052451</v>
      </c>
      <c r="DY21" s="20">
        <v>43.097652565414542</v>
      </c>
      <c r="DZ21" s="21">
        <v>0.35354659085196039</v>
      </c>
      <c r="EA21" s="20">
        <v>45.45400630564987</v>
      </c>
      <c r="EB21" s="21">
        <v>0.37287666527856628</v>
      </c>
      <c r="EC21" s="20">
        <v>33.349255126040738</v>
      </c>
      <c r="ED21" s="21">
        <v>0.27357674386947339</v>
      </c>
      <c r="EE21" s="20">
        <v>111.63296644548215</v>
      </c>
      <c r="EF21" s="21">
        <v>0.4355203024518004</v>
      </c>
      <c r="EG21" s="20">
        <v>83.499402967432587</v>
      </c>
      <c r="EH21" s="21">
        <v>0.32576116529771515</v>
      </c>
      <c r="EI21" s="20">
        <v>61.188554817332204</v>
      </c>
      <c r="EJ21" s="21">
        <v>0.23871853225048453</v>
      </c>
      <c r="EK21" s="20">
        <v>30.980078126273057</v>
      </c>
      <c r="EL21" s="21">
        <v>0.69384008667831676</v>
      </c>
      <c r="EM21" s="20">
        <v>4.9557425805009849</v>
      </c>
      <c r="EN21" s="21">
        <v>0.11099045159263721</v>
      </c>
      <c r="EO21" s="20">
        <v>8.7143497303172843</v>
      </c>
      <c r="EP21" s="21">
        <v>0.1951694617290462</v>
      </c>
      <c r="EQ21" s="20">
        <v>32.515779187210399</v>
      </c>
      <c r="ER21" s="21">
        <v>0.36221273493506856</v>
      </c>
      <c r="ES21" s="20">
        <v>33.160683976215481</v>
      </c>
      <c r="ET21" s="21">
        <v>0.36939671555116688</v>
      </c>
      <c r="EU21" s="20">
        <v>24.093376632624597</v>
      </c>
      <c r="EV21" s="21">
        <v>0.26839054951376456</v>
      </c>
      <c r="EW21" s="20">
        <v>48.137109131998699</v>
      </c>
      <c r="EX21" s="21">
        <v>0.39488718791018945</v>
      </c>
      <c r="EY21" s="20">
        <v>45.382976410716118</v>
      </c>
      <c r="EZ21" s="21">
        <v>0.37229397977929729</v>
      </c>
      <c r="FA21" s="20">
        <v>28.380828454390322</v>
      </c>
      <c r="FB21" s="21">
        <v>0.23281883231051329</v>
      </c>
      <c r="FC21" s="20">
        <v>100.78191397851654</v>
      </c>
      <c r="FD21" s="21">
        <v>0.39086637438623939</v>
      </c>
      <c r="FE21" s="20">
        <v>90.699001573938844</v>
      </c>
      <c r="FF21" s="21">
        <v>0.35176142728559756</v>
      </c>
      <c r="FG21" s="20">
        <v>66.36145867779156</v>
      </c>
      <c r="FH21" s="21">
        <v>0.25737219832816305</v>
      </c>
      <c r="FI21" s="20">
        <v>25.984922337342717</v>
      </c>
      <c r="FJ21" s="21">
        <v>0.56278991491639496</v>
      </c>
      <c r="FK21" s="20">
        <v>9.524811178162814</v>
      </c>
      <c r="FL21" s="21">
        <v>0.20629146406373877</v>
      </c>
      <c r="FM21" s="20">
        <v>10.661886921585801</v>
      </c>
      <c r="FN21" s="21">
        <v>0.23091862101986615</v>
      </c>
      <c r="FO21" s="20">
        <v>30.111909181504593</v>
      </c>
      <c r="FP21" s="21">
        <v>0.33543458749526917</v>
      </c>
      <c r="FQ21" s="20">
        <v>33.568850642882147</v>
      </c>
      <c r="FR21" s="21">
        <v>0.37394352846287515</v>
      </c>
      <c r="FS21" s="20">
        <v>26.089079971663743</v>
      </c>
      <c r="FT21" s="21">
        <v>0.29062188404185563</v>
      </c>
      <c r="FU21" s="20">
        <v>44.685082459669239</v>
      </c>
      <c r="FV21" s="21">
        <v>0.36656888775034452</v>
      </c>
      <c r="FW21" s="20">
        <v>47.605339752893883</v>
      </c>
      <c r="FX21" s="21">
        <v>0.39052487952653409</v>
      </c>
      <c r="FY21" s="20">
        <v>29.610491784542024</v>
      </c>
      <c r="FZ21" s="21">
        <v>0.24290623272312134</v>
      </c>
    </row>
    <row r="22" spans="1:182" ht="15.75" thickBot="1" x14ac:dyDescent="0.3">
      <c r="A22" s="1" t="s">
        <v>23</v>
      </c>
      <c r="B22" s="1"/>
      <c r="C22" s="1"/>
      <c r="D22" s="1"/>
      <c r="E22" s="1"/>
      <c r="F22" s="1"/>
      <c r="G22" s="1"/>
      <c r="H22" s="2">
        <v>69.370734626997773</v>
      </c>
      <c r="I22" s="2">
        <v>68.106794626997768</v>
      </c>
      <c r="J22" s="2">
        <v>12.210343714285717</v>
      </c>
      <c r="K22" s="2">
        <v>32.238746354390756</v>
      </c>
      <c r="L22" s="2">
        <v>23.657704558321299</v>
      </c>
      <c r="M22" s="2">
        <v>1.2639400000000001</v>
      </c>
      <c r="N22" s="2">
        <v>58.71635304382788</v>
      </c>
      <c r="O22" s="2">
        <v>57.616110937126912</v>
      </c>
      <c r="P22" s="2">
        <v>1.7196600244148774</v>
      </c>
      <c r="Q22" s="2">
        <v>32.238746354390734</v>
      </c>
      <c r="R22" s="2">
        <v>23.657704558321299</v>
      </c>
      <c r="S22" s="2">
        <v>1.1002421067009684</v>
      </c>
      <c r="T22" s="9"/>
      <c r="U22" s="2">
        <v>75.2849637335474</v>
      </c>
      <c r="V22" s="8">
        <v>11.489782636862742</v>
      </c>
      <c r="W22" s="8">
        <v>38.422326582471101</v>
      </c>
      <c r="X22" s="8">
        <v>25.372854514213561</v>
      </c>
      <c r="Y22" s="9"/>
      <c r="Z22" s="9"/>
      <c r="AA22" s="2">
        <v>74.158821606758039</v>
      </c>
      <c r="AB22" s="8">
        <v>10.363640510073377</v>
      </c>
      <c r="AC22" s="8">
        <v>38.422326582471101</v>
      </c>
      <c r="AD22" s="8">
        <v>25.372854514213557</v>
      </c>
      <c r="AE22" s="2"/>
      <c r="AF22" s="9"/>
      <c r="AG22" s="2">
        <v>74.08022160675803</v>
      </c>
      <c r="AH22" s="8">
        <v>10.285040510073376</v>
      </c>
      <c r="AI22" s="8">
        <v>38.422326582471101</v>
      </c>
      <c r="AJ22" s="8">
        <v>25.372854514213557</v>
      </c>
      <c r="AK22" s="2"/>
      <c r="AL22" s="1" t="s">
        <v>22</v>
      </c>
      <c r="AM22" s="26"/>
      <c r="AN22" s="26"/>
      <c r="AO22" s="26"/>
      <c r="AP22" s="26"/>
      <c r="AQ22" s="26"/>
      <c r="AR22" s="26"/>
      <c r="AS22" s="20">
        <v>255.09999999999997</v>
      </c>
      <c r="AT22" s="21">
        <v>0.79567075262780329</v>
      </c>
      <c r="AU22" s="20">
        <v>41.080000000000005</v>
      </c>
      <c r="AV22" s="20">
        <v>0.1281307507563707</v>
      </c>
      <c r="AW22" s="20">
        <v>24.430000000000007</v>
      </c>
      <c r="AX22" s="20">
        <v>7.6198496615826117E-2</v>
      </c>
      <c r="AY22" s="20">
        <v>124.05999999999987</v>
      </c>
      <c r="AZ22" s="21">
        <v>0.57023299999999999</v>
      </c>
      <c r="BA22" s="20">
        <v>35.989999999999988</v>
      </c>
      <c r="BB22" s="20">
        <v>0.16542599999999999</v>
      </c>
      <c r="BC22" s="20">
        <v>57.509999999999977</v>
      </c>
      <c r="BD22" s="20">
        <v>0.26434099999999999</v>
      </c>
      <c r="BE22" s="20">
        <v>93.660000000000011</v>
      </c>
      <c r="BF22" s="21">
        <v>0.197349</v>
      </c>
      <c r="BG22" s="20">
        <v>119.12000000000006</v>
      </c>
      <c r="BH22" s="20">
        <v>0.250996</v>
      </c>
      <c r="BI22" s="20">
        <v>261.81000000000068</v>
      </c>
      <c r="BJ22" s="20">
        <v>0.55165500000000001</v>
      </c>
      <c r="BK22" s="20">
        <v>358.65479419268843</v>
      </c>
      <c r="BL22" s="21">
        <v>0.39841721460787805</v>
      </c>
      <c r="BM22" s="20">
        <v>188.49308206323394</v>
      </c>
      <c r="BN22" s="21">
        <v>0.20939044993816736</v>
      </c>
      <c r="BO22" s="20">
        <v>353.05116395291054</v>
      </c>
      <c r="BP22" s="21">
        <v>0.3921923354539546</v>
      </c>
      <c r="BQ22" s="20">
        <v>144.08127999999988</v>
      </c>
      <c r="BR22" s="21">
        <v>0.69181195488370872</v>
      </c>
      <c r="BS22" s="20">
        <v>42.415800000000004</v>
      </c>
      <c r="BT22" s="21">
        <v>0.20366113846265416</v>
      </c>
      <c r="BU22" s="20">
        <v>21.769456857142853</v>
      </c>
      <c r="BV22" s="21">
        <v>0.10452690665363723</v>
      </c>
      <c r="BW22" s="20">
        <v>126.50037944700446</v>
      </c>
      <c r="BX22" s="21">
        <v>0.58792242371515757</v>
      </c>
      <c r="BY22" s="20">
        <v>30.150268853008406</v>
      </c>
      <c r="BZ22" s="21">
        <v>0.14012621319567181</v>
      </c>
      <c r="CA22" s="20">
        <v>58.514438698425202</v>
      </c>
      <c r="CB22" s="21">
        <v>0.27195136308917056</v>
      </c>
      <c r="CC22" s="20">
        <v>88.073134745684101</v>
      </c>
      <c r="CD22" s="21">
        <v>0.18472976911750175</v>
      </c>
      <c r="CE22" s="20">
        <v>115.92701321022554</v>
      </c>
      <c r="CF22" s="21">
        <v>0.24315213085856421</v>
      </c>
      <c r="CG22" s="20">
        <v>272.76726839734249</v>
      </c>
      <c r="CH22" s="21">
        <v>0.57211810002393404</v>
      </c>
      <c r="CI22" s="20">
        <v>259.2718375413811</v>
      </c>
      <c r="CJ22" s="21">
        <v>0.28766873265905718</v>
      </c>
      <c r="CK22" s="20">
        <v>154.95051947375961</v>
      </c>
      <c r="CL22" s="21">
        <v>0.17192156303811701</v>
      </c>
      <c r="CM22" s="20">
        <v>487.06376867815163</v>
      </c>
      <c r="CN22" s="21">
        <v>0.54040970430282587</v>
      </c>
      <c r="CO22" s="20">
        <v>154.43111960895311</v>
      </c>
      <c r="CP22" s="21">
        <v>0.74384596039452999</v>
      </c>
      <c r="CQ22" s="20">
        <v>34.015109018019267</v>
      </c>
      <c r="CR22" s="21">
        <v>0.16384004402417285</v>
      </c>
      <c r="CS22" s="20">
        <v>19.165464964862213</v>
      </c>
      <c r="CT22" s="21">
        <v>9.2313995581297034E-2</v>
      </c>
      <c r="CU22" s="20">
        <v>63.290386625698765</v>
      </c>
      <c r="CV22" s="21">
        <v>0.29178579774094804</v>
      </c>
      <c r="CW22" s="20">
        <v>26.818499631292699</v>
      </c>
      <c r="CX22" s="21">
        <v>0.12364053573271509</v>
      </c>
      <c r="CY22" s="20">
        <v>126.79812949121485</v>
      </c>
      <c r="CZ22" s="21">
        <v>0.5845736665263368</v>
      </c>
      <c r="DA22" s="20">
        <v>41.550331306729198</v>
      </c>
      <c r="DB22" s="21">
        <v>8.7150106910710734E-2</v>
      </c>
      <c r="DC22" s="20">
        <v>94.116910824447643</v>
      </c>
      <c r="DD22" s="21">
        <v>0.19740634027454926</v>
      </c>
      <c r="DE22" s="20">
        <v>341.1001742220746</v>
      </c>
      <c r="DF22" s="21">
        <v>0.71544355281474004</v>
      </c>
      <c r="DG22" s="20">
        <v>324.59094500223563</v>
      </c>
      <c r="DH22" s="21">
        <v>0.3655900843774571</v>
      </c>
      <c r="DI22" s="20">
        <v>272.47888159436775</v>
      </c>
      <c r="DJ22" s="21">
        <v>0.30689573707138978</v>
      </c>
      <c r="DK22" s="20">
        <v>290.78506573441649</v>
      </c>
      <c r="DL22" s="21">
        <v>0.32751417855115317</v>
      </c>
      <c r="DM22" s="20">
        <v>133.92560564473416</v>
      </c>
      <c r="DN22" s="21">
        <v>0.62978646909398994</v>
      </c>
      <c r="DO22" s="20">
        <v>64.402789300609868</v>
      </c>
      <c r="DP22" s="21">
        <v>0.30285474594775569</v>
      </c>
      <c r="DQ22" s="20">
        <v>14.324007443356651</v>
      </c>
      <c r="DR22" s="21">
        <v>6.7358784958254286E-2</v>
      </c>
      <c r="DS22" s="20">
        <v>70.389259585315926</v>
      </c>
      <c r="DT22" s="21">
        <v>0.28317923162158842</v>
      </c>
      <c r="DU22" s="20">
        <v>65.921949852276441</v>
      </c>
      <c r="DV22" s="21">
        <v>0.26520703891675607</v>
      </c>
      <c r="DW22" s="20">
        <v>112.25666463368447</v>
      </c>
      <c r="DX22" s="21">
        <v>0.45161372946165551</v>
      </c>
      <c r="DY22" s="20">
        <v>120.27607977218553</v>
      </c>
      <c r="DZ22" s="21">
        <v>0.28191823939701383</v>
      </c>
      <c r="EA22" s="20">
        <v>142.15414244148141</v>
      </c>
      <c r="EB22" s="21">
        <v>0.33319880092535664</v>
      </c>
      <c r="EC22" s="20">
        <v>164.20439365737536</v>
      </c>
      <c r="ED22" s="21">
        <v>0.38488295967762959</v>
      </c>
      <c r="EE22" s="20">
        <v>397.35812784406721</v>
      </c>
      <c r="EF22" s="21">
        <v>0.44754850288747383</v>
      </c>
      <c r="EG22" s="20">
        <v>219.53541651884376</v>
      </c>
      <c r="EH22" s="21">
        <v>0.24726497360673905</v>
      </c>
      <c r="EI22" s="20">
        <v>270.96134796810895</v>
      </c>
      <c r="EJ22" s="21">
        <v>0.30518652350578718</v>
      </c>
      <c r="EK22" s="20">
        <v>169.93729677655699</v>
      </c>
      <c r="EL22" s="21">
        <v>0.79913179850154648</v>
      </c>
      <c r="EM22" s="20">
        <v>27.13056383629846</v>
      </c>
      <c r="EN22" s="21">
        <v>0.12758174152534305</v>
      </c>
      <c r="EO22" s="20">
        <v>15.584541775845311</v>
      </c>
      <c r="EP22" s="21">
        <v>7.3286459973110535E-2</v>
      </c>
      <c r="EQ22" s="20">
        <v>89.01437798550964</v>
      </c>
      <c r="ER22" s="21">
        <v>0.35810894033709595</v>
      </c>
      <c r="ES22" s="20">
        <v>55.478656866618174</v>
      </c>
      <c r="ET22" s="21">
        <v>0.22319319048731806</v>
      </c>
      <c r="EU22" s="20">
        <v>104.074839219149</v>
      </c>
      <c r="EV22" s="21">
        <v>0.41869786917558605</v>
      </c>
      <c r="EW22" s="20">
        <v>138.40645308200055</v>
      </c>
      <c r="EX22" s="21">
        <v>0.32441449412027151</v>
      </c>
      <c r="EY22" s="20">
        <v>136.92619581592714</v>
      </c>
      <c r="EZ22" s="21">
        <v>0.32094488051882653</v>
      </c>
      <c r="FA22" s="20">
        <v>151.30196697311465</v>
      </c>
      <c r="FB22" s="21">
        <v>0.35464062536090196</v>
      </c>
      <c r="FC22" s="20">
        <v>327.26591990124876</v>
      </c>
      <c r="FD22" s="21">
        <v>0.36860293582662818</v>
      </c>
      <c r="FE22" s="20">
        <v>243.81427398668677</v>
      </c>
      <c r="FF22" s="21">
        <v>0.27461049783322616</v>
      </c>
      <c r="FG22" s="20">
        <v>316.77469844308416</v>
      </c>
      <c r="FH22" s="21">
        <v>0.35678656634014555</v>
      </c>
      <c r="FI22" s="20">
        <v>129.44123440421279</v>
      </c>
      <c r="FJ22" s="21">
        <v>0.60869866951990126</v>
      </c>
      <c r="FK22" s="20">
        <v>45.940952945475921</v>
      </c>
      <c r="FL22" s="21">
        <v>0.21603778010229993</v>
      </c>
      <c r="FM22" s="20">
        <v>37.270215039011973</v>
      </c>
      <c r="FN22" s="21">
        <v>0.17526355037779873</v>
      </c>
      <c r="FO22" s="20">
        <v>75.469414101968098</v>
      </c>
      <c r="FP22" s="21">
        <v>0.30361692710268445</v>
      </c>
      <c r="FQ22" s="20">
        <v>57.341563558335075</v>
      </c>
      <c r="FR22" s="21">
        <v>0.23068774986542465</v>
      </c>
      <c r="FS22" s="20">
        <v>115.75689641097364</v>
      </c>
      <c r="FT22" s="21">
        <v>0.46569532303189093</v>
      </c>
      <c r="FU22" s="20">
        <v>122.35527139506787</v>
      </c>
      <c r="FV22" s="21">
        <v>0.28679171085370131</v>
      </c>
      <c r="FW22" s="20">
        <v>140.53175748287578</v>
      </c>
      <c r="FX22" s="21">
        <v>0.32939605051961829</v>
      </c>
      <c r="FY22" s="20">
        <v>163.74758699309857</v>
      </c>
      <c r="FZ22" s="21">
        <v>0.38381223862668035</v>
      </c>
    </row>
    <row r="23" spans="1:182" ht="15.75" thickBot="1" x14ac:dyDescent="0.3">
      <c r="A23" s="1" t="s">
        <v>24</v>
      </c>
      <c r="B23" s="1"/>
      <c r="C23" s="1"/>
      <c r="D23" s="1"/>
      <c r="E23" s="1"/>
      <c r="F23" s="1"/>
      <c r="G23" s="1"/>
      <c r="H23" s="2">
        <v>735.77402688249572</v>
      </c>
      <c r="I23" s="2">
        <v>684.01428688249575</v>
      </c>
      <c r="J23" s="2">
        <v>57.546111714285715</v>
      </c>
      <c r="K23" s="2">
        <v>177.95032539227543</v>
      </c>
      <c r="L23" s="2">
        <v>448.51784977593462</v>
      </c>
      <c r="M23" s="2">
        <v>51.759740000000008</v>
      </c>
      <c r="N23" s="2">
        <v>724.72353052112373</v>
      </c>
      <c r="O23" s="2">
        <v>687.13874007595086</v>
      </c>
      <c r="P23" s="2">
        <v>60.829299716070793</v>
      </c>
      <c r="Q23" s="2">
        <v>177.95032539227552</v>
      </c>
      <c r="R23" s="2">
        <v>448.35911496760457</v>
      </c>
      <c r="S23" s="2">
        <v>37.584790445172864</v>
      </c>
      <c r="T23" s="9"/>
      <c r="U23" s="2">
        <v>696.45731756069472</v>
      </c>
      <c r="V23" s="8">
        <v>86.425068358639749</v>
      </c>
      <c r="W23" s="8">
        <v>209.32507924431931</v>
      </c>
      <c r="X23" s="8">
        <v>400.70716995773574</v>
      </c>
      <c r="Y23" s="9"/>
      <c r="Z23" s="9"/>
      <c r="AA23" s="2">
        <v>694.34771428871136</v>
      </c>
      <c r="AB23" s="8">
        <v>84.315465086656133</v>
      </c>
      <c r="AC23" s="8">
        <v>209.32507924431928</v>
      </c>
      <c r="AD23" s="8">
        <v>400.70716995773597</v>
      </c>
      <c r="AE23" s="2"/>
      <c r="AF23" s="9"/>
      <c r="AG23" s="2">
        <v>694.99976428871139</v>
      </c>
      <c r="AH23" s="8">
        <v>84.967515086656107</v>
      </c>
      <c r="AI23" s="8">
        <v>209.32507924431928</v>
      </c>
      <c r="AJ23" s="8">
        <v>400.70716995773603</v>
      </c>
      <c r="AK23" s="2"/>
      <c r="AL23" s="1" t="s">
        <v>23</v>
      </c>
      <c r="AM23" s="26"/>
      <c r="AN23" s="26"/>
      <c r="AO23" s="26"/>
      <c r="AP23" s="26"/>
      <c r="AQ23" s="26"/>
      <c r="AR23" s="26"/>
      <c r="AS23" s="20">
        <v>9.92</v>
      </c>
      <c r="AT23" s="21">
        <v>0.75037821482602118</v>
      </c>
      <c r="AU23" s="20">
        <v>2.4499999999999997</v>
      </c>
      <c r="AV23" s="20">
        <v>0.18532526475037822</v>
      </c>
      <c r="AW23" s="20">
        <v>0.85</v>
      </c>
      <c r="AX23" s="20">
        <v>6.4296520423600609E-2</v>
      </c>
      <c r="AY23" s="20">
        <v>9.0499999999999972</v>
      </c>
      <c r="AZ23" s="21">
        <v>0.52191500000000002</v>
      </c>
      <c r="BA23" s="20">
        <v>3.2200000000000006</v>
      </c>
      <c r="BB23" s="20">
        <v>0.185698</v>
      </c>
      <c r="BC23" s="20">
        <v>5.0699999999999994</v>
      </c>
      <c r="BD23" s="20">
        <v>0.29238799999999998</v>
      </c>
      <c r="BE23" s="20">
        <v>10.730000000000004</v>
      </c>
      <c r="BF23" s="21">
        <v>0.27979100000000001</v>
      </c>
      <c r="BG23" s="20">
        <v>9.0399999999999991</v>
      </c>
      <c r="BH23" s="20">
        <v>0.23572399999999999</v>
      </c>
      <c r="BI23" s="20">
        <v>18.580000000000009</v>
      </c>
      <c r="BJ23" s="20">
        <v>0.484485</v>
      </c>
      <c r="BK23" s="20">
        <v>25.830590142734703</v>
      </c>
      <c r="BL23" s="21">
        <v>0.37926597902899056</v>
      </c>
      <c r="BM23" s="20">
        <v>11.23971390935111</v>
      </c>
      <c r="BN23" s="21">
        <v>0.16503072815139722</v>
      </c>
      <c r="BO23" s="20">
        <v>31.036490574911959</v>
      </c>
      <c r="BP23" s="21">
        <v>0.45570329281961225</v>
      </c>
      <c r="BQ23" s="20">
        <v>9.3703500000000002</v>
      </c>
      <c r="BR23" s="21">
        <v>0.76741082964249285</v>
      </c>
      <c r="BS23" s="20">
        <v>2.2416600000000004</v>
      </c>
      <c r="BT23" s="21">
        <v>0.18358696957705858</v>
      </c>
      <c r="BU23" s="20">
        <v>0.59833371428571436</v>
      </c>
      <c r="BV23" s="21">
        <v>4.9002200780448368E-2</v>
      </c>
      <c r="BW23" s="20">
        <v>11.509018993131683</v>
      </c>
      <c r="BX23" s="21">
        <v>0.35699337891791849</v>
      </c>
      <c r="BY23" s="20">
        <v>2.9139366978478867</v>
      </c>
      <c r="BZ23" s="21">
        <v>9.0386166565407502E-2</v>
      </c>
      <c r="CA23" s="20">
        <v>17.815790663411182</v>
      </c>
      <c r="CB23" s="21">
        <v>0.55262045451667385</v>
      </c>
      <c r="CC23" s="20">
        <v>4.9512211496030183</v>
      </c>
      <c r="CD23" s="21">
        <v>0.20928577991990727</v>
      </c>
      <c r="CE23" s="20">
        <v>6.0841172115032229</v>
      </c>
      <c r="CF23" s="21">
        <v>0.25717276147838319</v>
      </c>
      <c r="CG23" s="20">
        <v>12.62236619721506</v>
      </c>
      <c r="CH23" s="21">
        <v>0.53354145860170954</v>
      </c>
      <c r="CI23" s="20">
        <v>15.511844843253748</v>
      </c>
      <c r="CJ23" s="21">
        <v>0.2692275578992292</v>
      </c>
      <c r="CK23" s="20">
        <v>9.1142943096806945</v>
      </c>
      <c r="CL23" s="21">
        <v>0.15819002986207434</v>
      </c>
      <c r="CM23" s="20">
        <v>32.98997178419247</v>
      </c>
      <c r="CN23" s="21">
        <v>0.57258241223869644</v>
      </c>
      <c r="CO23" s="20">
        <v>1.2134658542953938</v>
      </c>
      <c r="CP23" s="21">
        <v>0.70564288119000806</v>
      </c>
      <c r="CQ23" s="20">
        <v>0.26447603547949355</v>
      </c>
      <c r="CR23" s="21">
        <v>0.15379553616679714</v>
      </c>
      <c r="CS23" s="20">
        <v>0.24171813463999026</v>
      </c>
      <c r="CT23" s="21">
        <v>0.14056158264319485</v>
      </c>
      <c r="CU23" s="20">
        <v>9.3471578393553347</v>
      </c>
      <c r="CV23" s="21">
        <v>0.2899355246821595</v>
      </c>
      <c r="CW23" s="20">
        <v>2.7657010626979788</v>
      </c>
      <c r="CX23" s="21">
        <v>8.5788108268710833E-2</v>
      </c>
      <c r="CY23" s="20">
        <v>20.125887452337423</v>
      </c>
      <c r="CZ23" s="21">
        <v>0.6242763670491297</v>
      </c>
      <c r="DA23" s="20">
        <v>4.9512211496030183</v>
      </c>
      <c r="DB23" s="21">
        <v>0.20928577991990727</v>
      </c>
      <c r="DC23" s="20">
        <v>6.0841172115032229</v>
      </c>
      <c r="DD23" s="21">
        <v>0.25717276147838319</v>
      </c>
      <c r="DE23" s="20">
        <v>12.62236619721506</v>
      </c>
      <c r="DF23" s="21">
        <v>0.53354145860170954</v>
      </c>
      <c r="DG23" s="20">
        <v>36.634330451396245</v>
      </c>
      <c r="DH23" s="21">
        <v>0.48660886098125039</v>
      </c>
      <c r="DI23" s="20">
        <v>12.187304410067537</v>
      </c>
      <c r="DJ23" s="21">
        <v>0.16188231760596314</v>
      </c>
      <c r="DK23" s="20">
        <v>26.463328872083618</v>
      </c>
      <c r="DL23" s="21">
        <v>0.35150882141278644</v>
      </c>
      <c r="DM23" s="20">
        <v>9.7437626225911735</v>
      </c>
      <c r="DN23" s="21">
        <v>0.84803715879969721</v>
      </c>
      <c r="DO23" s="20">
        <v>1.2292200160015683</v>
      </c>
      <c r="DP23" s="21">
        <v>0.1069837485052027</v>
      </c>
      <c r="DQ23" s="20">
        <v>0.51679999827000001</v>
      </c>
      <c r="DR23" s="21">
        <v>4.4979092695100018E-2</v>
      </c>
      <c r="DS23" s="20">
        <v>14.701539036615745</v>
      </c>
      <c r="DT23" s="21">
        <v>0.38263010973736372</v>
      </c>
      <c r="DU23" s="20">
        <v>7.0030972672554581</v>
      </c>
      <c r="DV23" s="21">
        <v>0.1822663511077017</v>
      </c>
      <c r="DW23" s="20">
        <v>16.717690278599893</v>
      </c>
      <c r="DX23" s="21">
        <v>0.43510353915493444</v>
      </c>
      <c r="DY23" s="20">
        <v>12.189028792189326</v>
      </c>
      <c r="DZ23" s="21">
        <v>0.48039643254806758</v>
      </c>
      <c r="EA23" s="20">
        <v>3.9549871268105088</v>
      </c>
      <c r="EB23" s="21">
        <v>0.15587474103849741</v>
      </c>
      <c r="EC23" s="20">
        <v>9.2288385952137268</v>
      </c>
      <c r="ED23" s="21">
        <v>0.36372882641343507</v>
      </c>
      <c r="EE23" s="20">
        <v>29.184859558190816</v>
      </c>
      <c r="EF23" s="21">
        <v>0.39354535206815128</v>
      </c>
      <c r="EG23" s="20">
        <v>20.32015904383907</v>
      </c>
      <c r="EH23" s="21">
        <v>0.27400865606509728</v>
      </c>
      <c r="EI23" s="20">
        <v>24.65380300472815</v>
      </c>
      <c r="EJ23" s="21">
        <v>0.33244599186675139</v>
      </c>
      <c r="EK23" s="20">
        <v>7.1018722034378081</v>
      </c>
      <c r="EL23" s="21">
        <v>0.68526809633495522</v>
      </c>
      <c r="EM23" s="20">
        <v>2.7357113093435688</v>
      </c>
      <c r="EN23" s="21">
        <v>0.26397203827018884</v>
      </c>
      <c r="EO23" s="20">
        <v>0.52605699729199995</v>
      </c>
      <c r="EP23" s="21">
        <v>5.0759865394855858E-2</v>
      </c>
      <c r="EQ23" s="20">
        <v>11.006551843282315</v>
      </c>
      <c r="ER23" s="21">
        <v>0.28646239887783592</v>
      </c>
      <c r="ES23" s="20">
        <v>12.836940568160125</v>
      </c>
      <c r="ET23" s="21">
        <v>0.3341010737755935</v>
      </c>
      <c r="EU23" s="20">
        <v>14.578834171028658</v>
      </c>
      <c r="EV23" s="21">
        <v>0.37943652734657052</v>
      </c>
      <c r="EW23" s="20">
        <v>11.076435511470692</v>
      </c>
      <c r="EX23" s="21">
        <v>0.43654668438136551</v>
      </c>
      <c r="EY23" s="20">
        <v>4.7475071663353763</v>
      </c>
      <c r="EZ23" s="21">
        <v>0.18710969881910142</v>
      </c>
      <c r="FA23" s="20">
        <v>9.5489118364074912</v>
      </c>
      <c r="FB23" s="21">
        <v>0.3763436167995331</v>
      </c>
      <c r="FC23" s="20">
        <v>28.976306015772415</v>
      </c>
      <c r="FD23" s="21">
        <v>0.39114766920633814</v>
      </c>
      <c r="FE23" s="20">
        <v>20.465243268002109</v>
      </c>
      <c r="FF23" s="21">
        <v>0.2762578570112586</v>
      </c>
      <c r="FG23" s="20">
        <v>24.63867232298351</v>
      </c>
      <c r="FH23" s="21">
        <v>0.33259447378240331</v>
      </c>
      <c r="FI23" s="20">
        <v>7.3364696708198069</v>
      </c>
      <c r="FJ23" s="21">
        <v>0.71331461102504368</v>
      </c>
      <c r="FK23" s="20">
        <v>1.0772024022425686</v>
      </c>
      <c r="FL23" s="21">
        <v>0.10473487208801316</v>
      </c>
      <c r="FM23" s="20">
        <v>1.8713684370110004</v>
      </c>
      <c r="FN23" s="21">
        <v>0.18195051688694316</v>
      </c>
      <c r="FO23" s="20">
        <v>11.296394104157015</v>
      </c>
      <c r="FP23" s="21">
        <v>0.29400598841691739</v>
      </c>
      <c r="FQ23" s="20">
        <v>14.504087060692365</v>
      </c>
      <c r="FR23" s="21">
        <v>0.37749111911690869</v>
      </c>
      <c r="FS23" s="20">
        <v>12.621845417621717</v>
      </c>
      <c r="FT23" s="21">
        <v>0.32850289246617387</v>
      </c>
      <c r="FU23" s="20">
        <v>10.343442240795591</v>
      </c>
      <c r="FV23" s="21">
        <v>0.40765780748087777</v>
      </c>
      <c r="FW23" s="20">
        <v>4.8839538050671756</v>
      </c>
      <c r="FX23" s="21">
        <v>0.19248736094440005</v>
      </c>
      <c r="FY23" s="20">
        <v>10.145458468350792</v>
      </c>
      <c r="FZ23" s="21">
        <v>0.39985483157472224</v>
      </c>
    </row>
    <row r="24" spans="1:182" ht="15.75" thickBot="1" x14ac:dyDescent="0.3">
      <c r="A24" s="1" t="s">
        <v>25</v>
      </c>
      <c r="B24" s="1"/>
      <c r="C24" s="1"/>
      <c r="D24" s="1"/>
      <c r="E24" s="1"/>
      <c r="F24" s="1"/>
      <c r="G24" s="1"/>
      <c r="H24" s="2">
        <v>1086.6967263711535</v>
      </c>
      <c r="I24" s="2">
        <v>1076.5325763711535</v>
      </c>
      <c r="J24" s="2">
        <v>100.45120599999997</v>
      </c>
      <c r="K24" s="2">
        <v>161.74524800716802</v>
      </c>
      <c r="L24" s="2">
        <v>814.3361223639854</v>
      </c>
      <c r="M24" s="2">
        <v>10.164149999999999</v>
      </c>
      <c r="N24" s="2">
        <v>1070.1056448060292</v>
      </c>
      <c r="O24" s="2">
        <v>1058.3443616956679</v>
      </c>
      <c r="P24" s="2">
        <v>82.262991324512541</v>
      </c>
      <c r="Q24" s="2">
        <v>161.74524800716785</v>
      </c>
      <c r="R24" s="2">
        <v>814.33612236398744</v>
      </c>
      <c r="S24" s="2">
        <v>11.761283110361337</v>
      </c>
      <c r="T24" s="9"/>
      <c r="U24" s="2">
        <v>1063.9380745233066</v>
      </c>
      <c r="V24" s="8">
        <v>105.63868147055277</v>
      </c>
      <c r="W24" s="8">
        <v>171.60496741024582</v>
      </c>
      <c r="X24" s="8">
        <v>786.69442564250812</v>
      </c>
      <c r="Y24" s="9"/>
      <c r="Z24" s="9"/>
      <c r="AA24" s="2">
        <v>1063.938074523307</v>
      </c>
      <c r="AB24" s="8">
        <v>105.6386814705528</v>
      </c>
      <c r="AC24" s="8">
        <v>171.60496741024588</v>
      </c>
      <c r="AD24" s="8">
        <v>786.69442564250835</v>
      </c>
      <c r="AE24" s="2"/>
      <c r="AF24" s="9"/>
      <c r="AG24" s="2">
        <v>1063.938074523307</v>
      </c>
      <c r="AH24" s="8">
        <v>105.63868147055284</v>
      </c>
      <c r="AI24" s="8">
        <v>171.60496741024588</v>
      </c>
      <c r="AJ24" s="8">
        <v>786.69442564250824</v>
      </c>
      <c r="AK24" s="2"/>
      <c r="AL24" s="1" t="s">
        <v>24</v>
      </c>
      <c r="AM24" s="26"/>
      <c r="AN24" s="26"/>
      <c r="AO24" s="26"/>
      <c r="AP24" s="26"/>
      <c r="AQ24" s="26"/>
      <c r="AR24" s="26"/>
      <c r="AS24" s="20">
        <v>46.450000000000017</v>
      </c>
      <c r="AT24" s="21">
        <v>0.41647987088675709</v>
      </c>
      <c r="AU24" s="20">
        <v>38.669999999999987</v>
      </c>
      <c r="AV24" s="20">
        <v>0.34672285483726339</v>
      </c>
      <c r="AW24" s="20">
        <v>26.410000000000004</v>
      </c>
      <c r="AX24" s="20">
        <v>0.23679727427597957</v>
      </c>
      <c r="AY24" s="20">
        <v>99.970000000000141</v>
      </c>
      <c r="AZ24" s="21">
        <v>0.64305900000000005</v>
      </c>
      <c r="BA24" s="20">
        <v>20.490000000000006</v>
      </c>
      <c r="BB24" s="20">
        <v>0.131802</v>
      </c>
      <c r="BC24" s="20">
        <v>35.000000000000028</v>
      </c>
      <c r="BD24" s="20">
        <v>0.225138</v>
      </c>
      <c r="BE24" s="20">
        <v>86.759999999999991</v>
      </c>
      <c r="BF24" s="21">
        <v>0.185056</v>
      </c>
      <c r="BG24" s="20">
        <v>114.05000000000034</v>
      </c>
      <c r="BH24" s="20">
        <v>0.24326500000000001</v>
      </c>
      <c r="BI24" s="20">
        <v>268.02000000000174</v>
      </c>
      <c r="BJ24" s="20">
        <v>0.57167800000000002</v>
      </c>
      <c r="BK24" s="20">
        <v>212.20552665453735</v>
      </c>
      <c r="BL24" s="21">
        <v>0.31023551806453914</v>
      </c>
      <c r="BM24" s="20">
        <v>138.91724776888029</v>
      </c>
      <c r="BN24" s="21">
        <v>0.20309114945832171</v>
      </c>
      <c r="BO24" s="20">
        <v>332.89151245907806</v>
      </c>
      <c r="BP24" s="21">
        <v>0.48667333247713912</v>
      </c>
      <c r="BQ24" s="20">
        <v>33.529700000000005</v>
      </c>
      <c r="BR24" s="21">
        <v>0.58265795900292461</v>
      </c>
      <c r="BS24" s="20">
        <v>8.8970099999999981</v>
      </c>
      <c r="BT24" s="21">
        <v>0.15460662301865535</v>
      </c>
      <c r="BU24" s="20">
        <v>15.119401714285717</v>
      </c>
      <c r="BV24" s="21">
        <v>0.26273541797842015</v>
      </c>
      <c r="BW24" s="20">
        <v>114.12307208270113</v>
      </c>
      <c r="BX24" s="21">
        <v>0.64131982805385224</v>
      </c>
      <c r="BY24" s="20">
        <v>23.382885976278988</v>
      </c>
      <c r="BZ24" s="21">
        <v>0.13140119819805626</v>
      </c>
      <c r="CA24" s="20">
        <v>40.44436733329529</v>
      </c>
      <c r="CB24" s="21">
        <v>0.22727897374809139</v>
      </c>
      <c r="CC24" s="20">
        <v>64.552754571836232</v>
      </c>
      <c r="CD24" s="21">
        <v>0.14392460546237959</v>
      </c>
      <c r="CE24" s="20">
        <v>106.63735179260131</v>
      </c>
      <c r="CF24" s="21">
        <v>0.23775497863880773</v>
      </c>
      <c r="CG24" s="20">
        <v>277.32774341149707</v>
      </c>
      <c r="CH24" s="21">
        <v>0.61832041589881259</v>
      </c>
      <c r="CI24" s="20">
        <v>166.71294547167525</v>
      </c>
      <c r="CJ24" s="21">
        <v>0.24261904583235713</v>
      </c>
      <c r="CK24" s="20">
        <v>166.62386131178621</v>
      </c>
      <c r="CL24" s="21">
        <v>0.24248940074804826</v>
      </c>
      <c r="CM24" s="20">
        <v>353.80193329248937</v>
      </c>
      <c r="CN24" s="21">
        <v>0.51489155341959458</v>
      </c>
      <c r="CO24" s="20">
        <v>34.740875250366393</v>
      </c>
      <c r="CP24" s="21">
        <v>0.57112074958160386</v>
      </c>
      <c r="CQ24" s="20">
        <v>15.36089574022941</v>
      </c>
      <c r="CR24" s="21">
        <v>0.2525246190886386</v>
      </c>
      <c r="CS24" s="20">
        <v>10.727528725474988</v>
      </c>
      <c r="CT24" s="21">
        <v>0.17635463132975751</v>
      </c>
      <c r="CU24" s="20">
        <v>75.490380313406732</v>
      </c>
      <c r="CV24" s="21">
        <v>0.42422164807507357</v>
      </c>
      <c r="CW24" s="20">
        <v>44.438360929575055</v>
      </c>
      <c r="CX24" s="21">
        <v>0.24972340360499301</v>
      </c>
      <c r="CY24" s="20">
        <v>58.02158414929373</v>
      </c>
      <c r="CZ24" s="21">
        <v>0.32605494831993342</v>
      </c>
      <c r="DA24" s="20">
        <v>56.481689907902151</v>
      </c>
      <c r="DB24" s="21">
        <v>0.12597422026757088</v>
      </c>
      <c r="DC24" s="20">
        <v>106.82460464198175</v>
      </c>
      <c r="DD24" s="21">
        <v>0.23825679254831295</v>
      </c>
      <c r="DE24" s="20">
        <v>285.05282041772068</v>
      </c>
      <c r="DF24" s="21">
        <v>0.63576898718411623</v>
      </c>
      <c r="DG24" s="20">
        <v>223.71677422365269</v>
      </c>
      <c r="DH24" s="21">
        <v>0.32122108359376417</v>
      </c>
      <c r="DI24" s="20">
        <v>106.66098174183813</v>
      </c>
      <c r="DJ24" s="21">
        <v>0.15314790878414866</v>
      </c>
      <c r="DK24" s="20">
        <v>366.07956159520398</v>
      </c>
      <c r="DL24" s="21">
        <v>0.52563100762208725</v>
      </c>
      <c r="DM24" s="20">
        <v>52.174979754634869</v>
      </c>
      <c r="DN24" s="21">
        <v>0.60370192058308092</v>
      </c>
      <c r="DO24" s="20">
        <v>22.964447144122026</v>
      </c>
      <c r="DP24" s="21">
        <v>0.26571511692447869</v>
      </c>
      <c r="DQ24" s="20">
        <v>11.285641459882854</v>
      </c>
      <c r="DR24" s="21">
        <v>0.13058296249244042</v>
      </c>
      <c r="DS24" s="20">
        <v>81.177434137353487</v>
      </c>
      <c r="DT24" s="21">
        <v>0.38780558177935809</v>
      </c>
      <c r="DU24" s="20">
        <v>54.061733691995471</v>
      </c>
      <c r="DV24" s="21">
        <v>0.25826687316762403</v>
      </c>
      <c r="DW24" s="20">
        <v>74.085911414970354</v>
      </c>
      <c r="DX24" s="21">
        <v>0.35392754505301782</v>
      </c>
      <c r="DY24" s="20">
        <v>90.364360331664329</v>
      </c>
      <c r="DZ24" s="21">
        <v>0.22551221217527861</v>
      </c>
      <c r="EA24" s="20">
        <v>29.634800905720631</v>
      </c>
      <c r="EB24" s="21">
        <v>7.3956253163242225E-2</v>
      </c>
      <c r="EC24" s="20">
        <v>280.70800872035079</v>
      </c>
      <c r="ED24" s="21">
        <v>0.70053153466147922</v>
      </c>
      <c r="EE24" s="20">
        <v>202.15773124463635</v>
      </c>
      <c r="EF24" s="21">
        <v>0.29114768736831864</v>
      </c>
      <c r="EG24" s="20">
        <v>120.61656752537064</v>
      </c>
      <c r="EH24" s="21">
        <v>0.17371205383592289</v>
      </c>
      <c r="EI24" s="20">
        <v>371.57341551870445</v>
      </c>
      <c r="EJ24" s="21">
        <v>0.53514025879575855</v>
      </c>
      <c r="EK24" s="20">
        <v>45.025155170250819</v>
      </c>
      <c r="EL24" s="21">
        <v>0.53400826436734627</v>
      </c>
      <c r="EM24" s="20">
        <v>24.06424964643972</v>
      </c>
      <c r="EN24" s="21">
        <v>0.2854073048367512</v>
      </c>
      <c r="EO24" s="20">
        <v>15.226060269965586</v>
      </c>
      <c r="EP24" s="21">
        <v>0.18058443079590247</v>
      </c>
      <c r="EQ24" s="20">
        <v>76.481184286523714</v>
      </c>
      <c r="ER24" s="21">
        <v>0.36537038257731497</v>
      </c>
      <c r="ES24" s="20">
        <v>62.084070436444129</v>
      </c>
      <c r="ET24" s="21">
        <v>0.29659164903017221</v>
      </c>
      <c r="EU24" s="20">
        <v>70.759824521351462</v>
      </c>
      <c r="EV24" s="21">
        <v>0.33803796839251293</v>
      </c>
      <c r="EW24" s="20">
        <v>80.651391787861812</v>
      </c>
      <c r="EX24" s="21">
        <v>0.20127264455080354</v>
      </c>
      <c r="EY24" s="20">
        <v>34.468247442486785</v>
      </c>
      <c r="EZ24" s="21">
        <v>8.601854428040874E-2</v>
      </c>
      <c r="FA24" s="20">
        <v>285.58753072738739</v>
      </c>
      <c r="FB24" s="21">
        <v>0.7127088111687877</v>
      </c>
      <c r="FC24" s="20">
        <v>212.35965287837374</v>
      </c>
      <c r="FD24" s="21">
        <v>0.30555356100834152</v>
      </c>
      <c r="FE24" s="20">
        <v>112.18557000880719</v>
      </c>
      <c r="FF24" s="21">
        <v>0.16141814108904351</v>
      </c>
      <c r="FG24" s="20">
        <v>370.45454140153049</v>
      </c>
      <c r="FH24" s="21">
        <v>0.53302829790261508</v>
      </c>
      <c r="FI24" s="20">
        <v>56.906628708972185</v>
      </c>
      <c r="FJ24" s="21">
        <v>0.66974570988612092</v>
      </c>
      <c r="FK24" s="20">
        <v>9.214808580407345</v>
      </c>
      <c r="FL24" s="21">
        <v>0.10845096000523738</v>
      </c>
      <c r="FM24" s="20">
        <v>18.846077797276585</v>
      </c>
      <c r="FN24" s="21">
        <v>0.22180333010864178</v>
      </c>
      <c r="FO24" s="20">
        <v>81.142693294446275</v>
      </c>
      <c r="FP24" s="21">
        <v>0.38763961579461981</v>
      </c>
      <c r="FQ24" s="20">
        <v>59.250995851108144</v>
      </c>
      <c r="FR24" s="21">
        <v>0.28305731957684716</v>
      </c>
      <c r="FS24" s="20">
        <v>68.931390098764851</v>
      </c>
      <c r="FT24" s="21">
        <v>0.32930306462853293</v>
      </c>
      <c r="FU24" s="20">
        <v>74.31033087495527</v>
      </c>
      <c r="FV24" s="21">
        <v>0.18544796910620051</v>
      </c>
      <c r="FW24" s="20">
        <v>43.719765577291689</v>
      </c>
      <c r="FX24" s="21">
        <v>0.10910652180719144</v>
      </c>
      <c r="FY24" s="20">
        <v>282.67707350548903</v>
      </c>
      <c r="FZ24" s="21">
        <v>0.70544550908660797</v>
      </c>
    </row>
    <row r="25" spans="1:182" ht="15.75" thickBot="1" x14ac:dyDescent="0.3">
      <c r="A25" s="3" t="s">
        <v>26</v>
      </c>
      <c r="B25" s="3"/>
      <c r="C25" s="3"/>
      <c r="D25" s="3"/>
      <c r="E25" s="3"/>
      <c r="F25" s="3"/>
      <c r="G25" s="3"/>
      <c r="H25" s="4">
        <v>15559.556275146053</v>
      </c>
      <c r="I25" s="4">
        <v>14529.49735514605</v>
      </c>
      <c r="J25" s="4">
        <v>2690.2543925714285</v>
      </c>
      <c r="K25" s="4">
        <v>3549.4889596144067</v>
      </c>
      <c r="L25" s="4">
        <v>8289.7540029602169</v>
      </c>
      <c r="M25" s="4">
        <v>1030.0589199999999</v>
      </c>
      <c r="N25" s="4">
        <v>15275.789660143049</v>
      </c>
      <c r="O25" s="4">
        <v>14396.236056368729</v>
      </c>
      <c r="P25" s="4">
        <v>2522.4832847990083</v>
      </c>
      <c r="Q25" s="4">
        <v>3556.837220434395</v>
      </c>
      <c r="R25" s="4">
        <v>8316.9155511353256</v>
      </c>
      <c r="S25" s="4">
        <v>879.55360377431816</v>
      </c>
      <c r="T25" s="4">
        <v>0</v>
      </c>
      <c r="U25" s="4">
        <v>14872.928450990747</v>
      </c>
      <c r="V25" s="4">
        <v>2894.4595577202194</v>
      </c>
      <c r="W25" s="4">
        <v>4091.995006919562</v>
      </c>
      <c r="X25" s="4">
        <v>7886.4738863509665</v>
      </c>
      <c r="Y25" s="4"/>
      <c r="Z25" s="4">
        <v>0</v>
      </c>
      <c r="AA25" s="4">
        <v>14801.058450990744</v>
      </c>
      <c r="AB25" s="4">
        <v>2822.5895577202191</v>
      </c>
      <c r="AC25" s="4">
        <v>4091.995006919562</v>
      </c>
      <c r="AD25" s="4">
        <v>7886.4738863509647</v>
      </c>
      <c r="AE25" s="4"/>
      <c r="AF25" s="4">
        <v>0</v>
      </c>
      <c r="AG25" s="4">
        <v>14781.41845099075</v>
      </c>
      <c r="AH25" s="4">
        <v>2802.9495577202188</v>
      </c>
      <c r="AI25" s="4">
        <v>4091.9950069195625</v>
      </c>
      <c r="AJ25" s="4">
        <v>7886.4738863509665</v>
      </c>
      <c r="AK25" s="4"/>
      <c r="AL25" s="1" t="s">
        <v>25</v>
      </c>
      <c r="AM25" s="27"/>
      <c r="AN25" s="27"/>
      <c r="AO25" s="27"/>
      <c r="AP25" s="27"/>
      <c r="AQ25" s="27"/>
      <c r="AR25" s="27"/>
      <c r="AS25" s="20">
        <v>79.300000000000011</v>
      </c>
      <c r="AT25" s="21">
        <v>0.74237034263246593</v>
      </c>
      <c r="AU25" s="20">
        <v>4.9600000000000009</v>
      </c>
      <c r="AV25" s="20">
        <v>4.6433252199962562E-2</v>
      </c>
      <c r="AW25" s="20">
        <v>22.559999999999988</v>
      </c>
      <c r="AX25" s="20">
        <v>0.21119640516757149</v>
      </c>
      <c r="AY25" s="20">
        <v>103.76000000000009</v>
      </c>
      <c r="AZ25" s="21">
        <v>0.59427300000000005</v>
      </c>
      <c r="BA25" s="20">
        <v>29.08</v>
      </c>
      <c r="BB25" s="20">
        <v>0.16655200000000001</v>
      </c>
      <c r="BC25" s="20">
        <v>41.759999999999948</v>
      </c>
      <c r="BD25" s="20">
        <v>0.239175</v>
      </c>
      <c r="BE25" s="20">
        <v>88.990000000000137</v>
      </c>
      <c r="BF25" s="21">
        <v>0.112485</v>
      </c>
      <c r="BG25" s="20">
        <v>225.34000000000336</v>
      </c>
      <c r="BH25" s="20">
        <v>0.284833</v>
      </c>
      <c r="BI25" s="20">
        <v>476.79999999999558</v>
      </c>
      <c r="BJ25" s="20">
        <v>0.60268200000000005</v>
      </c>
      <c r="BK25" s="20">
        <v>260.97538668526647</v>
      </c>
      <c r="BL25" s="21">
        <v>0.24242219177888644</v>
      </c>
      <c r="BM25" s="20">
        <v>260.07375116761426</v>
      </c>
      <c r="BN25" s="21">
        <v>0.24158465510099833</v>
      </c>
      <c r="BO25" s="20">
        <v>555.48343851827269</v>
      </c>
      <c r="BP25" s="21">
        <v>0.51599315312011518</v>
      </c>
      <c r="BQ25" s="20">
        <v>60.260099999999973</v>
      </c>
      <c r="BR25" s="21">
        <v>0.59989424119009571</v>
      </c>
      <c r="BS25" s="20">
        <v>9.1006100000000014</v>
      </c>
      <c r="BT25" s="21">
        <v>9.059731945876294E-2</v>
      </c>
      <c r="BU25" s="20">
        <v>31.090495999999998</v>
      </c>
      <c r="BV25" s="21">
        <v>0.30950843935114136</v>
      </c>
      <c r="BW25" s="20">
        <v>113.75476996051491</v>
      </c>
      <c r="BX25" s="21">
        <v>0.70329590119070251</v>
      </c>
      <c r="BY25" s="20">
        <v>22.583394780152922</v>
      </c>
      <c r="BZ25" s="21">
        <v>0.13962323504646085</v>
      </c>
      <c r="CA25" s="20">
        <v>25.407083266500202</v>
      </c>
      <c r="CB25" s="21">
        <v>0.15708086376283675</v>
      </c>
      <c r="CC25" s="20">
        <v>86.960516724751599</v>
      </c>
      <c r="CD25" s="21">
        <v>0.10678700641733621</v>
      </c>
      <c r="CE25" s="20">
        <v>228.38974638746132</v>
      </c>
      <c r="CF25" s="21">
        <v>0.28046127405530652</v>
      </c>
      <c r="CG25" s="20">
        <v>498.98585925177247</v>
      </c>
      <c r="CH25" s="21">
        <v>0.6127517195273573</v>
      </c>
      <c r="CI25" s="20">
        <v>195.29147367673772</v>
      </c>
      <c r="CJ25" s="21">
        <v>0.1845254538549663</v>
      </c>
      <c r="CK25" s="20">
        <v>275.95219146323842</v>
      </c>
      <c r="CL25" s="21">
        <v>0.2607395111182062</v>
      </c>
      <c r="CM25" s="20">
        <v>587.10069655569168</v>
      </c>
      <c r="CN25" s="21">
        <v>0.55473503502682742</v>
      </c>
      <c r="CO25" s="20">
        <v>60.266639648652998</v>
      </c>
      <c r="CP25" s="21">
        <v>0.73260938701963885</v>
      </c>
      <c r="CQ25" s="20">
        <v>8.8769975912896673</v>
      </c>
      <c r="CR25" s="21">
        <v>0.10790997808809949</v>
      </c>
      <c r="CS25" s="20">
        <v>13.119354084569872</v>
      </c>
      <c r="CT25" s="21">
        <v>0.15948063489226166</v>
      </c>
      <c r="CU25" s="20">
        <v>67.209070661039462</v>
      </c>
      <c r="CV25" s="21">
        <v>0.41552423634764868</v>
      </c>
      <c r="CW25" s="20">
        <v>38.771103419944147</v>
      </c>
      <c r="CX25" s="21">
        <v>0.23970474494697971</v>
      </c>
      <c r="CY25" s="20">
        <v>55.765073926184236</v>
      </c>
      <c r="CZ25" s="21">
        <v>0.34477101870537163</v>
      </c>
      <c r="DA25" s="20">
        <v>67.815763367045264</v>
      </c>
      <c r="DB25" s="21">
        <v>8.327736115914719E-2</v>
      </c>
      <c r="DC25" s="20">
        <v>228.3040904520046</v>
      </c>
      <c r="DD25" s="21">
        <v>0.28035608906706277</v>
      </c>
      <c r="DE25" s="20">
        <v>518.21626854493763</v>
      </c>
      <c r="DF25" s="21">
        <v>0.63636654977379015</v>
      </c>
      <c r="DG25" s="20">
        <v>288.20253557586608</v>
      </c>
      <c r="DH25" s="21">
        <v>0.27088281026599609</v>
      </c>
      <c r="DI25" s="20">
        <v>109.73524350293674</v>
      </c>
      <c r="DJ25" s="21">
        <v>0.10314063020265836</v>
      </c>
      <c r="DK25" s="20">
        <v>666.00029544450388</v>
      </c>
      <c r="DL25" s="21">
        <v>0.62597655953134568</v>
      </c>
      <c r="DM25" s="20">
        <v>63.898479002572863</v>
      </c>
      <c r="DN25" s="21">
        <v>0.6048776651986596</v>
      </c>
      <c r="DO25" s="20">
        <v>21.111475726427685</v>
      </c>
      <c r="DP25" s="21">
        <v>0.19984607373495664</v>
      </c>
      <c r="DQ25" s="20">
        <v>20.628726741552221</v>
      </c>
      <c r="DR25" s="21">
        <v>0.19527626106638377</v>
      </c>
      <c r="DS25" s="20">
        <v>74.700167355043931</v>
      </c>
      <c r="DT25" s="21">
        <v>0.43530305959304005</v>
      </c>
      <c r="DU25" s="20">
        <v>47.093484218773682</v>
      </c>
      <c r="DV25" s="21">
        <v>0.27442960964055357</v>
      </c>
      <c r="DW25" s="20">
        <v>49.811315836428207</v>
      </c>
      <c r="DX25" s="21">
        <v>0.29026733076640637</v>
      </c>
      <c r="DY25" s="20">
        <v>149.60388921824929</v>
      </c>
      <c r="DZ25" s="21">
        <v>0.19016772503003945</v>
      </c>
      <c r="EA25" s="20">
        <v>41.530283557735373</v>
      </c>
      <c r="EB25" s="21">
        <v>5.279087051343577E-2</v>
      </c>
      <c r="EC25" s="20">
        <v>595.56025286652346</v>
      </c>
      <c r="ED25" s="21">
        <v>0.75704140445652479</v>
      </c>
      <c r="EE25" s="20">
        <v>280.36579568477896</v>
      </c>
      <c r="EF25" s="21">
        <v>0.26351702453208631</v>
      </c>
      <c r="EG25" s="20">
        <v>114.45843892330456</v>
      </c>
      <c r="EH25" s="21">
        <v>0.10757998201595255</v>
      </c>
      <c r="EI25" s="20">
        <v>669.11383991522348</v>
      </c>
      <c r="EJ25" s="21">
        <v>0.6289029934519611</v>
      </c>
      <c r="EK25" s="20">
        <v>63.370519693092767</v>
      </c>
      <c r="EL25" s="21">
        <v>0.59987988122284119</v>
      </c>
      <c r="EM25" s="20">
        <v>22.022719395344275</v>
      </c>
      <c r="EN25" s="21">
        <v>0.2084721154105203</v>
      </c>
      <c r="EO25" s="20">
        <v>20.245442382115751</v>
      </c>
      <c r="EP25" s="21">
        <v>0.19164800336663848</v>
      </c>
      <c r="EQ25" s="20">
        <v>83.285464360935009</v>
      </c>
      <c r="ER25" s="21">
        <v>0.48533247969348908</v>
      </c>
      <c r="ES25" s="20">
        <v>41.577726898273639</v>
      </c>
      <c r="ET25" s="21">
        <v>0.24228743215151935</v>
      </c>
      <c r="EU25" s="20">
        <v>46.741776151037229</v>
      </c>
      <c r="EV25" s="21">
        <v>0.2723800881549916</v>
      </c>
      <c r="EW25" s="20">
        <v>133.70981163075115</v>
      </c>
      <c r="EX25" s="21">
        <v>0.16996410203561285</v>
      </c>
      <c r="EY25" s="20">
        <v>50.857992629686635</v>
      </c>
      <c r="EZ25" s="21">
        <v>6.4647709417986463E-2</v>
      </c>
      <c r="FA25" s="20">
        <v>602.12662138207054</v>
      </c>
      <c r="FB25" s="21">
        <v>0.76538818854640067</v>
      </c>
      <c r="FC25" s="20">
        <v>293.33975220448593</v>
      </c>
      <c r="FD25" s="21">
        <v>0.27571130240443326</v>
      </c>
      <c r="FE25" s="20">
        <v>99.308240523377663</v>
      </c>
      <c r="FF25" s="21">
        <v>9.334024498359296E-2</v>
      </c>
      <c r="FG25" s="20">
        <v>671.29008179544337</v>
      </c>
      <c r="FH25" s="21">
        <v>0.63094845261197374</v>
      </c>
      <c r="FI25" s="20">
        <v>75.365136424020093</v>
      </c>
      <c r="FJ25" s="21">
        <v>0.71342367563559939</v>
      </c>
      <c r="FK25" s="20">
        <v>10.771437988364225</v>
      </c>
      <c r="FL25" s="21">
        <v>0.1019649037494547</v>
      </c>
      <c r="FM25" s="20">
        <v>19.502107058168516</v>
      </c>
      <c r="FN25" s="21">
        <v>0.18461142061494584</v>
      </c>
      <c r="FO25" s="20">
        <v>94.290080140231339</v>
      </c>
      <c r="FP25" s="21">
        <v>0.54946008593572704</v>
      </c>
      <c r="FQ25" s="20">
        <v>26.539594380303541</v>
      </c>
      <c r="FR25" s="21">
        <v>0.1546551640131541</v>
      </c>
      <c r="FS25" s="20">
        <v>50.77529288971099</v>
      </c>
      <c r="FT25" s="21">
        <v>0.29588475005111881</v>
      </c>
      <c r="FU25" s="20">
        <v>123.68453564023453</v>
      </c>
      <c r="FV25" s="21">
        <v>0.15722055681177483</v>
      </c>
      <c r="FW25" s="20">
        <v>61.997208154709895</v>
      </c>
      <c r="FX25" s="21">
        <v>7.8807229508554857E-2</v>
      </c>
      <c r="FY25" s="20">
        <v>601.01268184756384</v>
      </c>
      <c r="FZ25" s="21">
        <v>0.76397221367967039</v>
      </c>
    </row>
    <row r="26" spans="1:182" ht="15.75" thickBot="1" x14ac:dyDescent="0.3">
      <c r="AL26" s="3" t="s">
        <v>26</v>
      </c>
      <c r="AS26" s="22">
        <v>2638.48</v>
      </c>
      <c r="AT26" s="23">
        <v>0.70301725516109426</v>
      </c>
      <c r="AU26" s="22">
        <v>650.2600000000001</v>
      </c>
      <c r="AV26" s="22">
        <v>0.17326036215588264</v>
      </c>
      <c r="AW26" s="22">
        <v>464.34000000000009</v>
      </c>
      <c r="AX26" s="22">
        <v>0.12372238268302302</v>
      </c>
      <c r="AY26" s="22">
        <v>1711.8500000000006</v>
      </c>
      <c r="AZ26" s="23">
        <v>0.54338061878446031</v>
      </c>
      <c r="BA26" s="22">
        <v>404.85000000000014</v>
      </c>
      <c r="BB26" s="22">
        <v>0.12850871484936693</v>
      </c>
      <c r="BC26" s="22">
        <v>1033.67</v>
      </c>
      <c r="BD26" s="22">
        <v>0.32811066636617287</v>
      </c>
      <c r="BE26" s="22">
        <v>1763.03</v>
      </c>
      <c r="BF26" s="23">
        <v>0.20750708548722724</v>
      </c>
      <c r="BG26" s="22">
        <v>2013.2700000000025</v>
      </c>
      <c r="BH26" s="22">
        <v>0.23696011412107026</v>
      </c>
      <c r="BI26" s="22">
        <v>4719.9399999999978</v>
      </c>
      <c r="BJ26" s="22">
        <v>0.55553280039170228</v>
      </c>
      <c r="BK26" s="22">
        <v>5286.6671503458592</v>
      </c>
      <c r="BL26" s="23">
        <v>0.36385753898591888</v>
      </c>
      <c r="BM26" s="22">
        <v>2800.210634947462</v>
      </c>
      <c r="BN26" s="23">
        <v>0.19272591243190426</v>
      </c>
      <c r="BO26" s="22">
        <v>6442.6195698527299</v>
      </c>
      <c r="BP26" s="23">
        <v>0.44341654858217694</v>
      </c>
      <c r="BQ26" s="22">
        <v>1823.63174</v>
      </c>
      <c r="BR26" s="23">
        <v>0.67786590927444457</v>
      </c>
      <c r="BS26" s="22">
        <v>416.85097771428576</v>
      </c>
      <c r="BT26" s="23">
        <v>0.15494853530035377</v>
      </c>
      <c r="BU26" s="22">
        <v>449.77167485714278</v>
      </c>
      <c r="BV26" s="23">
        <v>0.16718555542520167</v>
      </c>
      <c r="BW26" s="22">
        <v>1981.3263858870762</v>
      </c>
      <c r="BX26" s="23">
        <v>0.55820046446976823</v>
      </c>
      <c r="BY26" s="22">
        <v>407.27402656916382</v>
      </c>
      <c r="BZ26" s="23">
        <v>0.11474159553757492</v>
      </c>
      <c r="CA26" s="22">
        <v>1160.8885471581655</v>
      </c>
      <c r="CB26" s="23">
        <v>0.32705793999265653</v>
      </c>
      <c r="CC26" s="22">
        <v>1481.7090244587835</v>
      </c>
      <c r="CD26" s="23">
        <v>0.17873980626321057</v>
      </c>
      <c r="CE26" s="22">
        <v>1976.0856306640128</v>
      </c>
      <c r="CF26" s="23">
        <v>0.23837687221579382</v>
      </c>
      <c r="CG26" s="22">
        <v>4831.95934783742</v>
      </c>
      <c r="CH26" s="23">
        <v>0.58288332152099553</v>
      </c>
      <c r="CI26" s="22">
        <v>4106.1221254540787</v>
      </c>
      <c r="CJ26" s="23">
        <v>0.28522192254812173</v>
      </c>
      <c r="CK26" s="22">
        <v>2945.8606478383267</v>
      </c>
      <c r="CL26" s="23">
        <v>0.20462714256030221</v>
      </c>
      <c r="CM26" s="22">
        <v>7344.2532830763212</v>
      </c>
      <c r="CN26" s="23">
        <v>0.51015093489157592</v>
      </c>
      <c r="CO26" s="22">
        <v>1790.3910063324638</v>
      </c>
      <c r="CP26" s="23">
        <v>0.7097731894287348</v>
      </c>
      <c r="CQ26" s="22">
        <v>434.96639848298065</v>
      </c>
      <c r="CR26" s="23">
        <v>0.17243579020094035</v>
      </c>
      <c r="CS26" s="22">
        <v>297.12587998356423</v>
      </c>
      <c r="CT26" s="23">
        <v>0.11779102037032498</v>
      </c>
      <c r="CU26" s="22">
        <v>1118.7998479258958</v>
      </c>
      <c r="CV26" s="23">
        <v>0.31454907227642465</v>
      </c>
      <c r="CW26" s="22">
        <v>553.06317644066701</v>
      </c>
      <c r="CX26" s="23">
        <v>0.1554929680962801</v>
      </c>
      <c r="CY26" s="22">
        <v>1884.9741960678321</v>
      </c>
      <c r="CZ26" s="23">
        <v>0.52995795962729519</v>
      </c>
      <c r="DA26" s="22">
        <v>1196.9312711957202</v>
      </c>
      <c r="DB26" s="23">
        <v>0.14391528491981978</v>
      </c>
      <c r="DC26" s="22">
        <v>1957.8310729146797</v>
      </c>
      <c r="DD26" s="23">
        <v>0.23540350516693898</v>
      </c>
      <c r="DE26" s="22">
        <v>5162.1532070249268</v>
      </c>
      <c r="DF26" s="23">
        <v>0.62068120991324138</v>
      </c>
      <c r="DG26" s="22">
        <v>5521.5346798623659</v>
      </c>
      <c r="DH26" s="23">
        <v>0.37124731004098616</v>
      </c>
      <c r="DI26" s="22">
        <v>3398.7714783445936</v>
      </c>
      <c r="DJ26" s="23">
        <v>0.22852066353604944</v>
      </c>
      <c r="DK26" s="22">
        <v>5952.6222927837862</v>
      </c>
      <c r="DL26" s="23">
        <v>0.40023202642296429</v>
      </c>
      <c r="DM26" s="22">
        <v>1953.9332100553704</v>
      </c>
      <c r="DN26" s="23">
        <v>0.6750597723308176</v>
      </c>
      <c r="DO26" s="22">
        <v>581.05809928976691</v>
      </c>
      <c r="DP26" s="23">
        <v>0.2007483910908153</v>
      </c>
      <c r="DQ26" s="22">
        <v>359.46824837508177</v>
      </c>
      <c r="DR26" s="23">
        <v>0.12419183657836695</v>
      </c>
      <c r="DS26" s="22">
        <v>1540.1442312996021</v>
      </c>
      <c r="DT26" s="23">
        <v>0.37637979242282038</v>
      </c>
      <c r="DU26" s="22">
        <v>1187.8925161410202</v>
      </c>
      <c r="DV26" s="23">
        <v>0.29029666803901139</v>
      </c>
      <c r="DW26" s="22">
        <v>1363.9582594789399</v>
      </c>
      <c r="DX26" s="23">
        <v>0.33332353953816829</v>
      </c>
      <c r="DY26" s="22">
        <v>2027.4572385073936</v>
      </c>
      <c r="DZ26" s="23">
        <v>0.25708032103121414</v>
      </c>
      <c r="EA26" s="22">
        <v>1629.8208629138069</v>
      </c>
      <c r="EB26" s="23">
        <v>0.20666027509892854</v>
      </c>
      <c r="EC26" s="22">
        <v>4229.195784929766</v>
      </c>
      <c r="ED26" s="23">
        <v>0.53625940386985727</v>
      </c>
      <c r="EE26" s="22">
        <v>5443.2315494748345</v>
      </c>
      <c r="EF26" s="23">
        <v>0.36775961445584854</v>
      </c>
      <c r="EG26" s="22">
        <v>3387.8156340173359</v>
      </c>
      <c r="EH26" s="23">
        <v>0.22889009223462423</v>
      </c>
      <c r="EI26" s="22">
        <v>5970.0112674985749</v>
      </c>
      <c r="EJ26" s="23">
        <v>0.40335029330952732</v>
      </c>
      <c r="EK26" s="22">
        <v>1938.3281017875133</v>
      </c>
      <c r="EL26" s="23">
        <v>0.68671978768074382</v>
      </c>
      <c r="EM26" s="22">
        <v>492.77320536026178</v>
      </c>
      <c r="EN26" s="23">
        <v>0.17458195578328092</v>
      </c>
      <c r="EO26" s="22">
        <v>391.48825057244352</v>
      </c>
      <c r="EP26" s="23">
        <v>0.13869825653597512</v>
      </c>
      <c r="EQ26" s="22">
        <v>1580.2967048531207</v>
      </c>
      <c r="ER26" s="23">
        <v>0.38619223683822673</v>
      </c>
      <c r="ES26" s="22">
        <v>1206.2525413279006</v>
      </c>
      <c r="ET26" s="23">
        <v>0.29478348318806058</v>
      </c>
      <c r="EU26" s="22">
        <v>1305.4457607385402</v>
      </c>
      <c r="EV26" s="23">
        <v>0.31902427997371258</v>
      </c>
      <c r="EW26" s="22">
        <v>1924.6067428342012</v>
      </c>
      <c r="EX26" s="23">
        <v>0.24403894193640802</v>
      </c>
      <c r="EY26" s="22">
        <v>1688.789887329174</v>
      </c>
      <c r="EZ26" s="23">
        <v>0.21413751084016705</v>
      </c>
      <c r="FA26" s="22">
        <v>4273.077256187591</v>
      </c>
      <c r="FB26" s="23">
        <v>0.54182354722342518</v>
      </c>
      <c r="FC26" s="20">
        <v>5086.7547561706979</v>
      </c>
      <c r="FD26" s="21">
        <v>0.3441317065095163</v>
      </c>
      <c r="FE26" s="20">
        <v>3404.6674737199878</v>
      </c>
      <c r="FF26" s="21">
        <v>0.23033428659154048</v>
      </c>
      <c r="FG26" s="20">
        <v>6289.9962211000611</v>
      </c>
      <c r="FH26" s="21">
        <v>0.425534006898943</v>
      </c>
      <c r="FI26" s="20">
        <v>1843.1457526567945</v>
      </c>
      <c r="FJ26" s="21">
        <v>0.65757364330020929</v>
      </c>
      <c r="FK26" s="20">
        <v>466.43722280825665</v>
      </c>
      <c r="FL26" s="21">
        <v>0.16640942450196419</v>
      </c>
      <c r="FM26" s="20">
        <v>493.36658225516805</v>
      </c>
      <c r="FN26" s="21">
        <v>0.17601693219782669</v>
      </c>
      <c r="FO26" s="20">
        <v>1494.5850858760036</v>
      </c>
      <c r="FP26" s="21">
        <v>0.36524606783455521</v>
      </c>
      <c r="FQ26" s="20">
        <v>1211.8140873649218</v>
      </c>
      <c r="FR26" s="21">
        <v>0.29614261144398868</v>
      </c>
      <c r="FS26" s="20">
        <v>1385.5958336786373</v>
      </c>
      <c r="FT26" s="21">
        <v>0.33861132072145617</v>
      </c>
      <c r="FU26" s="20">
        <v>1749.0239176379</v>
      </c>
      <c r="FV26" s="21">
        <v>0.22177514854451194</v>
      </c>
      <c r="FW26" s="20">
        <v>1726.416163546809</v>
      </c>
      <c r="FX26" s="21">
        <v>0.21890849934020556</v>
      </c>
      <c r="FY26" s="20">
        <v>4411.0338051662557</v>
      </c>
      <c r="FZ26" s="21">
        <v>0.5593163521152823</v>
      </c>
    </row>
    <row r="28" spans="1:182" ht="24" thickBot="1" x14ac:dyDescent="0.4">
      <c r="AL28" s="28"/>
      <c r="AM28" s="173">
        <v>2013</v>
      </c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5"/>
    </row>
    <row r="29" spans="1:182" ht="15.75" thickBot="1" x14ac:dyDescent="0.3">
      <c r="AL29" s="25"/>
      <c r="AM29" s="176" t="s">
        <v>33</v>
      </c>
      <c r="AN29" s="177"/>
      <c r="AO29" s="177"/>
      <c r="AP29" s="177"/>
      <c r="AQ29" s="177"/>
      <c r="AR29" s="178"/>
      <c r="AS29" s="176" t="s">
        <v>29</v>
      </c>
      <c r="AT29" s="177"/>
      <c r="AU29" s="177"/>
      <c r="AV29" s="177"/>
      <c r="AW29" s="177"/>
      <c r="AX29" s="178"/>
      <c r="AY29" s="176" t="s">
        <v>30</v>
      </c>
      <c r="AZ29" s="177"/>
      <c r="BA29" s="177"/>
      <c r="BB29" s="177"/>
      <c r="BC29" s="177"/>
      <c r="BD29" s="178"/>
      <c r="BE29" s="176" t="s">
        <v>5</v>
      </c>
      <c r="BF29" s="177"/>
      <c r="BG29" s="177"/>
      <c r="BH29" s="177"/>
      <c r="BI29" s="177"/>
      <c r="BJ29" s="178"/>
      <c r="CQ29" t="s">
        <v>89</v>
      </c>
    </row>
    <row r="30" spans="1:182" ht="15.75" thickBot="1" x14ac:dyDescent="0.3">
      <c r="AL30" s="25"/>
      <c r="AM30" s="171" t="s">
        <v>34</v>
      </c>
      <c r="AN30" s="172"/>
      <c r="AO30" s="171" t="s">
        <v>35</v>
      </c>
      <c r="AP30" s="172"/>
      <c r="AQ30" s="171" t="s">
        <v>36</v>
      </c>
      <c r="AR30" s="172"/>
      <c r="AS30" s="171" t="s">
        <v>34</v>
      </c>
      <c r="AT30" s="172"/>
      <c r="AU30" s="171" t="s">
        <v>35</v>
      </c>
      <c r="AV30" s="172"/>
      <c r="AW30" s="171" t="s">
        <v>36</v>
      </c>
      <c r="AX30" s="172"/>
      <c r="AY30" s="171" t="s">
        <v>34</v>
      </c>
      <c r="AZ30" s="172"/>
      <c r="BA30" s="171" t="s">
        <v>35</v>
      </c>
      <c r="BB30" s="172"/>
      <c r="BC30" s="171" t="s">
        <v>36</v>
      </c>
      <c r="BD30" s="172"/>
      <c r="BE30" s="171" t="s">
        <v>34</v>
      </c>
      <c r="BF30" s="172"/>
      <c r="BG30" s="171" t="s">
        <v>35</v>
      </c>
      <c r="BH30" s="172"/>
      <c r="BI30" s="171" t="s">
        <v>36</v>
      </c>
      <c r="BJ30" s="172"/>
    </row>
    <row r="31" spans="1:182" ht="15.75" thickBot="1" x14ac:dyDescent="0.3">
      <c r="AL31" s="26" t="s">
        <v>0</v>
      </c>
      <c r="AM31" s="18" t="s">
        <v>37</v>
      </c>
      <c r="AN31" s="18" t="s">
        <v>38</v>
      </c>
      <c r="AO31" s="18" t="s">
        <v>37</v>
      </c>
      <c r="AP31" s="19" t="s">
        <v>38</v>
      </c>
      <c r="AQ31" s="18" t="s">
        <v>37</v>
      </c>
      <c r="AR31" s="19" t="s">
        <v>38</v>
      </c>
      <c r="AS31" s="18" t="s">
        <v>37</v>
      </c>
      <c r="AT31" s="18" t="s">
        <v>38</v>
      </c>
      <c r="AU31" s="18" t="s">
        <v>37</v>
      </c>
      <c r="AV31" s="19" t="s">
        <v>38</v>
      </c>
      <c r="AW31" s="18" t="s">
        <v>37</v>
      </c>
      <c r="AX31" s="19" t="s">
        <v>38</v>
      </c>
      <c r="AY31" s="18" t="s">
        <v>37</v>
      </c>
      <c r="AZ31" s="18" t="s">
        <v>38</v>
      </c>
      <c r="BA31" s="18" t="s">
        <v>37</v>
      </c>
      <c r="BB31" s="19" t="s">
        <v>38</v>
      </c>
      <c r="BC31" s="30" t="s">
        <v>37</v>
      </c>
      <c r="BD31" s="19" t="s">
        <v>38</v>
      </c>
      <c r="BE31" s="18" t="s">
        <v>37</v>
      </c>
      <c r="BF31" s="18" t="s">
        <v>38</v>
      </c>
      <c r="BG31" s="18" t="s">
        <v>37</v>
      </c>
      <c r="BH31" s="19" t="s">
        <v>38</v>
      </c>
      <c r="BI31" s="18" t="s">
        <v>37</v>
      </c>
      <c r="BJ31" s="19" t="s">
        <v>38</v>
      </c>
    </row>
    <row r="32" spans="1:182" ht="15.75" thickBot="1" x14ac:dyDescent="0.3">
      <c r="AL32" s="1" t="s">
        <v>7</v>
      </c>
      <c r="AM32" s="26"/>
      <c r="AN32" s="26"/>
      <c r="AO32" s="26"/>
      <c r="AP32" s="26"/>
      <c r="AQ32" s="26"/>
      <c r="AR32" s="26"/>
      <c r="AS32" s="20">
        <v>292.24999999999972</v>
      </c>
      <c r="AT32" s="21">
        <v>0.69115977674770579</v>
      </c>
      <c r="AU32" s="20">
        <v>100.34999999999997</v>
      </c>
      <c r="AV32" s="20">
        <v>0.23732381042474704</v>
      </c>
      <c r="AW32" s="20">
        <v>30.239999999999984</v>
      </c>
      <c r="AX32" s="20">
        <v>7.1516412827547074E-2</v>
      </c>
      <c r="AY32" s="20">
        <v>124.8000000000001</v>
      </c>
      <c r="AZ32" s="21">
        <v>0.50336800000000004</v>
      </c>
      <c r="BA32" s="20">
        <v>20.960000000000008</v>
      </c>
      <c r="BB32" s="20">
        <v>8.4540000000000004E-2</v>
      </c>
      <c r="BC32" s="20">
        <v>102.17000000000007</v>
      </c>
      <c r="BD32" s="20">
        <v>0.41209200000000001</v>
      </c>
      <c r="BE32" s="20">
        <v>113.22999999999999</v>
      </c>
      <c r="BF32" s="21">
        <v>0.21803500000000001</v>
      </c>
      <c r="BG32" s="20">
        <v>99.399999999999949</v>
      </c>
      <c r="BH32" s="20">
        <v>0.19140399999999999</v>
      </c>
      <c r="BI32" s="20">
        <v>306.69000000000011</v>
      </c>
      <c r="BJ32" s="20">
        <v>0.590561</v>
      </c>
    </row>
    <row r="33" spans="38:62" ht="15.75" thickBot="1" x14ac:dyDescent="0.3">
      <c r="AL33" s="1" t="s">
        <v>8</v>
      </c>
      <c r="AM33" s="26"/>
      <c r="AN33" s="26"/>
      <c r="AO33" s="26"/>
      <c r="AP33" s="26"/>
      <c r="AQ33" s="26"/>
      <c r="AR33" s="26"/>
      <c r="AS33" s="20">
        <v>130.04000000000008</v>
      </c>
      <c r="AT33" s="21">
        <v>0.56900323794521757</v>
      </c>
      <c r="AU33" s="20">
        <v>80.17000000000003</v>
      </c>
      <c r="AV33" s="20">
        <v>0.35079198389778599</v>
      </c>
      <c r="AW33" s="20">
        <v>18.329999999999998</v>
      </c>
      <c r="AX33" s="20">
        <v>8.0204778156996559E-2</v>
      </c>
      <c r="AY33" s="20">
        <v>65.820000000000007</v>
      </c>
      <c r="AZ33" s="21">
        <v>0.463065</v>
      </c>
      <c r="BA33" s="20">
        <v>15.069999999999997</v>
      </c>
      <c r="BB33" s="20">
        <v>0.10602200000000001</v>
      </c>
      <c r="BC33" s="20">
        <v>61.249999999999986</v>
      </c>
      <c r="BD33" s="20">
        <v>0.43091299999999999</v>
      </c>
      <c r="BE33" s="20">
        <v>50.16</v>
      </c>
      <c r="BF33" s="21">
        <v>0.23289099999999999</v>
      </c>
      <c r="BG33" s="20">
        <v>38.65000000000002</v>
      </c>
      <c r="BH33" s="20">
        <v>0.17945</v>
      </c>
      <c r="BI33" s="20">
        <v>126.57000000000008</v>
      </c>
      <c r="BJ33" s="20">
        <v>0.58765900000000004</v>
      </c>
    </row>
    <row r="34" spans="38:62" ht="15.75" thickBot="1" x14ac:dyDescent="0.3">
      <c r="AL34" s="1" t="s">
        <v>9</v>
      </c>
      <c r="AM34" s="26"/>
      <c r="AN34" s="26"/>
      <c r="AO34" s="26"/>
      <c r="AP34" s="26"/>
      <c r="AQ34" s="26"/>
      <c r="AR34" s="26"/>
      <c r="AS34" s="20">
        <v>78.040000000000006</v>
      </c>
      <c r="AT34" s="21">
        <v>0.66535936567482323</v>
      </c>
      <c r="AU34" s="20">
        <v>24.209999999999997</v>
      </c>
      <c r="AV34" s="20">
        <v>0.20641145877738937</v>
      </c>
      <c r="AW34" s="20">
        <v>15.039999999999997</v>
      </c>
      <c r="AX34" s="20">
        <v>0.12822917554778751</v>
      </c>
      <c r="AY34" s="20">
        <v>33.339999999999996</v>
      </c>
      <c r="AZ34" s="21">
        <v>0.49738900000000003</v>
      </c>
      <c r="BA34" s="20">
        <v>8.0799999999999983</v>
      </c>
      <c r="BB34" s="20">
        <v>0.120543</v>
      </c>
      <c r="BC34" s="20">
        <v>25.61</v>
      </c>
      <c r="BD34" s="20">
        <v>0.38206800000000002</v>
      </c>
      <c r="BE34" s="20">
        <v>39.219999999999992</v>
      </c>
      <c r="BF34" s="21">
        <v>0.23435900000000001</v>
      </c>
      <c r="BG34" s="20">
        <v>47.320000000000022</v>
      </c>
      <c r="BH34" s="20">
        <v>0.28276099999999998</v>
      </c>
      <c r="BI34" s="20">
        <v>80.809999999999945</v>
      </c>
      <c r="BJ34" s="20">
        <v>0.48287999999999998</v>
      </c>
    </row>
    <row r="35" spans="38:62" ht="15.75" thickBot="1" x14ac:dyDescent="0.3">
      <c r="AL35" s="1" t="s">
        <v>10</v>
      </c>
      <c r="AM35" s="26"/>
      <c r="AN35" s="26"/>
      <c r="AO35" s="26"/>
      <c r="AP35" s="26"/>
      <c r="AQ35" s="26"/>
      <c r="AR35" s="26"/>
      <c r="AS35" s="20">
        <v>59.03000000000003</v>
      </c>
      <c r="AT35" s="21">
        <v>0.68488223691843619</v>
      </c>
      <c r="AU35" s="20">
        <v>8.83</v>
      </c>
      <c r="AV35" s="20">
        <v>0.1024480798236454</v>
      </c>
      <c r="AW35" s="20">
        <v>18.329999999999998</v>
      </c>
      <c r="AX35" s="20">
        <v>0.21266968325791846</v>
      </c>
      <c r="AY35" s="20">
        <v>89.329999999999941</v>
      </c>
      <c r="AZ35" s="21">
        <v>0.53920400000000002</v>
      </c>
      <c r="BA35" s="20">
        <v>16.449999999999996</v>
      </c>
      <c r="BB35" s="20">
        <v>9.9293999999999993E-2</v>
      </c>
      <c r="BC35" s="20">
        <v>59.890000000000036</v>
      </c>
      <c r="BD35" s="20">
        <v>0.36150199999999999</v>
      </c>
      <c r="BE35" s="20">
        <v>59.039999999999985</v>
      </c>
      <c r="BF35" s="21">
        <v>0.124261</v>
      </c>
      <c r="BG35" s="20">
        <v>75.230000000000288</v>
      </c>
      <c r="BH35" s="20">
        <v>0.158336</v>
      </c>
      <c r="BI35" s="20">
        <v>340.86000000000018</v>
      </c>
      <c r="BJ35" s="20">
        <v>0.71740400000000004</v>
      </c>
    </row>
    <row r="36" spans="38:62" ht="15.75" thickBot="1" x14ac:dyDescent="0.3">
      <c r="AL36" s="1" t="s">
        <v>11</v>
      </c>
      <c r="AM36" s="26"/>
      <c r="AN36" s="26"/>
      <c r="AO36" s="26"/>
      <c r="AP36" s="26"/>
      <c r="AQ36" s="26"/>
      <c r="AR36" s="26"/>
      <c r="AS36" s="20">
        <v>55.67000000000003</v>
      </c>
      <c r="AT36" s="21">
        <v>0.48970795214637591</v>
      </c>
      <c r="AU36" s="20">
        <v>15.83</v>
      </c>
      <c r="AV36" s="20">
        <v>0.13925052779732577</v>
      </c>
      <c r="AW36" s="20">
        <v>42.180000000000007</v>
      </c>
      <c r="AX36" s="20">
        <v>0.37104152005629831</v>
      </c>
      <c r="AY36" s="20">
        <v>67.230000000000061</v>
      </c>
      <c r="AZ36" s="21">
        <v>0.56548100000000001</v>
      </c>
      <c r="BA36" s="20">
        <v>21.129999999999981</v>
      </c>
      <c r="BB36" s="20">
        <v>0.177727</v>
      </c>
      <c r="BC36" s="20">
        <v>30.529999999999983</v>
      </c>
      <c r="BD36" s="20">
        <v>0.25679200000000002</v>
      </c>
      <c r="BE36" s="20">
        <v>53.829999999999963</v>
      </c>
      <c r="BF36" s="21">
        <v>0.11258700000000001</v>
      </c>
      <c r="BG36" s="20">
        <v>85.700000000000287</v>
      </c>
      <c r="BH36" s="20">
        <v>0.17924399999999999</v>
      </c>
      <c r="BI36" s="20">
        <v>338.59000000000066</v>
      </c>
      <c r="BJ36" s="20">
        <v>0.70816900000000005</v>
      </c>
    </row>
    <row r="37" spans="38:62" ht="15.75" thickBot="1" x14ac:dyDescent="0.3">
      <c r="AL37" s="1" t="s">
        <v>12</v>
      </c>
      <c r="AM37" s="26"/>
      <c r="AN37" s="26"/>
      <c r="AO37" s="26"/>
      <c r="AP37" s="26"/>
      <c r="AQ37" s="26"/>
      <c r="AR37" s="26"/>
      <c r="AS37" s="20">
        <v>57.02</v>
      </c>
      <c r="AT37" s="21">
        <v>0.81597023468803653</v>
      </c>
      <c r="AU37" s="20">
        <v>8.2999999999999989</v>
      </c>
      <c r="AV37" s="20">
        <v>0.11877504293073837</v>
      </c>
      <c r="AW37" s="20">
        <v>4.5599999999999987</v>
      </c>
      <c r="AX37" s="20">
        <v>6.5254722381224928E-2</v>
      </c>
      <c r="AY37" s="20">
        <v>46.630000000000017</v>
      </c>
      <c r="AZ37" s="21">
        <v>0.67687600000000003</v>
      </c>
      <c r="BA37" s="20">
        <v>10.190000000000007</v>
      </c>
      <c r="BB37" s="20">
        <v>0.14791699999999999</v>
      </c>
      <c r="BC37" s="20">
        <v>12.070000000000004</v>
      </c>
      <c r="BD37" s="20">
        <v>0.175207</v>
      </c>
      <c r="BE37" s="20">
        <v>59.440000000000062</v>
      </c>
      <c r="BF37" s="21">
        <v>0.307342</v>
      </c>
      <c r="BG37" s="20">
        <v>35.650000000000006</v>
      </c>
      <c r="BH37" s="20">
        <v>0.184333</v>
      </c>
      <c r="BI37" s="20">
        <v>98.30999999999996</v>
      </c>
      <c r="BJ37" s="20">
        <v>0.50832500000000003</v>
      </c>
    </row>
    <row r="38" spans="38:62" ht="15.75" thickBot="1" x14ac:dyDescent="0.3">
      <c r="AL38" s="1" t="s">
        <v>13</v>
      </c>
      <c r="AM38" s="26"/>
      <c r="AN38" s="26"/>
      <c r="AO38" s="26"/>
      <c r="AP38" s="26"/>
      <c r="AQ38" s="26"/>
      <c r="AR38" s="26"/>
      <c r="AS38" s="20">
        <v>62.510000000000005</v>
      </c>
      <c r="AT38" s="21">
        <v>0.60542372881355955</v>
      </c>
      <c r="AU38" s="20">
        <v>11.379999999999997</v>
      </c>
      <c r="AV38" s="20">
        <v>0.1102179176755448</v>
      </c>
      <c r="AW38" s="20">
        <v>29.359999999999971</v>
      </c>
      <c r="AX38" s="20">
        <v>0.28435835351089567</v>
      </c>
      <c r="AY38" s="20">
        <v>90.879999999999939</v>
      </c>
      <c r="AZ38" s="21">
        <v>0.55590899999999999</v>
      </c>
      <c r="BA38" s="20">
        <v>17.850000000000001</v>
      </c>
      <c r="BB38" s="20">
        <v>0.10918799999999999</v>
      </c>
      <c r="BC38" s="20">
        <v>54.750000000000043</v>
      </c>
      <c r="BD38" s="20">
        <v>0.33490300000000001</v>
      </c>
      <c r="BE38" s="20">
        <v>112.56999999999985</v>
      </c>
      <c r="BF38" s="21">
        <v>0.20272999999999999</v>
      </c>
      <c r="BG38" s="20">
        <v>89.300000000000111</v>
      </c>
      <c r="BH38" s="20">
        <v>0.16082299999999999</v>
      </c>
      <c r="BI38" s="20">
        <v>353.40000000000208</v>
      </c>
      <c r="BJ38" s="20">
        <v>0.63644699999999998</v>
      </c>
    </row>
    <row r="39" spans="38:62" ht="15.75" thickBot="1" x14ac:dyDescent="0.3">
      <c r="AL39" s="1" t="s">
        <v>14</v>
      </c>
      <c r="AM39" s="26"/>
      <c r="AN39" s="26"/>
      <c r="AO39" s="26"/>
      <c r="AP39" s="26"/>
      <c r="AQ39" s="26"/>
      <c r="AR39" s="26"/>
      <c r="AS39" s="20">
        <v>248.6999999999997</v>
      </c>
      <c r="AT39" s="21">
        <v>0.74510156390436788</v>
      </c>
      <c r="AU39" s="20">
        <v>39.530000000000008</v>
      </c>
      <c r="AV39" s="20">
        <v>0.11843130205524609</v>
      </c>
      <c r="AW39" s="20">
        <v>45.550000000000033</v>
      </c>
      <c r="AX39" s="20">
        <v>0.13646713404038607</v>
      </c>
      <c r="AY39" s="20">
        <v>208.89000000000027</v>
      </c>
      <c r="AZ39" s="21">
        <v>0.57913999999999999</v>
      </c>
      <c r="BA39" s="20">
        <v>58.220000000000091</v>
      </c>
      <c r="BB39" s="20">
        <v>0.161413</v>
      </c>
      <c r="BC39" s="20">
        <v>93.580000000000013</v>
      </c>
      <c r="BD39" s="20">
        <v>0.25944699999999998</v>
      </c>
      <c r="BE39" s="20">
        <v>158.03000000000006</v>
      </c>
      <c r="BF39" s="21">
        <v>0.16611999999999999</v>
      </c>
      <c r="BG39" s="20">
        <v>231.97000000000415</v>
      </c>
      <c r="BH39" s="20">
        <v>0.24384500000000001</v>
      </c>
      <c r="BI39" s="20">
        <v>561.29999999999939</v>
      </c>
      <c r="BJ39" s="20">
        <v>0.59003499999999998</v>
      </c>
    </row>
    <row r="40" spans="38:62" ht="15.75" thickBot="1" x14ac:dyDescent="0.3">
      <c r="AL40" s="1" t="s">
        <v>15</v>
      </c>
      <c r="AM40" s="26"/>
      <c r="AN40" s="26"/>
      <c r="AO40" s="26"/>
      <c r="AP40" s="26"/>
      <c r="AQ40" s="26"/>
      <c r="AR40" s="26"/>
      <c r="AS40" s="20">
        <v>251.0000000000004</v>
      </c>
      <c r="AT40" s="21">
        <v>0.73077706932192066</v>
      </c>
      <c r="AU40" s="20">
        <v>52.220000000000013</v>
      </c>
      <c r="AV40" s="20">
        <v>0.15203656796809023</v>
      </c>
      <c r="AW40" s="20">
        <v>40.249999999999993</v>
      </c>
      <c r="AX40" s="20">
        <v>0.11718636270998906</v>
      </c>
      <c r="AY40" s="20">
        <v>107.82000000000009</v>
      </c>
      <c r="AZ40" s="21">
        <v>0.530532</v>
      </c>
      <c r="BA40" s="20">
        <v>26.240000000000002</v>
      </c>
      <c r="BB40" s="20">
        <v>0.12911500000000001</v>
      </c>
      <c r="BC40" s="20">
        <v>69.17000000000003</v>
      </c>
      <c r="BD40" s="20">
        <v>0.34035300000000002</v>
      </c>
      <c r="BE40" s="20">
        <v>120.92999999999988</v>
      </c>
      <c r="BF40" s="21">
        <v>0.31174800000000003</v>
      </c>
      <c r="BG40" s="20">
        <v>83.670000000000243</v>
      </c>
      <c r="BH40" s="20">
        <v>0.215694</v>
      </c>
      <c r="BI40" s="20">
        <v>183.31000000000051</v>
      </c>
      <c r="BJ40" s="20">
        <v>0.47255799999999998</v>
      </c>
    </row>
    <row r="41" spans="38:62" ht="15.75" thickBot="1" x14ac:dyDescent="0.3">
      <c r="AL41" s="1" t="s">
        <v>16</v>
      </c>
      <c r="AM41" s="26"/>
      <c r="AN41" s="26"/>
      <c r="AO41" s="26"/>
      <c r="AP41" s="26"/>
      <c r="AQ41" s="26"/>
      <c r="AR41" s="26"/>
      <c r="AS41" s="20">
        <v>221.53999999999994</v>
      </c>
      <c r="AT41" s="21">
        <v>0.73518284993694827</v>
      </c>
      <c r="AU41" s="20">
        <v>42.629999999999967</v>
      </c>
      <c r="AV41" s="20">
        <v>0.14146810911263019</v>
      </c>
      <c r="AW41" s="20">
        <v>37.170000000000016</v>
      </c>
      <c r="AX41" s="20">
        <v>0.12334904095042154</v>
      </c>
      <c r="AY41" s="20">
        <v>178.14000000000007</v>
      </c>
      <c r="AZ41" s="21">
        <v>0.60425399999999996</v>
      </c>
      <c r="BA41" s="20">
        <v>38.850000000000023</v>
      </c>
      <c r="BB41" s="20">
        <v>0.13178000000000001</v>
      </c>
      <c r="BC41" s="20">
        <v>77.82000000000005</v>
      </c>
      <c r="BD41" s="20">
        <v>0.26396700000000001</v>
      </c>
      <c r="BE41" s="20">
        <v>296.4699999999998</v>
      </c>
      <c r="BF41" s="21">
        <v>0.37575900000000001</v>
      </c>
      <c r="BG41" s="20">
        <v>288.26999999999504</v>
      </c>
      <c r="BH41" s="20">
        <v>0.36536600000000002</v>
      </c>
      <c r="BI41" s="20">
        <v>204.25000000000051</v>
      </c>
      <c r="BJ41" s="20">
        <v>0.25887500000000002</v>
      </c>
    </row>
    <row r="42" spans="38:62" ht="15.75" thickBot="1" x14ac:dyDescent="0.3">
      <c r="AL42" s="1" t="s">
        <v>17</v>
      </c>
      <c r="AM42" s="26"/>
      <c r="AN42" s="26"/>
      <c r="AO42" s="26"/>
      <c r="AP42" s="26"/>
      <c r="AQ42" s="26"/>
      <c r="AR42" s="26"/>
      <c r="AS42" s="20">
        <v>303.15999999999991</v>
      </c>
      <c r="AT42" s="21">
        <v>0.71201089764667191</v>
      </c>
      <c r="AU42" s="20">
        <v>67.609999999999985</v>
      </c>
      <c r="AV42" s="20">
        <v>0.15879092489078867</v>
      </c>
      <c r="AW42" s="20">
        <v>55.010000000000026</v>
      </c>
      <c r="AX42" s="20">
        <v>0.12919817746253942</v>
      </c>
      <c r="AY42" s="20">
        <v>163.52000000000015</v>
      </c>
      <c r="AZ42" s="21">
        <v>0.64624700000000002</v>
      </c>
      <c r="BA42" s="20">
        <v>14.42</v>
      </c>
      <c r="BB42" s="20">
        <v>5.6988999999999998E-2</v>
      </c>
      <c r="BC42" s="20">
        <v>75.089999999999989</v>
      </c>
      <c r="BD42" s="20">
        <v>0.296763</v>
      </c>
      <c r="BE42" s="20">
        <v>166.66000000000017</v>
      </c>
      <c r="BF42" s="21">
        <v>0.15367900000000001</v>
      </c>
      <c r="BG42" s="20">
        <v>323.10999999999882</v>
      </c>
      <c r="BH42" s="20">
        <v>0.29794300000000001</v>
      </c>
      <c r="BI42" s="20">
        <v>594.69999999999641</v>
      </c>
      <c r="BJ42" s="20">
        <v>0.54837800000000003</v>
      </c>
    </row>
    <row r="43" spans="38:62" ht="15.75" thickBot="1" x14ac:dyDescent="0.3">
      <c r="AL43" s="1" t="s">
        <v>18</v>
      </c>
      <c r="AM43" s="26"/>
      <c r="AN43" s="26"/>
      <c r="AO43" s="26"/>
      <c r="AP43" s="26"/>
      <c r="AQ43" s="26"/>
      <c r="AR43" s="26"/>
      <c r="AS43" s="20">
        <v>164.45999999999998</v>
      </c>
      <c r="AT43" s="21">
        <v>0.8169489841537928</v>
      </c>
      <c r="AU43" s="20">
        <v>19.229999999999993</v>
      </c>
      <c r="AV43" s="20">
        <v>9.5524315731955689E-2</v>
      </c>
      <c r="AW43" s="20">
        <v>17.61999999999999</v>
      </c>
      <c r="AX43" s="20">
        <v>8.7526700114251621E-2</v>
      </c>
      <c r="AY43" s="20">
        <v>47.629999999999974</v>
      </c>
      <c r="AZ43" s="21">
        <v>0.33361400000000002</v>
      </c>
      <c r="BA43" s="20">
        <v>19.490000000000006</v>
      </c>
      <c r="BB43" s="20">
        <v>0.136513</v>
      </c>
      <c r="BC43" s="20">
        <v>75.649999999999949</v>
      </c>
      <c r="BD43" s="20">
        <v>0.52987300000000004</v>
      </c>
      <c r="BE43" s="20">
        <v>40.829999999999977</v>
      </c>
      <c r="BF43" s="21">
        <v>0.130798</v>
      </c>
      <c r="BG43" s="20">
        <v>32.29</v>
      </c>
      <c r="BH43" s="20">
        <v>0.10344100000000001</v>
      </c>
      <c r="BI43" s="20">
        <v>239.0399999999994</v>
      </c>
      <c r="BJ43" s="20">
        <v>0.76576100000000002</v>
      </c>
    </row>
    <row r="44" spans="38:62" ht="15.75" thickBot="1" x14ac:dyDescent="0.3">
      <c r="AL44" s="1" t="s">
        <v>19</v>
      </c>
      <c r="AM44" s="26"/>
      <c r="AN44" s="26"/>
      <c r="AO44" s="26"/>
      <c r="AP44" s="26"/>
      <c r="AQ44" s="26"/>
      <c r="AR44" s="26"/>
      <c r="AS44" s="20">
        <v>188.66000000000008</v>
      </c>
      <c r="AT44" s="21">
        <v>0.74981121577043852</v>
      </c>
      <c r="AU44" s="20">
        <v>48.88000000000001</v>
      </c>
      <c r="AV44" s="20">
        <v>0.19426890823099238</v>
      </c>
      <c r="AW44" s="20">
        <v>14.069999999999995</v>
      </c>
      <c r="AX44" s="20">
        <v>5.591987599856918E-2</v>
      </c>
      <c r="AY44" s="20">
        <v>80.370000000000118</v>
      </c>
      <c r="AZ44" s="21">
        <v>0.48901699999999998</v>
      </c>
      <c r="BA44" s="20">
        <v>13.200000000000001</v>
      </c>
      <c r="BB44" s="20">
        <v>8.0315999999999999E-2</v>
      </c>
      <c r="BC44" s="20">
        <v>70.779999999999959</v>
      </c>
      <c r="BD44" s="20">
        <v>0.43066599999999999</v>
      </c>
      <c r="BE44" s="20">
        <v>67.30999999999996</v>
      </c>
      <c r="BF44" s="21">
        <v>0.25066100000000002</v>
      </c>
      <c r="BG44" s="20">
        <v>33.100000000000009</v>
      </c>
      <c r="BH44" s="20">
        <v>0.123264</v>
      </c>
      <c r="BI44" s="20">
        <v>168.12000000000006</v>
      </c>
      <c r="BJ44" s="20">
        <v>0.62607500000000005</v>
      </c>
    </row>
    <row r="45" spans="38:62" ht="15.75" thickBot="1" x14ac:dyDescent="0.3">
      <c r="AL45" s="1" t="s">
        <v>20</v>
      </c>
      <c r="AM45" s="26"/>
      <c r="AN45" s="26"/>
      <c r="AO45" s="26"/>
      <c r="AP45" s="26"/>
      <c r="AQ45" s="26"/>
      <c r="AR45" s="26"/>
      <c r="AS45" s="20">
        <v>91.010000000000076</v>
      </c>
      <c r="AT45" s="21">
        <v>0.71318862158138085</v>
      </c>
      <c r="AU45" s="20">
        <v>23.369999999999997</v>
      </c>
      <c r="AV45" s="20">
        <v>0.1831361178591018</v>
      </c>
      <c r="AW45" s="20">
        <v>13.230000000000004</v>
      </c>
      <c r="AX45" s="20">
        <v>0.10367526055951724</v>
      </c>
      <c r="AY45" s="20">
        <v>48.04</v>
      </c>
      <c r="AZ45" s="21">
        <v>0.38993499999999998</v>
      </c>
      <c r="BA45" s="20">
        <v>26.629999999999992</v>
      </c>
      <c r="BB45" s="20">
        <v>0.21615300000000001</v>
      </c>
      <c r="BC45" s="20">
        <v>48.52999999999998</v>
      </c>
      <c r="BD45" s="20">
        <v>0.39391199999999998</v>
      </c>
      <c r="BE45" s="20">
        <v>74.150000000000063</v>
      </c>
      <c r="BF45" s="21">
        <v>0.39449899999999999</v>
      </c>
      <c r="BG45" s="20">
        <v>47.719999999999949</v>
      </c>
      <c r="BH45" s="20">
        <v>0.253884</v>
      </c>
      <c r="BI45" s="20">
        <v>66.09</v>
      </c>
      <c r="BJ45" s="20">
        <v>0.35161700000000001</v>
      </c>
    </row>
    <row r="46" spans="38:62" ht="15.75" thickBot="1" x14ac:dyDescent="0.3">
      <c r="AL46" s="1" t="s">
        <v>21</v>
      </c>
      <c r="AM46" s="26"/>
      <c r="AN46" s="26"/>
      <c r="AO46" s="26"/>
      <c r="AP46" s="26"/>
      <c r="AQ46" s="26"/>
      <c r="AR46" s="26"/>
      <c r="AS46" s="20">
        <v>44.620000000000005</v>
      </c>
      <c r="AT46" s="21">
        <v>0.6002959773980896</v>
      </c>
      <c r="AU46" s="20">
        <v>20.559999999999995</v>
      </c>
      <c r="AV46" s="20">
        <v>0.27660433203282647</v>
      </c>
      <c r="AW46" s="20">
        <v>9.1499999999999986</v>
      </c>
      <c r="AX46" s="20">
        <v>0.12309969056908378</v>
      </c>
      <c r="AY46" s="20">
        <v>22.570000000000011</v>
      </c>
      <c r="AZ46" s="21">
        <v>0.325685</v>
      </c>
      <c r="BA46" s="20">
        <v>9.2899999999999974</v>
      </c>
      <c r="BB46" s="20">
        <v>0.13405500000000001</v>
      </c>
      <c r="BC46" s="20">
        <v>37.439999999999991</v>
      </c>
      <c r="BD46" s="20">
        <v>0.54025999999999996</v>
      </c>
      <c r="BE46" s="20">
        <v>71.020000000000039</v>
      </c>
      <c r="BF46" s="21">
        <v>0.51445099999999999</v>
      </c>
      <c r="BG46" s="20">
        <v>34.339999999999989</v>
      </c>
      <c r="BH46" s="20">
        <v>0.24875</v>
      </c>
      <c r="BI46" s="20">
        <v>32.690000000000019</v>
      </c>
      <c r="BJ46" s="20">
        <v>0.23679800000000001</v>
      </c>
    </row>
    <row r="47" spans="38:62" ht="15.75" thickBot="1" x14ac:dyDescent="0.3">
      <c r="AL47" s="1" t="s">
        <v>22</v>
      </c>
      <c r="AM47" s="26"/>
      <c r="AN47" s="26"/>
      <c r="AO47" s="26"/>
      <c r="AP47" s="26"/>
      <c r="AQ47" s="26"/>
      <c r="AR47" s="26"/>
      <c r="AS47" s="20">
        <v>255.09999999999997</v>
      </c>
      <c r="AT47" s="21">
        <v>0.79567075262780329</v>
      </c>
      <c r="AU47" s="20">
        <v>41.080000000000005</v>
      </c>
      <c r="AV47" s="20">
        <v>0.1281307507563707</v>
      </c>
      <c r="AW47" s="20">
        <v>24.430000000000007</v>
      </c>
      <c r="AX47" s="20">
        <v>7.6198496615826117E-2</v>
      </c>
      <c r="AY47" s="20">
        <v>124.05999999999987</v>
      </c>
      <c r="AZ47" s="21">
        <v>0.57023299999999999</v>
      </c>
      <c r="BA47" s="20">
        <v>35.989999999999988</v>
      </c>
      <c r="BB47" s="20">
        <v>0.16542599999999999</v>
      </c>
      <c r="BC47" s="20">
        <v>57.509999999999977</v>
      </c>
      <c r="BD47" s="20">
        <v>0.26434099999999999</v>
      </c>
      <c r="BE47" s="20">
        <v>93.660000000000011</v>
      </c>
      <c r="BF47" s="21">
        <v>0.197349</v>
      </c>
      <c r="BG47" s="20">
        <v>119.12000000000006</v>
      </c>
      <c r="BH47" s="20">
        <v>0.250996</v>
      </c>
      <c r="BI47" s="20">
        <v>261.81000000000068</v>
      </c>
      <c r="BJ47" s="20">
        <v>0.55165500000000001</v>
      </c>
    </row>
    <row r="48" spans="38:62" ht="15.75" thickBot="1" x14ac:dyDescent="0.3">
      <c r="AL48" s="1" t="s">
        <v>23</v>
      </c>
      <c r="AM48" s="26"/>
      <c r="AN48" s="26"/>
      <c r="AO48" s="26"/>
      <c r="AP48" s="26"/>
      <c r="AQ48" s="26"/>
      <c r="AR48" s="26"/>
      <c r="AS48" s="20">
        <v>9.92</v>
      </c>
      <c r="AT48" s="21">
        <v>0.75037821482602118</v>
      </c>
      <c r="AU48" s="20">
        <v>2.4499999999999997</v>
      </c>
      <c r="AV48" s="20">
        <v>0.18532526475037822</v>
      </c>
      <c r="AW48" s="20">
        <v>0.85</v>
      </c>
      <c r="AX48" s="20">
        <v>6.4296520423600609E-2</v>
      </c>
      <c r="AY48" s="20">
        <v>9.0499999999999972</v>
      </c>
      <c r="AZ48" s="21">
        <v>0.52191500000000002</v>
      </c>
      <c r="BA48" s="20">
        <v>3.2200000000000006</v>
      </c>
      <c r="BB48" s="20">
        <v>0.185698</v>
      </c>
      <c r="BC48" s="20">
        <v>5.0699999999999994</v>
      </c>
      <c r="BD48" s="20">
        <v>0.29238799999999998</v>
      </c>
      <c r="BE48" s="20">
        <v>10.730000000000004</v>
      </c>
      <c r="BF48" s="21">
        <v>0.27979100000000001</v>
      </c>
      <c r="BG48" s="20">
        <v>9.0399999999999991</v>
      </c>
      <c r="BH48" s="20">
        <v>0.23572399999999999</v>
      </c>
      <c r="BI48" s="20">
        <v>18.580000000000009</v>
      </c>
      <c r="BJ48" s="20">
        <v>0.484485</v>
      </c>
    </row>
    <row r="49" spans="38:62" ht="15.75" thickBot="1" x14ac:dyDescent="0.3">
      <c r="AL49" s="1" t="s">
        <v>24</v>
      </c>
      <c r="AM49" s="26"/>
      <c r="AN49" s="26"/>
      <c r="AO49" s="26"/>
      <c r="AP49" s="26"/>
      <c r="AQ49" s="26"/>
      <c r="AR49" s="26"/>
      <c r="AS49" s="20">
        <v>46.450000000000017</v>
      </c>
      <c r="AT49" s="21">
        <v>0.41647987088675709</v>
      </c>
      <c r="AU49" s="20">
        <v>38.669999999999987</v>
      </c>
      <c r="AV49" s="20">
        <v>0.34672285483726339</v>
      </c>
      <c r="AW49" s="20">
        <v>26.410000000000004</v>
      </c>
      <c r="AX49" s="20">
        <v>0.23679727427597957</v>
      </c>
      <c r="AY49" s="20">
        <v>99.970000000000141</v>
      </c>
      <c r="AZ49" s="21">
        <v>0.64305900000000005</v>
      </c>
      <c r="BA49" s="20">
        <v>20.490000000000006</v>
      </c>
      <c r="BB49" s="20">
        <v>0.131802</v>
      </c>
      <c r="BC49" s="20">
        <v>35.000000000000028</v>
      </c>
      <c r="BD49" s="20">
        <v>0.225138</v>
      </c>
      <c r="BE49" s="20">
        <v>86.759999999999991</v>
      </c>
      <c r="BF49" s="21">
        <v>0.185056</v>
      </c>
      <c r="BG49" s="20">
        <v>114.05000000000034</v>
      </c>
      <c r="BH49" s="20">
        <v>0.24326500000000001</v>
      </c>
      <c r="BI49" s="20">
        <v>268.02000000000174</v>
      </c>
      <c r="BJ49" s="20">
        <v>0.57167800000000002</v>
      </c>
    </row>
    <row r="50" spans="38:62" ht="15.75" thickBot="1" x14ac:dyDescent="0.3">
      <c r="AL50" s="1" t="s">
        <v>25</v>
      </c>
      <c r="AM50" s="27"/>
      <c r="AN50" s="27"/>
      <c r="AO50" s="27"/>
      <c r="AP50" s="27"/>
      <c r="AQ50" s="27"/>
      <c r="AR50" s="27"/>
      <c r="AS50" s="20">
        <v>79.300000000000011</v>
      </c>
      <c r="AT50" s="21">
        <v>0.74237034263246593</v>
      </c>
      <c r="AU50" s="20">
        <v>4.9600000000000009</v>
      </c>
      <c r="AV50" s="20">
        <v>4.6433252199962562E-2</v>
      </c>
      <c r="AW50" s="20">
        <v>22.559999999999988</v>
      </c>
      <c r="AX50" s="20">
        <v>0.21119640516757149</v>
      </c>
      <c r="AY50" s="20">
        <v>103.76000000000009</v>
      </c>
      <c r="AZ50" s="21">
        <v>0.59427300000000005</v>
      </c>
      <c r="BA50" s="20">
        <v>29.08</v>
      </c>
      <c r="BB50" s="20">
        <v>0.16655200000000001</v>
      </c>
      <c r="BC50" s="20">
        <v>41.759999999999948</v>
      </c>
      <c r="BD50" s="20">
        <v>0.239175</v>
      </c>
      <c r="BE50" s="20">
        <v>88.990000000000137</v>
      </c>
      <c r="BF50" s="21">
        <v>0.112485</v>
      </c>
      <c r="BG50" s="20">
        <v>225.34000000000336</v>
      </c>
      <c r="BH50" s="20">
        <v>0.284833</v>
      </c>
      <c r="BI50" s="20">
        <v>476.79999999999558</v>
      </c>
      <c r="BJ50" s="20">
        <v>0.60268200000000005</v>
      </c>
    </row>
    <row r="51" spans="38:62" x14ac:dyDescent="0.25">
      <c r="AL51" s="3" t="s">
        <v>26</v>
      </c>
      <c r="AS51" s="22">
        <v>2638.48</v>
      </c>
      <c r="AT51" s="23">
        <v>0.70301725516109426</v>
      </c>
      <c r="AU51" s="22">
        <v>650.2600000000001</v>
      </c>
      <c r="AV51" s="22">
        <v>0.17326036215588264</v>
      </c>
      <c r="AW51" s="22">
        <v>464.34000000000009</v>
      </c>
      <c r="AX51" s="22">
        <v>0.12372238268302302</v>
      </c>
      <c r="AY51" s="22">
        <v>1711.8500000000006</v>
      </c>
      <c r="AZ51" s="23">
        <v>0.54338061878446031</v>
      </c>
      <c r="BA51" s="22">
        <v>404.85000000000014</v>
      </c>
      <c r="BB51" s="22">
        <v>0.12850871484936693</v>
      </c>
      <c r="BC51" s="22">
        <v>1033.67</v>
      </c>
      <c r="BD51" s="22">
        <v>0.32811066636617287</v>
      </c>
      <c r="BE51" s="22">
        <v>1763.03</v>
      </c>
      <c r="BF51" s="23">
        <v>0.20750708548722724</v>
      </c>
      <c r="BG51" s="22">
        <v>2013.2700000000025</v>
      </c>
      <c r="BH51" s="22">
        <v>0.23696011412107026</v>
      </c>
      <c r="BI51" s="22">
        <v>4719.9399999999978</v>
      </c>
      <c r="BJ51" s="22">
        <v>0.55553280039170228</v>
      </c>
    </row>
  </sheetData>
  <sheetProtection password="C647" sheet="1" objects="1" scenarios="1"/>
  <mergeCells count="158">
    <mergeCell ref="BI30:BJ30"/>
    <mergeCell ref="AW30:AX30"/>
    <mergeCell ref="AY30:AZ30"/>
    <mergeCell ref="BA30:BB30"/>
    <mergeCell ref="BC30:BD30"/>
    <mergeCell ref="BE30:BF30"/>
    <mergeCell ref="BG30:BH30"/>
    <mergeCell ref="AM28:BJ28"/>
    <mergeCell ref="AM29:AR29"/>
    <mergeCell ref="AS29:AX29"/>
    <mergeCell ref="AY29:BD29"/>
    <mergeCell ref="BE29:BJ29"/>
    <mergeCell ref="AM30:AN30"/>
    <mergeCell ref="AO30:AP30"/>
    <mergeCell ref="AQ30:AR30"/>
    <mergeCell ref="AS30:AT30"/>
    <mergeCell ref="AU30:AV30"/>
    <mergeCell ref="FO5:FP5"/>
    <mergeCell ref="FQ5:FR5"/>
    <mergeCell ref="FS5:FT5"/>
    <mergeCell ref="FU5:FV5"/>
    <mergeCell ref="FW5:FX5"/>
    <mergeCell ref="FY5:FZ5"/>
    <mergeCell ref="FC5:FD5"/>
    <mergeCell ref="FE5:FF5"/>
    <mergeCell ref="FG5:FH5"/>
    <mergeCell ref="FI5:FJ5"/>
    <mergeCell ref="FK5:FL5"/>
    <mergeCell ref="FM5:FN5"/>
    <mergeCell ref="EQ5:ER5"/>
    <mergeCell ref="ES5:ET5"/>
    <mergeCell ref="EU5:EV5"/>
    <mergeCell ref="EW5:EX5"/>
    <mergeCell ref="EY5:EZ5"/>
    <mergeCell ref="FA5:FB5"/>
    <mergeCell ref="EE5:EF5"/>
    <mergeCell ref="EG5:EH5"/>
    <mergeCell ref="EI5:EJ5"/>
    <mergeCell ref="EK5:EL5"/>
    <mergeCell ref="EM5:EN5"/>
    <mergeCell ref="EO5:EP5"/>
    <mergeCell ref="DS5:DT5"/>
    <mergeCell ref="DU5:DV5"/>
    <mergeCell ref="DW5:DX5"/>
    <mergeCell ref="DY5:DZ5"/>
    <mergeCell ref="EA5:EB5"/>
    <mergeCell ref="EC5:ED5"/>
    <mergeCell ref="DG5:DH5"/>
    <mergeCell ref="DI5:DJ5"/>
    <mergeCell ref="DK5:DL5"/>
    <mergeCell ref="DM5:DN5"/>
    <mergeCell ref="DO5:DP5"/>
    <mergeCell ref="DQ5:DR5"/>
    <mergeCell ref="CU5:CV5"/>
    <mergeCell ref="CW5:CX5"/>
    <mergeCell ref="CY5:CZ5"/>
    <mergeCell ref="DA5:DB5"/>
    <mergeCell ref="DC5:DD5"/>
    <mergeCell ref="DE5:DF5"/>
    <mergeCell ref="CI5:CJ5"/>
    <mergeCell ref="CK5:CL5"/>
    <mergeCell ref="CM5:CN5"/>
    <mergeCell ref="CO5:CP5"/>
    <mergeCell ref="CQ5:CR5"/>
    <mergeCell ref="CS5:CT5"/>
    <mergeCell ref="BW5:BX5"/>
    <mergeCell ref="BY5:BZ5"/>
    <mergeCell ref="CA5:CB5"/>
    <mergeCell ref="CC5:CD5"/>
    <mergeCell ref="CE5:CF5"/>
    <mergeCell ref="CG5:CH5"/>
    <mergeCell ref="BK5:BL5"/>
    <mergeCell ref="BM5:BN5"/>
    <mergeCell ref="BO5:BP5"/>
    <mergeCell ref="BQ5:BR5"/>
    <mergeCell ref="BS5:BT5"/>
    <mergeCell ref="BU5:BV5"/>
    <mergeCell ref="CC4:CH4"/>
    <mergeCell ref="CI4:CN4"/>
    <mergeCell ref="CO4:CT4"/>
    <mergeCell ref="CU4:CZ4"/>
    <mergeCell ref="BK3:CH3"/>
    <mergeCell ref="CI3:DF3"/>
    <mergeCell ref="DG3:ED3"/>
    <mergeCell ref="EE3:FB3"/>
    <mergeCell ref="FC3:FZ3"/>
    <mergeCell ref="FU4:FZ4"/>
    <mergeCell ref="EK4:EP4"/>
    <mergeCell ref="EQ4:EV4"/>
    <mergeCell ref="EW4:FB4"/>
    <mergeCell ref="FC4:FH4"/>
    <mergeCell ref="FI4:FN4"/>
    <mergeCell ref="FO4:FT4"/>
    <mergeCell ref="DA4:DF4"/>
    <mergeCell ref="DG4:DL4"/>
    <mergeCell ref="DM4:DR4"/>
    <mergeCell ref="DS4:DX4"/>
    <mergeCell ref="DY4:ED4"/>
    <mergeCell ref="EE4:EJ4"/>
    <mergeCell ref="BQ4:BV4"/>
    <mergeCell ref="BW4:CB4"/>
    <mergeCell ref="AM4:AR4"/>
    <mergeCell ref="AS4:AX4"/>
    <mergeCell ref="AY4:BD4"/>
    <mergeCell ref="BE4:BJ4"/>
    <mergeCell ref="BK4:BP4"/>
    <mergeCell ref="AG3:AG5"/>
    <mergeCell ref="AH3:AH5"/>
    <mergeCell ref="AI3:AI5"/>
    <mergeCell ref="AJ3:AJ5"/>
    <mergeCell ref="AK3:AK5"/>
    <mergeCell ref="AM3:BJ3"/>
    <mergeCell ref="BE5:BF5"/>
    <mergeCell ref="BG5:BH5"/>
    <mergeCell ref="BI5:BJ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AC3:AC5"/>
    <mergeCell ref="AD3:AD5"/>
    <mergeCell ref="AE3:AE5"/>
    <mergeCell ref="AF3:AF5"/>
    <mergeCell ref="U3:U5"/>
    <mergeCell ref="V3:V5"/>
    <mergeCell ref="W3:W5"/>
    <mergeCell ref="X3:X5"/>
    <mergeCell ref="Y3:Y5"/>
    <mergeCell ref="Z3:Z5"/>
    <mergeCell ref="BQ1:CH1"/>
    <mergeCell ref="A2:A5"/>
    <mergeCell ref="B2:G2"/>
    <mergeCell ref="H2:M2"/>
    <mergeCell ref="N2:S2"/>
    <mergeCell ref="T2:Y2"/>
    <mergeCell ref="Z2:AE2"/>
    <mergeCell ref="AF2:AK2"/>
    <mergeCell ref="BQ2:BV2"/>
    <mergeCell ref="H3:H5"/>
    <mergeCell ref="O3:O5"/>
    <mergeCell ref="P3:P5"/>
    <mergeCell ref="Q3:Q5"/>
    <mergeCell ref="R3:R5"/>
    <mergeCell ref="S3:S5"/>
    <mergeCell ref="T3:T5"/>
    <mergeCell ref="I3:I5"/>
    <mergeCell ref="J3:J5"/>
    <mergeCell ref="K3:K5"/>
    <mergeCell ref="L3:L5"/>
    <mergeCell ref="M3:M5"/>
    <mergeCell ref="N3:N5"/>
    <mergeCell ref="AA3:AA5"/>
    <mergeCell ref="AB3:AB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51"/>
  <sheetViews>
    <sheetView topLeftCell="AJ1" zoomScale="69" zoomScaleNormal="69" workbookViewId="0">
      <selection activeCell="AQ17" sqref="AQ17"/>
    </sheetView>
  </sheetViews>
  <sheetFormatPr baseColWidth="10" defaultRowHeight="15" x14ac:dyDescent="0.25"/>
  <cols>
    <col min="1" max="1" width="22.5703125" customWidth="1"/>
    <col min="8" max="8" width="22.42578125" customWidth="1"/>
    <col min="9" max="9" width="19.28515625" customWidth="1"/>
    <col min="10" max="10" width="16.7109375" customWidth="1"/>
    <col min="11" max="11" width="15.42578125" customWidth="1"/>
    <col min="12" max="12" width="19.85546875" customWidth="1"/>
    <col min="13" max="13" width="18.85546875" customWidth="1"/>
    <col min="20" max="20" width="20" bestFit="1" customWidth="1"/>
    <col min="26" max="26" width="18.7109375" bestFit="1" customWidth="1"/>
    <col min="33" max="33" width="15" customWidth="1"/>
    <col min="38" max="38" width="14.85546875" customWidth="1"/>
    <col min="39" max="39" width="18.140625" customWidth="1"/>
    <col min="41" max="41" width="21.5703125" customWidth="1"/>
    <col min="43" max="43" width="19.85546875" customWidth="1"/>
    <col min="47" max="47" width="11.42578125" customWidth="1"/>
    <col min="55" max="55" width="11.42578125" style="13"/>
    <col min="63" max="63" width="15.42578125" bestFit="1" customWidth="1"/>
    <col min="65" max="65" width="15.42578125" bestFit="1" customWidth="1"/>
    <col min="67" max="67" width="15.42578125" bestFit="1" customWidth="1"/>
    <col min="69" max="69" width="15.42578125" bestFit="1" customWidth="1"/>
    <col min="70" max="70" width="11.42578125" style="14"/>
    <col min="72" max="72" width="11.42578125" style="14"/>
    <col min="74" max="74" width="11.42578125" style="14"/>
    <col min="76" max="76" width="11.42578125" style="15"/>
    <col min="78" max="78" width="11.42578125" style="15"/>
    <col min="80" max="80" width="11.42578125" style="15"/>
    <col min="82" max="82" width="11.42578125" style="15"/>
    <col min="84" max="84" width="11.42578125" style="15"/>
    <col min="86" max="86" width="11.42578125" style="15"/>
    <col min="157" max="157" width="15.42578125" bestFit="1" customWidth="1"/>
  </cols>
  <sheetData>
    <row r="1" spans="1:182" x14ac:dyDescent="0.25"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</row>
    <row r="2" spans="1:182" ht="24" thickBot="1" x14ac:dyDescent="0.4">
      <c r="A2" s="184" t="s">
        <v>0</v>
      </c>
      <c r="B2" s="187">
        <v>2013</v>
      </c>
      <c r="C2" s="188"/>
      <c r="D2" s="188"/>
      <c r="E2" s="188"/>
      <c r="F2" s="188"/>
      <c r="G2" s="189"/>
      <c r="H2" s="190">
        <v>2012</v>
      </c>
      <c r="I2" s="190"/>
      <c r="J2" s="190"/>
      <c r="K2" s="190"/>
      <c r="L2" s="190"/>
      <c r="M2" s="190"/>
      <c r="N2" s="191">
        <v>2011</v>
      </c>
      <c r="O2" s="192"/>
      <c r="P2" s="192"/>
      <c r="Q2" s="192"/>
      <c r="R2" s="192"/>
      <c r="S2" s="192"/>
      <c r="T2" s="192">
        <v>2010</v>
      </c>
      <c r="U2" s="192"/>
      <c r="V2" s="192"/>
      <c r="W2" s="192"/>
      <c r="X2" s="192"/>
      <c r="Y2" s="192"/>
      <c r="Z2" s="192">
        <v>2009</v>
      </c>
      <c r="AA2" s="192"/>
      <c r="AB2" s="192"/>
      <c r="AC2" s="192"/>
      <c r="AD2" s="192"/>
      <c r="AE2" s="192"/>
      <c r="AF2" s="192">
        <v>2008</v>
      </c>
      <c r="AG2" s="192"/>
      <c r="AH2" s="192"/>
      <c r="AI2" s="192"/>
      <c r="AJ2" s="192"/>
      <c r="AK2" s="192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9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183"/>
      <c r="BR2" s="183"/>
      <c r="BS2" s="183"/>
      <c r="BT2" s="183"/>
      <c r="BU2" s="183"/>
      <c r="BV2" s="183"/>
    </row>
    <row r="3" spans="1:182" ht="24" thickBot="1" x14ac:dyDescent="0.4">
      <c r="A3" s="185"/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0" t="s">
        <v>6</v>
      </c>
      <c r="H3" s="170" t="s">
        <v>1</v>
      </c>
      <c r="I3" s="170" t="s">
        <v>2</v>
      </c>
      <c r="J3" s="170" t="s">
        <v>3</v>
      </c>
      <c r="K3" s="170" t="s">
        <v>4</v>
      </c>
      <c r="L3" s="170" t="s">
        <v>5</v>
      </c>
      <c r="M3" s="170" t="s">
        <v>6</v>
      </c>
      <c r="N3" s="170" t="s">
        <v>1</v>
      </c>
      <c r="O3" s="170" t="s">
        <v>2</v>
      </c>
      <c r="P3" s="170" t="s">
        <v>3</v>
      </c>
      <c r="Q3" s="170" t="s">
        <v>4</v>
      </c>
      <c r="R3" s="170" t="s">
        <v>5</v>
      </c>
      <c r="S3" s="170" t="s">
        <v>6</v>
      </c>
      <c r="T3" s="170" t="s">
        <v>1</v>
      </c>
      <c r="U3" s="170" t="s">
        <v>2</v>
      </c>
      <c r="V3" s="170" t="s">
        <v>3</v>
      </c>
      <c r="W3" s="170" t="s">
        <v>4</v>
      </c>
      <c r="X3" s="170" t="s">
        <v>5</v>
      </c>
      <c r="Y3" s="170" t="s">
        <v>6</v>
      </c>
      <c r="Z3" s="170" t="s">
        <v>1</v>
      </c>
      <c r="AA3" s="170" t="s">
        <v>2</v>
      </c>
      <c r="AB3" s="170" t="s">
        <v>3</v>
      </c>
      <c r="AC3" s="170" t="s">
        <v>4</v>
      </c>
      <c r="AD3" s="170" t="s">
        <v>5</v>
      </c>
      <c r="AE3" s="170" t="s">
        <v>6</v>
      </c>
      <c r="AF3" s="170" t="s">
        <v>1</v>
      </c>
      <c r="AG3" s="170" t="s">
        <v>2</v>
      </c>
      <c r="AH3" s="170" t="s">
        <v>3</v>
      </c>
      <c r="AI3" s="170" t="s">
        <v>4</v>
      </c>
      <c r="AJ3" s="170" t="s">
        <v>5</v>
      </c>
      <c r="AK3" s="170" t="s">
        <v>6</v>
      </c>
      <c r="AL3" s="28"/>
      <c r="AM3" s="173">
        <v>2013</v>
      </c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5"/>
      <c r="BK3" s="181">
        <v>2012</v>
      </c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  <c r="CC3" s="174"/>
      <c r="CD3" s="174"/>
      <c r="CE3" s="174"/>
      <c r="CF3" s="174"/>
      <c r="CG3" s="174"/>
      <c r="CH3" s="175"/>
      <c r="CI3" s="182">
        <v>2011</v>
      </c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>
        <v>2010</v>
      </c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>
        <v>2009</v>
      </c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>
        <v>2008</v>
      </c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</row>
    <row r="4" spans="1:182" ht="15.75" thickBot="1" x14ac:dyDescent="0.3">
      <c r="A4" s="185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25"/>
      <c r="AM4" s="176" t="s">
        <v>33</v>
      </c>
      <c r="AN4" s="177"/>
      <c r="AO4" s="177"/>
      <c r="AP4" s="177"/>
      <c r="AQ4" s="177"/>
      <c r="AR4" s="178"/>
      <c r="AS4" s="176" t="s">
        <v>29</v>
      </c>
      <c r="AT4" s="177"/>
      <c r="AU4" s="177"/>
      <c r="AV4" s="177"/>
      <c r="AW4" s="177"/>
      <c r="AX4" s="178"/>
      <c r="AY4" s="176" t="s">
        <v>30</v>
      </c>
      <c r="AZ4" s="177"/>
      <c r="BA4" s="177"/>
      <c r="BB4" s="177"/>
      <c r="BC4" s="177"/>
      <c r="BD4" s="178"/>
      <c r="BE4" s="176" t="s">
        <v>5</v>
      </c>
      <c r="BF4" s="177"/>
      <c r="BG4" s="177"/>
      <c r="BH4" s="177"/>
      <c r="BI4" s="177"/>
      <c r="BJ4" s="178"/>
      <c r="BK4" s="176" t="s">
        <v>33</v>
      </c>
      <c r="BL4" s="177"/>
      <c r="BM4" s="177"/>
      <c r="BN4" s="177"/>
      <c r="BO4" s="177"/>
      <c r="BP4" s="178"/>
      <c r="BQ4" s="176" t="s">
        <v>29</v>
      </c>
      <c r="BR4" s="177"/>
      <c r="BS4" s="177"/>
      <c r="BT4" s="177"/>
      <c r="BU4" s="177"/>
      <c r="BV4" s="178"/>
      <c r="BW4" s="176" t="s">
        <v>30</v>
      </c>
      <c r="BX4" s="177"/>
      <c r="BY4" s="177"/>
      <c r="BZ4" s="177"/>
      <c r="CA4" s="177"/>
      <c r="CB4" s="178"/>
      <c r="CC4" s="176" t="s">
        <v>5</v>
      </c>
      <c r="CD4" s="177"/>
      <c r="CE4" s="177"/>
      <c r="CF4" s="177"/>
      <c r="CG4" s="177"/>
      <c r="CH4" s="178"/>
      <c r="CI4" s="180" t="s">
        <v>33</v>
      </c>
      <c r="CJ4" s="180"/>
      <c r="CK4" s="180"/>
      <c r="CL4" s="180"/>
      <c r="CM4" s="180"/>
      <c r="CN4" s="180"/>
      <c r="CO4" s="180" t="s">
        <v>29</v>
      </c>
      <c r="CP4" s="180"/>
      <c r="CQ4" s="180"/>
      <c r="CR4" s="180"/>
      <c r="CS4" s="180"/>
      <c r="CT4" s="180"/>
      <c r="CU4" s="180" t="s">
        <v>30</v>
      </c>
      <c r="CV4" s="180"/>
      <c r="CW4" s="180"/>
      <c r="CX4" s="180"/>
      <c r="CY4" s="180"/>
      <c r="CZ4" s="180"/>
      <c r="DA4" s="180" t="s">
        <v>5</v>
      </c>
      <c r="DB4" s="180"/>
      <c r="DC4" s="180"/>
      <c r="DD4" s="180"/>
      <c r="DE4" s="180"/>
      <c r="DF4" s="180"/>
      <c r="DG4" s="180" t="s">
        <v>33</v>
      </c>
      <c r="DH4" s="180"/>
      <c r="DI4" s="180"/>
      <c r="DJ4" s="180"/>
      <c r="DK4" s="180"/>
      <c r="DL4" s="180"/>
      <c r="DM4" s="180" t="s">
        <v>29</v>
      </c>
      <c r="DN4" s="180"/>
      <c r="DO4" s="180"/>
      <c r="DP4" s="180"/>
      <c r="DQ4" s="180"/>
      <c r="DR4" s="180"/>
      <c r="DS4" s="180" t="s">
        <v>30</v>
      </c>
      <c r="DT4" s="180"/>
      <c r="DU4" s="180"/>
      <c r="DV4" s="180"/>
      <c r="DW4" s="180"/>
      <c r="DX4" s="180"/>
      <c r="DY4" s="180" t="s">
        <v>5</v>
      </c>
      <c r="DZ4" s="180"/>
      <c r="EA4" s="180"/>
      <c r="EB4" s="180"/>
      <c r="EC4" s="180"/>
      <c r="ED4" s="180"/>
      <c r="EE4" s="180" t="s">
        <v>33</v>
      </c>
      <c r="EF4" s="180"/>
      <c r="EG4" s="180"/>
      <c r="EH4" s="180"/>
      <c r="EI4" s="180"/>
      <c r="EJ4" s="180"/>
      <c r="EK4" s="180" t="s">
        <v>29</v>
      </c>
      <c r="EL4" s="180"/>
      <c r="EM4" s="180"/>
      <c r="EN4" s="180"/>
      <c r="EO4" s="180"/>
      <c r="EP4" s="180"/>
      <c r="EQ4" s="180" t="s">
        <v>30</v>
      </c>
      <c r="ER4" s="180"/>
      <c r="ES4" s="180"/>
      <c r="ET4" s="180"/>
      <c r="EU4" s="180"/>
      <c r="EV4" s="180"/>
      <c r="EW4" s="180" t="s">
        <v>5</v>
      </c>
      <c r="EX4" s="180"/>
      <c r="EY4" s="180"/>
      <c r="EZ4" s="180"/>
      <c r="FA4" s="180"/>
      <c r="FB4" s="180"/>
      <c r="FC4" s="176" t="s">
        <v>33</v>
      </c>
      <c r="FD4" s="177"/>
      <c r="FE4" s="177"/>
      <c r="FF4" s="177"/>
      <c r="FG4" s="177"/>
      <c r="FH4" s="178"/>
      <c r="FI4" s="180" t="s">
        <v>29</v>
      </c>
      <c r="FJ4" s="180"/>
      <c r="FK4" s="180"/>
      <c r="FL4" s="180"/>
      <c r="FM4" s="180"/>
      <c r="FN4" s="180"/>
      <c r="FO4" s="180" t="s">
        <v>30</v>
      </c>
      <c r="FP4" s="180"/>
      <c r="FQ4" s="180"/>
      <c r="FR4" s="180"/>
      <c r="FS4" s="180"/>
      <c r="FT4" s="180"/>
      <c r="FU4" s="180" t="s">
        <v>5</v>
      </c>
      <c r="FV4" s="180"/>
      <c r="FW4" s="180"/>
      <c r="FX4" s="180"/>
      <c r="FY4" s="180"/>
      <c r="FZ4" s="180"/>
    </row>
    <row r="5" spans="1:182" ht="15.75" thickBot="1" x14ac:dyDescent="0.3">
      <c r="A5" s="186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25"/>
      <c r="AM5" s="171" t="s">
        <v>34</v>
      </c>
      <c r="AN5" s="172"/>
      <c r="AO5" s="171" t="s">
        <v>35</v>
      </c>
      <c r="AP5" s="172"/>
      <c r="AQ5" s="171" t="s">
        <v>36</v>
      </c>
      <c r="AR5" s="172"/>
      <c r="AS5" s="171" t="s">
        <v>34</v>
      </c>
      <c r="AT5" s="172"/>
      <c r="AU5" s="171" t="s">
        <v>35</v>
      </c>
      <c r="AV5" s="172"/>
      <c r="AW5" s="171" t="s">
        <v>36</v>
      </c>
      <c r="AX5" s="172"/>
      <c r="AY5" s="171" t="s">
        <v>34</v>
      </c>
      <c r="AZ5" s="172"/>
      <c r="BA5" s="171" t="s">
        <v>35</v>
      </c>
      <c r="BB5" s="172"/>
      <c r="BC5" s="171" t="s">
        <v>36</v>
      </c>
      <c r="BD5" s="172"/>
      <c r="BE5" s="171" t="s">
        <v>34</v>
      </c>
      <c r="BF5" s="172"/>
      <c r="BG5" s="171" t="s">
        <v>35</v>
      </c>
      <c r="BH5" s="172"/>
      <c r="BI5" s="171" t="s">
        <v>36</v>
      </c>
      <c r="BJ5" s="172"/>
      <c r="BK5" s="171" t="s">
        <v>34</v>
      </c>
      <c r="BL5" s="172"/>
      <c r="BM5" s="171" t="s">
        <v>35</v>
      </c>
      <c r="BN5" s="172"/>
      <c r="BO5" s="171" t="s">
        <v>36</v>
      </c>
      <c r="BP5" s="172"/>
      <c r="BQ5" s="171" t="s">
        <v>34</v>
      </c>
      <c r="BR5" s="172"/>
      <c r="BS5" s="171" t="s">
        <v>35</v>
      </c>
      <c r="BT5" s="172"/>
      <c r="BU5" s="171" t="s">
        <v>36</v>
      </c>
      <c r="BV5" s="172"/>
      <c r="BW5" s="171" t="s">
        <v>34</v>
      </c>
      <c r="BX5" s="172"/>
      <c r="BY5" s="171" t="s">
        <v>35</v>
      </c>
      <c r="BZ5" s="172"/>
      <c r="CA5" s="171" t="s">
        <v>36</v>
      </c>
      <c r="CB5" s="172"/>
      <c r="CC5" s="171" t="s">
        <v>34</v>
      </c>
      <c r="CD5" s="172"/>
      <c r="CE5" s="171" t="s">
        <v>35</v>
      </c>
      <c r="CF5" s="172"/>
      <c r="CG5" s="171" t="s">
        <v>36</v>
      </c>
      <c r="CH5" s="172"/>
      <c r="CI5" s="179" t="s">
        <v>34</v>
      </c>
      <c r="CJ5" s="179"/>
      <c r="CK5" s="179" t="s">
        <v>35</v>
      </c>
      <c r="CL5" s="179"/>
      <c r="CM5" s="179" t="s">
        <v>36</v>
      </c>
      <c r="CN5" s="179"/>
      <c r="CO5" s="179" t="s">
        <v>34</v>
      </c>
      <c r="CP5" s="179"/>
      <c r="CQ5" s="179" t="s">
        <v>35</v>
      </c>
      <c r="CR5" s="179"/>
      <c r="CS5" s="179" t="s">
        <v>36</v>
      </c>
      <c r="CT5" s="179"/>
      <c r="CU5" s="179" t="s">
        <v>34</v>
      </c>
      <c r="CV5" s="179"/>
      <c r="CW5" s="179" t="s">
        <v>35</v>
      </c>
      <c r="CX5" s="179"/>
      <c r="CY5" s="179" t="s">
        <v>36</v>
      </c>
      <c r="CZ5" s="179"/>
      <c r="DA5" s="179" t="s">
        <v>34</v>
      </c>
      <c r="DB5" s="179"/>
      <c r="DC5" s="179" t="s">
        <v>35</v>
      </c>
      <c r="DD5" s="179"/>
      <c r="DE5" s="179" t="s">
        <v>36</v>
      </c>
      <c r="DF5" s="179"/>
      <c r="DG5" s="179" t="s">
        <v>34</v>
      </c>
      <c r="DH5" s="179"/>
      <c r="DI5" s="179" t="s">
        <v>35</v>
      </c>
      <c r="DJ5" s="179"/>
      <c r="DK5" s="179" t="s">
        <v>36</v>
      </c>
      <c r="DL5" s="179"/>
      <c r="DM5" s="179" t="s">
        <v>34</v>
      </c>
      <c r="DN5" s="179"/>
      <c r="DO5" s="179" t="s">
        <v>35</v>
      </c>
      <c r="DP5" s="179"/>
      <c r="DQ5" s="179" t="s">
        <v>36</v>
      </c>
      <c r="DR5" s="179"/>
      <c r="DS5" s="179" t="s">
        <v>34</v>
      </c>
      <c r="DT5" s="179"/>
      <c r="DU5" s="179" t="s">
        <v>35</v>
      </c>
      <c r="DV5" s="179"/>
      <c r="DW5" s="179" t="s">
        <v>36</v>
      </c>
      <c r="DX5" s="179"/>
      <c r="DY5" s="179" t="s">
        <v>34</v>
      </c>
      <c r="DZ5" s="179"/>
      <c r="EA5" s="179" t="s">
        <v>35</v>
      </c>
      <c r="EB5" s="179"/>
      <c r="EC5" s="179" t="s">
        <v>36</v>
      </c>
      <c r="ED5" s="179"/>
      <c r="EE5" s="179" t="s">
        <v>34</v>
      </c>
      <c r="EF5" s="179"/>
      <c r="EG5" s="179" t="s">
        <v>35</v>
      </c>
      <c r="EH5" s="179"/>
      <c r="EI5" s="179" t="s">
        <v>36</v>
      </c>
      <c r="EJ5" s="179"/>
      <c r="EK5" s="179" t="s">
        <v>34</v>
      </c>
      <c r="EL5" s="179"/>
      <c r="EM5" s="179" t="s">
        <v>35</v>
      </c>
      <c r="EN5" s="179"/>
      <c r="EO5" s="179" t="s">
        <v>36</v>
      </c>
      <c r="EP5" s="179"/>
      <c r="EQ5" s="179" t="s">
        <v>34</v>
      </c>
      <c r="ER5" s="179"/>
      <c r="ES5" s="179" t="s">
        <v>35</v>
      </c>
      <c r="ET5" s="179"/>
      <c r="EU5" s="179" t="s">
        <v>36</v>
      </c>
      <c r="EV5" s="179"/>
      <c r="EW5" s="179" t="s">
        <v>34</v>
      </c>
      <c r="EX5" s="179"/>
      <c r="EY5" s="179" t="s">
        <v>35</v>
      </c>
      <c r="EZ5" s="179"/>
      <c r="FA5" s="179" t="s">
        <v>36</v>
      </c>
      <c r="FB5" s="179"/>
      <c r="FC5" s="171" t="s">
        <v>34</v>
      </c>
      <c r="FD5" s="172"/>
      <c r="FE5" s="171" t="s">
        <v>35</v>
      </c>
      <c r="FF5" s="172"/>
      <c r="FG5" s="171" t="s">
        <v>36</v>
      </c>
      <c r="FH5" s="172"/>
      <c r="FI5" s="179" t="s">
        <v>34</v>
      </c>
      <c r="FJ5" s="179"/>
      <c r="FK5" s="179" t="s">
        <v>35</v>
      </c>
      <c r="FL5" s="179"/>
      <c r="FM5" s="179" t="s">
        <v>36</v>
      </c>
      <c r="FN5" s="179"/>
      <c r="FO5" s="179" t="s">
        <v>34</v>
      </c>
      <c r="FP5" s="179"/>
      <c r="FQ5" s="179" t="s">
        <v>35</v>
      </c>
      <c r="FR5" s="179"/>
      <c r="FS5" s="179" t="s">
        <v>36</v>
      </c>
      <c r="FT5" s="179"/>
      <c r="FU5" s="179" t="s">
        <v>34</v>
      </c>
      <c r="FV5" s="179"/>
      <c r="FW5" s="179" t="s">
        <v>35</v>
      </c>
      <c r="FX5" s="179"/>
      <c r="FY5" s="179" t="s">
        <v>36</v>
      </c>
      <c r="FZ5" s="179"/>
    </row>
    <row r="6" spans="1:182" ht="15.75" thickBot="1" x14ac:dyDescent="0.3">
      <c r="A6" s="1" t="s">
        <v>7</v>
      </c>
      <c r="B6" s="1">
        <v>1190.0899999999999</v>
      </c>
      <c r="C6" s="1">
        <v>1103.56</v>
      </c>
      <c r="D6" s="1">
        <v>336.30999999999972</v>
      </c>
      <c r="E6" s="1">
        <v>247.93000000000018</v>
      </c>
      <c r="F6" s="1">
        <v>519.32000000000005</v>
      </c>
      <c r="G6" s="1">
        <v>86.529999999999973</v>
      </c>
      <c r="H6" s="2">
        <v>1227.9579592276564</v>
      </c>
      <c r="I6" s="2">
        <v>1143.1777492276565</v>
      </c>
      <c r="J6" s="2">
        <v>343.51283571428581</v>
      </c>
      <c r="K6" s="2">
        <v>254.53140814935301</v>
      </c>
      <c r="L6" s="2">
        <v>545.13350536401765</v>
      </c>
      <c r="M6" s="2">
        <v>84.780210000000011</v>
      </c>
      <c r="N6" s="2">
        <v>1209.6463116368654</v>
      </c>
      <c r="O6" s="2">
        <v>1120.8620228511224</v>
      </c>
      <c r="P6" s="2">
        <v>320.90425117247617</v>
      </c>
      <c r="Q6" s="2">
        <v>254.42697388481463</v>
      </c>
      <c r="R6" s="2">
        <v>545.53079779383165</v>
      </c>
      <c r="S6" s="2">
        <v>88.784288785742902</v>
      </c>
      <c r="T6" s="7"/>
      <c r="U6" s="2">
        <v>1188.9809776391076</v>
      </c>
      <c r="V6" s="8">
        <v>354.75780829202324</v>
      </c>
      <c r="W6" s="8">
        <v>326.24862391298745</v>
      </c>
      <c r="X6" s="8">
        <v>507.97454543409685</v>
      </c>
      <c r="Y6" s="7"/>
      <c r="Z6" s="7"/>
      <c r="AA6" s="2">
        <v>1177.655118743402</v>
      </c>
      <c r="AB6" s="8">
        <v>343.4319493963178</v>
      </c>
      <c r="AC6" s="8">
        <v>326.24862391298745</v>
      </c>
      <c r="AD6" s="8">
        <v>507.97454543409674</v>
      </c>
      <c r="AE6" s="2"/>
      <c r="AF6" s="7"/>
      <c r="AG6" s="2">
        <v>1166.6751187434022</v>
      </c>
      <c r="AH6" s="8">
        <v>332.45194939631784</v>
      </c>
      <c r="AI6" s="8">
        <v>326.24862391298745</v>
      </c>
      <c r="AJ6" s="8">
        <v>507.9745454340968</v>
      </c>
      <c r="AK6" s="2"/>
      <c r="AL6" s="26" t="s">
        <v>0</v>
      </c>
      <c r="AM6" s="18" t="s">
        <v>37</v>
      </c>
      <c r="AN6" s="18" t="s">
        <v>38</v>
      </c>
      <c r="AO6" s="18" t="s">
        <v>37</v>
      </c>
      <c r="AP6" s="19" t="s">
        <v>38</v>
      </c>
      <c r="AQ6" s="18" t="s">
        <v>37</v>
      </c>
      <c r="AR6" s="19" t="s">
        <v>38</v>
      </c>
      <c r="AS6" s="18" t="s">
        <v>37</v>
      </c>
      <c r="AT6" s="18" t="s">
        <v>38</v>
      </c>
      <c r="AU6" s="18" t="s">
        <v>37</v>
      </c>
      <c r="AV6" s="19" t="s">
        <v>38</v>
      </c>
      <c r="AW6" s="18" t="s">
        <v>37</v>
      </c>
      <c r="AX6" s="19" t="s">
        <v>38</v>
      </c>
      <c r="AY6" s="18" t="s">
        <v>37</v>
      </c>
      <c r="AZ6" s="18" t="s">
        <v>38</v>
      </c>
      <c r="BA6" s="18" t="s">
        <v>37</v>
      </c>
      <c r="BB6" s="19" t="s">
        <v>38</v>
      </c>
      <c r="BC6" s="30" t="s">
        <v>37</v>
      </c>
      <c r="BD6" s="19" t="s">
        <v>38</v>
      </c>
      <c r="BE6" s="18" t="s">
        <v>37</v>
      </c>
      <c r="BF6" s="18" t="s">
        <v>38</v>
      </c>
      <c r="BG6" s="18" t="s">
        <v>37</v>
      </c>
      <c r="BH6" s="19" t="s">
        <v>38</v>
      </c>
      <c r="BI6" s="18" t="s">
        <v>37</v>
      </c>
      <c r="BJ6" s="19" t="s">
        <v>38</v>
      </c>
      <c r="BK6" s="18" t="s">
        <v>37</v>
      </c>
      <c r="BL6" s="18" t="s">
        <v>38</v>
      </c>
      <c r="BM6" s="18" t="s">
        <v>37</v>
      </c>
      <c r="BN6" s="19" t="s">
        <v>38</v>
      </c>
      <c r="BO6" s="18" t="s">
        <v>37</v>
      </c>
      <c r="BP6" s="19" t="s">
        <v>38</v>
      </c>
      <c r="BQ6" s="18" t="s">
        <v>37</v>
      </c>
      <c r="BR6" s="18" t="s">
        <v>38</v>
      </c>
      <c r="BS6" s="18" t="s">
        <v>37</v>
      </c>
      <c r="BT6" s="19" t="s">
        <v>38</v>
      </c>
      <c r="BU6" s="18" t="s">
        <v>37</v>
      </c>
      <c r="BV6" s="19" t="s">
        <v>38</v>
      </c>
      <c r="BW6" s="18" t="s">
        <v>37</v>
      </c>
      <c r="BX6" s="18" t="s">
        <v>38</v>
      </c>
      <c r="BY6" s="18" t="s">
        <v>37</v>
      </c>
      <c r="BZ6" s="19" t="s">
        <v>38</v>
      </c>
      <c r="CA6" s="18" t="s">
        <v>37</v>
      </c>
      <c r="CB6" s="19" t="s">
        <v>38</v>
      </c>
      <c r="CC6" s="18" t="s">
        <v>37</v>
      </c>
      <c r="CD6" s="18" t="s">
        <v>38</v>
      </c>
      <c r="CE6" s="18" t="s">
        <v>37</v>
      </c>
      <c r="CF6" s="19" t="s">
        <v>38</v>
      </c>
      <c r="CG6" s="18" t="s">
        <v>37</v>
      </c>
      <c r="CH6" s="19" t="s">
        <v>38</v>
      </c>
      <c r="CI6" s="18" t="s">
        <v>37</v>
      </c>
      <c r="CJ6" s="18" t="s">
        <v>38</v>
      </c>
      <c r="CK6" s="18" t="s">
        <v>37</v>
      </c>
      <c r="CL6" s="19" t="s">
        <v>38</v>
      </c>
      <c r="CM6" s="18" t="s">
        <v>37</v>
      </c>
      <c r="CN6" s="19" t="s">
        <v>38</v>
      </c>
      <c r="CO6" s="18" t="s">
        <v>37</v>
      </c>
      <c r="CP6" s="18" t="s">
        <v>38</v>
      </c>
      <c r="CQ6" s="18" t="s">
        <v>37</v>
      </c>
      <c r="CR6" s="19" t="s">
        <v>38</v>
      </c>
      <c r="CS6" s="18" t="s">
        <v>37</v>
      </c>
      <c r="CT6" s="19" t="s">
        <v>38</v>
      </c>
      <c r="CU6" s="18" t="s">
        <v>37</v>
      </c>
      <c r="CV6" s="18" t="s">
        <v>38</v>
      </c>
      <c r="CW6" s="18" t="s">
        <v>37</v>
      </c>
      <c r="CX6" s="19" t="s">
        <v>38</v>
      </c>
      <c r="CY6" s="18" t="s">
        <v>37</v>
      </c>
      <c r="CZ6" s="19" t="s">
        <v>38</v>
      </c>
      <c r="DA6" s="18" t="s">
        <v>37</v>
      </c>
      <c r="DB6" s="18" t="s">
        <v>38</v>
      </c>
      <c r="DC6" s="18" t="s">
        <v>37</v>
      </c>
      <c r="DD6" s="19" t="s">
        <v>38</v>
      </c>
      <c r="DE6" s="18" t="s">
        <v>37</v>
      </c>
      <c r="DF6" s="19" t="s">
        <v>38</v>
      </c>
      <c r="DG6" s="18" t="s">
        <v>37</v>
      </c>
      <c r="DH6" s="18" t="s">
        <v>38</v>
      </c>
      <c r="DI6" s="18" t="s">
        <v>37</v>
      </c>
      <c r="DJ6" s="19" t="s">
        <v>38</v>
      </c>
      <c r="DK6" s="18" t="s">
        <v>37</v>
      </c>
      <c r="DL6" s="19" t="s">
        <v>38</v>
      </c>
      <c r="DM6" s="18" t="s">
        <v>37</v>
      </c>
      <c r="DN6" s="18" t="s">
        <v>38</v>
      </c>
      <c r="DO6" s="18" t="s">
        <v>37</v>
      </c>
      <c r="DP6" s="19" t="s">
        <v>38</v>
      </c>
      <c r="DQ6" s="18" t="s">
        <v>37</v>
      </c>
      <c r="DR6" s="19" t="s">
        <v>38</v>
      </c>
      <c r="DS6" s="18" t="s">
        <v>37</v>
      </c>
      <c r="DT6" s="18" t="s">
        <v>38</v>
      </c>
      <c r="DU6" s="18" t="s">
        <v>37</v>
      </c>
      <c r="DV6" s="19" t="s">
        <v>38</v>
      </c>
      <c r="DW6" s="18" t="s">
        <v>37</v>
      </c>
      <c r="DX6" s="19" t="s">
        <v>38</v>
      </c>
      <c r="DY6" s="18" t="s">
        <v>37</v>
      </c>
      <c r="DZ6" s="18" t="s">
        <v>38</v>
      </c>
      <c r="EA6" s="18" t="s">
        <v>37</v>
      </c>
      <c r="EB6" s="19" t="s">
        <v>38</v>
      </c>
      <c r="EC6" s="18" t="s">
        <v>37</v>
      </c>
      <c r="ED6" s="19" t="s">
        <v>38</v>
      </c>
      <c r="EE6" s="18" t="s">
        <v>37</v>
      </c>
      <c r="EF6" s="18" t="s">
        <v>38</v>
      </c>
      <c r="EG6" s="18" t="s">
        <v>37</v>
      </c>
      <c r="EH6" s="19" t="s">
        <v>38</v>
      </c>
      <c r="EI6" s="18" t="s">
        <v>37</v>
      </c>
      <c r="EJ6" s="19" t="s">
        <v>38</v>
      </c>
      <c r="EK6" s="18" t="s">
        <v>37</v>
      </c>
      <c r="EL6" s="18" t="s">
        <v>38</v>
      </c>
      <c r="EM6" s="18" t="s">
        <v>37</v>
      </c>
      <c r="EN6" s="19" t="s">
        <v>38</v>
      </c>
      <c r="EO6" s="18" t="s">
        <v>37</v>
      </c>
      <c r="EP6" s="19" t="s">
        <v>38</v>
      </c>
      <c r="EQ6" s="18" t="s">
        <v>37</v>
      </c>
      <c r="ER6" s="18" t="s">
        <v>38</v>
      </c>
      <c r="ES6" s="18" t="s">
        <v>37</v>
      </c>
      <c r="ET6" s="19" t="s">
        <v>38</v>
      </c>
      <c r="EU6" s="18" t="s">
        <v>37</v>
      </c>
      <c r="EV6" s="19" t="s">
        <v>38</v>
      </c>
      <c r="EW6" s="18" t="s">
        <v>37</v>
      </c>
      <c r="EX6" s="18" t="s">
        <v>38</v>
      </c>
      <c r="EY6" s="18" t="s">
        <v>37</v>
      </c>
      <c r="EZ6" s="19" t="s">
        <v>38</v>
      </c>
      <c r="FA6" s="18" t="s">
        <v>37</v>
      </c>
      <c r="FB6" s="19" t="s">
        <v>38</v>
      </c>
      <c r="FC6" s="18" t="s">
        <v>37</v>
      </c>
      <c r="FD6" s="18" t="s">
        <v>38</v>
      </c>
      <c r="FE6" s="18" t="s">
        <v>37</v>
      </c>
      <c r="FF6" s="19" t="s">
        <v>38</v>
      </c>
      <c r="FG6" s="18" t="s">
        <v>37</v>
      </c>
      <c r="FH6" s="19" t="s">
        <v>38</v>
      </c>
      <c r="FI6" s="18" t="s">
        <v>37</v>
      </c>
      <c r="FJ6" s="18" t="s">
        <v>38</v>
      </c>
      <c r="FK6" s="18" t="s">
        <v>37</v>
      </c>
      <c r="FL6" s="19" t="s">
        <v>38</v>
      </c>
      <c r="FM6" s="18" t="s">
        <v>37</v>
      </c>
      <c r="FN6" s="19" t="s">
        <v>38</v>
      </c>
      <c r="FO6" s="18" t="s">
        <v>37</v>
      </c>
      <c r="FP6" s="18" t="s">
        <v>38</v>
      </c>
      <c r="FQ6" s="18" t="s">
        <v>37</v>
      </c>
      <c r="FR6" s="19" t="s">
        <v>38</v>
      </c>
      <c r="FS6" s="18" t="s">
        <v>37</v>
      </c>
      <c r="FT6" s="19" t="s">
        <v>38</v>
      </c>
      <c r="FU6" s="18" t="s">
        <v>37</v>
      </c>
      <c r="FV6" s="18" t="s">
        <v>38</v>
      </c>
      <c r="FW6" s="18" t="s">
        <v>37</v>
      </c>
      <c r="FX6" s="19" t="s">
        <v>38</v>
      </c>
      <c r="FY6" s="18" t="s">
        <v>37</v>
      </c>
      <c r="FZ6" s="19" t="s">
        <v>38</v>
      </c>
    </row>
    <row r="7" spans="1:182" ht="15.75" thickBot="1" x14ac:dyDescent="0.3">
      <c r="A7" s="1" t="s">
        <v>8</v>
      </c>
      <c r="B7" s="1">
        <v>586.06000000000017</v>
      </c>
      <c r="C7" s="1">
        <v>520.24000000000024</v>
      </c>
      <c r="D7" s="1">
        <v>162.72000000000008</v>
      </c>
      <c r="E7" s="1">
        <v>142.13999999999999</v>
      </c>
      <c r="F7" s="1">
        <v>215.38000000000011</v>
      </c>
      <c r="G7" s="1">
        <v>65.819999999999993</v>
      </c>
      <c r="H7" s="2">
        <v>620.59179933595919</v>
      </c>
      <c r="I7" s="2">
        <v>554.44631933595917</v>
      </c>
      <c r="J7" s="2">
        <v>144.90377399999994</v>
      </c>
      <c r="K7" s="2">
        <v>182.59035887906941</v>
      </c>
      <c r="L7" s="2">
        <v>226.95218645688985</v>
      </c>
      <c r="M7" s="2">
        <v>66.145479999999978</v>
      </c>
      <c r="N7" s="2">
        <v>624.94751171929238</v>
      </c>
      <c r="O7" s="2">
        <v>556.90904231642867</v>
      </c>
      <c r="P7" s="2">
        <v>146.97336459551633</v>
      </c>
      <c r="Q7" s="2">
        <v>182.65285740326425</v>
      </c>
      <c r="R7" s="2">
        <v>227.28282031764803</v>
      </c>
      <c r="S7" s="2">
        <v>68.038469402863683</v>
      </c>
      <c r="T7" s="7"/>
      <c r="U7" s="2">
        <v>562.50319311178396</v>
      </c>
      <c r="V7" s="8">
        <v>129.71823289113109</v>
      </c>
      <c r="W7" s="8">
        <v>190.65436434253724</v>
      </c>
      <c r="X7" s="8">
        <v>242.13059587811563</v>
      </c>
      <c r="Y7" s="7"/>
      <c r="Z7" s="7"/>
      <c r="AA7" s="2">
        <v>561.50319311178384</v>
      </c>
      <c r="AB7" s="8">
        <v>128.71823289113107</v>
      </c>
      <c r="AC7" s="8">
        <v>190.65436434253724</v>
      </c>
      <c r="AD7" s="8">
        <v>242.13059587811554</v>
      </c>
      <c r="AE7" s="2"/>
      <c r="AF7" s="7"/>
      <c r="AG7" s="2">
        <v>561.54319311178392</v>
      </c>
      <c r="AH7" s="8">
        <v>128.75823289113112</v>
      </c>
      <c r="AI7" s="8">
        <v>190.65436434253724</v>
      </c>
      <c r="AJ7" s="8">
        <v>242.13059587811563</v>
      </c>
      <c r="AK7" s="2"/>
      <c r="AL7" s="1" t="s">
        <v>7</v>
      </c>
      <c r="AM7" s="20">
        <v>530.27999999999986</v>
      </c>
      <c r="AN7" s="21">
        <v>0.44557974606962492</v>
      </c>
      <c r="AO7" s="20">
        <v>220.70999999999992</v>
      </c>
      <c r="AP7" s="21">
        <v>0.18545656210874803</v>
      </c>
      <c r="AQ7" s="20">
        <v>439.10000000000014</v>
      </c>
      <c r="AR7" s="21">
        <v>0.36896369182162708</v>
      </c>
      <c r="AS7" s="20">
        <v>292.24999999999972</v>
      </c>
      <c r="AT7" s="21">
        <v>0.69115977674770579</v>
      </c>
      <c r="AU7" s="20">
        <v>100.34999999999997</v>
      </c>
      <c r="AV7" s="21">
        <v>0.23732381042474704</v>
      </c>
      <c r="AW7" s="20">
        <v>30.239999999999984</v>
      </c>
      <c r="AX7" s="21">
        <v>7.1516412827547074E-2</v>
      </c>
      <c r="AY7" s="20">
        <v>124.8000000000001</v>
      </c>
      <c r="AZ7" s="21">
        <v>0.50336800000000004</v>
      </c>
      <c r="BA7" s="20">
        <v>20.960000000000008</v>
      </c>
      <c r="BB7" s="20">
        <v>8.4540000000000004E-2</v>
      </c>
      <c r="BC7" s="20">
        <v>102.17000000000007</v>
      </c>
      <c r="BD7" s="20">
        <v>0.41209200000000001</v>
      </c>
      <c r="BE7" s="20">
        <v>113.22999999999999</v>
      </c>
      <c r="BF7" s="21">
        <v>0.21803500000000001</v>
      </c>
      <c r="BG7" s="20">
        <v>99.399999999999949</v>
      </c>
      <c r="BH7" s="20">
        <v>0.19140399999999999</v>
      </c>
      <c r="BI7" s="20">
        <v>306.69000000000011</v>
      </c>
      <c r="BJ7" s="21">
        <v>0.590561</v>
      </c>
      <c r="BK7" s="20">
        <v>513.59100301957847</v>
      </c>
      <c r="BL7" s="21">
        <v>0.44926609476659796</v>
      </c>
      <c r="BM7" s="20">
        <v>167.90680482986386</v>
      </c>
      <c r="BN7" s="21">
        <v>0.14687725066666452</v>
      </c>
      <c r="BO7" s="20">
        <v>461.67994137821415</v>
      </c>
      <c r="BP7" s="21">
        <v>0.40385665456673753</v>
      </c>
      <c r="BQ7" s="20">
        <v>268.86973000000012</v>
      </c>
      <c r="BR7" s="21">
        <v>0.7827065019009376</v>
      </c>
      <c r="BS7" s="20">
        <v>41.05274</v>
      </c>
      <c r="BT7" s="21">
        <v>0.11950860559442182</v>
      </c>
      <c r="BU7" s="20">
        <v>33.59036571428571</v>
      </c>
      <c r="BV7" s="21">
        <v>9.7784892504640619E-2</v>
      </c>
      <c r="BW7" s="20">
        <v>143.31831574025429</v>
      </c>
      <c r="BX7" s="21">
        <v>0.56306731174079117</v>
      </c>
      <c r="BY7" s="20">
        <v>18.334131835905769</v>
      </c>
      <c r="BZ7" s="21">
        <v>7.2030921327979031E-2</v>
      </c>
      <c r="CA7" s="20">
        <v>92.878960573192941</v>
      </c>
      <c r="CB7" s="21">
        <v>0.36490176693122983</v>
      </c>
      <c r="CC7" s="20">
        <v>101.40295727932408</v>
      </c>
      <c r="CD7" s="21">
        <v>0.18601490512239086</v>
      </c>
      <c r="CE7" s="20">
        <v>108.51993299395811</v>
      </c>
      <c r="CF7" s="21">
        <v>0.19907037803793215</v>
      </c>
      <c r="CG7" s="20">
        <v>335.21061509073547</v>
      </c>
      <c r="CH7" s="21">
        <v>0.61491471683967702</v>
      </c>
      <c r="CI7" s="20">
        <v>361.99271866234619</v>
      </c>
      <c r="CJ7" s="21">
        <v>0.32295921467795824</v>
      </c>
      <c r="CK7" s="20">
        <v>196.79475947415506</v>
      </c>
      <c r="CL7" s="21">
        <v>0.17557447345175523</v>
      </c>
      <c r="CM7" s="20">
        <v>562.0745447146212</v>
      </c>
      <c r="CN7" s="21">
        <v>0.50146631187028656</v>
      </c>
      <c r="CO7" s="20">
        <v>219.41058091375533</v>
      </c>
      <c r="CP7" s="21">
        <v>0.68372600273166495</v>
      </c>
      <c r="CQ7" s="20">
        <v>63.411614645085017</v>
      </c>
      <c r="CR7" s="21">
        <v>0.1976029124369662</v>
      </c>
      <c r="CS7" s="20">
        <v>38.082055613635802</v>
      </c>
      <c r="CT7" s="21">
        <v>0.1186710848313688</v>
      </c>
      <c r="CU7" s="20">
        <v>80.801490409610764</v>
      </c>
      <c r="CV7" s="21">
        <v>0.31758224835937243</v>
      </c>
      <c r="CW7" s="20">
        <v>25.995743640420475</v>
      </c>
      <c r="CX7" s="21">
        <v>0.10217369347084004</v>
      </c>
      <c r="CY7" s="20">
        <v>147.62973983478341</v>
      </c>
      <c r="CZ7" s="21">
        <v>0.58024405816978764</v>
      </c>
      <c r="DA7" s="20">
        <v>61.780647338980074</v>
      </c>
      <c r="DB7" s="21">
        <v>0.11324868841287375</v>
      </c>
      <c r="DC7" s="20">
        <v>107.38740118864956</v>
      </c>
      <c r="DD7" s="21">
        <v>0.19684938343157241</v>
      </c>
      <c r="DE7" s="20">
        <v>376.362749266202</v>
      </c>
      <c r="DF7" s="21">
        <v>0.68990192815555385</v>
      </c>
      <c r="DG7" s="20">
        <v>609.2847552228352</v>
      </c>
      <c r="DH7" s="21">
        <v>0.51244281168623707</v>
      </c>
      <c r="DI7" s="20">
        <v>273.26842683215386</v>
      </c>
      <c r="DJ7" s="21">
        <v>0.22983414534921118</v>
      </c>
      <c r="DK7" s="20">
        <v>306.42779558411848</v>
      </c>
      <c r="DL7" s="21">
        <v>0.25772304296455179</v>
      </c>
      <c r="DM7" s="20">
        <v>321.77991569668927</v>
      </c>
      <c r="DN7" s="21">
        <v>0.90704110854076592</v>
      </c>
      <c r="DO7" s="20">
        <v>10.481313009166074</v>
      </c>
      <c r="DP7" s="21">
        <v>2.9544981855729169E-2</v>
      </c>
      <c r="DQ7" s="20">
        <v>22.496579586167925</v>
      </c>
      <c r="DR7" s="21">
        <v>6.3413909603505014E-2</v>
      </c>
      <c r="DS7" s="20">
        <v>147.12170218994891</v>
      </c>
      <c r="DT7" s="21">
        <v>0.45094964823265332</v>
      </c>
      <c r="DU7" s="20">
        <v>81.486393490684804</v>
      </c>
      <c r="DV7" s="21">
        <v>0.24976777683640969</v>
      </c>
      <c r="DW7" s="20">
        <v>97.640528232353759</v>
      </c>
      <c r="DX7" s="21">
        <v>0.29928257493093702</v>
      </c>
      <c r="DY7" s="20">
        <v>140.38313733619705</v>
      </c>
      <c r="DZ7" s="21">
        <v>0.27635860615068941</v>
      </c>
      <c r="EA7" s="20">
        <v>181.300720332303</v>
      </c>
      <c r="EB7" s="21">
        <v>0.35690906554652241</v>
      </c>
      <c r="EC7" s="20">
        <v>186.2906877655968</v>
      </c>
      <c r="ED7" s="21">
        <v>0.36673232830278818</v>
      </c>
      <c r="EE7" s="20">
        <v>580.3640645378689</v>
      </c>
      <c r="EF7" s="21">
        <v>0.49281326536171055</v>
      </c>
      <c r="EG7" s="20">
        <v>281.98594728994374</v>
      </c>
      <c r="EH7" s="21">
        <v>0.23944696779379035</v>
      </c>
      <c r="EI7" s="20">
        <v>315.30510691558936</v>
      </c>
      <c r="EJ7" s="21">
        <v>0.26773976684449913</v>
      </c>
      <c r="EK7" s="20">
        <v>307.03616540987446</v>
      </c>
      <c r="EL7" s="21">
        <v>0.89402330199499613</v>
      </c>
      <c r="EM7" s="20">
        <v>11.745570149444989</v>
      </c>
      <c r="EN7" s="21">
        <v>3.4200575019567248E-2</v>
      </c>
      <c r="EO7" s="20">
        <v>24.650213836998347</v>
      </c>
      <c r="EP7" s="21">
        <v>7.1776122985436605E-2</v>
      </c>
      <c r="EQ7" s="20">
        <v>140.85548223808036</v>
      </c>
      <c r="ER7" s="21">
        <v>0.43174276276992785</v>
      </c>
      <c r="ES7" s="20">
        <v>86.217596810104013</v>
      </c>
      <c r="ET7" s="21">
        <v>0.26426961063013948</v>
      </c>
      <c r="EU7" s="20">
        <v>99.175544864803101</v>
      </c>
      <c r="EV7" s="21">
        <v>0.30398762659993267</v>
      </c>
      <c r="EW7" s="20">
        <v>132.47241688991406</v>
      </c>
      <c r="EX7" s="21">
        <v>0.26078554148162664</v>
      </c>
      <c r="EY7" s="20">
        <v>184.02278033039477</v>
      </c>
      <c r="EZ7" s="21">
        <v>0.36226771987784451</v>
      </c>
      <c r="FA7" s="20">
        <v>191.47934821378794</v>
      </c>
      <c r="FB7" s="21">
        <v>0.37694673864052891</v>
      </c>
      <c r="FC7" s="20">
        <v>529.62059822708613</v>
      </c>
      <c r="FD7" s="21">
        <v>0.45395722401068067</v>
      </c>
      <c r="FE7" s="20">
        <v>293.0836034949333</v>
      </c>
      <c r="FF7" s="21">
        <v>0.25121269733651869</v>
      </c>
      <c r="FG7" s="20">
        <v>343.97091702138266</v>
      </c>
      <c r="FH7" s="21">
        <v>0.29483007865280053</v>
      </c>
      <c r="FI7" s="20">
        <v>282.93291678163513</v>
      </c>
      <c r="FJ7" s="21">
        <v>0.85104905324032021</v>
      </c>
      <c r="FK7" s="20">
        <v>17.534373047567392</v>
      </c>
      <c r="FL7" s="21">
        <v>5.2742578527234227E-2</v>
      </c>
      <c r="FM7" s="20">
        <v>31.984659567115351</v>
      </c>
      <c r="FN7" s="21">
        <v>9.6208368232445704E-2</v>
      </c>
      <c r="FO7" s="20">
        <v>127.57750120291189</v>
      </c>
      <c r="FP7" s="21">
        <v>0.3910437986611634</v>
      </c>
      <c r="FQ7" s="20">
        <v>88.117246810103978</v>
      </c>
      <c r="FR7" s="21">
        <v>0.27009231718201943</v>
      </c>
      <c r="FS7" s="20">
        <v>110.55387589997157</v>
      </c>
      <c r="FT7" s="21">
        <v>0.33886388415681712</v>
      </c>
      <c r="FU7" s="20">
        <v>119.11018024253912</v>
      </c>
      <c r="FV7" s="21">
        <v>0.23448060796186518</v>
      </c>
      <c r="FW7" s="20">
        <v>187.43198363726196</v>
      </c>
      <c r="FX7" s="21">
        <v>0.3689790862986832</v>
      </c>
      <c r="FY7" s="20">
        <v>201.43238155429572</v>
      </c>
      <c r="FZ7" s="21">
        <v>0.39654030573945165</v>
      </c>
    </row>
    <row r="8" spans="1:182" ht="15.75" thickBot="1" x14ac:dyDescent="0.3">
      <c r="A8" s="1" t="s">
        <v>9</v>
      </c>
      <c r="B8" s="1">
        <v>351.66999999999996</v>
      </c>
      <c r="C8" s="1">
        <v>276.63</v>
      </c>
      <c r="D8" s="1">
        <v>42.250000000000007</v>
      </c>
      <c r="E8" s="1">
        <v>67.03</v>
      </c>
      <c r="F8" s="1">
        <v>167.34999999999997</v>
      </c>
      <c r="G8" s="1">
        <v>75.039999999999992</v>
      </c>
      <c r="H8" s="2">
        <v>359.6902784053953</v>
      </c>
      <c r="I8" s="2">
        <v>292.36276840539529</v>
      </c>
      <c r="J8" s="2">
        <v>40.054297142857145</v>
      </c>
      <c r="K8" s="2">
        <v>98.201723669912923</v>
      </c>
      <c r="L8" s="2">
        <v>154.10674759262525</v>
      </c>
      <c r="M8" s="2">
        <v>67.327510000000004</v>
      </c>
      <c r="N8" s="2">
        <v>344.76857732324322</v>
      </c>
      <c r="O8" s="2">
        <v>294.84620226370333</v>
      </c>
      <c r="P8" s="2">
        <v>38.606566155553665</v>
      </c>
      <c r="Q8" s="2">
        <v>98.541960440278018</v>
      </c>
      <c r="R8" s="2">
        <v>157.69767566787164</v>
      </c>
      <c r="S8" s="2">
        <v>49.92237505953986</v>
      </c>
      <c r="T8" s="7"/>
      <c r="U8" s="2">
        <v>359.14768533882636</v>
      </c>
      <c r="V8" s="8">
        <v>78.979925655482319</v>
      </c>
      <c r="W8" s="8">
        <v>117.10798034279475</v>
      </c>
      <c r="X8" s="8">
        <v>163.05977934054931</v>
      </c>
      <c r="Y8" s="7"/>
      <c r="Z8" s="7"/>
      <c r="AA8" s="2">
        <v>350.93280292573849</v>
      </c>
      <c r="AB8" s="8">
        <v>70.765043242394427</v>
      </c>
      <c r="AC8" s="8">
        <v>117.10798034279476</v>
      </c>
      <c r="AD8" s="8">
        <v>163.05977934054931</v>
      </c>
      <c r="AE8" s="2"/>
      <c r="AF8" s="7"/>
      <c r="AG8" s="2">
        <v>353.69880292573839</v>
      </c>
      <c r="AH8" s="8">
        <v>73.531043242394375</v>
      </c>
      <c r="AI8" s="8">
        <v>117.10798034279478</v>
      </c>
      <c r="AJ8" s="8">
        <v>163.05977934054926</v>
      </c>
      <c r="AK8" s="2"/>
      <c r="AL8" s="1" t="s">
        <v>8</v>
      </c>
      <c r="AM8" s="20">
        <v>246.02000000000007</v>
      </c>
      <c r="AN8" s="21">
        <v>0.41978636999624613</v>
      </c>
      <c r="AO8" s="20">
        <v>133.89000000000004</v>
      </c>
      <c r="AP8" s="21">
        <v>0.2284578370815275</v>
      </c>
      <c r="AQ8" s="20">
        <v>206.15000000000006</v>
      </c>
      <c r="AR8" s="21">
        <v>0.35175579292222642</v>
      </c>
      <c r="AS8" s="20">
        <v>130.04000000000008</v>
      </c>
      <c r="AT8" s="21">
        <v>0.56900323794521757</v>
      </c>
      <c r="AU8" s="20">
        <v>80.17000000000003</v>
      </c>
      <c r="AV8" s="21">
        <v>0.35079198389778599</v>
      </c>
      <c r="AW8" s="20">
        <v>18.329999999999998</v>
      </c>
      <c r="AX8" s="21">
        <v>8.0204778156996559E-2</v>
      </c>
      <c r="AY8" s="20">
        <v>65.820000000000007</v>
      </c>
      <c r="AZ8" s="21">
        <v>0.463065</v>
      </c>
      <c r="BA8" s="20">
        <v>15.069999999999997</v>
      </c>
      <c r="BB8" s="20">
        <v>0.10602200000000001</v>
      </c>
      <c r="BC8" s="20">
        <v>61.249999999999986</v>
      </c>
      <c r="BD8" s="20">
        <v>0.43091299999999999</v>
      </c>
      <c r="BE8" s="20">
        <v>50.16</v>
      </c>
      <c r="BF8" s="21">
        <v>0.23289099999999999</v>
      </c>
      <c r="BG8" s="20">
        <v>38.65000000000002</v>
      </c>
      <c r="BH8" s="20">
        <v>0.17945</v>
      </c>
      <c r="BI8" s="20">
        <v>126.57000000000008</v>
      </c>
      <c r="BJ8" s="21">
        <v>0.58765900000000004</v>
      </c>
      <c r="BK8" s="20">
        <v>237.63452742943559</v>
      </c>
      <c r="BL8" s="21">
        <v>0.4285978987362421</v>
      </c>
      <c r="BM8" s="20">
        <v>86.301260207850007</v>
      </c>
      <c r="BN8" s="21">
        <v>0.15565304917383163</v>
      </c>
      <c r="BO8" s="20">
        <v>230.51053169867359</v>
      </c>
      <c r="BP8" s="21">
        <v>0.4157490520899263</v>
      </c>
      <c r="BQ8" s="20">
        <v>109.84092999999994</v>
      </c>
      <c r="BR8" s="21">
        <v>0.75802670260334271</v>
      </c>
      <c r="BS8" s="20">
        <v>26.137819999999998</v>
      </c>
      <c r="BT8" s="21">
        <v>0.1803805330839762</v>
      </c>
      <c r="BU8" s="20">
        <v>8.9250240000000005</v>
      </c>
      <c r="BV8" s="21">
        <v>6.1592764312681077E-2</v>
      </c>
      <c r="BW8" s="20">
        <v>92.170989370093054</v>
      </c>
      <c r="BX8" s="21">
        <v>0.50479658365280067</v>
      </c>
      <c r="BY8" s="20">
        <v>13.147861414427465</v>
      </c>
      <c r="BZ8" s="21">
        <v>7.2007424133140374E-2</v>
      </c>
      <c r="CA8" s="20">
        <v>77.271508094548892</v>
      </c>
      <c r="CB8" s="21">
        <v>0.42319599221405896</v>
      </c>
      <c r="CC8" s="20">
        <v>35.62260805934261</v>
      </c>
      <c r="CD8" s="21">
        <v>0.15696084984010153</v>
      </c>
      <c r="CE8" s="20">
        <v>47.015578793422542</v>
      </c>
      <c r="CF8" s="21">
        <v>0.20716072194507484</v>
      </c>
      <c r="CG8" s="20">
        <v>144.31399960412469</v>
      </c>
      <c r="CH8" s="21">
        <v>0.63587842821482354</v>
      </c>
      <c r="CI8" s="20">
        <v>188.58337993739616</v>
      </c>
      <c r="CJ8" s="21">
        <v>0.33862509962667381</v>
      </c>
      <c r="CK8" s="20">
        <v>89.350909563731449</v>
      </c>
      <c r="CL8" s="21">
        <v>0.16044075921640968</v>
      </c>
      <c r="CM8" s="20">
        <v>278.97475281530097</v>
      </c>
      <c r="CN8" s="21">
        <v>0.50093414115691637</v>
      </c>
      <c r="CO8" s="20">
        <v>105.31554193964827</v>
      </c>
      <c r="CP8" s="21">
        <v>0.71656209429161488</v>
      </c>
      <c r="CQ8" s="20">
        <v>34.616118014439763</v>
      </c>
      <c r="CR8" s="21">
        <v>0.23552647181825342</v>
      </c>
      <c r="CS8" s="20">
        <v>7.0417046414282929</v>
      </c>
      <c r="CT8" s="21">
        <v>4.7911433890131624E-2</v>
      </c>
      <c r="CU8" s="20">
        <v>55.439440191153231</v>
      </c>
      <c r="CV8" s="21">
        <v>0.30352353080769517</v>
      </c>
      <c r="CW8" s="20">
        <v>17.356590875998513</v>
      </c>
      <c r="CX8" s="21">
        <v>9.5025016978947788E-2</v>
      </c>
      <c r="CY8" s="20">
        <v>109.85682633611252</v>
      </c>
      <c r="CZ8" s="21">
        <v>0.60145145221335716</v>
      </c>
      <c r="DA8" s="20">
        <v>27.82839780659468</v>
      </c>
      <c r="DB8" s="21">
        <v>0.12243951288400069</v>
      </c>
      <c r="DC8" s="20">
        <v>37.378200673293179</v>
      </c>
      <c r="DD8" s="21">
        <v>0.16445677953597113</v>
      </c>
      <c r="DE8" s="20">
        <v>162.07622183776016</v>
      </c>
      <c r="DF8" s="21">
        <v>0.71310370758002817</v>
      </c>
      <c r="DG8" s="20">
        <v>286.40736575990479</v>
      </c>
      <c r="DH8" s="21">
        <v>0.50916575988749668</v>
      </c>
      <c r="DI8" s="20">
        <v>138.91214667693612</v>
      </c>
      <c r="DJ8" s="21">
        <v>0.24695352555861969</v>
      </c>
      <c r="DK8" s="20">
        <v>137.18368067494305</v>
      </c>
      <c r="DL8" s="21">
        <v>0.2438807145538836</v>
      </c>
      <c r="DM8" s="20">
        <v>101.58237748974535</v>
      </c>
      <c r="DN8" s="21">
        <v>0.78310022597209306</v>
      </c>
      <c r="DO8" s="20">
        <v>25.664791689815335</v>
      </c>
      <c r="DP8" s="21">
        <v>0.19785030305920895</v>
      </c>
      <c r="DQ8" s="20">
        <v>2.4710637115704013</v>
      </c>
      <c r="DR8" s="21">
        <v>1.9049470968697951E-2</v>
      </c>
      <c r="DS8" s="20">
        <v>92.717978831413546</v>
      </c>
      <c r="DT8" s="21">
        <v>0.48631448407251104</v>
      </c>
      <c r="DU8" s="20">
        <v>56.053791821506479</v>
      </c>
      <c r="DV8" s="21">
        <v>0.29400738878863536</v>
      </c>
      <c r="DW8" s="20">
        <v>41.88259368961721</v>
      </c>
      <c r="DX8" s="21">
        <v>0.2196781271388536</v>
      </c>
      <c r="DY8" s="20">
        <v>92.107009438745905</v>
      </c>
      <c r="DZ8" s="21">
        <v>0.38040219206791603</v>
      </c>
      <c r="EA8" s="20">
        <v>57.193563165614293</v>
      </c>
      <c r="EB8" s="21">
        <v>0.23620956681742339</v>
      </c>
      <c r="EC8" s="20">
        <v>92.83002327375543</v>
      </c>
      <c r="ED8" s="21">
        <v>0.38338824111466058</v>
      </c>
      <c r="EE8" s="20">
        <v>310.88700755113427</v>
      </c>
      <c r="EF8" s="21">
        <v>0.55366917119070236</v>
      </c>
      <c r="EG8" s="20">
        <v>114.43614480856164</v>
      </c>
      <c r="EH8" s="21">
        <v>0.20380319508847339</v>
      </c>
      <c r="EI8" s="20">
        <v>136.18004075208793</v>
      </c>
      <c r="EJ8" s="21">
        <v>0.2425276337208242</v>
      </c>
      <c r="EK8" s="20">
        <v>115.62969405671667</v>
      </c>
      <c r="EL8" s="21">
        <v>0.89831635705032886</v>
      </c>
      <c r="EM8" s="20">
        <v>5.2967008284752568</v>
      </c>
      <c r="EN8" s="21">
        <v>4.1149576944201585E-2</v>
      </c>
      <c r="EO8" s="20">
        <v>7.7918380059391446</v>
      </c>
      <c r="EP8" s="21">
        <v>6.0534066005469664E-2</v>
      </c>
      <c r="EQ8" s="20">
        <v>104.85683817130946</v>
      </c>
      <c r="ER8" s="21">
        <v>0.54998393838453907</v>
      </c>
      <c r="ES8" s="20">
        <v>43.887075783750213</v>
      </c>
      <c r="ET8" s="21">
        <v>0.23019182348693021</v>
      </c>
      <c r="EU8" s="20">
        <v>41.910450387477553</v>
      </c>
      <c r="EV8" s="21">
        <v>0.21982423812853066</v>
      </c>
      <c r="EW8" s="20">
        <v>90.400475323108139</v>
      </c>
      <c r="EX8" s="21">
        <v>0.37335420166650157</v>
      </c>
      <c r="EY8" s="20">
        <v>65.252368196336164</v>
      </c>
      <c r="EZ8" s="21">
        <v>0.26949245286284723</v>
      </c>
      <c r="FA8" s="20">
        <v>86.477752358671239</v>
      </c>
      <c r="FB8" s="21">
        <v>0.3571533454706512</v>
      </c>
      <c r="FC8" s="20">
        <v>265.13551413896982</v>
      </c>
      <c r="FD8" s="21">
        <v>0.47215515634643346</v>
      </c>
      <c r="FE8" s="20">
        <v>140.27612479099918</v>
      </c>
      <c r="FF8" s="21">
        <v>0.2498046926963195</v>
      </c>
      <c r="FG8" s="20">
        <v>156.13155418181501</v>
      </c>
      <c r="FH8" s="21">
        <v>0.27804015095724716</v>
      </c>
      <c r="FI8" s="20">
        <v>106.53634888918467</v>
      </c>
      <c r="FJ8" s="21">
        <v>0.8274138786858336</v>
      </c>
      <c r="FK8" s="20">
        <v>8.7877459623549168</v>
      </c>
      <c r="FL8" s="21">
        <v>6.8249973341784023E-2</v>
      </c>
      <c r="FM8" s="20">
        <v>13.434138039591518</v>
      </c>
      <c r="FN8" s="21">
        <v>0.1043361479723823</v>
      </c>
      <c r="FO8" s="20">
        <v>90.348958119823664</v>
      </c>
      <c r="FP8" s="21">
        <v>0.47388874852872037</v>
      </c>
      <c r="FQ8" s="20">
        <v>52.06473243411822</v>
      </c>
      <c r="FR8" s="21">
        <v>0.27308439863761336</v>
      </c>
      <c r="FS8" s="20">
        <v>48.240673788595366</v>
      </c>
      <c r="FT8" s="21">
        <v>0.25302685283366633</v>
      </c>
      <c r="FU8" s="20">
        <v>68.250207129961495</v>
      </c>
      <c r="FV8" s="21">
        <v>0.28187353557052108</v>
      </c>
      <c r="FW8" s="20">
        <v>79.423646394526045</v>
      </c>
      <c r="FX8" s="21">
        <v>0.32801986922175891</v>
      </c>
      <c r="FY8" s="20">
        <v>94.456742353628115</v>
      </c>
      <c r="FZ8" s="21">
        <v>0.39010659520772012</v>
      </c>
    </row>
    <row r="9" spans="1:182" ht="15.75" thickBot="1" x14ac:dyDescent="0.3">
      <c r="A9" s="1" t="s">
        <v>10</v>
      </c>
      <c r="B9" s="1">
        <v>726.99000000000046</v>
      </c>
      <c r="C9" s="1">
        <v>714.03000000000043</v>
      </c>
      <c r="D9" s="1">
        <v>73.230000000000018</v>
      </c>
      <c r="E9" s="1">
        <v>165.67</v>
      </c>
      <c r="F9" s="1">
        <v>475.13000000000045</v>
      </c>
      <c r="G9" s="1">
        <v>12.960000000000008</v>
      </c>
      <c r="H9" s="2">
        <v>732.14597834574317</v>
      </c>
      <c r="I9" s="2">
        <v>719.19345834574312</v>
      </c>
      <c r="J9" s="2">
        <v>65.865304571428581</v>
      </c>
      <c r="K9" s="2">
        <v>183.7631617714548</v>
      </c>
      <c r="L9" s="2">
        <v>469.56499200285975</v>
      </c>
      <c r="M9" s="2">
        <v>12.952519999999998</v>
      </c>
      <c r="N9" s="2">
        <v>720.51665848399728</v>
      </c>
      <c r="O9" s="2">
        <v>714.08485266612183</v>
      </c>
      <c r="P9" s="2">
        <v>60.650330389914544</v>
      </c>
      <c r="Q9" s="2">
        <v>183.76316177145483</v>
      </c>
      <c r="R9" s="2">
        <v>469.67136050475244</v>
      </c>
      <c r="S9" s="2">
        <v>6.4318058178754818</v>
      </c>
      <c r="T9" s="7"/>
      <c r="U9" s="2">
        <v>729.60464680447444</v>
      </c>
      <c r="V9" s="8">
        <v>91.427298293537405</v>
      </c>
      <c r="W9" s="8">
        <v>198.60489065359869</v>
      </c>
      <c r="X9" s="8">
        <v>439.57245785733835</v>
      </c>
      <c r="Y9" s="7"/>
      <c r="Z9" s="7"/>
      <c r="AA9" s="2">
        <v>723.83018463678559</v>
      </c>
      <c r="AB9" s="8">
        <v>85.652836125848211</v>
      </c>
      <c r="AC9" s="8">
        <v>198.60489065359866</v>
      </c>
      <c r="AD9" s="8">
        <v>439.57245785733869</v>
      </c>
      <c r="AE9" s="2"/>
      <c r="AF9" s="7"/>
      <c r="AG9" s="2">
        <v>726.27368463678556</v>
      </c>
      <c r="AH9" s="8">
        <v>88.096336125848225</v>
      </c>
      <c r="AI9" s="8">
        <v>198.60489065359872</v>
      </c>
      <c r="AJ9" s="8">
        <v>439.57245785733863</v>
      </c>
      <c r="AK9" s="2"/>
      <c r="AL9" s="1" t="s">
        <v>9</v>
      </c>
      <c r="AM9" s="20">
        <v>150.6</v>
      </c>
      <c r="AN9" s="21">
        <v>0.4282423863280917</v>
      </c>
      <c r="AO9" s="20">
        <v>79.610000000000014</v>
      </c>
      <c r="AP9" s="21">
        <v>0.22637700116586579</v>
      </c>
      <c r="AQ9" s="20">
        <v>121.45999999999995</v>
      </c>
      <c r="AR9" s="21">
        <v>0.34538061250604252</v>
      </c>
      <c r="AS9" s="20">
        <v>78.040000000000006</v>
      </c>
      <c r="AT9" s="21">
        <v>0.66535936567482323</v>
      </c>
      <c r="AU9" s="20">
        <v>24.209999999999997</v>
      </c>
      <c r="AV9" s="21">
        <v>0.20641145877738937</v>
      </c>
      <c r="AW9" s="20">
        <v>15.039999999999997</v>
      </c>
      <c r="AX9" s="21">
        <v>0.12822917554778751</v>
      </c>
      <c r="AY9" s="20">
        <v>33.339999999999996</v>
      </c>
      <c r="AZ9" s="21">
        <v>0.49738900000000003</v>
      </c>
      <c r="BA9" s="20">
        <v>8.0799999999999983</v>
      </c>
      <c r="BB9" s="20">
        <v>0.120543</v>
      </c>
      <c r="BC9" s="20">
        <v>25.61</v>
      </c>
      <c r="BD9" s="20">
        <v>0.38206800000000002</v>
      </c>
      <c r="BE9" s="20">
        <v>39.219999999999992</v>
      </c>
      <c r="BF9" s="21">
        <v>0.23435900000000001</v>
      </c>
      <c r="BG9" s="20">
        <v>47.320000000000022</v>
      </c>
      <c r="BH9" s="20">
        <v>0.28276099999999998</v>
      </c>
      <c r="BI9" s="20">
        <v>80.809999999999945</v>
      </c>
      <c r="BJ9" s="21">
        <v>0.48287999999999998</v>
      </c>
      <c r="BK9" s="20">
        <v>107.83339543761842</v>
      </c>
      <c r="BL9" s="21">
        <v>0.3688342261422794</v>
      </c>
      <c r="BM9" s="20">
        <v>60.250581972846064</v>
      </c>
      <c r="BN9" s="21">
        <v>0.20608158248556999</v>
      </c>
      <c r="BO9" s="20">
        <v>124.27879099493086</v>
      </c>
      <c r="BP9" s="21">
        <v>0.42508419137215081</v>
      </c>
      <c r="BQ9" s="20">
        <v>28.614049999999995</v>
      </c>
      <c r="BR9" s="21">
        <v>0.71438152810285227</v>
      </c>
      <c r="BS9" s="20">
        <v>4.0015480000000005</v>
      </c>
      <c r="BT9" s="21">
        <v>9.9903088693034117E-2</v>
      </c>
      <c r="BU9" s="20">
        <v>7.4386991428571445</v>
      </c>
      <c r="BV9" s="21">
        <v>0.18571538320411354</v>
      </c>
      <c r="BW9" s="20">
        <v>46.750839357201372</v>
      </c>
      <c r="BX9" s="21">
        <v>0.4760694375828447</v>
      </c>
      <c r="BY9" s="20">
        <v>13.151581709087845</v>
      </c>
      <c r="BZ9" s="21">
        <v>0.13392414325938384</v>
      </c>
      <c r="CA9" s="20">
        <v>38.299302603623708</v>
      </c>
      <c r="CB9" s="21">
        <v>0.39000641915777146</v>
      </c>
      <c r="CC9" s="20">
        <v>32.468506080417058</v>
      </c>
      <c r="CD9" s="21">
        <v>0.21068841298400637</v>
      </c>
      <c r="CE9" s="20">
        <v>43.097452263758221</v>
      </c>
      <c r="CF9" s="21">
        <v>0.27965973545613027</v>
      </c>
      <c r="CG9" s="20">
        <v>78.540789248449997</v>
      </c>
      <c r="CH9" s="21">
        <v>0.50965185155986348</v>
      </c>
      <c r="CI9" s="20">
        <v>81.030728344485865</v>
      </c>
      <c r="CJ9" s="21">
        <v>0.27482371393074256</v>
      </c>
      <c r="CK9" s="20">
        <v>73.907759859569907</v>
      </c>
      <c r="CL9" s="21">
        <v>0.25066546318771504</v>
      </c>
      <c r="CM9" s="20">
        <v>139.9077140596475</v>
      </c>
      <c r="CN9" s="21">
        <v>0.47451082288154223</v>
      </c>
      <c r="CO9" s="20">
        <v>27.567796537823867</v>
      </c>
      <c r="CP9" s="21">
        <v>0.71407015135061835</v>
      </c>
      <c r="CQ9" s="20">
        <v>5.5809514933678583</v>
      </c>
      <c r="CR9" s="21">
        <v>0.14455964487701589</v>
      </c>
      <c r="CS9" s="20">
        <v>5.4578181243619408</v>
      </c>
      <c r="CT9" s="21">
        <v>0.14137020377236575</v>
      </c>
      <c r="CU9" s="20">
        <v>24.019432023572353</v>
      </c>
      <c r="CV9" s="21">
        <v>0.24374826638576449</v>
      </c>
      <c r="CW9" s="20">
        <v>23.476109697802002</v>
      </c>
      <c r="CX9" s="21">
        <v>0.23823465245579165</v>
      </c>
      <c r="CY9" s="20">
        <v>51.046418718903659</v>
      </c>
      <c r="CZ9" s="21">
        <v>0.5180170811584438</v>
      </c>
      <c r="DA9" s="20">
        <v>29.443499783089653</v>
      </c>
      <c r="DB9" s="21">
        <v>0.18670852096197568</v>
      </c>
      <c r="DC9" s="20">
        <v>44.850698668400049</v>
      </c>
      <c r="DD9" s="21">
        <v>0.28440938319763492</v>
      </c>
      <c r="DE9" s="20">
        <v>83.403477216381916</v>
      </c>
      <c r="DF9" s="21">
        <v>0.52888209584038925</v>
      </c>
      <c r="DG9" s="20">
        <v>126.47885464062277</v>
      </c>
      <c r="DH9" s="21">
        <v>0.35216391418839399</v>
      </c>
      <c r="DI9" s="20">
        <v>98.226158762548721</v>
      </c>
      <c r="DJ9" s="21">
        <v>0.27349795856231235</v>
      </c>
      <c r="DK9" s="20">
        <v>134.44267193565486</v>
      </c>
      <c r="DL9" s="21">
        <v>0.37433812724929366</v>
      </c>
      <c r="DM9" s="20">
        <v>39.137779544252282</v>
      </c>
      <c r="DN9" s="21">
        <v>0.49554085065836689</v>
      </c>
      <c r="DO9" s="20">
        <v>35.168361718428905</v>
      </c>
      <c r="DP9" s="21">
        <v>0.44528228441030099</v>
      </c>
      <c r="DQ9" s="20">
        <v>4.673784392801128</v>
      </c>
      <c r="DR9" s="21">
        <v>5.9176864931332097E-2</v>
      </c>
      <c r="DS9" s="20">
        <v>37.077323931502583</v>
      </c>
      <c r="DT9" s="21">
        <v>0.31660800419383056</v>
      </c>
      <c r="DU9" s="20">
        <v>31.949865902802998</v>
      </c>
      <c r="DV9" s="21">
        <v>0.27282398525941931</v>
      </c>
      <c r="DW9" s="20">
        <v>48.080790508489173</v>
      </c>
      <c r="DX9" s="21">
        <v>0.41056801054675024</v>
      </c>
      <c r="DY9" s="20">
        <v>50.263751164867912</v>
      </c>
      <c r="DZ9" s="21">
        <v>0.30825352130455413</v>
      </c>
      <c r="EA9" s="20">
        <v>31.107931141316815</v>
      </c>
      <c r="EB9" s="21">
        <v>0.19077623720039569</v>
      </c>
      <c r="EC9" s="20">
        <v>81.688097034364574</v>
      </c>
      <c r="ED9" s="21">
        <v>0.50097024149505009</v>
      </c>
      <c r="EE9" s="20">
        <v>106.61214402125387</v>
      </c>
      <c r="EF9" s="21">
        <v>0.30379646226407125</v>
      </c>
      <c r="EG9" s="20">
        <v>115.55863147025595</v>
      </c>
      <c r="EH9" s="21">
        <v>0.32928991107938549</v>
      </c>
      <c r="EI9" s="20">
        <v>128.76202743422868</v>
      </c>
      <c r="EJ9" s="21">
        <v>0.36691362665654326</v>
      </c>
      <c r="EK9" s="20">
        <v>24.449662862375355</v>
      </c>
      <c r="EL9" s="21">
        <v>0.34550481059733001</v>
      </c>
      <c r="EM9" s="20">
        <v>38.767169470860793</v>
      </c>
      <c r="EN9" s="21">
        <v>0.54782937584126112</v>
      </c>
      <c r="EO9" s="20">
        <v>7.548210909158275</v>
      </c>
      <c r="EP9" s="21">
        <v>0.10666581356140879</v>
      </c>
      <c r="EQ9" s="20">
        <v>33.637854027155583</v>
      </c>
      <c r="ER9" s="21">
        <v>0.28723793142612419</v>
      </c>
      <c r="ES9" s="20">
        <v>42.327657173848515</v>
      </c>
      <c r="ET9" s="21">
        <v>0.36144127026995376</v>
      </c>
      <c r="EU9" s="20">
        <v>41.14246914179067</v>
      </c>
      <c r="EV9" s="21">
        <v>0.3513207983039221</v>
      </c>
      <c r="EW9" s="20">
        <v>48.524627131722923</v>
      </c>
      <c r="EX9" s="21">
        <v>0.29758796024358375</v>
      </c>
      <c r="EY9" s="20">
        <v>34.463804825546632</v>
      </c>
      <c r="EZ9" s="21">
        <v>0.21135687147944188</v>
      </c>
      <c r="FA9" s="20">
        <v>80.071347383279743</v>
      </c>
      <c r="FB9" s="21">
        <v>0.49105516827697432</v>
      </c>
      <c r="FC9" s="20">
        <v>150.67565533250996</v>
      </c>
      <c r="FD9" s="21">
        <v>0.42599990185475806</v>
      </c>
      <c r="FE9" s="20">
        <v>85.307303910857456</v>
      </c>
      <c r="FF9" s="21">
        <v>0.24118629524671684</v>
      </c>
      <c r="FG9" s="20">
        <v>117.715843682371</v>
      </c>
      <c r="FH9" s="21">
        <v>0.33281380289852519</v>
      </c>
      <c r="FI9" s="20">
        <v>57.141891540646526</v>
      </c>
      <c r="FJ9" s="21">
        <v>0.77711248230599461</v>
      </c>
      <c r="FK9" s="20">
        <v>8.6970557138944571</v>
      </c>
      <c r="FL9" s="21">
        <v>0.11827733336007075</v>
      </c>
      <c r="FM9" s="20">
        <v>7.6920959878533965</v>
      </c>
      <c r="FN9" s="21">
        <v>0.10461018433393467</v>
      </c>
      <c r="FO9" s="20">
        <v>39.238852672514604</v>
      </c>
      <c r="FP9" s="21">
        <v>0.33506557416203298</v>
      </c>
      <c r="FQ9" s="20">
        <v>43.914891636866429</v>
      </c>
      <c r="FR9" s="21">
        <v>0.3749948680552781</v>
      </c>
      <c r="FS9" s="20">
        <v>33.954236033413736</v>
      </c>
      <c r="FT9" s="21">
        <v>0.28993955778268887</v>
      </c>
      <c r="FU9" s="20">
        <v>54.294911119348839</v>
      </c>
      <c r="FV9" s="21">
        <v>0.33297549732331161</v>
      </c>
      <c r="FW9" s="20">
        <v>32.69535656009657</v>
      </c>
      <c r="FX9" s="21">
        <v>0.20051147310712678</v>
      </c>
      <c r="FY9" s="20">
        <v>76.06951166110386</v>
      </c>
      <c r="FZ9" s="21">
        <v>0.4665130295695617</v>
      </c>
    </row>
    <row r="10" spans="1:182" ht="15.75" thickBot="1" x14ac:dyDescent="0.3">
      <c r="A10" s="1" t="s">
        <v>11</v>
      </c>
      <c r="B10" s="1">
        <v>710.69000000000096</v>
      </c>
      <c r="C10" s="1">
        <v>705.47000000000094</v>
      </c>
      <c r="D10" s="1">
        <v>108.46000000000004</v>
      </c>
      <c r="E10" s="1">
        <v>118.89000000000003</v>
      </c>
      <c r="F10" s="1">
        <v>478.12000000000091</v>
      </c>
      <c r="G10" s="1">
        <v>5.2199999999999989</v>
      </c>
      <c r="H10" s="2">
        <v>750.37577763208265</v>
      </c>
      <c r="I10" s="2">
        <v>745.1579976320827</v>
      </c>
      <c r="J10" s="2">
        <v>118.71202914285709</v>
      </c>
      <c r="K10" s="2">
        <v>145.44317946611966</v>
      </c>
      <c r="L10" s="2">
        <v>481.00278902310589</v>
      </c>
      <c r="M10" s="2">
        <v>5.2177800000000003</v>
      </c>
      <c r="N10" s="2">
        <v>726.10402816146802</v>
      </c>
      <c r="O10" s="2">
        <v>726.10402816146802</v>
      </c>
      <c r="P10" s="2">
        <v>98.925952465481728</v>
      </c>
      <c r="Q10" s="2">
        <v>145.82334476070645</v>
      </c>
      <c r="R10" s="2">
        <v>481.35473093527992</v>
      </c>
      <c r="S10" s="2">
        <v>0</v>
      </c>
      <c r="T10" s="7"/>
      <c r="U10" s="2">
        <v>701.41328939501511</v>
      </c>
      <c r="V10" s="8">
        <v>113.28512874942589</v>
      </c>
      <c r="W10" s="8">
        <v>146.99801157882644</v>
      </c>
      <c r="X10" s="8">
        <v>441.13014906676278</v>
      </c>
      <c r="Y10" s="7"/>
      <c r="Z10" s="7"/>
      <c r="AA10" s="2">
        <v>697.38328939501537</v>
      </c>
      <c r="AB10" s="8">
        <v>109.25512874942589</v>
      </c>
      <c r="AC10" s="8">
        <v>146.99801157882641</v>
      </c>
      <c r="AD10" s="8">
        <v>441.13014906676307</v>
      </c>
      <c r="AE10" s="2"/>
      <c r="AF10" s="7"/>
      <c r="AG10" s="2">
        <v>682.55328939501521</v>
      </c>
      <c r="AH10" s="8">
        <v>94.42512874942588</v>
      </c>
      <c r="AI10" s="8">
        <v>146.99801157882644</v>
      </c>
      <c r="AJ10" s="8">
        <v>441.1301490667629</v>
      </c>
      <c r="AK10" s="2"/>
      <c r="AL10" s="1" t="s">
        <v>10</v>
      </c>
      <c r="AM10" s="20">
        <v>207.39999999999995</v>
      </c>
      <c r="AN10" s="21">
        <v>0.28528590489552791</v>
      </c>
      <c r="AO10" s="20">
        <v>100.51000000000028</v>
      </c>
      <c r="AP10" s="21">
        <v>0.13825499662994017</v>
      </c>
      <c r="AQ10" s="20">
        <v>419.08000000000021</v>
      </c>
      <c r="AR10" s="21">
        <v>0.57645909847453192</v>
      </c>
      <c r="AS10" s="20">
        <v>59.03000000000003</v>
      </c>
      <c r="AT10" s="21">
        <v>0.68488223691843619</v>
      </c>
      <c r="AU10" s="20">
        <v>8.83</v>
      </c>
      <c r="AV10" s="21">
        <v>0.1024480798236454</v>
      </c>
      <c r="AW10" s="20">
        <v>18.329999999999998</v>
      </c>
      <c r="AX10" s="21">
        <v>0.21266968325791846</v>
      </c>
      <c r="AY10" s="20">
        <v>89.329999999999941</v>
      </c>
      <c r="AZ10" s="21">
        <v>0.53920400000000002</v>
      </c>
      <c r="BA10" s="20">
        <v>16.449999999999996</v>
      </c>
      <c r="BB10" s="20">
        <v>9.9293999999999993E-2</v>
      </c>
      <c r="BC10" s="20">
        <v>59.890000000000036</v>
      </c>
      <c r="BD10" s="20">
        <v>0.36150199999999999</v>
      </c>
      <c r="BE10" s="20">
        <v>59.039999999999985</v>
      </c>
      <c r="BF10" s="21">
        <v>0.124261</v>
      </c>
      <c r="BG10" s="20">
        <v>75.230000000000288</v>
      </c>
      <c r="BH10" s="20">
        <v>0.158336</v>
      </c>
      <c r="BI10" s="20">
        <v>340.86000000000018</v>
      </c>
      <c r="BJ10" s="21">
        <v>0.71740400000000004</v>
      </c>
      <c r="BK10" s="20">
        <v>188.50007637164668</v>
      </c>
      <c r="BL10" s="21">
        <v>0.2620992643693203</v>
      </c>
      <c r="BM10" s="20">
        <v>95.074518105493894</v>
      </c>
      <c r="BN10" s="21">
        <v>0.13219602737235692</v>
      </c>
      <c r="BO10" s="20">
        <v>435.61886386860255</v>
      </c>
      <c r="BP10" s="21">
        <v>0.60570470825832279</v>
      </c>
      <c r="BQ10" s="20">
        <v>38.810100000000006</v>
      </c>
      <c r="BR10" s="21">
        <v>0.58923435111291156</v>
      </c>
      <c r="BS10" s="20">
        <v>8.420713142857144</v>
      </c>
      <c r="BT10" s="21">
        <v>0.12784747899746185</v>
      </c>
      <c r="BU10" s="20">
        <v>18.63449142857143</v>
      </c>
      <c r="BV10" s="21">
        <v>0.28291816988962659</v>
      </c>
      <c r="BW10" s="20">
        <v>99.665005148699905</v>
      </c>
      <c r="BX10" s="21">
        <v>0.54235573761324751</v>
      </c>
      <c r="BY10" s="20">
        <v>16.645474614814049</v>
      </c>
      <c r="BZ10" s="21">
        <v>9.0581128743942321E-2</v>
      </c>
      <c r="CA10" s="20">
        <v>67.452682007940851</v>
      </c>
      <c r="CB10" s="21">
        <v>0.36706313364281012</v>
      </c>
      <c r="CC10" s="20">
        <v>50.024971222946775</v>
      </c>
      <c r="CD10" s="21">
        <v>0.10653471207376999</v>
      </c>
      <c r="CE10" s="20">
        <v>70.008330347822707</v>
      </c>
      <c r="CF10" s="21">
        <v>0.14909188619281979</v>
      </c>
      <c r="CG10" s="20">
        <v>349.53169043209027</v>
      </c>
      <c r="CH10" s="21">
        <v>0.74437340173341016</v>
      </c>
      <c r="CI10" s="20">
        <v>136.69821600465639</v>
      </c>
      <c r="CJ10" s="21">
        <v>0.19143133409744953</v>
      </c>
      <c r="CK10" s="20">
        <v>100.26667436538747</v>
      </c>
      <c r="CL10" s="21">
        <v>0.14041282907910702</v>
      </c>
      <c r="CM10" s="20">
        <v>477.11996229607792</v>
      </c>
      <c r="CN10" s="21">
        <v>0.66815583682344337</v>
      </c>
      <c r="CO10" s="20">
        <v>38.864946137698801</v>
      </c>
      <c r="CP10" s="21">
        <v>0.64080353541093982</v>
      </c>
      <c r="CQ10" s="20">
        <v>7.7418732765113347</v>
      </c>
      <c r="CR10" s="21">
        <v>0.12764766863988461</v>
      </c>
      <c r="CS10" s="20">
        <v>14.043510975704404</v>
      </c>
      <c r="CT10" s="21">
        <v>0.23154879594917555</v>
      </c>
      <c r="CU10" s="20">
        <v>60.49308695036143</v>
      </c>
      <c r="CV10" s="21">
        <v>0.32919049915780363</v>
      </c>
      <c r="CW10" s="20">
        <v>23.994027162713159</v>
      </c>
      <c r="CX10" s="21">
        <v>0.13057038707548138</v>
      </c>
      <c r="CY10" s="20">
        <v>99.276047658380236</v>
      </c>
      <c r="CZ10" s="21">
        <v>0.54023911376671496</v>
      </c>
      <c r="DA10" s="20">
        <v>37.340182916596142</v>
      </c>
      <c r="DB10" s="21">
        <v>7.9502788665817128E-2</v>
      </c>
      <c r="DC10" s="20">
        <v>68.530773926162979</v>
      </c>
      <c r="DD10" s="21">
        <v>0.14591218389921295</v>
      </c>
      <c r="DE10" s="20">
        <v>363.8004036619933</v>
      </c>
      <c r="DF10" s="21">
        <v>0.77458502743496993</v>
      </c>
      <c r="DG10" s="20">
        <v>188.11049392233161</v>
      </c>
      <c r="DH10" s="21">
        <v>0.25782524103460519</v>
      </c>
      <c r="DI10" s="20">
        <v>109.18324159006937</v>
      </c>
      <c r="DJ10" s="21">
        <v>0.14964713022082657</v>
      </c>
      <c r="DK10" s="20">
        <v>432.31091129207346</v>
      </c>
      <c r="DL10" s="21">
        <v>0.59252762874456821</v>
      </c>
      <c r="DM10" s="20">
        <v>46.818766434765337</v>
      </c>
      <c r="DN10" s="21">
        <v>0.51208738865331593</v>
      </c>
      <c r="DO10" s="20">
        <v>24.763547734998603</v>
      </c>
      <c r="DP10" s="21">
        <v>0.2708550749852906</v>
      </c>
      <c r="DQ10" s="20">
        <v>19.84498412377345</v>
      </c>
      <c r="DR10" s="21">
        <v>0.21705753636139333</v>
      </c>
      <c r="DS10" s="20">
        <v>56.242519036317816</v>
      </c>
      <c r="DT10" s="21">
        <v>0.28318798621336322</v>
      </c>
      <c r="DU10" s="20">
        <v>57.844935085822897</v>
      </c>
      <c r="DV10" s="21">
        <v>0.29125634769344366</v>
      </c>
      <c r="DW10" s="20">
        <v>84.517436531457975</v>
      </c>
      <c r="DX10" s="21">
        <v>0.42555566609319312</v>
      </c>
      <c r="DY10" s="20">
        <v>85.049208451248461</v>
      </c>
      <c r="DZ10" s="21">
        <v>0.19348165912353607</v>
      </c>
      <c r="EA10" s="20">
        <v>26.574758769247868</v>
      </c>
      <c r="EB10" s="21">
        <v>6.0455923236829842E-2</v>
      </c>
      <c r="EC10" s="20">
        <v>327.94849063684205</v>
      </c>
      <c r="ED10" s="21">
        <v>0.74606241763963421</v>
      </c>
      <c r="EE10" s="20">
        <v>167.30324978726222</v>
      </c>
      <c r="EF10" s="21">
        <v>0.23113605005463286</v>
      </c>
      <c r="EG10" s="20">
        <v>124.88897030227309</v>
      </c>
      <c r="EH10" s="21">
        <v>0.17253904707627213</v>
      </c>
      <c r="EI10" s="20">
        <v>431.63796454725025</v>
      </c>
      <c r="EJ10" s="21">
        <v>0.59632490286909501</v>
      </c>
      <c r="EK10" s="20">
        <v>39.577214083671095</v>
      </c>
      <c r="EL10" s="21">
        <v>0.46206542449477084</v>
      </c>
      <c r="EM10" s="20">
        <v>28.419256797889751</v>
      </c>
      <c r="EN10" s="21">
        <v>0.33179586436733788</v>
      </c>
      <c r="EO10" s="20">
        <v>17.656365244287372</v>
      </c>
      <c r="EP10" s="21">
        <v>0.20613871113789137</v>
      </c>
      <c r="EQ10" s="20">
        <v>55.268218023581163</v>
      </c>
      <c r="ER10" s="21">
        <v>0.27828226103444004</v>
      </c>
      <c r="ES10" s="20">
        <v>70.011597522449634</v>
      </c>
      <c r="ET10" s="21">
        <v>0.35251698632417866</v>
      </c>
      <c r="EU10" s="20">
        <v>73.325075107567855</v>
      </c>
      <c r="EV10" s="21">
        <v>0.3692007526413813</v>
      </c>
      <c r="EW10" s="20">
        <v>72.457817680009953</v>
      </c>
      <c r="EX10" s="21">
        <v>0.16483702830973504</v>
      </c>
      <c r="EY10" s="20">
        <v>26.458115981933705</v>
      </c>
      <c r="EZ10" s="21">
        <v>6.0190568150929442E-2</v>
      </c>
      <c r="FA10" s="20">
        <v>340.65652419539504</v>
      </c>
      <c r="FB10" s="21">
        <v>0.7749724035393355</v>
      </c>
      <c r="FC10" s="20">
        <v>163.96515234446494</v>
      </c>
      <c r="FD10" s="21">
        <v>0.22576221032497554</v>
      </c>
      <c r="FE10" s="20">
        <v>137.40469753769239</v>
      </c>
      <c r="FF10" s="21">
        <v>0.18919134817119171</v>
      </c>
      <c r="FG10" s="20">
        <v>424.90383475462824</v>
      </c>
      <c r="FH10" s="21">
        <v>0.58504644150383278</v>
      </c>
      <c r="FI10" s="20">
        <v>40.980966947636709</v>
      </c>
      <c r="FJ10" s="21">
        <v>0.46518355643183823</v>
      </c>
      <c r="FK10" s="20">
        <v>25.404105699712776</v>
      </c>
      <c r="FL10" s="21">
        <v>0.28836733531599157</v>
      </c>
      <c r="FM10" s="20">
        <v>21.711263478498733</v>
      </c>
      <c r="FN10" s="21">
        <v>0.24644910825217009</v>
      </c>
      <c r="FO10" s="20">
        <v>52.802264226148367</v>
      </c>
      <c r="FP10" s="21">
        <v>0.26586588100816033</v>
      </c>
      <c r="FQ10" s="20">
        <v>82.230940604967913</v>
      </c>
      <c r="FR10" s="21">
        <v>0.41404287847268018</v>
      </c>
      <c r="FS10" s="20">
        <v>63.571685822482436</v>
      </c>
      <c r="FT10" s="21">
        <v>0.32009124051915949</v>
      </c>
      <c r="FU10" s="20">
        <v>70.181921170679857</v>
      </c>
      <c r="FV10" s="21">
        <v>0.1596595053129036</v>
      </c>
      <c r="FW10" s="20">
        <v>29.769651233011711</v>
      </c>
      <c r="FX10" s="21">
        <v>6.7724104867992713E-2</v>
      </c>
      <c r="FY10" s="20">
        <v>339.62088545364708</v>
      </c>
      <c r="FZ10" s="21">
        <v>0.77261638981910374</v>
      </c>
    </row>
    <row r="11" spans="1:182" ht="15.75" thickBot="1" x14ac:dyDescent="0.3">
      <c r="A11" s="1" t="s">
        <v>12</v>
      </c>
      <c r="B11" s="1">
        <v>332.17000000000007</v>
      </c>
      <c r="C11" s="1">
        <v>321.63000000000005</v>
      </c>
      <c r="D11" s="1">
        <v>59.34</v>
      </c>
      <c r="E11" s="1">
        <v>68.890000000000029</v>
      </c>
      <c r="F11" s="1">
        <v>193.40000000000003</v>
      </c>
      <c r="G11" s="1">
        <v>10.540000000000006</v>
      </c>
      <c r="H11" s="2">
        <v>332.70300367696785</v>
      </c>
      <c r="I11" s="2">
        <v>322.14403367696787</v>
      </c>
      <c r="J11" s="2">
        <v>60.079583428571446</v>
      </c>
      <c r="K11" s="2">
        <v>86.321371068349734</v>
      </c>
      <c r="L11" s="2">
        <v>175.74307918004666</v>
      </c>
      <c r="M11" s="2">
        <v>10.55897</v>
      </c>
      <c r="N11" s="2">
        <v>371.37643831403733</v>
      </c>
      <c r="O11" s="2">
        <v>325.05722699474506</v>
      </c>
      <c r="P11" s="2">
        <v>62.630662381585402</v>
      </c>
      <c r="Q11" s="2">
        <v>86.321371068349734</v>
      </c>
      <c r="R11" s="2">
        <v>176.10519354480991</v>
      </c>
      <c r="S11" s="2">
        <v>46.319211319292258</v>
      </c>
      <c r="T11" s="7"/>
      <c r="U11" s="2">
        <v>361.81409443999638</v>
      </c>
      <c r="V11" s="8">
        <v>70.945191817569423</v>
      </c>
      <c r="W11" s="8">
        <v>115.88756087338693</v>
      </c>
      <c r="X11" s="8">
        <v>174.98134174904004</v>
      </c>
      <c r="Y11" s="7"/>
      <c r="Z11" s="7"/>
      <c r="AA11" s="2">
        <v>359.81409443999638</v>
      </c>
      <c r="AB11" s="8">
        <v>68.945191817569395</v>
      </c>
      <c r="AC11" s="8">
        <v>115.88756087338695</v>
      </c>
      <c r="AD11" s="8">
        <v>174.98134174904004</v>
      </c>
      <c r="AE11" s="2"/>
      <c r="AF11" s="7"/>
      <c r="AG11" s="2">
        <v>359.81409443999644</v>
      </c>
      <c r="AH11" s="8">
        <v>68.945191817569423</v>
      </c>
      <c r="AI11" s="8">
        <v>115.88756087338692</v>
      </c>
      <c r="AJ11" s="8">
        <v>174.9813417490401</v>
      </c>
      <c r="AK11" s="2"/>
      <c r="AL11" s="1" t="s">
        <v>11</v>
      </c>
      <c r="AM11" s="20">
        <v>176.73000000000005</v>
      </c>
      <c r="AN11" s="21">
        <v>0.24867382403016761</v>
      </c>
      <c r="AO11" s="20">
        <v>122.66000000000027</v>
      </c>
      <c r="AP11" s="21">
        <v>0.17259283231788838</v>
      </c>
      <c r="AQ11" s="20">
        <v>411.30000000000064</v>
      </c>
      <c r="AR11" s="21">
        <v>0.57873334365194395</v>
      </c>
      <c r="AS11" s="20">
        <v>55.67000000000003</v>
      </c>
      <c r="AT11" s="21">
        <v>0.48970795214637591</v>
      </c>
      <c r="AU11" s="20">
        <v>15.83</v>
      </c>
      <c r="AV11" s="21">
        <v>0.13925052779732577</v>
      </c>
      <c r="AW11" s="20">
        <v>42.180000000000007</v>
      </c>
      <c r="AX11" s="21">
        <v>0.37104152005629831</v>
      </c>
      <c r="AY11" s="20">
        <v>67.230000000000061</v>
      </c>
      <c r="AZ11" s="21">
        <v>0.56548100000000001</v>
      </c>
      <c r="BA11" s="20">
        <v>21.129999999999981</v>
      </c>
      <c r="BB11" s="20">
        <v>0.177727</v>
      </c>
      <c r="BC11" s="20">
        <v>30.529999999999983</v>
      </c>
      <c r="BD11" s="20">
        <v>0.25679200000000002</v>
      </c>
      <c r="BE11" s="20">
        <v>53.829999999999963</v>
      </c>
      <c r="BF11" s="21">
        <v>0.11258700000000001</v>
      </c>
      <c r="BG11" s="20">
        <v>85.700000000000287</v>
      </c>
      <c r="BH11" s="20">
        <v>0.17924399999999999</v>
      </c>
      <c r="BI11" s="20">
        <v>338.59000000000066</v>
      </c>
      <c r="BJ11" s="21">
        <v>0.70816900000000005</v>
      </c>
      <c r="BK11" s="20">
        <v>179.4019357821949</v>
      </c>
      <c r="BL11" s="21">
        <v>0.24075690840370412</v>
      </c>
      <c r="BM11" s="20">
        <v>117.98165102779254</v>
      </c>
      <c r="BN11" s="21">
        <v>0.15833105382040771</v>
      </c>
      <c r="BO11" s="20">
        <v>447.77441082209521</v>
      </c>
      <c r="BP11" s="21">
        <v>0.60091203777588809</v>
      </c>
      <c r="BQ11" s="20">
        <v>56.813219999999959</v>
      </c>
      <c r="BR11" s="21">
        <v>0.47858014398550452</v>
      </c>
      <c r="BS11" s="20">
        <v>8.5553299999999997</v>
      </c>
      <c r="BT11" s="21">
        <v>7.2067928261124958E-2</v>
      </c>
      <c r="BU11" s="20">
        <v>53.343479142857142</v>
      </c>
      <c r="BV11" s="21">
        <v>0.44935192775337057</v>
      </c>
      <c r="BW11" s="20">
        <v>96.340057054945177</v>
      </c>
      <c r="BX11" s="21">
        <v>0.66238965215544643</v>
      </c>
      <c r="BY11" s="20">
        <v>26.137839785586458</v>
      </c>
      <c r="BZ11" s="21">
        <v>0.17971169140781298</v>
      </c>
      <c r="CA11" s="20">
        <v>22.965282625588031</v>
      </c>
      <c r="CB11" s="21">
        <v>0.15789865643674059</v>
      </c>
      <c r="CC11" s="20">
        <v>26.248658727249772</v>
      </c>
      <c r="CD11" s="21">
        <v>5.4570699643051064E-2</v>
      </c>
      <c r="CE11" s="20">
        <v>83.288481242206075</v>
      </c>
      <c r="CF11" s="21">
        <v>0.1731559216348019</v>
      </c>
      <c r="CG11" s="20">
        <v>371.46564905365005</v>
      </c>
      <c r="CH11" s="21">
        <v>0.77227337872214707</v>
      </c>
      <c r="CI11" s="20">
        <v>139.65617550562538</v>
      </c>
      <c r="CJ11" s="21">
        <v>0.19233631833615061</v>
      </c>
      <c r="CK11" s="20">
        <v>134.12704171554327</v>
      </c>
      <c r="CL11" s="21">
        <v>0.18472152269304951</v>
      </c>
      <c r="CM11" s="20">
        <v>452.32081094029945</v>
      </c>
      <c r="CN11" s="21">
        <v>0.62294215897079996</v>
      </c>
      <c r="CO11" s="20">
        <v>44.161385728239466</v>
      </c>
      <c r="CP11" s="21">
        <v>0.44640849673546196</v>
      </c>
      <c r="CQ11" s="20">
        <v>13.579338705722094</v>
      </c>
      <c r="CR11" s="21">
        <v>0.13726770748515499</v>
      </c>
      <c r="CS11" s="20">
        <v>41.185228031520168</v>
      </c>
      <c r="CT11" s="21">
        <v>0.41632379577938305</v>
      </c>
      <c r="CU11" s="20">
        <v>67.997081211833745</v>
      </c>
      <c r="CV11" s="21">
        <v>0.46629763789478129</v>
      </c>
      <c r="CW11" s="20">
        <v>40.825249468477629</v>
      </c>
      <c r="CX11" s="21">
        <v>0.27996374335996166</v>
      </c>
      <c r="CY11" s="20">
        <v>37.001014080395052</v>
      </c>
      <c r="CZ11" s="21">
        <v>0.25373861874525694</v>
      </c>
      <c r="DA11" s="20">
        <v>27.497708565552173</v>
      </c>
      <c r="DB11" s="21">
        <v>5.7125663878121E-2</v>
      </c>
      <c r="DC11" s="20">
        <v>79.72245354134354</v>
      </c>
      <c r="DD11" s="21">
        <v>0.16562100342597971</v>
      </c>
      <c r="DE11" s="20">
        <v>374.1345688283842</v>
      </c>
      <c r="DF11" s="21">
        <v>0.77725333269589925</v>
      </c>
      <c r="DG11" s="20">
        <v>199.21342543357878</v>
      </c>
      <c r="DH11" s="21">
        <v>0.28401718137591159</v>
      </c>
      <c r="DI11" s="20">
        <v>124.50143833588105</v>
      </c>
      <c r="DJ11" s="21">
        <v>0.1775008261438365</v>
      </c>
      <c r="DK11" s="20">
        <v>377.69842562555527</v>
      </c>
      <c r="DL11" s="21">
        <v>0.53848199248025186</v>
      </c>
      <c r="DM11" s="20">
        <v>57.315635227414909</v>
      </c>
      <c r="DN11" s="21">
        <v>0.50594138754249662</v>
      </c>
      <c r="DO11" s="20">
        <v>19.914370855963746</v>
      </c>
      <c r="DP11" s="21">
        <v>0.17578980644504646</v>
      </c>
      <c r="DQ11" s="20">
        <v>36.055122666047232</v>
      </c>
      <c r="DR11" s="21">
        <v>0.31826880601245688</v>
      </c>
      <c r="DS11" s="20">
        <v>62.052301723556837</v>
      </c>
      <c r="DT11" s="21">
        <v>0.42213021153882629</v>
      </c>
      <c r="DU11" s="20">
        <v>51.73101258617185</v>
      </c>
      <c r="DV11" s="21">
        <v>0.35191641050485595</v>
      </c>
      <c r="DW11" s="20">
        <v>33.214697269097734</v>
      </c>
      <c r="DX11" s="21">
        <v>0.2259533779563177</v>
      </c>
      <c r="DY11" s="20">
        <v>79.845488482607024</v>
      </c>
      <c r="DZ11" s="21">
        <v>0.18100211162516308</v>
      </c>
      <c r="EA11" s="20">
        <v>52.856054893745451</v>
      </c>
      <c r="EB11" s="21">
        <v>0.11981963827583673</v>
      </c>
      <c r="EC11" s="20">
        <v>308.42860569041034</v>
      </c>
      <c r="ED11" s="21">
        <v>0.69917825009900025</v>
      </c>
      <c r="EE11" s="20">
        <v>194.08751291649821</v>
      </c>
      <c r="EF11" s="21">
        <v>0.27830823575493246</v>
      </c>
      <c r="EG11" s="20">
        <v>136.898190339975</v>
      </c>
      <c r="EH11" s="21">
        <v>0.19630265367949251</v>
      </c>
      <c r="EI11" s="20">
        <v>366.39758613854212</v>
      </c>
      <c r="EJ11" s="21">
        <v>0.52538911056557502</v>
      </c>
      <c r="EK11" s="20">
        <v>52.769273600225006</v>
      </c>
      <c r="EL11" s="21">
        <v>0.48299127193607644</v>
      </c>
      <c r="EM11" s="20">
        <v>23.406669358530962</v>
      </c>
      <c r="EN11" s="21">
        <v>0.21423863233197607</v>
      </c>
      <c r="EO11" s="20">
        <v>33.079185790669918</v>
      </c>
      <c r="EP11" s="21">
        <v>0.30277009573194741</v>
      </c>
      <c r="EQ11" s="20">
        <v>64.550196857186435</v>
      </c>
      <c r="ER11" s="21">
        <v>0.43912292529597896</v>
      </c>
      <c r="ES11" s="20">
        <v>51.823177370731962</v>
      </c>
      <c r="ET11" s="21">
        <v>0.35254339030934601</v>
      </c>
      <c r="EU11" s="20">
        <v>30.624637350908028</v>
      </c>
      <c r="EV11" s="21">
        <v>0.20833368439467517</v>
      </c>
      <c r="EW11" s="20">
        <v>76.768042459086786</v>
      </c>
      <c r="EX11" s="21">
        <v>0.17402583482787137</v>
      </c>
      <c r="EY11" s="20">
        <v>61.668343610712064</v>
      </c>
      <c r="EZ11" s="21">
        <v>0.13979625682165478</v>
      </c>
      <c r="FA11" s="20">
        <v>302.69376299696421</v>
      </c>
      <c r="FB11" s="21">
        <v>0.68617790835047388</v>
      </c>
      <c r="FC11" s="20">
        <v>204.60638071985116</v>
      </c>
      <c r="FD11" s="21">
        <v>0.29976616316830751</v>
      </c>
      <c r="FE11" s="20">
        <v>99.944250894978907</v>
      </c>
      <c r="FF11" s="21">
        <v>0.14642702987127207</v>
      </c>
      <c r="FG11" s="20">
        <v>378.00265778018513</v>
      </c>
      <c r="FH11" s="21">
        <v>0.55380680696042039</v>
      </c>
      <c r="FI11" s="20">
        <v>54.435884196694509</v>
      </c>
      <c r="FJ11" s="21">
        <v>0.5764978551541079</v>
      </c>
      <c r="FK11" s="20">
        <v>5.7251817320552618</v>
      </c>
      <c r="FL11" s="21">
        <v>6.0631971678302553E-2</v>
      </c>
      <c r="FM11" s="20">
        <v>34.264062820676116</v>
      </c>
      <c r="FN11" s="21">
        <v>0.36287017316758963</v>
      </c>
      <c r="FO11" s="20">
        <v>69.213387503949903</v>
      </c>
      <c r="FP11" s="21">
        <v>0.47084573975230143</v>
      </c>
      <c r="FQ11" s="20">
        <v>46.159922151761371</v>
      </c>
      <c r="FR11" s="21">
        <v>0.31401732347249134</v>
      </c>
      <c r="FS11" s="20">
        <v>31.624701923115165</v>
      </c>
      <c r="FT11" s="21">
        <v>0.21513693677520723</v>
      </c>
      <c r="FU11" s="20">
        <v>80.95710901920674</v>
      </c>
      <c r="FV11" s="21">
        <v>0.18352204942345549</v>
      </c>
      <c r="FW11" s="20">
        <v>48.059147011162274</v>
      </c>
      <c r="FX11" s="21">
        <v>0.10894550534084842</v>
      </c>
      <c r="FY11" s="20">
        <v>312.11389303639385</v>
      </c>
      <c r="FZ11" s="21">
        <v>0.70753244523569603</v>
      </c>
    </row>
    <row r="12" spans="1:182" ht="15.75" thickBot="1" x14ac:dyDescent="0.3">
      <c r="A12" s="1" t="s">
        <v>13</v>
      </c>
      <c r="B12" s="1">
        <v>822.00000000000193</v>
      </c>
      <c r="C12" s="1">
        <v>793.96000000000197</v>
      </c>
      <c r="D12" s="1">
        <v>75.20999999999998</v>
      </c>
      <c r="E12" s="1">
        <v>163.47999999999996</v>
      </c>
      <c r="F12" s="1">
        <v>555.27000000000203</v>
      </c>
      <c r="G12" s="1">
        <v>28.039999999999992</v>
      </c>
      <c r="H12" s="2">
        <v>821.89109177532373</v>
      </c>
      <c r="I12" s="2">
        <v>813.35083177532374</v>
      </c>
      <c r="J12" s="2">
        <v>92.171024000000017</v>
      </c>
      <c r="K12" s="2">
        <v>147.03044406644207</v>
      </c>
      <c r="L12" s="2">
        <v>574.14936370888165</v>
      </c>
      <c r="M12" s="2">
        <v>8.54026</v>
      </c>
      <c r="N12" s="2">
        <v>804.54588766172424</v>
      </c>
      <c r="O12" s="2">
        <v>778.03502309685064</v>
      </c>
      <c r="P12" s="2">
        <v>56.855215321527155</v>
      </c>
      <c r="Q12" s="2">
        <v>147.03044406644199</v>
      </c>
      <c r="R12" s="2">
        <v>574.14936370888154</v>
      </c>
      <c r="S12" s="2">
        <v>26.510864564873629</v>
      </c>
      <c r="T12" s="7"/>
      <c r="U12" s="2">
        <v>855.70477738362558</v>
      </c>
      <c r="V12" s="8">
        <v>79.585870577634722</v>
      </c>
      <c r="W12" s="8">
        <v>161.5193029318508</v>
      </c>
      <c r="X12" s="8">
        <v>614.59960387414003</v>
      </c>
      <c r="Y12" s="7"/>
      <c r="Z12" s="7"/>
      <c r="AA12" s="2">
        <v>855.70477738362501</v>
      </c>
      <c r="AB12" s="8">
        <v>79.585870577634722</v>
      </c>
      <c r="AC12" s="8">
        <v>161.5193029318508</v>
      </c>
      <c r="AD12" s="8">
        <v>614.59960387413946</v>
      </c>
      <c r="AE12" s="2"/>
      <c r="AF12" s="7"/>
      <c r="AG12" s="2">
        <v>854.32477738362491</v>
      </c>
      <c r="AH12" s="8">
        <v>78.205870577634741</v>
      </c>
      <c r="AI12" s="8">
        <v>161.5193029318508</v>
      </c>
      <c r="AJ12" s="8">
        <v>614.59960387413935</v>
      </c>
      <c r="AK12" s="2"/>
      <c r="AL12" s="1" t="s">
        <v>12</v>
      </c>
      <c r="AM12" s="20">
        <v>163.09000000000009</v>
      </c>
      <c r="AN12" s="21">
        <v>0.49098353252852472</v>
      </c>
      <c r="AO12" s="20">
        <v>54.140000000000015</v>
      </c>
      <c r="AP12" s="21">
        <v>0.16298883102026071</v>
      </c>
      <c r="AQ12" s="20">
        <v>114.93999999999997</v>
      </c>
      <c r="AR12" s="21">
        <v>0.34602763645121459</v>
      </c>
      <c r="AS12" s="20">
        <v>57.02</v>
      </c>
      <c r="AT12" s="21">
        <v>0.81597023468803653</v>
      </c>
      <c r="AU12" s="20">
        <v>8.2999999999999989</v>
      </c>
      <c r="AV12" s="21">
        <v>0.11877504293073837</v>
      </c>
      <c r="AW12" s="20">
        <v>4.5599999999999987</v>
      </c>
      <c r="AX12" s="21">
        <v>6.5254722381224928E-2</v>
      </c>
      <c r="AY12" s="20">
        <v>46.630000000000017</v>
      </c>
      <c r="AZ12" s="21">
        <v>0.67687600000000003</v>
      </c>
      <c r="BA12" s="20">
        <v>10.190000000000007</v>
      </c>
      <c r="BB12" s="20">
        <v>0.14791699999999999</v>
      </c>
      <c r="BC12" s="20">
        <v>12.070000000000004</v>
      </c>
      <c r="BD12" s="20">
        <v>0.175207</v>
      </c>
      <c r="BE12" s="20">
        <v>59.440000000000062</v>
      </c>
      <c r="BF12" s="21">
        <v>0.307342</v>
      </c>
      <c r="BG12" s="20">
        <v>35.650000000000006</v>
      </c>
      <c r="BH12" s="20">
        <v>0.184333</v>
      </c>
      <c r="BI12" s="20">
        <v>98.30999999999996</v>
      </c>
      <c r="BJ12" s="21">
        <v>0.50832500000000003</v>
      </c>
      <c r="BK12" s="20">
        <v>156.26716710446104</v>
      </c>
      <c r="BL12" s="21">
        <v>0.48508477813734402</v>
      </c>
      <c r="BM12" s="20">
        <v>45.229979240376544</v>
      </c>
      <c r="BN12" s="21">
        <v>0.14040297044809222</v>
      </c>
      <c r="BO12" s="20">
        <v>120.64688733213026</v>
      </c>
      <c r="BP12" s="21">
        <v>0.37451225141456368</v>
      </c>
      <c r="BQ12" s="20">
        <v>52.290430000000015</v>
      </c>
      <c r="BR12" s="21">
        <v>0.87035273908262112</v>
      </c>
      <c r="BS12" s="20">
        <v>3.2925800000000005</v>
      </c>
      <c r="BT12" s="21">
        <v>5.4803642304120589E-2</v>
      </c>
      <c r="BU12" s="20">
        <v>4.4965734285714287</v>
      </c>
      <c r="BV12" s="21">
        <v>7.4843618613258195E-2</v>
      </c>
      <c r="BW12" s="20">
        <v>58.573586956891894</v>
      </c>
      <c r="BX12" s="21">
        <v>0.67855255578034102</v>
      </c>
      <c r="BY12" s="20">
        <v>11.781723129212603</v>
      </c>
      <c r="BZ12" s="21">
        <v>0.13648674694802715</v>
      </c>
      <c r="CA12" s="20">
        <v>15.96606098224524</v>
      </c>
      <c r="CB12" s="21">
        <v>0.18496069727163192</v>
      </c>
      <c r="CC12" s="20">
        <v>45.403150147569136</v>
      </c>
      <c r="CD12" s="21">
        <v>0.25834957689033178</v>
      </c>
      <c r="CE12" s="20">
        <v>30.155676111163938</v>
      </c>
      <c r="CF12" s="21">
        <v>0.17158955136019788</v>
      </c>
      <c r="CG12" s="20">
        <v>100.1842529213136</v>
      </c>
      <c r="CH12" s="21">
        <v>0.5700608717494704</v>
      </c>
      <c r="CI12" s="20">
        <v>121.48382477745723</v>
      </c>
      <c r="CJ12" s="21">
        <v>0.37373057630686413</v>
      </c>
      <c r="CK12" s="20">
        <v>48.44689201793453</v>
      </c>
      <c r="CL12" s="21">
        <v>0.14904111643922235</v>
      </c>
      <c r="CM12" s="20">
        <v>155.12651019935328</v>
      </c>
      <c r="CN12" s="21">
        <v>0.47722830725391341</v>
      </c>
      <c r="CO12" s="20">
        <v>55.206426876877046</v>
      </c>
      <c r="CP12" s="21">
        <v>0.88146005131679361</v>
      </c>
      <c r="CQ12" s="20">
        <v>3.2916228993330034</v>
      </c>
      <c r="CR12" s="21">
        <v>5.2556092721459106E-2</v>
      </c>
      <c r="CS12" s="20">
        <v>4.1326126053753525</v>
      </c>
      <c r="CT12" s="21">
        <v>6.5983855961747245E-2</v>
      </c>
      <c r="CU12" s="20">
        <v>27.902711195844834</v>
      </c>
      <c r="CV12" s="21">
        <v>0.32324221511439288</v>
      </c>
      <c r="CW12" s="20">
        <v>16.163083513824191</v>
      </c>
      <c r="CX12" s="21">
        <v>0.18724312778843807</v>
      </c>
      <c r="CY12" s="20">
        <v>42.255576358680713</v>
      </c>
      <c r="CZ12" s="21">
        <v>0.48951465709716907</v>
      </c>
      <c r="DA12" s="20">
        <v>38.374686704735353</v>
      </c>
      <c r="DB12" s="21">
        <v>0.21790775122694453</v>
      </c>
      <c r="DC12" s="20">
        <v>28.99218560477734</v>
      </c>
      <c r="DD12" s="21">
        <v>0.16462992953924604</v>
      </c>
      <c r="DE12" s="20">
        <v>108.73832123529721</v>
      </c>
      <c r="DF12" s="21">
        <v>0.61746231923380945</v>
      </c>
      <c r="DG12" s="20">
        <v>122.93619381439933</v>
      </c>
      <c r="DH12" s="21">
        <v>0.33977723837617718</v>
      </c>
      <c r="DI12" s="20">
        <v>57.792481222543572</v>
      </c>
      <c r="DJ12" s="21">
        <v>0.15972976760895072</v>
      </c>
      <c r="DK12" s="20">
        <v>181.08541940305346</v>
      </c>
      <c r="DL12" s="21">
        <v>0.50049299401487202</v>
      </c>
      <c r="DM12" s="20">
        <v>49.204811452067709</v>
      </c>
      <c r="DN12" s="21">
        <v>0.69356090513638224</v>
      </c>
      <c r="DO12" s="20">
        <v>13.051964811520765</v>
      </c>
      <c r="DP12" s="21">
        <v>0.1839725071867164</v>
      </c>
      <c r="DQ12" s="20">
        <v>8.6884155539809456</v>
      </c>
      <c r="DR12" s="21">
        <v>0.12246658767690129</v>
      </c>
      <c r="DS12" s="20">
        <v>32.31049534639024</v>
      </c>
      <c r="DT12" s="21">
        <v>0.27880900333808134</v>
      </c>
      <c r="DU12" s="20">
        <v>26.148546183062741</v>
      </c>
      <c r="DV12" s="21">
        <v>0.2256372123633818</v>
      </c>
      <c r="DW12" s="20">
        <v>57.428519343933949</v>
      </c>
      <c r="DX12" s="21">
        <v>0.49555378429853686</v>
      </c>
      <c r="DY12" s="20">
        <v>41.420887015941389</v>
      </c>
      <c r="DZ12" s="21">
        <v>0.23671602127355745</v>
      </c>
      <c r="EA12" s="20">
        <v>18.591970227960065</v>
      </c>
      <c r="EB12" s="21">
        <v>0.10625115822134254</v>
      </c>
      <c r="EC12" s="20">
        <v>114.96848450513858</v>
      </c>
      <c r="ED12" s="21">
        <v>0.65703282050509992</v>
      </c>
      <c r="EE12" s="20">
        <v>104.76901248606195</v>
      </c>
      <c r="EF12" s="21">
        <v>0.29117539892127137</v>
      </c>
      <c r="EG12" s="20">
        <v>71.155817615179345</v>
      </c>
      <c r="EH12" s="21">
        <v>0.19775717159141326</v>
      </c>
      <c r="EI12" s="20">
        <v>183.88926433875508</v>
      </c>
      <c r="EJ12" s="21">
        <v>0.51106742948731532</v>
      </c>
      <c r="EK12" s="20">
        <v>34.790322448685906</v>
      </c>
      <c r="EL12" s="21">
        <v>0.5046083930079116</v>
      </c>
      <c r="EM12" s="20">
        <v>24.578703891011074</v>
      </c>
      <c r="EN12" s="21">
        <v>0.3564962725181316</v>
      </c>
      <c r="EO12" s="20">
        <v>9.576165477872415</v>
      </c>
      <c r="EP12" s="21">
        <v>0.13889533447395686</v>
      </c>
      <c r="EQ12" s="20">
        <v>33.701541333905347</v>
      </c>
      <c r="ER12" s="21">
        <v>0.29081241403230496</v>
      </c>
      <c r="ES12" s="20">
        <v>26.392662948644066</v>
      </c>
      <c r="ET12" s="21">
        <v>0.22774370907227387</v>
      </c>
      <c r="EU12" s="20">
        <v>55.793356590837526</v>
      </c>
      <c r="EV12" s="21">
        <v>0.48144387689542112</v>
      </c>
      <c r="EW12" s="20">
        <v>36.277148703470701</v>
      </c>
      <c r="EX12" s="21">
        <v>0.2073200967649439</v>
      </c>
      <c r="EY12" s="20">
        <v>20.184450775524208</v>
      </c>
      <c r="EZ12" s="21">
        <v>0.11535201738521897</v>
      </c>
      <c r="FA12" s="20">
        <v>118.51974227004514</v>
      </c>
      <c r="FB12" s="21">
        <v>0.67732788584983716</v>
      </c>
      <c r="FC12" s="20">
        <v>130.25118723132027</v>
      </c>
      <c r="FD12" s="21">
        <v>0.36199578961474316</v>
      </c>
      <c r="FE12" s="20">
        <v>38.553488055969886</v>
      </c>
      <c r="FF12" s="21">
        <v>0.10714835425214053</v>
      </c>
      <c r="FG12" s="20">
        <v>191.00941915270627</v>
      </c>
      <c r="FH12" s="21">
        <v>0.53085585613311626</v>
      </c>
      <c r="FI12" s="20">
        <v>47.51504328787442</v>
      </c>
      <c r="FJ12" s="21">
        <v>0.68917123928816282</v>
      </c>
      <c r="FK12" s="20">
        <v>5.5067147444984013</v>
      </c>
      <c r="FL12" s="21">
        <v>7.9870903239623967E-2</v>
      </c>
      <c r="FM12" s="20">
        <v>15.923433785196602</v>
      </c>
      <c r="FN12" s="21">
        <v>0.23095785747221326</v>
      </c>
      <c r="FO12" s="20">
        <v>45.982552711016716</v>
      </c>
      <c r="FP12" s="21">
        <v>0.39678592218585912</v>
      </c>
      <c r="FQ12" s="20">
        <v>14.186775500262398</v>
      </c>
      <c r="FR12" s="21">
        <v>0.12241844934299873</v>
      </c>
      <c r="FS12" s="20">
        <v>55.718232662107809</v>
      </c>
      <c r="FT12" s="21">
        <v>0.48079562847114216</v>
      </c>
      <c r="FU12" s="20">
        <v>36.753591232429144</v>
      </c>
      <c r="FV12" s="21">
        <v>0.21004291580494047</v>
      </c>
      <c r="FW12" s="20">
        <v>18.859997811209087</v>
      </c>
      <c r="FX12" s="21">
        <v>0.10778290772428911</v>
      </c>
      <c r="FY12" s="20">
        <v>119.36775270540186</v>
      </c>
      <c r="FZ12" s="21">
        <v>0.68217417647077039</v>
      </c>
    </row>
    <row r="13" spans="1:182" ht="15.75" thickBot="1" x14ac:dyDescent="0.3">
      <c r="A13" s="1" t="s">
        <v>14</v>
      </c>
      <c r="B13" s="1">
        <v>1645.7700000000036</v>
      </c>
      <c r="C13" s="1">
        <v>1564.9100000000037</v>
      </c>
      <c r="D13" s="1">
        <v>252.91999999999973</v>
      </c>
      <c r="E13" s="1">
        <v>360.6900000000004</v>
      </c>
      <c r="F13" s="1">
        <v>951.30000000000359</v>
      </c>
      <c r="G13" s="1">
        <v>80.860000000000014</v>
      </c>
      <c r="H13" s="2">
        <v>1645.6850328624812</v>
      </c>
      <c r="I13" s="2">
        <v>1558.3399628624813</v>
      </c>
      <c r="J13" s="2">
        <v>248.40905742857137</v>
      </c>
      <c r="K13" s="2">
        <v>339.39692494832195</v>
      </c>
      <c r="L13" s="2">
        <v>970.53398048558802</v>
      </c>
      <c r="M13" s="2">
        <v>87.34506999999995</v>
      </c>
      <c r="N13" s="2">
        <v>1625.872201127579</v>
      </c>
      <c r="O13" s="2">
        <v>1540.1858773591216</v>
      </c>
      <c r="P13" s="2">
        <v>230.03766967675412</v>
      </c>
      <c r="Q13" s="2">
        <v>339.61422719677955</v>
      </c>
      <c r="R13" s="2">
        <v>970.53398048558779</v>
      </c>
      <c r="S13" s="2">
        <v>85.686323768457342</v>
      </c>
      <c r="T13" s="7"/>
      <c r="U13" s="2">
        <v>1575.2637873466083</v>
      </c>
      <c r="V13" s="8">
        <v>230.26589831784159</v>
      </c>
      <c r="W13" s="8">
        <v>399.96428791899552</v>
      </c>
      <c r="X13" s="8">
        <v>945.03360110977133</v>
      </c>
      <c r="Y13" s="7"/>
      <c r="Z13" s="7"/>
      <c r="AA13" s="2">
        <v>1572.8237873466089</v>
      </c>
      <c r="AB13" s="8">
        <v>227.82589831784151</v>
      </c>
      <c r="AC13" s="8">
        <v>399.96428791899564</v>
      </c>
      <c r="AD13" s="8">
        <v>945.03360110977178</v>
      </c>
      <c r="AE13" s="2"/>
      <c r="AF13" s="7"/>
      <c r="AG13" s="2">
        <v>1571.443787346609</v>
      </c>
      <c r="AH13" s="8">
        <v>226.44589831784145</v>
      </c>
      <c r="AI13" s="8">
        <v>399.96428791899558</v>
      </c>
      <c r="AJ13" s="8">
        <v>945.03360110977201</v>
      </c>
      <c r="AK13" s="2"/>
      <c r="AL13" s="1" t="s">
        <v>13</v>
      </c>
      <c r="AM13" s="20">
        <v>265.95999999999981</v>
      </c>
      <c r="AN13" s="21">
        <v>0.3235523114355221</v>
      </c>
      <c r="AO13" s="20">
        <v>118.53000000000011</v>
      </c>
      <c r="AP13" s="21">
        <v>0.14419708029197059</v>
      </c>
      <c r="AQ13" s="20">
        <v>437.51000000000209</v>
      </c>
      <c r="AR13" s="21">
        <v>0.53225060827250725</v>
      </c>
      <c r="AS13" s="20">
        <v>62.510000000000005</v>
      </c>
      <c r="AT13" s="21">
        <v>0.60542372881355955</v>
      </c>
      <c r="AU13" s="20">
        <v>11.379999999999997</v>
      </c>
      <c r="AV13" s="21">
        <v>0.1102179176755448</v>
      </c>
      <c r="AW13" s="20">
        <v>29.359999999999971</v>
      </c>
      <c r="AX13" s="21">
        <v>0.28435835351089567</v>
      </c>
      <c r="AY13" s="20">
        <v>90.879999999999939</v>
      </c>
      <c r="AZ13" s="21">
        <v>0.55590899999999999</v>
      </c>
      <c r="BA13" s="20">
        <v>17.850000000000001</v>
      </c>
      <c r="BB13" s="20">
        <v>0.10918799999999999</v>
      </c>
      <c r="BC13" s="20">
        <v>54.750000000000043</v>
      </c>
      <c r="BD13" s="20">
        <v>0.33490300000000001</v>
      </c>
      <c r="BE13" s="20">
        <v>112.56999999999985</v>
      </c>
      <c r="BF13" s="21">
        <v>0.20272999999999999</v>
      </c>
      <c r="BG13" s="20">
        <v>89.300000000000111</v>
      </c>
      <c r="BH13" s="20">
        <v>0.16082299999999999</v>
      </c>
      <c r="BI13" s="20">
        <v>353.40000000000208</v>
      </c>
      <c r="BJ13" s="21">
        <v>0.63644699999999998</v>
      </c>
      <c r="BK13" s="20">
        <v>249.61196424444438</v>
      </c>
      <c r="BL13" s="21">
        <v>0.30689335338799534</v>
      </c>
      <c r="BM13" s="20">
        <v>113.09589955732162</v>
      </c>
      <c r="BN13" s="21">
        <v>0.13904934394726567</v>
      </c>
      <c r="BO13" s="20">
        <v>450.64296797355775</v>
      </c>
      <c r="BP13" s="21">
        <v>0.55405730266473896</v>
      </c>
      <c r="BQ13" s="20">
        <v>50.16520000000002</v>
      </c>
      <c r="BR13" s="21">
        <v>0.54426215336394668</v>
      </c>
      <c r="BS13" s="20">
        <v>12.74394</v>
      </c>
      <c r="BT13" s="21">
        <v>0.13826406008031328</v>
      </c>
      <c r="BU13" s="20">
        <v>29.261883999999988</v>
      </c>
      <c r="BV13" s="21">
        <v>0.31747378655573993</v>
      </c>
      <c r="BW13" s="20">
        <v>96.865390375806498</v>
      </c>
      <c r="BX13" s="21">
        <v>0.65881179228455355</v>
      </c>
      <c r="BY13" s="20">
        <v>18.602603599057218</v>
      </c>
      <c r="BZ13" s="21">
        <v>0.1265221207565069</v>
      </c>
      <c r="CA13" s="20">
        <v>31.562450091578352</v>
      </c>
      <c r="CB13" s="21">
        <v>0.21466608695893954</v>
      </c>
      <c r="CC13" s="20">
        <v>102.58137386863785</v>
      </c>
      <c r="CD13" s="21">
        <v>0.17866670304393303</v>
      </c>
      <c r="CE13" s="20">
        <v>81.749355958264388</v>
      </c>
      <c r="CF13" s="21">
        <v>0.14238343038505014</v>
      </c>
      <c r="CG13" s="20">
        <v>389.81863388197939</v>
      </c>
      <c r="CH13" s="21">
        <v>0.67894986657101686</v>
      </c>
      <c r="CI13" s="20">
        <v>163.25920771789509</v>
      </c>
      <c r="CJ13" s="21">
        <v>0.20983529387670305</v>
      </c>
      <c r="CK13" s="20">
        <v>138.22139752223035</v>
      </c>
      <c r="CL13" s="21">
        <v>0.17765446723986922</v>
      </c>
      <c r="CM13" s="20">
        <v>476.55441785672531</v>
      </c>
      <c r="CN13" s="21">
        <v>0.61251023888342793</v>
      </c>
      <c r="CO13" s="20">
        <v>30.869710583865036</v>
      </c>
      <c r="CP13" s="21">
        <v>0.54295301511551575</v>
      </c>
      <c r="CQ13" s="20">
        <v>12.744350586516294</v>
      </c>
      <c r="CR13" s="21">
        <v>0.22415446875795905</v>
      </c>
      <c r="CS13" s="20">
        <v>13.241154151145819</v>
      </c>
      <c r="CT13" s="21">
        <v>0.23289251612652509</v>
      </c>
      <c r="CU13" s="20">
        <v>51.759444210741208</v>
      </c>
      <c r="CV13" s="21">
        <v>0.35203215592106551</v>
      </c>
      <c r="CW13" s="20">
        <v>41.429696056460429</v>
      </c>
      <c r="CX13" s="21">
        <v>0.28177631047443924</v>
      </c>
      <c r="CY13" s="20">
        <v>53.841303799240336</v>
      </c>
      <c r="CZ13" s="21">
        <v>0.36619153360449513</v>
      </c>
      <c r="DA13" s="20">
        <v>80.630052923288829</v>
      </c>
      <c r="DB13" s="21">
        <v>0.14043393238727289</v>
      </c>
      <c r="DC13" s="20">
        <v>84.047350879253642</v>
      </c>
      <c r="DD13" s="21">
        <v>0.14638586436171558</v>
      </c>
      <c r="DE13" s="20">
        <v>409.47195990633912</v>
      </c>
      <c r="DF13" s="21">
        <v>0.71318020325101161</v>
      </c>
      <c r="DG13" s="20">
        <v>212.24099359085523</v>
      </c>
      <c r="DH13" s="21">
        <v>0.24803062831996359</v>
      </c>
      <c r="DI13" s="20">
        <v>187.09362600809766</v>
      </c>
      <c r="DJ13" s="21">
        <v>0.21864272696963186</v>
      </c>
      <c r="DK13" s="20">
        <v>456.37015778467276</v>
      </c>
      <c r="DL13" s="21">
        <v>0.53332664471040458</v>
      </c>
      <c r="DM13" s="20">
        <v>23.799580341015325</v>
      </c>
      <c r="DN13" s="21">
        <v>0.29904278445756549</v>
      </c>
      <c r="DO13" s="20">
        <v>25.130888172600329</v>
      </c>
      <c r="DP13" s="21">
        <v>0.31577072651464627</v>
      </c>
      <c r="DQ13" s="20">
        <v>30.655402064019075</v>
      </c>
      <c r="DR13" s="21">
        <v>0.38518648902778829</v>
      </c>
      <c r="DS13" s="20">
        <v>40.797531277588575</v>
      </c>
      <c r="DT13" s="21">
        <v>0.2525861029427679</v>
      </c>
      <c r="DU13" s="20">
        <v>75.293084053611679</v>
      </c>
      <c r="DV13" s="21">
        <v>0.46615533058225117</v>
      </c>
      <c r="DW13" s="20">
        <v>45.428687600650541</v>
      </c>
      <c r="DX13" s="21">
        <v>0.28125856647498093</v>
      </c>
      <c r="DY13" s="20">
        <v>147.64388197225134</v>
      </c>
      <c r="DZ13" s="21">
        <v>0.24022775322596268</v>
      </c>
      <c r="EA13" s="20">
        <v>86.669653781885657</v>
      </c>
      <c r="EB13" s="21">
        <v>0.14101807621671392</v>
      </c>
      <c r="EC13" s="20">
        <v>380.28606812000311</v>
      </c>
      <c r="ED13" s="21">
        <v>0.61875417055732351</v>
      </c>
      <c r="EE13" s="20">
        <v>184.90745507960912</v>
      </c>
      <c r="EF13" s="21">
        <v>0.21608790784711535</v>
      </c>
      <c r="EG13" s="20">
        <v>198.8749189147286</v>
      </c>
      <c r="EH13" s="21">
        <v>0.23241066799089524</v>
      </c>
      <c r="EI13" s="20">
        <v>471.9224033892873</v>
      </c>
      <c r="EJ13" s="21">
        <v>0.55150142416198944</v>
      </c>
      <c r="EK13" s="20">
        <v>23.315822784679366</v>
      </c>
      <c r="EL13" s="21">
        <v>0.29296434926769016</v>
      </c>
      <c r="EM13" s="20">
        <v>27.899538814624343</v>
      </c>
      <c r="EN13" s="21">
        <v>0.35055894484949807</v>
      </c>
      <c r="EO13" s="20">
        <v>28.370508978331017</v>
      </c>
      <c r="EP13" s="21">
        <v>0.35647670588281177</v>
      </c>
      <c r="EQ13" s="20">
        <v>48.75305901462405</v>
      </c>
      <c r="ER13" s="21">
        <v>0.30184044959130507</v>
      </c>
      <c r="ES13" s="20">
        <v>74.716348118401427</v>
      </c>
      <c r="ET13" s="21">
        <v>0.46258463701967684</v>
      </c>
      <c r="EU13" s="20">
        <v>38.049895798825332</v>
      </c>
      <c r="EV13" s="21">
        <v>0.23557491338901812</v>
      </c>
      <c r="EW13" s="20">
        <v>112.83857328030572</v>
      </c>
      <c r="EX13" s="21">
        <v>0.18359688579202749</v>
      </c>
      <c r="EY13" s="20">
        <v>96.259031981702819</v>
      </c>
      <c r="EZ13" s="21">
        <v>0.15662071920471851</v>
      </c>
      <c r="FA13" s="20">
        <v>405.50199861213093</v>
      </c>
      <c r="FB13" s="21">
        <v>0.65978239500325397</v>
      </c>
      <c r="FC13" s="20">
        <v>202.25533691134399</v>
      </c>
      <c r="FD13" s="21">
        <v>0.23674291354483742</v>
      </c>
      <c r="FE13" s="20">
        <v>176.59585852024526</v>
      </c>
      <c r="FF13" s="21">
        <v>0.20670810819870075</v>
      </c>
      <c r="FG13" s="20">
        <v>475.47358195203572</v>
      </c>
      <c r="FH13" s="21">
        <v>0.55654897825646188</v>
      </c>
      <c r="FI13" s="20">
        <v>31.582820432440144</v>
      </c>
      <c r="FJ13" s="21">
        <v>0.40384206708738024</v>
      </c>
      <c r="FK13" s="20">
        <v>19.733891408094291</v>
      </c>
      <c r="FL13" s="21">
        <v>0.25233260958976877</v>
      </c>
      <c r="FM13" s="20">
        <v>26.889158737100299</v>
      </c>
      <c r="FN13" s="21">
        <v>0.34382532332285093</v>
      </c>
      <c r="FO13" s="20">
        <v>59.438289365988105</v>
      </c>
      <c r="FP13" s="21">
        <v>0.36799495965548257</v>
      </c>
      <c r="FQ13" s="20">
        <v>68.904512721730555</v>
      </c>
      <c r="FR13" s="21">
        <v>0.42660234084097776</v>
      </c>
      <c r="FS13" s="20">
        <v>33.17650084413215</v>
      </c>
      <c r="FT13" s="21">
        <v>0.2054026995035397</v>
      </c>
      <c r="FU13" s="20">
        <v>111.23422711291573</v>
      </c>
      <c r="FV13" s="21">
        <v>0.18098649333932015</v>
      </c>
      <c r="FW13" s="20">
        <v>87.957454390420409</v>
      </c>
      <c r="FX13" s="21">
        <v>0.14311342512422567</v>
      </c>
      <c r="FY13" s="20">
        <v>415.40792237080325</v>
      </c>
      <c r="FZ13" s="21">
        <v>0.6759000815364542</v>
      </c>
    </row>
    <row r="14" spans="1:182" ht="15.75" thickBot="1" x14ac:dyDescent="0.3">
      <c r="A14" s="1" t="s">
        <v>15</v>
      </c>
      <c r="B14" s="1">
        <v>934.61000000000115</v>
      </c>
      <c r="C14" s="1">
        <v>882.81000000000108</v>
      </c>
      <c r="D14" s="1">
        <v>291.67000000000036</v>
      </c>
      <c r="E14" s="1">
        <v>203.23000000000013</v>
      </c>
      <c r="F14" s="1">
        <v>387.91000000000065</v>
      </c>
      <c r="G14" s="1">
        <v>51.800000000000068</v>
      </c>
      <c r="H14" s="2">
        <v>936.27362243402354</v>
      </c>
      <c r="I14" s="2">
        <v>859.69401243402353</v>
      </c>
      <c r="J14" s="2">
        <v>259.88162200000016</v>
      </c>
      <c r="K14" s="2">
        <v>264.83416076433821</v>
      </c>
      <c r="L14" s="2">
        <v>334.97822966968511</v>
      </c>
      <c r="M14" s="2">
        <v>76.579610000000002</v>
      </c>
      <c r="N14" s="2">
        <v>861.83213406252321</v>
      </c>
      <c r="O14" s="2">
        <v>853.02176953907906</v>
      </c>
      <c r="P14" s="2">
        <v>239.67520059922956</v>
      </c>
      <c r="Q14" s="2">
        <v>265.19622066901059</v>
      </c>
      <c r="R14" s="2">
        <v>348.15034827083889</v>
      </c>
      <c r="S14" s="2">
        <v>8.8103645234441057</v>
      </c>
      <c r="T14" s="7"/>
      <c r="U14" s="2">
        <v>901.23978307227242</v>
      </c>
      <c r="V14" s="8">
        <v>297.07262110683791</v>
      </c>
      <c r="W14" s="8">
        <v>282.0834290729598</v>
      </c>
      <c r="X14" s="8">
        <v>322.0837328924747</v>
      </c>
      <c r="Y14" s="7"/>
      <c r="Z14" s="7"/>
      <c r="AA14" s="2">
        <v>895.89174932994092</v>
      </c>
      <c r="AB14" s="8">
        <v>291.72458736450653</v>
      </c>
      <c r="AC14" s="8">
        <v>282.0834290729598</v>
      </c>
      <c r="AD14" s="8">
        <v>322.08373289247459</v>
      </c>
      <c r="AE14" s="2"/>
      <c r="AF14" s="7"/>
      <c r="AG14" s="2">
        <v>898.21724932994107</v>
      </c>
      <c r="AH14" s="8">
        <v>294.05008736450668</v>
      </c>
      <c r="AI14" s="8">
        <v>282.0834290729598</v>
      </c>
      <c r="AJ14" s="8">
        <v>322.08373289247464</v>
      </c>
      <c r="AK14" s="2"/>
      <c r="AL14" s="1" t="s">
        <v>14</v>
      </c>
      <c r="AM14" s="20">
        <v>615.62</v>
      </c>
      <c r="AN14" s="21">
        <v>0.37406198922085021</v>
      </c>
      <c r="AO14" s="20">
        <v>329.72000000000423</v>
      </c>
      <c r="AP14" s="21">
        <v>0.20034391196826015</v>
      </c>
      <c r="AQ14" s="20">
        <v>700.42999999999938</v>
      </c>
      <c r="AR14" s="21">
        <v>0.42559409881088966</v>
      </c>
      <c r="AS14" s="20">
        <v>248.6999999999997</v>
      </c>
      <c r="AT14" s="21">
        <v>0.74510156390436788</v>
      </c>
      <c r="AU14" s="20">
        <v>39.530000000000008</v>
      </c>
      <c r="AV14" s="21">
        <v>0.11843130205524609</v>
      </c>
      <c r="AW14" s="20">
        <v>45.550000000000033</v>
      </c>
      <c r="AX14" s="21">
        <v>0.13646713404038607</v>
      </c>
      <c r="AY14" s="20">
        <v>208.89000000000027</v>
      </c>
      <c r="AZ14" s="21">
        <v>0.57913999999999999</v>
      </c>
      <c r="BA14" s="20">
        <v>58.220000000000091</v>
      </c>
      <c r="BB14" s="20">
        <v>0.161413</v>
      </c>
      <c r="BC14" s="20">
        <v>93.580000000000013</v>
      </c>
      <c r="BD14" s="20">
        <v>0.25944699999999998</v>
      </c>
      <c r="BE14" s="20">
        <v>158.03000000000006</v>
      </c>
      <c r="BF14" s="21">
        <v>0.16611999999999999</v>
      </c>
      <c r="BG14" s="20">
        <v>231.97000000000415</v>
      </c>
      <c r="BH14" s="20">
        <v>0.24384500000000001</v>
      </c>
      <c r="BI14" s="20">
        <v>561.29999999999939</v>
      </c>
      <c r="BJ14" s="21">
        <v>0.59003499999999998</v>
      </c>
      <c r="BK14" s="20">
        <v>515.19636409554721</v>
      </c>
      <c r="BL14" s="21">
        <v>0.33060588598985424</v>
      </c>
      <c r="BM14" s="20">
        <v>327.42973942590487</v>
      </c>
      <c r="BN14" s="21">
        <v>0.21011444693008846</v>
      </c>
      <c r="BO14" s="20">
        <v>715.71385934102921</v>
      </c>
      <c r="BP14" s="21">
        <v>0.45927966708005724</v>
      </c>
      <c r="BQ14" s="20">
        <v>163.91874999999993</v>
      </c>
      <c r="BR14" s="21">
        <v>0.65987428838875506</v>
      </c>
      <c r="BS14" s="20">
        <v>39.39667</v>
      </c>
      <c r="BT14" s="21">
        <v>0.15859594818247838</v>
      </c>
      <c r="BU14" s="20">
        <v>45.093637428571434</v>
      </c>
      <c r="BV14" s="21">
        <v>0.18152976342876651</v>
      </c>
      <c r="BW14" s="20">
        <v>207.53555937421146</v>
      </c>
      <c r="BX14" s="21">
        <v>0.61148332267834105</v>
      </c>
      <c r="BY14" s="20">
        <v>53.034334669467512</v>
      </c>
      <c r="BZ14" s="21">
        <v>0.15626050435649277</v>
      </c>
      <c r="CA14" s="20">
        <v>78.827030904642967</v>
      </c>
      <c r="CB14" s="21">
        <v>0.23225617296516612</v>
      </c>
      <c r="CC14" s="20">
        <v>143.74205472133579</v>
      </c>
      <c r="CD14" s="21">
        <v>0.14810615353149945</v>
      </c>
      <c r="CE14" s="20">
        <v>234.99873475643736</v>
      </c>
      <c r="CF14" s="21">
        <v>0.24213344352854113</v>
      </c>
      <c r="CG14" s="20">
        <v>591.79319100781481</v>
      </c>
      <c r="CH14" s="21">
        <v>0.60976040293995937</v>
      </c>
      <c r="CI14" s="20">
        <v>360.53265604784303</v>
      </c>
      <c r="CJ14" s="21">
        <v>0.2340838604922349</v>
      </c>
      <c r="CK14" s="20">
        <v>340.38554973169693</v>
      </c>
      <c r="CL14" s="21">
        <v>0.22100290278945989</v>
      </c>
      <c r="CM14" s="20">
        <v>839.26767157958147</v>
      </c>
      <c r="CN14" s="21">
        <v>0.54491323671830516</v>
      </c>
      <c r="CO14" s="20">
        <v>171.79160026972011</v>
      </c>
      <c r="CP14" s="21">
        <v>0.74679768974846328</v>
      </c>
      <c r="CQ14" s="20">
        <v>39.828169019235126</v>
      </c>
      <c r="CR14" s="21">
        <v>0.17313759557380815</v>
      </c>
      <c r="CS14" s="20">
        <v>18.417900387798888</v>
      </c>
      <c r="CT14" s="21">
        <v>8.0064714677728549E-2</v>
      </c>
      <c r="CU14" s="20">
        <v>80.105999431210648</v>
      </c>
      <c r="CV14" s="21">
        <v>0.23587350887039124</v>
      </c>
      <c r="CW14" s="20">
        <v>69.537126352331796</v>
      </c>
      <c r="CX14" s="21">
        <v>0.20475327823071598</v>
      </c>
      <c r="CY14" s="20">
        <v>189.97110141323714</v>
      </c>
      <c r="CZ14" s="21">
        <v>0.55937321289889286</v>
      </c>
      <c r="DA14" s="20">
        <v>108.63505634691225</v>
      </c>
      <c r="DB14" s="21">
        <v>0.1119332846981399</v>
      </c>
      <c r="DC14" s="20">
        <v>231.02025436013</v>
      </c>
      <c r="DD14" s="21">
        <v>0.23803417397559176</v>
      </c>
      <c r="DE14" s="20">
        <v>630.87866977854549</v>
      </c>
      <c r="DF14" s="21">
        <v>0.65003254132626831</v>
      </c>
      <c r="DG14" s="20">
        <v>448.22811461755464</v>
      </c>
      <c r="DH14" s="21">
        <v>0.28454162294465934</v>
      </c>
      <c r="DI14" s="20">
        <v>303.72723296498748</v>
      </c>
      <c r="DJ14" s="21">
        <v>0.19281039493492641</v>
      </c>
      <c r="DK14" s="20">
        <v>823.30843976406629</v>
      </c>
      <c r="DL14" s="21">
        <v>0.5226479821204143</v>
      </c>
      <c r="DM14" s="20">
        <v>150.98260006384243</v>
      </c>
      <c r="DN14" s="21">
        <v>0.6556880596163549</v>
      </c>
      <c r="DO14" s="20">
        <v>45.015574546801012</v>
      </c>
      <c r="DP14" s="21">
        <v>0.19549388283568123</v>
      </c>
      <c r="DQ14" s="20">
        <v>34.267723707198144</v>
      </c>
      <c r="DR14" s="21">
        <v>0.14881805754796384</v>
      </c>
      <c r="DS14" s="20">
        <v>123.16685886810858</v>
      </c>
      <c r="DT14" s="21">
        <v>0.3079446405301402</v>
      </c>
      <c r="DU14" s="20">
        <v>129.8234037026406</v>
      </c>
      <c r="DV14" s="21">
        <v>0.32458748849330682</v>
      </c>
      <c r="DW14" s="20">
        <v>146.97402534824636</v>
      </c>
      <c r="DX14" s="21">
        <v>0.36746787097655303</v>
      </c>
      <c r="DY14" s="20">
        <v>174.07865568560365</v>
      </c>
      <c r="DZ14" s="21">
        <v>0.18420366797665153</v>
      </c>
      <c r="EA14" s="20">
        <v>128.88825471554588</v>
      </c>
      <c r="EB14" s="21">
        <v>0.13638483813082403</v>
      </c>
      <c r="EC14" s="20">
        <v>642.06669070862176</v>
      </c>
      <c r="ED14" s="21">
        <v>0.67941149389252442</v>
      </c>
      <c r="EE14" s="20">
        <v>456.29067175179273</v>
      </c>
      <c r="EF14" s="21">
        <v>0.29010921339228085</v>
      </c>
      <c r="EG14" s="20">
        <v>286.59760648679332</v>
      </c>
      <c r="EH14" s="21">
        <v>0.18221850965917186</v>
      </c>
      <c r="EI14" s="20">
        <v>829.93550910802298</v>
      </c>
      <c r="EJ14" s="21">
        <v>0.52767227694854735</v>
      </c>
      <c r="EK14" s="20">
        <v>154.80503504938127</v>
      </c>
      <c r="EL14" s="21">
        <v>0.67948831187493741</v>
      </c>
      <c r="EM14" s="20">
        <v>39.050288275864055</v>
      </c>
      <c r="EN14" s="21">
        <v>0.17140407901030077</v>
      </c>
      <c r="EO14" s="20">
        <v>33.970574992596177</v>
      </c>
      <c r="EP14" s="21">
        <v>0.14910760911476179</v>
      </c>
      <c r="EQ14" s="20">
        <v>144.19658900650913</v>
      </c>
      <c r="ER14" s="21">
        <v>0.36052366014166026</v>
      </c>
      <c r="ES14" s="20">
        <v>111.2367322755785</v>
      </c>
      <c r="ET14" s="21">
        <v>0.27811666100076204</v>
      </c>
      <c r="EU14" s="20">
        <v>144.53096663690803</v>
      </c>
      <c r="EV14" s="21">
        <v>0.36135967885757775</v>
      </c>
      <c r="EW14" s="20">
        <v>157.28904769590233</v>
      </c>
      <c r="EX14" s="21">
        <v>0.16643751874133858</v>
      </c>
      <c r="EY14" s="20">
        <v>136.31058593535073</v>
      </c>
      <c r="EZ14" s="21">
        <v>0.14423887761797941</v>
      </c>
      <c r="FA14" s="20">
        <v>651.43396747851875</v>
      </c>
      <c r="FB14" s="21">
        <v>0.68932360364068201</v>
      </c>
      <c r="FC14" s="20">
        <v>418.08789256634043</v>
      </c>
      <c r="FD14" s="21">
        <v>0.26605335547654807</v>
      </c>
      <c r="FE14" s="20">
        <v>278.71521651802607</v>
      </c>
      <c r="FF14" s="21">
        <v>0.17736251131746694</v>
      </c>
      <c r="FG14" s="20">
        <v>874.64067826224255</v>
      </c>
      <c r="FH14" s="21">
        <v>0.55658413320598499</v>
      </c>
      <c r="FI14" s="20">
        <v>150.55214442437833</v>
      </c>
      <c r="FJ14" s="21">
        <v>0.6648481846779225</v>
      </c>
      <c r="FK14" s="20">
        <v>35.498174071528474</v>
      </c>
      <c r="FL14" s="21">
        <v>0.15676227450012331</v>
      </c>
      <c r="FM14" s="20">
        <v>40.395579821934675</v>
      </c>
      <c r="FN14" s="21">
        <v>0.17838954082195424</v>
      </c>
      <c r="FO14" s="20">
        <v>125.1705747691544</v>
      </c>
      <c r="FP14" s="21">
        <v>0.31295437755309063</v>
      </c>
      <c r="FQ14" s="20">
        <v>116.64360227735881</v>
      </c>
      <c r="FR14" s="21">
        <v>0.29163504292908904</v>
      </c>
      <c r="FS14" s="20">
        <v>158.15011087248237</v>
      </c>
      <c r="FT14" s="21">
        <v>0.39541057951782027</v>
      </c>
      <c r="FU14" s="20">
        <v>142.36517337280773</v>
      </c>
      <c r="FV14" s="21">
        <v>0.15064562064843562</v>
      </c>
      <c r="FW14" s="20">
        <v>126.57344016913876</v>
      </c>
      <c r="FX14" s="21">
        <v>0.13393538602278376</v>
      </c>
      <c r="FY14" s="20">
        <v>676.09498756782557</v>
      </c>
      <c r="FZ14" s="21">
        <v>0.71541899332878067</v>
      </c>
    </row>
    <row r="15" spans="1:182" ht="15.75" thickBot="1" x14ac:dyDescent="0.3">
      <c r="A15" s="1" t="s">
        <v>16</v>
      </c>
      <c r="B15" s="1">
        <v>1385.1399999999953</v>
      </c>
      <c r="C15" s="1">
        <v>1309.5299999999952</v>
      </c>
      <c r="D15" s="1">
        <v>225.7299999999999</v>
      </c>
      <c r="E15" s="1">
        <v>294.81000000000017</v>
      </c>
      <c r="F15" s="1">
        <v>788.98999999999523</v>
      </c>
      <c r="G15" s="1">
        <v>75.610000000000014</v>
      </c>
      <c r="H15" s="2">
        <v>1390.8300427570402</v>
      </c>
      <c r="I15" s="2">
        <v>1313.2885127570403</v>
      </c>
      <c r="J15" s="2">
        <v>226.82579628571423</v>
      </c>
      <c r="K15" s="2">
        <v>358.10712846686317</v>
      </c>
      <c r="L15" s="2">
        <v>728.35558800446302</v>
      </c>
      <c r="M15" s="2">
        <v>77.541530000000009</v>
      </c>
      <c r="N15" s="2">
        <v>1382.2337065132128</v>
      </c>
      <c r="O15" s="2">
        <v>1327.9087236026198</v>
      </c>
      <c r="P15" s="2">
        <v>239.38632423526684</v>
      </c>
      <c r="Q15" s="2">
        <v>359.31608068421724</v>
      </c>
      <c r="R15" s="2">
        <v>729.20631868313581</v>
      </c>
      <c r="S15" s="2">
        <v>54.324982910593093</v>
      </c>
      <c r="T15" s="7"/>
      <c r="U15" s="2">
        <v>1333.6665734093899</v>
      </c>
      <c r="V15" s="8">
        <v>224.02692331065839</v>
      </c>
      <c r="W15" s="8">
        <v>386.48278320524031</v>
      </c>
      <c r="X15" s="8">
        <v>723.15686689349127</v>
      </c>
      <c r="Y15" s="7"/>
      <c r="Z15" s="7"/>
      <c r="AA15" s="2">
        <v>1328.3185396670583</v>
      </c>
      <c r="AB15" s="8">
        <v>218.67888956832712</v>
      </c>
      <c r="AC15" s="8">
        <v>386.48278320524031</v>
      </c>
      <c r="AD15" s="8">
        <v>723.15686689349093</v>
      </c>
      <c r="AE15" s="2"/>
      <c r="AF15" s="7"/>
      <c r="AG15" s="2">
        <v>1329.1540396670582</v>
      </c>
      <c r="AH15" s="8">
        <v>219.514389568327</v>
      </c>
      <c r="AI15" s="8">
        <v>386.48278320524025</v>
      </c>
      <c r="AJ15" s="8">
        <v>723.15686689349093</v>
      </c>
      <c r="AK15" s="2"/>
      <c r="AL15" s="1" t="s">
        <v>15</v>
      </c>
      <c r="AM15" s="20">
        <v>479.7500000000004</v>
      </c>
      <c r="AN15" s="21">
        <v>0.51331571457613312</v>
      </c>
      <c r="AO15" s="20">
        <v>162.13000000000025</v>
      </c>
      <c r="AP15" s="21">
        <v>0.17347342741892344</v>
      </c>
      <c r="AQ15" s="20">
        <v>292.73000000000053</v>
      </c>
      <c r="AR15" s="21">
        <v>0.31321085800494336</v>
      </c>
      <c r="AS15" s="20">
        <v>251.0000000000004</v>
      </c>
      <c r="AT15" s="21">
        <v>0.73077706932192066</v>
      </c>
      <c r="AU15" s="20">
        <v>52.220000000000013</v>
      </c>
      <c r="AV15" s="21">
        <v>0.15203656796809023</v>
      </c>
      <c r="AW15" s="20">
        <v>40.249999999999993</v>
      </c>
      <c r="AX15" s="21">
        <v>0.11718636270998906</v>
      </c>
      <c r="AY15" s="20">
        <v>107.82000000000009</v>
      </c>
      <c r="AZ15" s="21">
        <v>0.530532</v>
      </c>
      <c r="BA15" s="20">
        <v>26.240000000000002</v>
      </c>
      <c r="BB15" s="20">
        <v>0.12911500000000001</v>
      </c>
      <c r="BC15" s="20">
        <v>69.17000000000003</v>
      </c>
      <c r="BD15" s="20">
        <v>0.34035300000000002</v>
      </c>
      <c r="BE15" s="20">
        <v>120.92999999999988</v>
      </c>
      <c r="BF15" s="21">
        <v>0.31174800000000003</v>
      </c>
      <c r="BG15" s="20">
        <v>83.670000000000243</v>
      </c>
      <c r="BH15" s="20">
        <v>0.215694</v>
      </c>
      <c r="BI15" s="20">
        <v>183.31000000000051</v>
      </c>
      <c r="BJ15" s="21">
        <v>0.47255799999999998</v>
      </c>
      <c r="BK15" s="20">
        <v>402.72271803188158</v>
      </c>
      <c r="BL15" s="21">
        <v>0.46844890415331142</v>
      </c>
      <c r="BM15" s="20">
        <v>156.25900242275202</v>
      </c>
      <c r="BN15" s="21">
        <v>0.18176118498294644</v>
      </c>
      <c r="BO15" s="20">
        <v>300.71229197938987</v>
      </c>
      <c r="BP15" s="21">
        <v>0.34978991086374212</v>
      </c>
      <c r="BQ15" s="20">
        <v>169.15633000000011</v>
      </c>
      <c r="BR15" s="21">
        <v>0.65089762291848408</v>
      </c>
      <c r="BS15" s="20">
        <v>51.20955</v>
      </c>
      <c r="BT15" s="21">
        <v>0.19704952434073991</v>
      </c>
      <c r="BU15" s="20">
        <v>39.515742000000031</v>
      </c>
      <c r="BV15" s="21">
        <v>0.15205285274077598</v>
      </c>
      <c r="BW15" s="20">
        <v>136.91916979069063</v>
      </c>
      <c r="BX15" s="21">
        <v>0.51699965516354851</v>
      </c>
      <c r="BY15" s="20">
        <v>28.158807472455756</v>
      </c>
      <c r="BZ15" s="21">
        <v>0.10632619066659145</v>
      </c>
      <c r="CA15" s="20">
        <v>99.756183501191799</v>
      </c>
      <c r="CB15" s="21">
        <v>0.37667415416985994</v>
      </c>
      <c r="CC15" s="20">
        <v>96.647218241190828</v>
      </c>
      <c r="CD15" s="21">
        <v>0.28851790857123039</v>
      </c>
      <c r="CE15" s="20">
        <v>76.890644950296249</v>
      </c>
      <c r="CF15" s="21">
        <v>0.22953923013479555</v>
      </c>
      <c r="CG15" s="20">
        <v>161.440366478198</v>
      </c>
      <c r="CH15" s="21">
        <v>0.48194286129397396</v>
      </c>
      <c r="CI15" s="20">
        <v>347.89103734676166</v>
      </c>
      <c r="CJ15" s="21">
        <v>0.40783371511695504</v>
      </c>
      <c r="CK15" s="20">
        <v>158.12514268247799</v>
      </c>
      <c r="CL15" s="21">
        <v>0.18537058294294079</v>
      </c>
      <c r="CM15" s="20">
        <v>347.00558950983941</v>
      </c>
      <c r="CN15" s="21">
        <v>0.40679570194010412</v>
      </c>
      <c r="CO15" s="20">
        <v>180.12016748961943</v>
      </c>
      <c r="CP15" s="21">
        <v>0.75151775001872445</v>
      </c>
      <c r="CQ15" s="20">
        <v>40.72745300192836</v>
      </c>
      <c r="CR15" s="21">
        <v>0.16992768922317647</v>
      </c>
      <c r="CS15" s="20">
        <v>18.827580107681772</v>
      </c>
      <c r="CT15" s="21">
        <v>7.8554560758099121E-2</v>
      </c>
      <c r="CU15" s="20">
        <v>75.472767031402853</v>
      </c>
      <c r="CV15" s="21">
        <v>0.28459216666439546</v>
      </c>
      <c r="CW15" s="20">
        <v>36.647263069236736</v>
      </c>
      <c r="CX15" s="21">
        <v>0.13818923579222461</v>
      </c>
      <c r="CY15" s="20">
        <v>153.07619056837098</v>
      </c>
      <c r="CZ15" s="21">
        <v>0.5772185975433799</v>
      </c>
      <c r="DA15" s="20">
        <v>92.298102825739392</v>
      </c>
      <c r="DB15" s="21">
        <v>0.26510989658392448</v>
      </c>
      <c r="DC15" s="20">
        <v>80.750426611312875</v>
      </c>
      <c r="DD15" s="21">
        <v>0.23194124898158702</v>
      </c>
      <c r="DE15" s="20">
        <v>175.10181883378664</v>
      </c>
      <c r="DF15" s="21">
        <v>0.50294885443448856</v>
      </c>
      <c r="DG15" s="20">
        <v>444.91726672042472</v>
      </c>
      <c r="DH15" s="21">
        <v>0.49367246661452119</v>
      </c>
      <c r="DI15" s="20">
        <v>198.89831595185842</v>
      </c>
      <c r="DJ15" s="21">
        <v>0.22069411458272067</v>
      </c>
      <c r="DK15" s="20">
        <v>257.42420039998922</v>
      </c>
      <c r="DL15" s="21">
        <v>0.28563341880275805</v>
      </c>
      <c r="DM15" s="20">
        <v>242.28174413692636</v>
      </c>
      <c r="DN15" s="21">
        <v>0.815564030216683</v>
      </c>
      <c r="DO15" s="20">
        <v>31.885396114184864</v>
      </c>
      <c r="DP15" s="21">
        <v>0.10733199173786445</v>
      </c>
      <c r="DQ15" s="20">
        <v>22.905480855726672</v>
      </c>
      <c r="DR15" s="21">
        <v>7.7103978045452548E-2</v>
      </c>
      <c r="DS15" s="20">
        <v>92.29788666782008</v>
      </c>
      <c r="DT15" s="21">
        <v>0.32720066886292559</v>
      </c>
      <c r="DU15" s="20">
        <v>109.3423461479117</v>
      </c>
      <c r="DV15" s="21">
        <v>0.38762413838790477</v>
      </c>
      <c r="DW15" s="20">
        <v>80.443196257227982</v>
      </c>
      <c r="DX15" s="21">
        <v>0.28517519274916947</v>
      </c>
      <c r="DY15" s="20">
        <v>110.33763591567829</v>
      </c>
      <c r="DZ15" s="21">
        <v>0.34257438252093814</v>
      </c>
      <c r="EA15" s="20">
        <v>57.670573689761852</v>
      </c>
      <c r="EB15" s="21">
        <v>0.17905459916230776</v>
      </c>
      <c r="EC15" s="20">
        <v>154.0755232870346</v>
      </c>
      <c r="ED15" s="21">
        <v>0.47837101831675427</v>
      </c>
      <c r="EE15" s="20">
        <v>414.02766677022248</v>
      </c>
      <c r="EF15" s="21">
        <v>0.4621402832204714</v>
      </c>
      <c r="EG15" s="20">
        <v>206.21884809589045</v>
      </c>
      <c r="EH15" s="21">
        <v>0.23018277403506229</v>
      </c>
      <c r="EI15" s="20">
        <v>275.64523446382799</v>
      </c>
      <c r="EJ15" s="21">
        <v>0.30767694274446628</v>
      </c>
      <c r="EK15" s="20">
        <v>233.66369548322879</v>
      </c>
      <c r="EL15" s="21">
        <v>0.80097360868409995</v>
      </c>
      <c r="EM15" s="20">
        <v>32.482930470403666</v>
      </c>
      <c r="EN15" s="21">
        <v>0.11134793526956512</v>
      </c>
      <c r="EO15" s="20">
        <v>25.577961410874106</v>
      </c>
      <c r="EP15" s="21">
        <v>8.7678456046335021E-2</v>
      </c>
      <c r="EQ15" s="20">
        <v>81.39810205227451</v>
      </c>
      <c r="ER15" s="21">
        <v>0.28856038201102979</v>
      </c>
      <c r="ES15" s="20">
        <v>113.73038862217032</v>
      </c>
      <c r="ET15" s="21">
        <v>0.40317997053543475</v>
      </c>
      <c r="EU15" s="20">
        <v>86.954938398514969</v>
      </c>
      <c r="EV15" s="21">
        <v>0.30825964745353546</v>
      </c>
      <c r="EW15" s="20">
        <v>98.965869234719221</v>
      </c>
      <c r="EX15" s="21">
        <v>0.30726751812628267</v>
      </c>
      <c r="EY15" s="20">
        <v>60.005529003316454</v>
      </c>
      <c r="EZ15" s="21">
        <v>0.18630412801179524</v>
      </c>
      <c r="FA15" s="20">
        <v>163.11233465443891</v>
      </c>
      <c r="FB15" s="21">
        <v>0.50642835386192209</v>
      </c>
      <c r="FC15" s="20">
        <v>387.47219699379917</v>
      </c>
      <c r="FD15" s="21">
        <v>0.43137915385487047</v>
      </c>
      <c r="FE15" s="20">
        <v>207.65150155348672</v>
      </c>
      <c r="FF15" s="21">
        <v>0.23118182344905108</v>
      </c>
      <c r="FG15" s="20">
        <v>303.09355078265526</v>
      </c>
      <c r="FH15" s="21">
        <v>0.33743902269607856</v>
      </c>
      <c r="FI15" s="20">
        <v>216.77008122932975</v>
      </c>
      <c r="FJ15" s="21">
        <v>0.73718761035639457</v>
      </c>
      <c r="FK15" s="20">
        <v>38.916479570101053</v>
      </c>
      <c r="FL15" s="21">
        <v>0.13234643090535761</v>
      </c>
      <c r="FM15" s="20">
        <v>38.363526565075887</v>
      </c>
      <c r="FN15" s="21">
        <v>0.13046595873824779</v>
      </c>
      <c r="FO15" s="20">
        <v>78.793566547557944</v>
      </c>
      <c r="FP15" s="21">
        <v>0.27932717212955566</v>
      </c>
      <c r="FQ15" s="20">
        <v>110.04905915319425</v>
      </c>
      <c r="FR15" s="21">
        <v>0.39012947167743939</v>
      </c>
      <c r="FS15" s="20">
        <v>93.24080337220758</v>
      </c>
      <c r="FT15" s="21">
        <v>0.3305433561930049</v>
      </c>
      <c r="FU15" s="20">
        <v>91.908549216911453</v>
      </c>
      <c r="FV15" s="21">
        <v>0.28535607306685828</v>
      </c>
      <c r="FW15" s="20">
        <v>58.685962830191414</v>
      </c>
      <c r="FX15" s="21">
        <v>0.18220716179349333</v>
      </c>
      <c r="FY15" s="20">
        <v>171.48922084537179</v>
      </c>
      <c r="FZ15" s="21">
        <v>0.53243676513964844</v>
      </c>
    </row>
    <row r="16" spans="1:182" ht="15.75" thickBot="1" x14ac:dyDescent="0.3">
      <c r="A16" s="1" t="s">
        <v>17</v>
      </c>
      <c r="B16" s="1">
        <v>1763.2799999999954</v>
      </c>
      <c r="C16" s="1">
        <v>1659.5999999999954</v>
      </c>
      <c r="D16" s="1">
        <v>322.09999999999991</v>
      </c>
      <c r="E16" s="1">
        <v>253.03000000000014</v>
      </c>
      <c r="F16" s="1">
        <v>1084.4699999999953</v>
      </c>
      <c r="G16" s="1">
        <v>103.68</v>
      </c>
      <c r="H16" s="2">
        <v>1773.1923841755488</v>
      </c>
      <c r="I16" s="2">
        <v>1669.1063641755488</v>
      </c>
      <c r="J16" s="2">
        <v>331.89092771428545</v>
      </c>
      <c r="K16" s="2">
        <v>275.02203797579017</v>
      </c>
      <c r="L16" s="2">
        <v>1062.1933984854732</v>
      </c>
      <c r="M16" s="2">
        <v>104.08602000000002</v>
      </c>
      <c r="N16" s="2">
        <v>1738.2383907275184</v>
      </c>
      <c r="O16" s="2">
        <v>1650.204392938942</v>
      </c>
      <c r="P16" s="2">
        <v>309.37256648097411</v>
      </c>
      <c r="Q16" s="2">
        <v>277.18238909172248</v>
      </c>
      <c r="R16" s="2">
        <v>1063.6494373662454</v>
      </c>
      <c r="S16" s="2">
        <v>88.033997788576372</v>
      </c>
      <c r="T16" s="7"/>
      <c r="U16" s="2">
        <v>1709.36555528607</v>
      </c>
      <c r="V16" s="8">
        <v>344.50895315246919</v>
      </c>
      <c r="W16" s="8">
        <v>417.6245454570211</v>
      </c>
      <c r="X16" s="8">
        <v>947.23205667657976</v>
      </c>
      <c r="Y16" s="7"/>
      <c r="Z16" s="7"/>
      <c r="AA16" s="2">
        <v>1704.1005552860699</v>
      </c>
      <c r="AB16" s="8">
        <v>339.24395315246909</v>
      </c>
      <c r="AC16" s="8">
        <v>417.62454545702104</v>
      </c>
      <c r="AD16" s="8">
        <v>947.23205667657976</v>
      </c>
      <c r="AE16" s="2"/>
      <c r="AF16" s="7"/>
      <c r="AG16" s="2">
        <v>1703.5605552860698</v>
      </c>
      <c r="AH16" s="8">
        <v>338.70395315246918</v>
      </c>
      <c r="AI16" s="8">
        <v>417.62454545702104</v>
      </c>
      <c r="AJ16" s="8">
        <v>947.23205667657942</v>
      </c>
      <c r="AK16" s="2"/>
      <c r="AL16" s="1" t="s">
        <v>16</v>
      </c>
      <c r="AM16" s="20">
        <v>696.14999999999986</v>
      </c>
      <c r="AN16" s="21">
        <v>0.50258457628831898</v>
      </c>
      <c r="AO16" s="20">
        <v>369.749999999995</v>
      </c>
      <c r="AP16" s="21">
        <v>0.26694052586741862</v>
      </c>
      <c r="AQ16" s="20">
        <v>319.24000000000058</v>
      </c>
      <c r="AR16" s="21">
        <v>0.23047489784426242</v>
      </c>
      <c r="AS16" s="20">
        <v>221.53999999999994</v>
      </c>
      <c r="AT16" s="21">
        <v>0.73518284993694827</v>
      </c>
      <c r="AU16" s="20">
        <v>42.629999999999967</v>
      </c>
      <c r="AV16" s="21">
        <v>0.14146810911263019</v>
      </c>
      <c r="AW16" s="20">
        <v>37.170000000000016</v>
      </c>
      <c r="AX16" s="21">
        <v>0.12334904095042154</v>
      </c>
      <c r="AY16" s="20">
        <v>178.14000000000007</v>
      </c>
      <c r="AZ16" s="21">
        <v>0.60425399999999996</v>
      </c>
      <c r="BA16" s="20">
        <v>38.850000000000023</v>
      </c>
      <c r="BB16" s="20">
        <v>0.13178000000000001</v>
      </c>
      <c r="BC16" s="20">
        <v>77.82000000000005</v>
      </c>
      <c r="BD16" s="20">
        <v>0.26396700000000001</v>
      </c>
      <c r="BE16" s="20">
        <v>296.4699999999998</v>
      </c>
      <c r="BF16" s="21">
        <v>0.37575900000000001</v>
      </c>
      <c r="BG16" s="20">
        <v>288.26999999999504</v>
      </c>
      <c r="BH16" s="20">
        <v>0.36536600000000002</v>
      </c>
      <c r="BI16" s="20">
        <v>204.25000000000051</v>
      </c>
      <c r="BJ16" s="21">
        <v>0.25887500000000002</v>
      </c>
      <c r="BK16" s="20">
        <v>612.7713804236331</v>
      </c>
      <c r="BL16" s="21">
        <v>0.46659311679900184</v>
      </c>
      <c r="BM16" s="20">
        <v>378.54474052331193</v>
      </c>
      <c r="BN16" s="21">
        <v>0.28824187286053199</v>
      </c>
      <c r="BO16" s="20">
        <v>321.97239181009547</v>
      </c>
      <c r="BP16" s="21">
        <v>0.24516501034046637</v>
      </c>
      <c r="BQ16" s="20">
        <v>155.37725999999998</v>
      </c>
      <c r="BR16" s="21">
        <v>0.68500700777562229</v>
      </c>
      <c r="BS16" s="20">
        <v>40.733559999999947</v>
      </c>
      <c r="BT16" s="21">
        <v>0.1795808090041538</v>
      </c>
      <c r="BU16" s="20">
        <v>30.71497628571429</v>
      </c>
      <c r="BV16" s="21">
        <v>0.13541218322022378</v>
      </c>
      <c r="BW16" s="20">
        <v>209.33630396862537</v>
      </c>
      <c r="BX16" s="21">
        <v>0.58456335361108558</v>
      </c>
      <c r="BY16" s="20">
        <v>40.38375065326192</v>
      </c>
      <c r="BZ16" s="21">
        <v>0.11277002729924367</v>
      </c>
      <c r="CA16" s="20">
        <v>108.38707384497587</v>
      </c>
      <c r="CB16" s="21">
        <v>0.3026666190896708</v>
      </c>
      <c r="CC16" s="20">
        <v>248.05781645500772</v>
      </c>
      <c r="CD16" s="21">
        <v>0.34057240795616406</v>
      </c>
      <c r="CE16" s="20">
        <v>297.42742987005005</v>
      </c>
      <c r="CF16" s="21">
        <v>0.40835470307152716</v>
      </c>
      <c r="CG16" s="20">
        <v>182.87034167940527</v>
      </c>
      <c r="CH16" s="21">
        <v>0.25107288897230884</v>
      </c>
      <c r="CI16" s="20">
        <v>503.75443311022616</v>
      </c>
      <c r="CJ16" s="21">
        <v>0.37935923166732355</v>
      </c>
      <c r="CK16" s="20">
        <v>396.86082898931124</v>
      </c>
      <c r="CL16" s="21">
        <v>0.29886152710302766</v>
      </c>
      <c r="CM16" s="20">
        <v>427.29346150308254</v>
      </c>
      <c r="CN16" s="21">
        <v>0.32177924122964885</v>
      </c>
      <c r="CO16" s="20">
        <v>167.01458591257256</v>
      </c>
      <c r="CP16" s="21">
        <v>0.6976780584526292</v>
      </c>
      <c r="CQ16" s="20">
        <v>48.273814092141492</v>
      </c>
      <c r="CR16" s="21">
        <v>0.20165652422440974</v>
      </c>
      <c r="CS16" s="20">
        <v>24.097924230552785</v>
      </c>
      <c r="CT16" s="21">
        <v>0.10066541732296098</v>
      </c>
      <c r="CU16" s="20">
        <v>114.10784230396752</v>
      </c>
      <c r="CV16" s="21">
        <v>0.31756953957273765</v>
      </c>
      <c r="CW16" s="20">
        <v>39.483466356205028</v>
      </c>
      <c r="CX16" s="21">
        <v>0.10988505240572528</v>
      </c>
      <c r="CY16" s="20">
        <v>205.72477202404468</v>
      </c>
      <c r="CZ16" s="21">
        <v>0.57254540802153708</v>
      </c>
      <c r="DA16" s="20">
        <v>222.63200489368612</v>
      </c>
      <c r="DB16" s="21">
        <v>0.30530728984320149</v>
      </c>
      <c r="DC16" s="20">
        <v>309.10354854096471</v>
      </c>
      <c r="DD16" s="21">
        <v>0.42389038687866937</v>
      </c>
      <c r="DE16" s="20">
        <v>197.47076524848504</v>
      </c>
      <c r="DF16" s="21">
        <v>0.2708023232781292</v>
      </c>
      <c r="DG16" s="20">
        <v>569.90089317939214</v>
      </c>
      <c r="DH16" s="21">
        <v>0.42731887005497599</v>
      </c>
      <c r="DI16" s="20">
        <v>425.82811978159862</v>
      </c>
      <c r="DJ16" s="21">
        <v>0.31929128934603956</v>
      </c>
      <c r="DK16" s="20">
        <v>337.9375604483991</v>
      </c>
      <c r="DL16" s="21">
        <v>0.25338984059898445</v>
      </c>
      <c r="DM16" s="20">
        <v>149.89685807734298</v>
      </c>
      <c r="DN16" s="21">
        <v>0.66910198052169312</v>
      </c>
      <c r="DO16" s="20">
        <v>55.974713757201584</v>
      </c>
      <c r="DP16" s="21">
        <v>0.24985708382729244</v>
      </c>
      <c r="DQ16" s="20">
        <v>18.155351476113822</v>
      </c>
      <c r="DR16" s="21">
        <v>8.1040935651014473E-2</v>
      </c>
      <c r="DS16" s="20">
        <v>176.4498560338148</v>
      </c>
      <c r="DT16" s="21">
        <v>0.45655295320131178</v>
      </c>
      <c r="DU16" s="20">
        <v>132.33302623361567</v>
      </c>
      <c r="DV16" s="21">
        <v>0.34240341868822832</v>
      </c>
      <c r="DW16" s="20">
        <v>77.699900937809829</v>
      </c>
      <c r="DX16" s="21">
        <v>0.20104362811045989</v>
      </c>
      <c r="DY16" s="20">
        <v>243.55417906823442</v>
      </c>
      <c r="DZ16" s="21">
        <v>0.33679301161100061</v>
      </c>
      <c r="EA16" s="20">
        <v>237.52037979078136</v>
      </c>
      <c r="EB16" s="21">
        <v>0.32844931807273303</v>
      </c>
      <c r="EC16" s="20">
        <v>242.08230803447546</v>
      </c>
      <c r="ED16" s="21">
        <v>0.33475767031626635</v>
      </c>
      <c r="EE16" s="20">
        <v>512.51856028659608</v>
      </c>
      <c r="EF16" s="21">
        <v>0.38584010158817655</v>
      </c>
      <c r="EG16" s="20">
        <v>449.21086116343105</v>
      </c>
      <c r="EH16" s="21">
        <v>0.33818007333995753</v>
      </c>
      <c r="EI16" s="20">
        <v>366.58911821703111</v>
      </c>
      <c r="EJ16" s="21">
        <v>0.27597982507186591</v>
      </c>
      <c r="EK16" s="20">
        <v>132.83856421963611</v>
      </c>
      <c r="EL16" s="21">
        <v>0.6074594785160099</v>
      </c>
      <c r="EM16" s="20">
        <v>65.279569592410297</v>
      </c>
      <c r="EN16" s="21">
        <v>0.29851793065746945</v>
      </c>
      <c r="EO16" s="20">
        <v>20.560755756280706</v>
      </c>
      <c r="EP16" s="21">
        <v>9.4022590826520605E-2</v>
      </c>
      <c r="EQ16" s="20">
        <v>160.52419619215354</v>
      </c>
      <c r="ER16" s="21">
        <v>0.41534630562548952</v>
      </c>
      <c r="ES16" s="20">
        <v>140.10542126928556</v>
      </c>
      <c r="ET16" s="21">
        <v>0.36251400413581442</v>
      </c>
      <c r="EU16" s="20">
        <v>85.853165743801171</v>
      </c>
      <c r="EV16" s="21">
        <v>0.22213969023869598</v>
      </c>
      <c r="EW16" s="20">
        <v>219.15579987480652</v>
      </c>
      <c r="EX16" s="21">
        <v>0.30305430247277809</v>
      </c>
      <c r="EY16" s="20">
        <v>243.82587030173519</v>
      </c>
      <c r="EZ16" s="21">
        <v>0.33716871326846809</v>
      </c>
      <c r="FA16" s="20">
        <v>260.17519671694924</v>
      </c>
      <c r="FB16" s="21">
        <v>0.35977698425875387</v>
      </c>
      <c r="FC16" s="20">
        <v>452.60199815096286</v>
      </c>
      <c r="FD16" s="21">
        <v>0.34051884480171751</v>
      </c>
      <c r="FE16" s="20">
        <v>478.59491078228405</v>
      </c>
      <c r="FF16" s="21">
        <v>0.36007482691935994</v>
      </c>
      <c r="FG16" s="20">
        <v>397.95713073381131</v>
      </c>
      <c r="FH16" s="21">
        <v>0.29940632827892255</v>
      </c>
      <c r="FI16" s="20">
        <v>98.064138259787981</v>
      </c>
      <c r="FJ16" s="21">
        <v>0.44673216390337867</v>
      </c>
      <c r="FK16" s="20">
        <v>91.10405237257163</v>
      </c>
      <c r="FL16" s="21">
        <v>0.41502542294255468</v>
      </c>
      <c r="FM16" s="20">
        <v>30.346198935967415</v>
      </c>
      <c r="FN16" s="21">
        <v>0.13824241315406671</v>
      </c>
      <c r="FO16" s="20">
        <v>153.7903619359449</v>
      </c>
      <c r="FP16" s="21">
        <v>0.3979229311601058</v>
      </c>
      <c r="FQ16" s="20">
        <v>141.4446522180703</v>
      </c>
      <c r="FR16" s="21">
        <v>0.36597918035318183</v>
      </c>
      <c r="FS16" s="20">
        <v>91.247769051225049</v>
      </c>
      <c r="FT16" s="21">
        <v>0.23609788848671237</v>
      </c>
      <c r="FU16" s="20">
        <v>200.74749795522996</v>
      </c>
      <c r="FV16" s="21">
        <v>0.27759882695658167</v>
      </c>
      <c r="FW16" s="20">
        <v>246.04620619164209</v>
      </c>
      <c r="FX16" s="21">
        <v>0.34023905110463487</v>
      </c>
      <c r="FY16" s="20">
        <v>276.36316274661885</v>
      </c>
      <c r="FZ16" s="21">
        <v>0.38216212193878341</v>
      </c>
    </row>
    <row r="17" spans="1:182" ht="15.75" thickBot="1" x14ac:dyDescent="0.3">
      <c r="A17" s="1" t="s">
        <v>18</v>
      </c>
      <c r="B17" s="1">
        <v>656.23999999999933</v>
      </c>
      <c r="C17" s="1">
        <v>562.21999999999935</v>
      </c>
      <c r="D17" s="1">
        <v>107.28999999999998</v>
      </c>
      <c r="E17" s="1">
        <v>142.76999999999992</v>
      </c>
      <c r="F17" s="1">
        <v>312.1599999999994</v>
      </c>
      <c r="G17" s="1">
        <v>94.019999999999968</v>
      </c>
      <c r="H17" s="2">
        <v>658.39265720091851</v>
      </c>
      <c r="I17" s="2">
        <v>564.6930472009185</v>
      </c>
      <c r="J17" s="2">
        <v>102.49805485714288</v>
      </c>
      <c r="K17" s="2">
        <v>198.23310283600614</v>
      </c>
      <c r="L17" s="2">
        <v>263.96188950776946</v>
      </c>
      <c r="M17" s="2">
        <v>93.699609999999993</v>
      </c>
      <c r="N17" s="2">
        <v>657.34225663894927</v>
      </c>
      <c r="O17" s="2">
        <v>570.67809404728541</v>
      </c>
      <c r="P17" s="2">
        <v>106.4415749432341</v>
      </c>
      <c r="Q17" s="2">
        <v>198.48695758411145</v>
      </c>
      <c r="R17" s="2">
        <v>265.7495615199399</v>
      </c>
      <c r="S17" s="2">
        <v>86.664162591663796</v>
      </c>
      <c r="T17" s="7"/>
      <c r="U17" s="2">
        <v>546.2526133228348</v>
      </c>
      <c r="V17" s="8">
        <v>96.288581653942344</v>
      </c>
      <c r="W17" s="8">
        <v>225.88136515292268</v>
      </c>
      <c r="X17" s="8">
        <v>224.08266651596981</v>
      </c>
      <c r="Y17" s="7"/>
      <c r="Z17" s="7"/>
      <c r="AA17" s="2">
        <v>546.2526133228348</v>
      </c>
      <c r="AB17" s="8">
        <v>96.288581653942344</v>
      </c>
      <c r="AC17" s="8">
        <v>225.88136515292268</v>
      </c>
      <c r="AD17" s="8">
        <v>224.08266651596972</v>
      </c>
      <c r="AE17" s="2"/>
      <c r="AF17" s="7"/>
      <c r="AG17" s="2">
        <v>546.29261332283477</v>
      </c>
      <c r="AH17" s="8">
        <v>96.328581653942337</v>
      </c>
      <c r="AI17" s="8">
        <v>225.88136515292271</v>
      </c>
      <c r="AJ17" s="8">
        <v>224.08266651596978</v>
      </c>
      <c r="AK17" s="2"/>
      <c r="AL17" s="1" t="s">
        <v>17</v>
      </c>
      <c r="AM17" s="20">
        <v>633.34000000000026</v>
      </c>
      <c r="AN17" s="21">
        <v>0.35918288643891033</v>
      </c>
      <c r="AO17" s="20">
        <v>405.13999999999879</v>
      </c>
      <c r="AP17" s="21">
        <v>0.22976498343995269</v>
      </c>
      <c r="AQ17" s="20">
        <v>724.79999999999643</v>
      </c>
      <c r="AR17" s="21">
        <v>0.41105213012113689</v>
      </c>
      <c r="AS17" s="20">
        <v>303.15999999999991</v>
      </c>
      <c r="AT17" s="21">
        <v>0.71201089764667191</v>
      </c>
      <c r="AU17" s="20">
        <v>67.609999999999985</v>
      </c>
      <c r="AV17" s="21">
        <v>0.15879092489078867</v>
      </c>
      <c r="AW17" s="20">
        <v>55.010000000000026</v>
      </c>
      <c r="AX17" s="21">
        <v>0.12919817746253942</v>
      </c>
      <c r="AY17" s="20">
        <v>163.52000000000015</v>
      </c>
      <c r="AZ17" s="21">
        <v>0.64624700000000002</v>
      </c>
      <c r="BA17" s="20">
        <v>14.42</v>
      </c>
      <c r="BB17" s="20">
        <v>5.6988999999999998E-2</v>
      </c>
      <c r="BC17" s="20">
        <v>75.089999999999989</v>
      </c>
      <c r="BD17" s="20">
        <v>0.296763</v>
      </c>
      <c r="BE17" s="20">
        <v>166.66000000000017</v>
      </c>
      <c r="BF17" s="21">
        <v>0.15367900000000001</v>
      </c>
      <c r="BG17" s="20">
        <v>323.10999999999882</v>
      </c>
      <c r="BH17" s="20">
        <v>0.29794300000000001</v>
      </c>
      <c r="BI17" s="20">
        <v>594.69999999999641</v>
      </c>
      <c r="BJ17" s="21">
        <v>0.54837800000000003</v>
      </c>
      <c r="BK17" s="20">
        <v>548.47340950793443</v>
      </c>
      <c r="BL17" s="21">
        <v>0.32860303050779605</v>
      </c>
      <c r="BM17" s="20">
        <v>384.95131695460117</v>
      </c>
      <c r="BN17" s="21">
        <v>0.2306331850485436</v>
      </c>
      <c r="BO17" s="20">
        <v>735.68163771301317</v>
      </c>
      <c r="BP17" s="21">
        <v>0.44076378444366032</v>
      </c>
      <c r="BQ17" s="20">
        <v>215.56298999999981</v>
      </c>
      <c r="BR17" s="21">
        <v>0.64949949516418015</v>
      </c>
      <c r="BS17" s="20">
        <v>46.517870000000002</v>
      </c>
      <c r="BT17" s="21">
        <v>0.14016011320455793</v>
      </c>
      <c r="BU17" s="20">
        <v>69.810067714285665</v>
      </c>
      <c r="BV17" s="21">
        <v>0.21034039163126197</v>
      </c>
      <c r="BW17" s="20">
        <v>184.51167200434224</v>
      </c>
      <c r="BX17" s="21">
        <v>0.67089777009282636</v>
      </c>
      <c r="BY17" s="20">
        <v>20.040484813474311</v>
      </c>
      <c r="BZ17" s="21">
        <v>7.2868650676053998E-2</v>
      </c>
      <c r="CA17" s="20">
        <v>70.469881157973632</v>
      </c>
      <c r="CB17" s="21">
        <v>0.25623357923111967</v>
      </c>
      <c r="CC17" s="20">
        <v>148.3987475035924</v>
      </c>
      <c r="CD17" s="21">
        <v>0.13970972490997074</v>
      </c>
      <c r="CE17" s="20">
        <v>318.39296214112687</v>
      </c>
      <c r="CF17" s="21">
        <v>0.29975046219935747</v>
      </c>
      <c r="CG17" s="20">
        <v>595.40168884075388</v>
      </c>
      <c r="CH17" s="21">
        <v>0.56053981289067178</v>
      </c>
      <c r="CI17" s="20">
        <v>457.56886119745002</v>
      </c>
      <c r="CJ17" s="21">
        <v>0.27728011339403835</v>
      </c>
      <c r="CK17" s="20">
        <v>414.09239600914566</v>
      </c>
      <c r="CL17" s="21">
        <v>0.25093400416397221</v>
      </c>
      <c r="CM17" s="20">
        <v>778.5431357323464</v>
      </c>
      <c r="CN17" s="21">
        <v>0.47178588244198955</v>
      </c>
      <c r="CO17" s="20">
        <v>231.92663799542251</v>
      </c>
      <c r="CP17" s="21">
        <v>0.74966775701389021</v>
      </c>
      <c r="CQ17" s="20">
        <v>44.459784938815339</v>
      </c>
      <c r="CR17" s="21">
        <v>0.14370952616947547</v>
      </c>
      <c r="CS17" s="20">
        <v>32.986143546736301</v>
      </c>
      <c r="CT17" s="21">
        <v>0.10662271681663439</v>
      </c>
      <c r="CU17" s="20">
        <v>106.41758692733441</v>
      </c>
      <c r="CV17" s="21">
        <v>0.38392622011826205</v>
      </c>
      <c r="CW17" s="20">
        <v>45.341842006195009</v>
      </c>
      <c r="CX17" s="21">
        <v>0.16358125115658387</v>
      </c>
      <c r="CY17" s="20">
        <v>125.42296015819309</v>
      </c>
      <c r="CZ17" s="21">
        <v>0.45249252872515416</v>
      </c>
      <c r="DA17" s="20">
        <v>119.2246362746931</v>
      </c>
      <c r="DB17" s="21">
        <v>0.11209016061712125</v>
      </c>
      <c r="DC17" s="20">
        <v>324.2907690641353</v>
      </c>
      <c r="DD17" s="21">
        <v>0.30488500973321397</v>
      </c>
      <c r="DE17" s="20">
        <v>620.13403202741699</v>
      </c>
      <c r="DF17" s="21">
        <v>0.58302482964966473</v>
      </c>
      <c r="DG17" s="20">
        <v>649.31194082124125</v>
      </c>
      <c r="DH17" s="21">
        <v>0.37985551938454498</v>
      </c>
      <c r="DI17" s="20">
        <v>406.48038599448131</v>
      </c>
      <c r="DJ17" s="21">
        <v>0.237796055230828</v>
      </c>
      <c r="DK17" s="20">
        <v>653.57322847034743</v>
      </c>
      <c r="DL17" s="21">
        <v>0.38234842538462699</v>
      </c>
      <c r="DM17" s="20">
        <v>220.59140158068294</v>
      </c>
      <c r="DN17" s="21">
        <v>0.64030673096340662</v>
      </c>
      <c r="DO17" s="20">
        <v>52.906240607127565</v>
      </c>
      <c r="DP17" s="21">
        <v>0.15357000194915943</v>
      </c>
      <c r="DQ17" s="20">
        <v>71.011310964658662</v>
      </c>
      <c r="DR17" s="21">
        <v>0.20612326708743392</v>
      </c>
      <c r="DS17" s="20">
        <v>208.23675601893694</v>
      </c>
      <c r="DT17" s="21">
        <v>0.49862192795937366</v>
      </c>
      <c r="DU17" s="20">
        <v>63.554643612228553</v>
      </c>
      <c r="DV17" s="21">
        <v>0.15218129370887071</v>
      </c>
      <c r="DW17" s="20">
        <v>145.83314582585558</v>
      </c>
      <c r="DX17" s="21">
        <v>0.34919677833175561</v>
      </c>
      <c r="DY17" s="20">
        <v>220.48378322162139</v>
      </c>
      <c r="DZ17" s="21">
        <v>0.23276638672386354</v>
      </c>
      <c r="EA17" s="20">
        <v>290.01950177512521</v>
      </c>
      <c r="EB17" s="21">
        <v>0.30617576731162999</v>
      </c>
      <c r="EC17" s="20">
        <v>436.72877167983313</v>
      </c>
      <c r="ED17" s="21">
        <v>0.46105784596450644</v>
      </c>
      <c r="EE17" s="20">
        <v>614.21122781087263</v>
      </c>
      <c r="EF17" s="21">
        <v>0.36043132895274721</v>
      </c>
      <c r="EG17" s="20">
        <v>416.82609748826337</v>
      </c>
      <c r="EH17" s="21">
        <v>0.24460182011870193</v>
      </c>
      <c r="EI17" s="20">
        <v>673.06322998693395</v>
      </c>
      <c r="EJ17" s="21">
        <v>0.39496685092855088</v>
      </c>
      <c r="EK17" s="20">
        <v>199.54755296572</v>
      </c>
      <c r="EL17" s="21">
        <v>0.58821255651397197</v>
      </c>
      <c r="EM17" s="20">
        <v>58.306082098434359</v>
      </c>
      <c r="EN17" s="21">
        <v>0.17187065990894582</v>
      </c>
      <c r="EO17" s="20">
        <v>81.390318088314771</v>
      </c>
      <c r="EP17" s="21">
        <v>0.23991678357708229</v>
      </c>
      <c r="EQ17" s="20">
        <v>201.69241495742995</v>
      </c>
      <c r="ER17" s="21">
        <v>0.48295153422246995</v>
      </c>
      <c r="ES17" s="20">
        <v>65.769010278895223</v>
      </c>
      <c r="ET17" s="21">
        <v>0.15748358422496914</v>
      </c>
      <c r="EU17" s="20">
        <v>150.16312022069587</v>
      </c>
      <c r="EV17" s="21">
        <v>0.35956488155256094</v>
      </c>
      <c r="EW17" s="20">
        <v>212.97125988772268</v>
      </c>
      <c r="EX17" s="21">
        <v>0.22483535938906571</v>
      </c>
      <c r="EY17" s="20">
        <v>292.75100511093382</v>
      </c>
      <c r="EZ17" s="21">
        <v>0.30905943590852297</v>
      </c>
      <c r="FA17" s="20">
        <v>441.50979167792332</v>
      </c>
      <c r="FB17" s="21">
        <v>0.46610520470241135</v>
      </c>
      <c r="FC17" s="20">
        <v>558.00365424765107</v>
      </c>
      <c r="FD17" s="21">
        <v>0.32755140550548173</v>
      </c>
      <c r="FE17" s="20">
        <v>423.49053191886856</v>
      </c>
      <c r="FF17" s="21">
        <v>0.24859141672704088</v>
      </c>
      <c r="FG17" s="20">
        <v>722.06636911955002</v>
      </c>
      <c r="FH17" s="21">
        <v>0.42385717776747728</v>
      </c>
      <c r="FI17" s="20">
        <v>180.60629330918954</v>
      </c>
      <c r="FJ17" s="21">
        <v>0.53322759190793612</v>
      </c>
      <c r="FK17" s="20">
        <v>63.225517130315765</v>
      </c>
      <c r="FL17" s="21">
        <v>0.18666896722594348</v>
      </c>
      <c r="FM17" s="20">
        <v>94.872142712963878</v>
      </c>
      <c r="FN17" s="21">
        <v>0.28010344086612043</v>
      </c>
      <c r="FO17" s="20">
        <v>189.23763101267335</v>
      </c>
      <c r="FP17" s="21">
        <v>0.45312861294008483</v>
      </c>
      <c r="FQ17" s="20">
        <v>65.107860967195364</v>
      </c>
      <c r="FR17" s="21">
        <v>0.15590046532333385</v>
      </c>
      <c r="FS17" s="20">
        <v>163.27905347715233</v>
      </c>
      <c r="FT17" s="21">
        <v>0.39097092173658132</v>
      </c>
      <c r="FU17" s="20">
        <v>188.15972992578813</v>
      </c>
      <c r="FV17" s="21">
        <v>0.19864164076747767</v>
      </c>
      <c r="FW17" s="20">
        <v>295.15715382135744</v>
      </c>
      <c r="FX17" s="21">
        <v>0.31159962518259154</v>
      </c>
      <c r="FY17" s="20">
        <v>463.91517292943388</v>
      </c>
      <c r="FZ17" s="21">
        <v>0.48975873404993087</v>
      </c>
    </row>
    <row r="18" spans="1:182" ht="15.75" thickBot="1" x14ac:dyDescent="0.3">
      <c r="A18" s="1" t="s">
        <v>19</v>
      </c>
      <c r="B18" s="1">
        <v>684.49000000000024</v>
      </c>
      <c r="C18" s="1">
        <v>592.95000000000027</v>
      </c>
      <c r="D18" s="1">
        <v>160.07000000000008</v>
      </c>
      <c r="E18" s="1">
        <v>164.35000000000008</v>
      </c>
      <c r="F18" s="1">
        <v>268.53000000000003</v>
      </c>
      <c r="G18" s="1">
        <v>91.539999999999992</v>
      </c>
      <c r="H18" s="2">
        <v>684.48795273230996</v>
      </c>
      <c r="I18" s="2">
        <v>594.36487273231</v>
      </c>
      <c r="J18" s="2">
        <v>148.54207085714287</v>
      </c>
      <c r="K18" s="2">
        <v>208.11811498751726</v>
      </c>
      <c r="L18" s="2">
        <v>237.70468688764984</v>
      </c>
      <c r="M18" s="2">
        <v>90.123080000000002</v>
      </c>
      <c r="N18" s="2">
        <v>626.93394052402596</v>
      </c>
      <c r="O18" s="2">
        <v>585.83260505042574</v>
      </c>
      <c r="P18" s="2">
        <v>137.46662680576168</v>
      </c>
      <c r="Q18" s="2">
        <v>208.48152342236216</v>
      </c>
      <c r="R18" s="2">
        <v>239.88445482230188</v>
      </c>
      <c r="S18" s="2">
        <v>41.101335473600187</v>
      </c>
      <c r="T18" s="7"/>
      <c r="U18" s="2">
        <v>685.3393978485351</v>
      </c>
      <c r="V18" s="8">
        <v>239.2532108088553</v>
      </c>
      <c r="W18" s="8">
        <v>225.00363377636964</v>
      </c>
      <c r="X18" s="8">
        <v>221.08255326331019</v>
      </c>
      <c r="Y18" s="7"/>
      <c r="Z18" s="7"/>
      <c r="AA18" s="2">
        <v>672.54101748043706</v>
      </c>
      <c r="AB18" s="8">
        <v>226.45483044075718</v>
      </c>
      <c r="AC18" s="8">
        <v>225.0036337763697</v>
      </c>
      <c r="AD18" s="8">
        <v>221.08255326331019</v>
      </c>
      <c r="AE18" s="2"/>
      <c r="AF18" s="7"/>
      <c r="AG18" s="2">
        <v>673.91561748043694</v>
      </c>
      <c r="AH18" s="8">
        <v>227.82943044075716</v>
      </c>
      <c r="AI18" s="8">
        <v>225.00363377636964</v>
      </c>
      <c r="AJ18" s="8">
        <v>221.08255326331016</v>
      </c>
      <c r="AK18" s="2"/>
      <c r="AL18" s="1" t="s">
        <v>18</v>
      </c>
      <c r="AM18" s="20">
        <v>252.91999999999993</v>
      </c>
      <c r="AN18" s="21">
        <v>0.38540777764232625</v>
      </c>
      <c r="AO18" s="20">
        <v>71.009999999999991</v>
      </c>
      <c r="AP18" s="21">
        <v>0.10820736315981967</v>
      </c>
      <c r="AQ18" s="20">
        <v>332.30999999999932</v>
      </c>
      <c r="AR18" s="21">
        <v>0.50638485919785392</v>
      </c>
      <c r="AS18" s="20">
        <v>164.45999999999998</v>
      </c>
      <c r="AT18" s="21">
        <v>0.8169489841537928</v>
      </c>
      <c r="AU18" s="20">
        <v>19.229999999999993</v>
      </c>
      <c r="AV18" s="21">
        <v>9.5524315731955689E-2</v>
      </c>
      <c r="AW18" s="20">
        <v>17.61999999999999</v>
      </c>
      <c r="AX18" s="21">
        <v>8.7526700114251621E-2</v>
      </c>
      <c r="AY18" s="20">
        <v>47.629999999999974</v>
      </c>
      <c r="AZ18" s="21">
        <v>0.33361400000000002</v>
      </c>
      <c r="BA18" s="20">
        <v>19.490000000000006</v>
      </c>
      <c r="BB18" s="20">
        <v>0.136513</v>
      </c>
      <c r="BC18" s="20">
        <v>75.649999999999949</v>
      </c>
      <c r="BD18" s="20">
        <v>0.52987300000000004</v>
      </c>
      <c r="BE18" s="20">
        <v>40.829999999999977</v>
      </c>
      <c r="BF18" s="21">
        <v>0.130798</v>
      </c>
      <c r="BG18" s="20">
        <v>32.29</v>
      </c>
      <c r="BH18" s="20">
        <v>0.10344100000000001</v>
      </c>
      <c r="BI18" s="20">
        <v>239.0399999999994</v>
      </c>
      <c r="BJ18" s="21">
        <v>0.76576100000000002</v>
      </c>
      <c r="BK18" s="20">
        <v>160.62607814265249</v>
      </c>
      <c r="BL18" s="21">
        <v>0.28444847858291678</v>
      </c>
      <c r="BM18" s="20">
        <v>60.937850463511957</v>
      </c>
      <c r="BN18" s="21">
        <v>0.10791322961309667</v>
      </c>
      <c r="BO18" s="20">
        <v>343.129118594754</v>
      </c>
      <c r="BP18" s="21">
        <v>0.60763829180398643</v>
      </c>
      <c r="BQ18" s="20">
        <v>74.765020000000021</v>
      </c>
      <c r="BR18" s="21">
        <v>0.72942867163873604</v>
      </c>
      <c r="BS18" s="20">
        <v>19.995380000000001</v>
      </c>
      <c r="BT18" s="21">
        <v>0.19508058009362861</v>
      </c>
      <c r="BU18" s="20">
        <v>7.7376548571428572</v>
      </c>
      <c r="BV18" s="21">
        <v>7.549074826763541E-2</v>
      </c>
      <c r="BW18" s="20">
        <v>59.333309302269257</v>
      </c>
      <c r="BX18" s="21">
        <v>0.29931080356117107</v>
      </c>
      <c r="BY18" s="20">
        <v>20.777490347716917</v>
      </c>
      <c r="BZ18" s="21">
        <v>0.10481342445063616</v>
      </c>
      <c r="CA18" s="20">
        <v>118.12230318601996</v>
      </c>
      <c r="CB18" s="21">
        <v>0.59587577198819275</v>
      </c>
      <c r="CC18" s="20">
        <v>26.527748840383204</v>
      </c>
      <c r="CD18" s="21">
        <v>0.10049840486386724</v>
      </c>
      <c r="CE18" s="20">
        <v>20.164980115795039</v>
      </c>
      <c r="CF18" s="21">
        <v>7.639352844987686E-2</v>
      </c>
      <c r="CG18" s="20">
        <v>217.2691605515912</v>
      </c>
      <c r="CH18" s="21">
        <v>0.8231080666862558</v>
      </c>
      <c r="CI18" s="20">
        <v>132.57131070286056</v>
      </c>
      <c r="CJ18" s="21">
        <v>0.23230488796697341</v>
      </c>
      <c r="CK18" s="20">
        <v>53.669073305881355</v>
      </c>
      <c r="CL18" s="21">
        <v>9.4044390113622311E-2</v>
      </c>
      <c r="CM18" s="20">
        <v>384.43771003854357</v>
      </c>
      <c r="CN18" s="21">
        <v>0.67365072191940434</v>
      </c>
      <c r="CO18" s="20">
        <v>79.84351606442435</v>
      </c>
      <c r="CP18" s="21">
        <v>0.75011588382645922</v>
      </c>
      <c r="CQ18" s="20">
        <v>19.279496767979584</v>
      </c>
      <c r="CR18" s="21">
        <v>0.18112750378093756</v>
      </c>
      <c r="CS18" s="20">
        <v>7.3185621108301762</v>
      </c>
      <c r="CT18" s="21">
        <v>6.8756612392603236E-2</v>
      </c>
      <c r="CU18" s="20">
        <v>38.98009372584152</v>
      </c>
      <c r="CV18" s="21">
        <v>0.19638617166734088</v>
      </c>
      <c r="CW18" s="20">
        <v>14.141944696314747</v>
      </c>
      <c r="CX18" s="21">
        <v>7.1248735274316008E-2</v>
      </c>
      <c r="CY18" s="20">
        <v>145.36491916195519</v>
      </c>
      <c r="CZ18" s="21">
        <v>0.73236509305834308</v>
      </c>
      <c r="DA18" s="20">
        <v>13.747700912594702</v>
      </c>
      <c r="DB18" s="21">
        <v>5.1731791518170298E-2</v>
      </c>
      <c r="DC18" s="20">
        <v>20.247631841587019</v>
      </c>
      <c r="DD18" s="21">
        <v>7.6190650045786748E-2</v>
      </c>
      <c r="DE18" s="20">
        <v>231.7542287657582</v>
      </c>
      <c r="DF18" s="21">
        <v>0.87207755843604307</v>
      </c>
      <c r="DG18" s="20">
        <v>179.91459866009438</v>
      </c>
      <c r="DH18" s="21">
        <v>0.32936153397176521</v>
      </c>
      <c r="DI18" s="20">
        <v>171.24344710165406</v>
      </c>
      <c r="DJ18" s="21">
        <v>0.31348764825121184</v>
      </c>
      <c r="DK18" s="20">
        <v>195.09456756108636</v>
      </c>
      <c r="DL18" s="21">
        <v>0.35715081777702296</v>
      </c>
      <c r="DM18" s="20">
        <v>69.653245284681617</v>
      </c>
      <c r="DN18" s="21">
        <v>0.72338011515231204</v>
      </c>
      <c r="DO18" s="20">
        <v>23.559003547633022</v>
      </c>
      <c r="DP18" s="21">
        <v>0.24467079214338439</v>
      </c>
      <c r="DQ18" s="20">
        <v>3.0763328216277008</v>
      </c>
      <c r="DR18" s="21">
        <v>3.1949092704303496E-2</v>
      </c>
      <c r="DS18" s="20">
        <v>55.700073533072931</v>
      </c>
      <c r="DT18" s="21">
        <v>0.24658994554669764</v>
      </c>
      <c r="DU18" s="20">
        <v>68.433865122567994</v>
      </c>
      <c r="DV18" s="21">
        <v>0.30296374858651115</v>
      </c>
      <c r="DW18" s="20">
        <v>101.74742649728177</v>
      </c>
      <c r="DX18" s="21">
        <v>0.45044630586679119</v>
      </c>
      <c r="DY18" s="20">
        <v>54.561279842339829</v>
      </c>
      <c r="DZ18" s="21">
        <v>0.24348728391471272</v>
      </c>
      <c r="EA18" s="20">
        <v>79.25057843145305</v>
      </c>
      <c r="EB18" s="21">
        <v>0.35366670552273644</v>
      </c>
      <c r="EC18" s="20">
        <v>90.270808242176912</v>
      </c>
      <c r="ED18" s="21">
        <v>0.40284601056255076</v>
      </c>
      <c r="EE18" s="20">
        <v>225.91091454644959</v>
      </c>
      <c r="EF18" s="21">
        <v>0.41356491307609805</v>
      </c>
      <c r="EG18" s="20">
        <v>153.16780003208726</v>
      </c>
      <c r="EH18" s="21">
        <v>0.2803973771409039</v>
      </c>
      <c r="EI18" s="20">
        <v>167.1738987442979</v>
      </c>
      <c r="EJ18" s="21">
        <v>0.30603770978299794</v>
      </c>
      <c r="EK18" s="20">
        <v>89.945773880626177</v>
      </c>
      <c r="EL18" s="21">
        <v>0.93412710350109851</v>
      </c>
      <c r="EM18" s="20">
        <v>3.0634047735794185</v>
      </c>
      <c r="EN18" s="21">
        <v>3.1814829141311729E-2</v>
      </c>
      <c r="EO18" s="20">
        <v>3.279402999736742</v>
      </c>
      <c r="EP18" s="21">
        <v>3.4058067357589678E-2</v>
      </c>
      <c r="EQ18" s="20">
        <v>64.478335324397975</v>
      </c>
      <c r="ER18" s="21">
        <v>0.28545221196421339</v>
      </c>
      <c r="ES18" s="20">
        <v>69.833204416468163</v>
      </c>
      <c r="ET18" s="21">
        <v>0.30915876734316167</v>
      </c>
      <c r="EU18" s="20">
        <v>91.569825412056545</v>
      </c>
      <c r="EV18" s="21">
        <v>0.40538902069262495</v>
      </c>
      <c r="EW18" s="20">
        <v>71.486805341425452</v>
      </c>
      <c r="EX18" s="21">
        <v>0.31901979056613378</v>
      </c>
      <c r="EY18" s="20">
        <v>80.271190842039687</v>
      </c>
      <c r="EZ18" s="21">
        <v>0.35822133005686541</v>
      </c>
      <c r="FA18" s="20">
        <v>72.324670332504596</v>
      </c>
      <c r="FB18" s="21">
        <v>0.32275887937700093</v>
      </c>
      <c r="FC18" s="20">
        <v>195.79234281905275</v>
      </c>
      <c r="FD18" s="21">
        <v>0.35840195903097105</v>
      </c>
      <c r="FE18" s="20">
        <v>167.26534510423301</v>
      </c>
      <c r="FF18" s="21">
        <v>0.30618269591243141</v>
      </c>
      <c r="FG18" s="20">
        <v>183.23492539954907</v>
      </c>
      <c r="FH18" s="21">
        <v>0.33541534505659759</v>
      </c>
      <c r="FI18" s="20">
        <v>88.178931950609538</v>
      </c>
      <c r="FJ18" s="21">
        <v>0.91539738711600482</v>
      </c>
      <c r="FK18" s="20">
        <v>4.0164811964452127</v>
      </c>
      <c r="FL18" s="21">
        <v>4.1695633087117448E-2</v>
      </c>
      <c r="FM18" s="20">
        <v>4.1331685068875821</v>
      </c>
      <c r="FN18" s="21">
        <v>4.2906979796877645E-2</v>
      </c>
      <c r="FO18" s="20">
        <v>53.047058243835366</v>
      </c>
      <c r="FP18" s="21">
        <v>0.23484477441475646</v>
      </c>
      <c r="FQ18" s="20">
        <v>73.674797749801499</v>
      </c>
      <c r="FR18" s="21">
        <v>0.32616589553513337</v>
      </c>
      <c r="FS18" s="20">
        <v>99.159509159285847</v>
      </c>
      <c r="FT18" s="21">
        <v>0.4389893300501102</v>
      </c>
      <c r="FU18" s="20">
        <v>54.566352624607831</v>
      </c>
      <c r="FV18" s="21">
        <v>0.24350992190964058</v>
      </c>
      <c r="FW18" s="20">
        <v>89.574066157986309</v>
      </c>
      <c r="FX18" s="21">
        <v>0.39973670231027264</v>
      </c>
      <c r="FY18" s="20">
        <v>79.942247733375638</v>
      </c>
      <c r="FZ18" s="21">
        <v>0.35675337578008681</v>
      </c>
    </row>
    <row r="19" spans="1:182" ht="15.75" thickBot="1" x14ac:dyDescent="0.3">
      <c r="A19" s="1" t="s">
        <v>20</v>
      </c>
      <c r="B19" s="1">
        <v>438.7700000000001</v>
      </c>
      <c r="C19" s="1">
        <v>376.08000000000004</v>
      </c>
      <c r="D19" s="1">
        <v>64.920000000000044</v>
      </c>
      <c r="E19" s="1">
        <v>123.19999999999996</v>
      </c>
      <c r="F19" s="1">
        <v>187.96</v>
      </c>
      <c r="G19" s="1">
        <v>62.69000000000004</v>
      </c>
      <c r="H19" s="2">
        <v>438.84595680424513</v>
      </c>
      <c r="I19" s="2">
        <v>390.69347680424517</v>
      </c>
      <c r="J19" s="2">
        <v>75.632537142857117</v>
      </c>
      <c r="K19" s="2">
        <v>136.23699001661339</v>
      </c>
      <c r="L19" s="2">
        <v>178.82394964477467</v>
      </c>
      <c r="M19" s="2">
        <v>48.152479999999997</v>
      </c>
      <c r="N19" s="2">
        <v>438.25064501718003</v>
      </c>
      <c r="O19" s="2">
        <v>391.69934933707958</v>
      </c>
      <c r="P19" s="2">
        <v>73.751160183082916</v>
      </c>
      <c r="Q19" s="2">
        <v>136.5989270928599</v>
      </c>
      <c r="R19" s="2">
        <v>181.34926206113676</v>
      </c>
      <c r="S19" s="2">
        <v>46.551295680100466</v>
      </c>
      <c r="T19" s="7"/>
      <c r="U19" s="2">
        <v>381.89630094140722</v>
      </c>
      <c r="V19" s="8">
        <v>82.608204528979186</v>
      </c>
      <c r="W19" s="8">
        <v>140.24414059570722</v>
      </c>
      <c r="X19" s="8">
        <v>159.04395581672082</v>
      </c>
      <c r="Y19" s="7"/>
      <c r="Z19" s="7"/>
      <c r="AA19" s="2">
        <v>377.68630094140724</v>
      </c>
      <c r="AB19" s="8">
        <v>78.398204528979178</v>
      </c>
      <c r="AC19" s="8">
        <v>140.24414059570722</v>
      </c>
      <c r="AD19" s="8">
        <v>159.04395581672082</v>
      </c>
      <c r="AE19" s="2"/>
      <c r="AF19" s="7"/>
      <c r="AG19" s="2">
        <v>375.23630094140731</v>
      </c>
      <c r="AH19" s="8">
        <v>75.948204528979176</v>
      </c>
      <c r="AI19" s="8">
        <v>140.24414059570728</v>
      </c>
      <c r="AJ19" s="8">
        <v>159.04395581672085</v>
      </c>
      <c r="AK19" s="2"/>
      <c r="AL19" s="1" t="s">
        <v>19</v>
      </c>
      <c r="AM19" s="20">
        <v>336.34000000000015</v>
      </c>
      <c r="AN19" s="21">
        <v>0.49137313912548031</v>
      </c>
      <c r="AO19" s="20">
        <v>95.180000000000021</v>
      </c>
      <c r="AP19" s="21">
        <v>0.13905243319843968</v>
      </c>
      <c r="AQ19" s="20">
        <v>252.97000000000003</v>
      </c>
      <c r="AR19" s="21">
        <v>0.3695744276760799</v>
      </c>
      <c r="AS19" s="20">
        <v>188.66000000000008</v>
      </c>
      <c r="AT19" s="21">
        <v>0.74981121577043852</v>
      </c>
      <c r="AU19" s="20">
        <v>48.88000000000001</v>
      </c>
      <c r="AV19" s="21">
        <v>0.19426890823099238</v>
      </c>
      <c r="AW19" s="20">
        <v>14.069999999999995</v>
      </c>
      <c r="AX19" s="21">
        <v>5.591987599856918E-2</v>
      </c>
      <c r="AY19" s="20">
        <v>80.370000000000118</v>
      </c>
      <c r="AZ19" s="21">
        <v>0.48901699999999998</v>
      </c>
      <c r="BA19" s="20">
        <v>13.200000000000001</v>
      </c>
      <c r="BB19" s="20">
        <v>8.0315999999999999E-2</v>
      </c>
      <c r="BC19" s="20">
        <v>70.779999999999959</v>
      </c>
      <c r="BD19" s="20">
        <v>0.43066599999999999</v>
      </c>
      <c r="BE19" s="20">
        <v>67.30999999999996</v>
      </c>
      <c r="BF19" s="21">
        <v>0.25066100000000002</v>
      </c>
      <c r="BG19" s="20">
        <v>33.100000000000009</v>
      </c>
      <c r="BH19" s="20">
        <v>0.123264</v>
      </c>
      <c r="BI19" s="20">
        <v>168.12000000000006</v>
      </c>
      <c r="BJ19" s="21">
        <v>0.62607500000000005</v>
      </c>
      <c r="BK19" s="20">
        <v>265.46101072285711</v>
      </c>
      <c r="BL19" s="21">
        <v>0.44662970996675205</v>
      </c>
      <c r="BM19" s="20">
        <v>66.128587075103809</v>
      </c>
      <c r="BN19" s="21">
        <v>0.11125924513524674</v>
      </c>
      <c r="BO19" s="20">
        <v>262.775274934349</v>
      </c>
      <c r="BP19" s="21">
        <v>0.44211104489800107</v>
      </c>
      <c r="BQ19" s="20">
        <v>108.22259</v>
      </c>
      <c r="BR19" s="21">
        <v>0.72856524333823736</v>
      </c>
      <c r="BS19" s="20">
        <v>27.893406571428578</v>
      </c>
      <c r="BT19" s="21">
        <v>0.18778118825510692</v>
      </c>
      <c r="BU19" s="20">
        <v>12.426074285714286</v>
      </c>
      <c r="BV19" s="21">
        <v>8.365356840665561E-2</v>
      </c>
      <c r="BW19" s="20">
        <v>110.60249392488002</v>
      </c>
      <c r="BX19" s="21">
        <v>0.53144097490751274</v>
      </c>
      <c r="BY19" s="20">
        <v>13.539788049840409</v>
      </c>
      <c r="BZ19" s="21">
        <v>6.5058190877101268E-2</v>
      </c>
      <c r="CA19" s="20">
        <v>83.975833012796826</v>
      </c>
      <c r="CB19" s="21">
        <v>0.40350083421538591</v>
      </c>
      <c r="CC19" s="20">
        <v>46.635926797977106</v>
      </c>
      <c r="CD19" s="21">
        <v>0.19619271041138278</v>
      </c>
      <c r="CE19" s="20">
        <v>24.695392453834813</v>
      </c>
      <c r="CF19" s="21">
        <v>0.10389106238156334</v>
      </c>
      <c r="CG19" s="20">
        <v>166.37336763583792</v>
      </c>
      <c r="CH19" s="21">
        <v>0.69991622720705382</v>
      </c>
      <c r="CI19" s="20">
        <v>210.44011385239224</v>
      </c>
      <c r="CJ19" s="21">
        <v>0.35921543464498451</v>
      </c>
      <c r="CK19" s="20">
        <v>66.553810190562729</v>
      </c>
      <c r="CL19" s="21">
        <v>0.11360550713088782</v>
      </c>
      <c r="CM19" s="20">
        <v>308.83868100747077</v>
      </c>
      <c r="CN19" s="21">
        <v>0.52717905822412769</v>
      </c>
      <c r="CO19" s="20">
        <v>102.19140040914303</v>
      </c>
      <c r="CP19" s="21">
        <v>0.74339061620780134</v>
      </c>
      <c r="CQ19" s="20">
        <v>23.0942175754762</v>
      </c>
      <c r="CR19" s="21">
        <v>0.16799872166869992</v>
      </c>
      <c r="CS19" s="20">
        <v>12.181008821142468</v>
      </c>
      <c r="CT19" s="21">
        <v>8.8610662123498926E-2</v>
      </c>
      <c r="CU19" s="20">
        <v>73.976091983635001</v>
      </c>
      <c r="CV19" s="21">
        <v>0.35483284450952057</v>
      </c>
      <c r="CW19" s="20">
        <v>19.793244721435293</v>
      </c>
      <c r="CX19" s="21">
        <v>9.494004263071415E-2</v>
      </c>
      <c r="CY19" s="20">
        <v>114.71218671729189</v>
      </c>
      <c r="CZ19" s="21">
        <v>0.55022711285976544</v>
      </c>
      <c r="DA19" s="20">
        <v>34.272621459614228</v>
      </c>
      <c r="DB19" s="21">
        <v>0.14287137315755705</v>
      </c>
      <c r="DC19" s="20">
        <v>23.666347893651238</v>
      </c>
      <c r="DD19" s="21">
        <v>9.8657280277633874E-2</v>
      </c>
      <c r="DE19" s="20">
        <v>181.94548546903641</v>
      </c>
      <c r="DF19" s="21">
        <v>0.75847134656480908</v>
      </c>
      <c r="DG19" s="20">
        <v>359.30718411104789</v>
      </c>
      <c r="DH19" s="21">
        <v>0.52427627134673693</v>
      </c>
      <c r="DI19" s="20">
        <v>196.36485215963387</v>
      </c>
      <c r="DJ19" s="21">
        <v>0.28652205429321009</v>
      </c>
      <c r="DK19" s="20">
        <v>129.66736157785337</v>
      </c>
      <c r="DL19" s="21">
        <v>0.18920167436005303</v>
      </c>
      <c r="DM19" s="20">
        <v>144.60732827131389</v>
      </c>
      <c r="DN19" s="21">
        <v>0.60441123353133974</v>
      </c>
      <c r="DO19" s="20">
        <v>77.910046175471024</v>
      </c>
      <c r="DP19" s="21">
        <v>0.3256384560611606</v>
      </c>
      <c r="DQ19" s="20">
        <v>16.735836362070383</v>
      </c>
      <c r="DR19" s="21">
        <v>6.9950310407499675E-2</v>
      </c>
      <c r="DS19" s="20">
        <v>106.78698252041781</v>
      </c>
      <c r="DT19" s="21">
        <v>0.4746011463377211</v>
      </c>
      <c r="DU19" s="20">
        <v>50.142963413371824</v>
      </c>
      <c r="DV19" s="21">
        <v>0.22285401605206406</v>
      </c>
      <c r="DW19" s="20">
        <v>68.07368784258</v>
      </c>
      <c r="DX19" s="21">
        <v>0.30254483761021483</v>
      </c>
      <c r="DY19" s="20">
        <v>107.9128733193162</v>
      </c>
      <c r="DZ19" s="21">
        <v>0.48811121332940077</v>
      </c>
      <c r="EA19" s="20">
        <v>68.311842570791001</v>
      </c>
      <c r="EB19" s="21">
        <v>0.30898793940303071</v>
      </c>
      <c r="EC19" s="20">
        <v>44.857837373202976</v>
      </c>
      <c r="ED19" s="21">
        <v>0.20290084726756849</v>
      </c>
      <c r="EE19" s="20">
        <v>382.97861292960687</v>
      </c>
      <c r="EF19" s="21">
        <v>0.56945019407793518</v>
      </c>
      <c r="EG19" s="20">
        <v>161.58824062317424</v>
      </c>
      <c r="EH19" s="21">
        <v>0.24026525731997386</v>
      </c>
      <c r="EI19" s="20">
        <v>127.97416392765595</v>
      </c>
      <c r="EJ19" s="21">
        <v>0.19028454860209099</v>
      </c>
      <c r="EK19" s="20">
        <v>168.1344531657422</v>
      </c>
      <c r="EL19" s="21">
        <v>0.7424635316389413</v>
      </c>
      <c r="EM19" s="20">
        <v>37.97144663027607</v>
      </c>
      <c r="EN19" s="21">
        <v>0.16767779497735102</v>
      </c>
      <c r="EO19" s="20">
        <v>20.348930644738928</v>
      </c>
      <c r="EP19" s="21">
        <v>8.9858673383707788E-2</v>
      </c>
      <c r="EQ19" s="20">
        <v>104.85740516761169</v>
      </c>
      <c r="ER19" s="21">
        <v>0.46602538549145872</v>
      </c>
      <c r="ES19" s="20">
        <v>57.172294081746649</v>
      </c>
      <c r="ET19" s="21">
        <v>0.25409498114403783</v>
      </c>
      <c r="EU19" s="20">
        <v>62.973934527011352</v>
      </c>
      <c r="EV19" s="21">
        <v>0.27987963336450344</v>
      </c>
      <c r="EW19" s="20">
        <v>109.98675459625299</v>
      </c>
      <c r="EX19" s="21">
        <v>0.49749178744673866</v>
      </c>
      <c r="EY19" s="20">
        <v>66.444499911151524</v>
      </c>
      <c r="EZ19" s="21">
        <v>0.30054158019432614</v>
      </c>
      <c r="FA19" s="20">
        <v>44.651298755905678</v>
      </c>
      <c r="FB19" s="21">
        <v>0.20196663235893519</v>
      </c>
      <c r="FC19" s="20">
        <v>323.31670332685292</v>
      </c>
      <c r="FD19" s="21">
        <v>0.47975843702158816</v>
      </c>
      <c r="FE19" s="20">
        <v>185.20060761604375</v>
      </c>
      <c r="FF19" s="21">
        <v>0.27481275520583992</v>
      </c>
      <c r="FG19" s="20">
        <v>165.39830653754024</v>
      </c>
      <c r="FH19" s="21">
        <v>0.24542880777257187</v>
      </c>
      <c r="FI19" s="20">
        <v>161.99451018757856</v>
      </c>
      <c r="FJ19" s="21">
        <v>0.71103417093298771</v>
      </c>
      <c r="FK19" s="20">
        <v>40.917975266480639</v>
      </c>
      <c r="FL19" s="21">
        <v>0.17959916410852197</v>
      </c>
      <c r="FM19" s="20">
        <v>24.916944986697942</v>
      </c>
      <c r="FN19" s="21">
        <v>0.10936666495849022</v>
      </c>
      <c r="FO19" s="20">
        <v>74.395828569419308</v>
      </c>
      <c r="FP19" s="21">
        <v>0.33064278705543515</v>
      </c>
      <c r="FQ19" s="20">
        <v>66.81429077174495</v>
      </c>
      <c r="FR19" s="21">
        <v>0.29694760769131157</v>
      </c>
      <c r="FS19" s="20">
        <v>83.793514435205367</v>
      </c>
      <c r="FT19" s="21">
        <v>0.37240960525325323</v>
      </c>
      <c r="FU19" s="20">
        <v>86.926364569855068</v>
      </c>
      <c r="FV19" s="21">
        <v>0.39318509437660348</v>
      </c>
      <c r="FW19" s="20">
        <v>77.468341577818165</v>
      </c>
      <c r="FX19" s="21">
        <v>0.35040459065783031</v>
      </c>
      <c r="FY19" s="20">
        <v>56.687847115636934</v>
      </c>
      <c r="FZ19" s="21">
        <v>0.25641031496556627</v>
      </c>
    </row>
    <row r="20" spans="1:182" ht="15.75" thickBot="1" x14ac:dyDescent="0.3">
      <c r="A20" s="1" t="s">
        <v>21</v>
      </c>
      <c r="B20" s="1">
        <v>281.68000000000006</v>
      </c>
      <c r="C20" s="1">
        <v>260.52000000000004</v>
      </c>
      <c r="D20" s="1">
        <v>53.17</v>
      </c>
      <c r="E20" s="1">
        <v>69.3</v>
      </c>
      <c r="F20" s="1">
        <v>138.05000000000004</v>
      </c>
      <c r="G20" s="1">
        <v>21.160000000000011</v>
      </c>
      <c r="H20" s="2">
        <v>281.98275969087535</v>
      </c>
      <c r="I20" s="2">
        <v>260.63124969087534</v>
      </c>
      <c r="J20" s="2">
        <v>52.80128000000002</v>
      </c>
      <c r="K20" s="2">
        <v>84.559445795981276</v>
      </c>
      <c r="L20" s="2">
        <v>123.27052389489404</v>
      </c>
      <c r="M20" s="2">
        <v>21.351509999999998</v>
      </c>
      <c r="N20" s="2">
        <v>276.99407746971343</v>
      </c>
      <c r="O20" s="2">
        <v>256.42150774169795</v>
      </c>
      <c r="P20" s="2">
        <v>48.382174735817514</v>
      </c>
      <c r="Q20" s="2">
        <v>84.559445795981318</v>
      </c>
      <c r="R20" s="2">
        <v>123.4798872098991</v>
      </c>
      <c r="S20" s="2">
        <v>20.572569728015459</v>
      </c>
      <c r="T20" s="9"/>
      <c r="U20" s="2">
        <v>257.20052750223061</v>
      </c>
      <c r="V20" s="8">
        <v>45.529773709074973</v>
      </c>
      <c r="W20" s="8">
        <v>89.769839796050491</v>
      </c>
      <c r="X20" s="8">
        <v>121.90091399710514</v>
      </c>
      <c r="Y20" s="9"/>
      <c r="Z20" s="9"/>
      <c r="AA20" s="2">
        <v>256.32092423024693</v>
      </c>
      <c r="AB20" s="8">
        <v>44.650170437091319</v>
      </c>
      <c r="AC20" s="8">
        <v>89.769839796050476</v>
      </c>
      <c r="AD20" s="8">
        <v>121.90091399710514</v>
      </c>
      <c r="AE20" s="2"/>
      <c r="AF20" s="9"/>
      <c r="AG20" s="2">
        <v>257.84237423024695</v>
      </c>
      <c r="AH20" s="8">
        <v>46.171620437091335</v>
      </c>
      <c r="AI20" s="8">
        <v>89.769839796050491</v>
      </c>
      <c r="AJ20" s="8">
        <v>121.90091399710515</v>
      </c>
      <c r="AK20" s="2"/>
      <c r="AL20" s="1" t="s">
        <v>20</v>
      </c>
      <c r="AM20" s="20">
        <v>213.20000000000013</v>
      </c>
      <c r="AN20" s="21">
        <v>0.48590377646603022</v>
      </c>
      <c r="AO20" s="20">
        <v>97.719999999999942</v>
      </c>
      <c r="AP20" s="21">
        <v>0.22271349454155917</v>
      </c>
      <c r="AQ20" s="20">
        <v>127.85</v>
      </c>
      <c r="AR20" s="21">
        <v>0.29138272899241052</v>
      </c>
      <c r="AS20" s="20">
        <v>91.010000000000076</v>
      </c>
      <c r="AT20" s="21">
        <v>0.71318862158138085</v>
      </c>
      <c r="AU20" s="20">
        <v>23.369999999999997</v>
      </c>
      <c r="AV20" s="21">
        <v>0.1831361178591018</v>
      </c>
      <c r="AW20" s="20">
        <v>13.230000000000004</v>
      </c>
      <c r="AX20" s="21">
        <v>0.10367526055951724</v>
      </c>
      <c r="AY20" s="20">
        <v>48.04</v>
      </c>
      <c r="AZ20" s="21">
        <v>0.38993499999999998</v>
      </c>
      <c r="BA20" s="20">
        <v>26.629999999999992</v>
      </c>
      <c r="BB20" s="20">
        <v>0.21615300000000001</v>
      </c>
      <c r="BC20" s="20">
        <v>48.52999999999998</v>
      </c>
      <c r="BD20" s="20">
        <v>0.39391199999999998</v>
      </c>
      <c r="BE20" s="20">
        <v>74.150000000000063</v>
      </c>
      <c r="BF20" s="21">
        <v>0.39449899999999999</v>
      </c>
      <c r="BG20" s="20">
        <v>47.719999999999949</v>
      </c>
      <c r="BH20" s="20">
        <v>0.253884</v>
      </c>
      <c r="BI20" s="20">
        <v>66.09</v>
      </c>
      <c r="BJ20" s="21">
        <v>0.35161700000000001</v>
      </c>
      <c r="BK20" s="20">
        <v>163.9551813717959</v>
      </c>
      <c r="BL20" s="21">
        <v>0.41965169910923483</v>
      </c>
      <c r="BM20" s="20">
        <v>87.439199932656408</v>
      </c>
      <c r="BN20" s="21">
        <v>0.223805118651795</v>
      </c>
      <c r="BO20" s="20">
        <v>139.29909549979288</v>
      </c>
      <c r="BP20" s="21">
        <v>0.35654318223897025</v>
      </c>
      <c r="BQ20" s="20">
        <v>47.080529999999982</v>
      </c>
      <c r="BR20" s="21">
        <v>0.62249042248936848</v>
      </c>
      <c r="BS20" s="20">
        <v>12.338889999999997</v>
      </c>
      <c r="BT20" s="21">
        <v>0.16314261647330319</v>
      </c>
      <c r="BU20" s="20">
        <v>16.213117142857136</v>
      </c>
      <c r="BV20" s="21">
        <v>0.2143669610373283</v>
      </c>
      <c r="BW20" s="20">
        <v>50.114220136483169</v>
      </c>
      <c r="BX20" s="21">
        <v>0.36784591417038798</v>
      </c>
      <c r="BY20" s="20">
        <v>25.421999125634692</v>
      </c>
      <c r="BZ20" s="21">
        <v>0.18660129765443739</v>
      </c>
      <c r="CA20" s="20">
        <v>60.700770754495537</v>
      </c>
      <c r="CB20" s="21">
        <v>0.44555278817517469</v>
      </c>
      <c r="CC20" s="20">
        <v>66.760431235312751</v>
      </c>
      <c r="CD20" s="21">
        <v>0.37333048155982013</v>
      </c>
      <c r="CE20" s="20">
        <v>49.678310807021724</v>
      </c>
      <c r="CF20" s="21">
        <v>0.27780569048891574</v>
      </c>
      <c r="CG20" s="20">
        <v>62.385207602440204</v>
      </c>
      <c r="CH20" s="21">
        <v>0.34886382795126419</v>
      </c>
      <c r="CI20" s="20">
        <v>144.70163873010114</v>
      </c>
      <c r="CJ20" s="21">
        <v>0.36942016619378437</v>
      </c>
      <c r="CK20" s="20">
        <v>78.234180135632386</v>
      </c>
      <c r="CL20" s="21">
        <v>0.19973017639175963</v>
      </c>
      <c r="CM20" s="20">
        <v>168.76353047134606</v>
      </c>
      <c r="CN20" s="21">
        <v>0.43084965741445597</v>
      </c>
      <c r="CO20" s="20">
        <v>47.263391290868675</v>
      </c>
      <c r="CP20" s="21">
        <v>0.64084946153443667</v>
      </c>
      <c r="CQ20" s="20">
        <v>11.480313480299776</v>
      </c>
      <c r="CR20" s="21">
        <v>0.15566281875160434</v>
      </c>
      <c r="CS20" s="20">
        <v>15.007455411914462</v>
      </c>
      <c r="CT20" s="21">
        <v>0.2034877197139589</v>
      </c>
      <c r="CU20" s="20">
        <v>29.021062266748928</v>
      </c>
      <c r="CV20" s="21">
        <v>0.21245454034218308</v>
      </c>
      <c r="CW20" s="20">
        <v>18.190254806634517</v>
      </c>
      <c r="CX20" s="21">
        <v>0.13316542958107416</v>
      </c>
      <c r="CY20" s="20">
        <v>89.387610019476455</v>
      </c>
      <c r="CZ20" s="21">
        <v>0.65438003007674284</v>
      </c>
      <c r="DA20" s="20">
        <v>68.417185172483528</v>
      </c>
      <c r="DB20" s="21">
        <v>0.37726751349789678</v>
      </c>
      <c r="DC20" s="20">
        <v>48.563611848698095</v>
      </c>
      <c r="DD20" s="21">
        <v>0.26779051260945441</v>
      </c>
      <c r="DE20" s="20">
        <v>64.36846503995514</v>
      </c>
      <c r="DF20" s="21">
        <v>0.35494197389264887</v>
      </c>
      <c r="DG20" s="20">
        <v>157.9030341345894</v>
      </c>
      <c r="DH20" s="21">
        <v>0.41347097037951103</v>
      </c>
      <c r="DI20" s="20">
        <v>113.22088465004177</v>
      </c>
      <c r="DJ20" s="21">
        <v>0.29647023124063404</v>
      </c>
      <c r="DK20" s="20">
        <v>110.77238215677608</v>
      </c>
      <c r="DL20" s="21">
        <v>0.29005879837985504</v>
      </c>
      <c r="DM20" s="20">
        <v>52.331286887613736</v>
      </c>
      <c r="DN20" s="21">
        <v>0.63348776536180229</v>
      </c>
      <c r="DO20" s="20">
        <v>13.907613213332013</v>
      </c>
      <c r="DP20" s="21">
        <v>0.16835631875346213</v>
      </c>
      <c r="DQ20" s="20">
        <v>16.369304428033431</v>
      </c>
      <c r="DR20" s="21">
        <v>0.19815591588473555</v>
      </c>
      <c r="DS20" s="20">
        <v>41.287290333938088</v>
      </c>
      <c r="DT20" s="21">
        <v>0.29439583114534673</v>
      </c>
      <c r="DU20" s="20">
        <v>48.176412145832188</v>
      </c>
      <c r="DV20" s="21">
        <v>0.34351818151685998</v>
      </c>
      <c r="DW20" s="20">
        <v>50.780438115936931</v>
      </c>
      <c r="DX20" s="21">
        <v>0.36208598733779318</v>
      </c>
      <c r="DY20" s="20">
        <v>64.284456913037573</v>
      </c>
      <c r="DZ20" s="21">
        <v>0.40419302062077567</v>
      </c>
      <c r="EA20" s="20">
        <v>51.13685929087756</v>
      </c>
      <c r="EB20" s="21">
        <v>0.32152658067563844</v>
      </c>
      <c r="EC20" s="20">
        <v>43.622639612805713</v>
      </c>
      <c r="ED20" s="21">
        <v>0.27428039870358606</v>
      </c>
      <c r="EE20" s="20">
        <v>167.6639682224515</v>
      </c>
      <c r="EF20" s="21">
        <v>0.44392388022689294</v>
      </c>
      <c r="EG20" s="20">
        <v>111.97757440798878</v>
      </c>
      <c r="EH20" s="21">
        <v>0.2964830181260944</v>
      </c>
      <c r="EI20" s="20">
        <v>98.044758310966984</v>
      </c>
      <c r="EJ20" s="21">
        <v>0.25959310164701277</v>
      </c>
      <c r="EK20" s="20">
        <v>45.409949807339785</v>
      </c>
      <c r="EL20" s="21">
        <v>0.57922180846060589</v>
      </c>
      <c r="EM20" s="20">
        <v>15.596887440529731</v>
      </c>
      <c r="EN20" s="21">
        <v>0.19894444693263968</v>
      </c>
      <c r="EO20" s="20">
        <v>17.391367281109662</v>
      </c>
      <c r="EP20" s="21">
        <v>0.2218337446067544</v>
      </c>
      <c r="EQ20" s="20">
        <v>49.223114823440561</v>
      </c>
      <c r="ER20" s="21">
        <v>0.35098161402222067</v>
      </c>
      <c r="ES20" s="20">
        <v>47.891295910115005</v>
      </c>
      <c r="ET20" s="21">
        <v>0.34148518224497521</v>
      </c>
      <c r="EU20" s="20">
        <v>43.129729862151677</v>
      </c>
      <c r="EV20" s="21">
        <v>0.30753320373280429</v>
      </c>
      <c r="EW20" s="20">
        <v>73.030903591671162</v>
      </c>
      <c r="EX20" s="21">
        <v>0.4591869160738844</v>
      </c>
      <c r="EY20" s="20">
        <v>48.489391057344044</v>
      </c>
      <c r="EZ20" s="21">
        <v>0.30488043892232081</v>
      </c>
      <c r="FA20" s="20">
        <v>37.52366116770564</v>
      </c>
      <c r="FB20" s="21">
        <v>0.23593264500379493</v>
      </c>
      <c r="FC20" s="20">
        <v>142.24659818209508</v>
      </c>
      <c r="FD20" s="21">
        <v>0.3790853865290254</v>
      </c>
      <c r="FE20" s="20">
        <v>126.11170366055639</v>
      </c>
      <c r="FF20" s="21">
        <v>0.3360860965321385</v>
      </c>
      <c r="FG20" s="20">
        <v>106.87799909875582</v>
      </c>
      <c r="FH20" s="21">
        <v>0.2848285169388361</v>
      </c>
      <c r="FI20" s="20">
        <v>30.819389674440927</v>
      </c>
      <c r="FJ20" s="21">
        <v>0.40579484222936868</v>
      </c>
      <c r="FK20" s="20">
        <v>24.840261797983473</v>
      </c>
      <c r="FL20" s="21">
        <v>0.32706845345508201</v>
      </c>
      <c r="FM20" s="20">
        <v>20.288553056554779</v>
      </c>
      <c r="FN20" s="21">
        <v>0.26713670431554937</v>
      </c>
      <c r="FO20" s="20">
        <v>43.237768172757598</v>
      </c>
      <c r="FP20" s="21">
        <v>0.30830356255240982</v>
      </c>
      <c r="FQ20" s="20">
        <v>51.295710874424316</v>
      </c>
      <c r="FR20" s="21">
        <v>0.36576009989820868</v>
      </c>
      <c r="FS20" s="20">
        <v>45.710661548525351</v>
      </c>
      <c r="FT20" s="21">
        <v>0.32593633754938139</v>
      </c>
      <c r="FU20" s="20">
        <v>68.18944033489656</v>
      </c>
      <c r="FV20" s="21">
        <v>0.42874587710504847</v>
      </c>
      <c r="FW20" s="20">
        <v>49.975730988148598</v>
      </c>
      <c r="FX20" s="21">
        <v>0.31422590523175653</v>
      </c>
      <c r="FY20" s="20">
        <v>40.878784493675688</v>
      </c>
      <c r="FZ20" s="21">
        <v>0.25702821766319495</v>
      </c>
    </row>
    <row r="21" spans="1:182" ht="15.75" thickBot="1" x14ac:dyDescent="0.3">
      <c r="A21" s="1" t="s">
        <v>22</v>
      </c>
      <c r="B21" s="1">
        <v>1012.7600000000006</v>
      </c>
      <c r="C21" s="1">
        <v>902.47000000000048</v>
      </c>
      <c r="D21" s="1">
        <v>210.31999999999991</v>
      </c>
      <c r="E21" s="1">
        <v>217.55999999999983</v>
      </c>
      <c r="F21" s="1">
        <v>474.59000000000077</v>
      </c>
      <c r="G21" s="1">
        <v>110.29000000000005</v>
      </c>
      <c r="H21" s="2">
        <v>1012.668490208833</v>
      </c>
      <c r="I21" s="2">
        <v>900.19904020883291</v>
      </c>
      <c r="J21" s="2">
        <v>208.26653685714271</v>
      </c>
      <c r="K21" s="2">
        <v>215.16508699843808</v>
      </c>
      <c r="L21" s="2">
        <v>476.76741635325214</v>
      </c>
      <c r="M21" s="2">
        <v>112.46945000000004</v>
      </c>
      <c r="N21" s="2">
        <v>1012.6413663907367</v>
      </c>
      <c r="O21" s="2">
        <v>901.28612569329232</v>
      </c>
      <c r="P21" s="2">
        <v>207.61169359183461</v>
      </c>
      <c r="Q21" s="2">
        <v>216.90701574820633</v>
      </c>
      <c r="R21" s="2">
        <v>476.76741635325141</v>
      </c>
      <c r="S21" s="2">
        <v>111.35524069744439</v>
      </c>
      <c r="T21" s="9"/>
      <c r="U21" s="2">
        <v>887.85489233101976</v>
      </c>
      <c r="V21" s="8">
        <v>212.65240238870069</v>
      </c>
      <c r="W21" s="8">
        <v>248.56787407127683</v>
      </c>
      <c r="X21" s="8">
        <v>426.63461587104229</v>
      </c>
      <c r="Y21" s="9"/>
      <c r="Z21" s="9"/>
      <c r="AA21" s="2">
        <v>887.85489233101987</v>
      </c>
      <c r="AB21" s="8">
        <v>212.65240238870075</v>
      </c>
      <c r="AC21" s="8">
        <v>248.5678740712768</v>
      </c>
      <c r="AD21" s="8">
        <v>426.63461587104234</v>
      </c>
      <c r="AE21" s="2"/>
      <c r="AF21" s="9"/>
      <c r="AG21" s="2">
        <v>887.85489233101976</v>
      </c>
      <c r="AH21" s="8">
        <v>212.65240238870069</v>
      </c>
      <c r="AI21" s="8">
        <v>248.5678740712768</v>
      </c>
      <c r="AJ21" s="8">
        <v>426.63461587104223</v>
      </c>
      <c r="AK21" s="2"/>
      <c r="AL21" s="1" t="s">
        <v>21</v>
      </c>
      <c r="AM21" s="20">
        <v>138.21000000000004</v>
      </c>
      <c r="AN21" s="21">
        <v>0.49066316387389947</v>
      </c>
      <c r="AO21" s="20">
        <v>64.189999999999984</v>
      </c>
      <c r="AP21" s="21">
        <v>0.22788270377733588</v>
      </c>
      <c r="AQ21" s="20">
        <v>79.28</v>
      </c>
      <c r="AR21" s="21">
        <v>0.28145413234876449</v>
      </c>
      <c r="AS21" s="20">
        <v>44.620000000000005</v>
      </c>
      <c r="AT21" s="21">
        <v>0.6002959773980896</v>
      </c>
      <c r="AU21" s="20">
        <v>20.559999999999995</v>
      </c>
      <c r="AV21" s="21">
        <v>0.27660433203282647</v>
      </c>
      <c r="AW21" s="20">
        <v>9.1499999999999986</v>
      </c>
      <c r="AX21" s="21">
        <v>0.12309969056908378</v>
      </c>
      <c r="AY21" s="20">
        <v>22.570000000000011</v>
      </c>
      <c r="AZ21" s="21">
        <v>0.325685</v>
      </c>
      <c r="BA21" s="20">
        <v>9.2899999999999974</v>
      </c>
      <c r="BB21" s="20">
        <v>0.13405500000000001</v>
      </c>
      <c r="BC21" s="20">
        <v>37.439999999999991</v>
      </c>
      <c r="BD21" s="20">
        <v>0.54025999999999996</v>
      </c>
      <c r="BE21" s="20">
        <v>71.020000000000039</v>
      </c>
      <c r="BF21" s="21">
        <v>0.51445099999999999</v>
      </c>
      <c r="BG21" s="20">
        <v>34.339999999999989</v>
      </c>
      <c r="BH21" s="20">
        <v>0.24875</v>
      </c>
      <c r="BI21" s="20">
        <v>32.690000000000019</v>
      </c>
      <c r="BJ21" s="21">
        <v>0.23679800000000001</v>
      </c>
      <c r="BK21" s="20">
        <v>126.95464098495121</v>
      </c>
      <c r="BL21" s="21">
        <v>0.48710444789535873</v>
      </c>
      <c r="BM21" s="20">
        <v>53.955708298995852</v>
      </c>
      <c r="BN21" s="21">
        <v>0.20701933618087101</v>
      </c>
      <c r="BO21" s="20">
        <v>79.720900406928251</v>
      </c>
      <c r="BP21" s="21">
        <v>0.30587621592377023</v>
      </c>
      <c r="BQ21" s="20">
        <v>36.903180000000013</v>
      </c>
      <c r="BR21" s="21">
        <v>0.69890692043829239</v>
      </c>
      <c r="BS21" s="20">
        <v>11.905900000000003</v>
      </c>
      <c r="BT21" s="21">
        <v>0.22548506399844848</v>
      </c>
      <c r="BU21" s="20">
        <v>3.9922000000000004</v>
      </c>
      <c r="BV21" s="21">
        <v>7.5608015563259051E-2</v>
      </c>
      <c r="BW21" s="20">
        <v>23.402232898329736</v>
      </c>
      <c r="BX21" s="21">
        <v>0.27675480459974749</v>
      </c>
      <c r="BY21" s="20">
        <v>9.0856690419327304</v>
      </c>
      <c r="BZ21" s="21">
        <v>0.10744712144701084</v>
      </c>
      <c r="CA21" s="20">
        <v>52.071543855718801</v>
      </c>
      <c r="CB21" s="21">
        <v>0.6157980739532416</v>
      </c>
      <c r="CC21" s="20">
        <v>66.649228086621463</v>
      </c>
      <c r="CD21" s="21">
        <v>0.54067449363198594</v>
      </c>
      <c r="CE21" s="20">
        <v>32.964139257063117</v>
      </c>
      <c r="CF21" s="21">
        <v>0.26741298905462441</v>
      </c>
      <c r="CG21" s="20">
        <v>23.657156551209447</v>
      </c>
      <c r="CH21" s="21">
        <v>0.19191251731338951</v>
      </c>
      <c r="CI21" s="20">
        <v>119.1697219835347</v>
      </c>
      <c r="CJ21" s="21">
        <v>0.46474152278824593</v>
      </c>
      <c r="CK21" s="20">
        <v>50.183365716602182</v>
      </c>
      <c r="CL21" s="21">
        <v>0.19570653865413498</v>
      </c>
      <c r="CM21" s="20">
        <v>87.068420041561055</v>
      </c>
      <c r="CN21" s="21">
        <v>0.339551938557619</v>
      </c>
      <c r="CO21" s="20">
        <v>38.19121782051748</v>
      </c>
      <c r="CP21" s="21">
        <v>0.78936546422425224</v>
      </c>
      <c r="CQ21" s="20">
        <v>8.3398016011115068</v>
      </c>
      <c r="CR21" s="21">
        <v>0.17237343394854715</v>
      </c>
      <c r="CS21" s="20">
        <v>1.8511553141885324</v>
      </c>
      <c r="CT21" s="21">
        <v>3.826110182720073E-2</v>
      </c>
      <c r="CU21" s="20">
        <v>16.968722623137111</v>
      </c>
      <c r="CV21" s="21">
        <v>0.20067211254054304</v>
      </c>
      <c r="CW21" s="20">
        <v>7.8938689731076295</v>
      </c>
      <c r="CX21" s="21">
        <v>9.3352893917414789E-2</v>
      </c>
      <c r="CY21" s="20">
        <v>59.696854199736578</v>
      </c>
      <c r="CZ21" s="21">
        <v>0.70597499354204218</v>
      </c>
      <c r="DA21" s="20">
        <v>64.009781539880109</v>
      </c>
      <c r="DB21" s="21">
        <v>0.51838224820429368</v>
      </c>
      <c r="DC21" s="20">
        <v>33.949695142383042</v>
      </c>
      <c r="DD21" s="21">
        <v>0.27494109291396707</v>
      </c>
      <c r="DE21" s="20">
        <v>25.520410527635942</v>
      </c>
      <c r="DF21" s="21">
        <v>0.20667665888173914</v>
      </c>
      <c r="DG21" s="20">
        <v>94.23497998034307</v>
      </c>
      <c r="DH21" s="21">
        <v>0.36638719560762101</v>
      </c>
      <c r="DI21" s="20">
        <v>92.968309062897688</v>
      </c>
      <c r="DJ21" s="21">
        <v>0.36146235766212187</v>
      </c>
      <c r="DK21" s="20">
        <v>69.997238458989855</v>
      </c>
      <c r="DL21" s="21">
        <v>0.27215044673025718</v>
      </c>
      <c r="DM21" s="20">
        <v>24.207052542483069</v>
      </c>
      <c r="DN21" s="21">
        <v>0.5316752219582882</v>
      </c>
      <c r="DO21" s="20">
        <v>16.016341148360802</v>
      </c>
      <c r="DP21" s="21">
        <v>0.35177730622387066</v>
      </c>
      <c r="DQ21" s="20">
        <v>5.3063800182311009</v>
      </c>
      <c r="DR21" s="21">
        <v>0.11654747181784116</v>
      </c>
      <c r="DS21" s="20">
        <v>26.930274872445452</v>
      </c>
      <c r="DT21" s="21">
        <v>0.29999245775227812</v>
      </c>
      <c r="DU21" s="20">
        <v>31.497961608887021</v>
      </c>
      <c r="DV21" s="21">
        <v>0.35087465545719737</v>
      </c>
      <c r="DW21" s="20">
        <v>31.341603314718018</v>
      </c>
      <c r="DX21" s="21">
        <v>0.34913288679052451</v>
      </c>
      <c r="DY21" s="20">
        <v>43.097652565414542</v>
      </c>
      <c r="DZ21" s="21">
        <v>0.35354659085196039</v>
      </c>
      <c r="EA21" s="20">
        <v>45.45400630564987</v>
      </c>
      <c r="EB21" s="21">
        <v>0.37287666527856628</v>
      </c>
      <c r="EC21" s="20">
        <v>33.349255126040738</v>
      </c>
      <c r="ED21" s="21">
        <v>0.27357674386947339</v>
      </c>
      <c r="EE21" s="20">
        <v>111.63296644548215</v>
      </c>
      <c r="EF21" s="21">
        <v>0.4355203024518004</v>
      </c>
      <c r="EG21" s="20">
        <v>83.499402967432587</v>
      </c>
      <c r="EH21" s="21">
        <v>0.32576116529771515</v>
      </c>
      <c r="EI21" s="20">
        <v>61.188554817332204</v>
      </c>
      <c r="EJ21" s="21">
        <v>0.23871853225048453</v>
      </c>
      <c r="EK21" s="20">
        <v>30.980078126273057</v>
      </c>
      <c r="EL21" s="21">
        <v>0.69384008667831676</v>
      </c>
      <c r="EM21" s="20">
        <v>4.9557425805009849</v>
      </c>
      <c r="EN21" s="21">
        <v>0.11099045159263721</v>
      </c>
      <c r="EO21" s="20">
        <v>8.7143497303172843</v>
      </c>
      <c r="EP21" s="21">
        <v>0.1951694617290462</v>
      </c>
      <c r="EQ21" s="20">
        <v>32.515779187210399</v>
      </c>
      <c r="ER21" s="21">
        <v>0.36221273493506856</v>
      </c>
      <c r="ES21" s="20">
        <v>33.160683976215481</v>
      </c>
      <c r="ET21" s="21">
        <v>0.36939671555116688</v>
      </c>
      <c r="EU21" s="20">
        <v>24.093376632624597</v>
      </c>
      <c r="EV21" s="21">
        <v>0.26839054951376456</v>
      </c>
      <c r="EW21" s="20">
        <v>48.137109131998699</v>
      </c>
      <c r="EX21" s="21">
        <v>0.39488718791018945</v>
      </c>
      <c r="EY21" s="20">
        <v>45.382976410716118</v>
      </c>
      <c r="EZ21" s="21">
        <v>0.37229397977929729</v>
      </c>
      <c r="FA21" s="20">
        <v>28.380828454390322</v>
      </c>
      <c r="FB21" s="21">
        <v>0.23281883231051329</v>
      </c>
      <c r="FC21" s="20">
        <v>100.78191397851654</v>
      </c>
      <c r="FD21" s="21">
        <v>0.39086637438623939</v>
      </c>
      <c r="FE21" s="20">
        <v>90.699001573938844</v>
      </c>
      <c r="FF21" s="21">
        <v>0.35176142728559756</v>
      </c>
      <c r="FG21" s="20">
        <v>66.36145867779156</v>
      </c>
      <c r="FH21" s="21">
        <v>0.25737219832816305</v>
      </c>
      <c r="FI21" s="20">
        <v>25.984922337342717</v>
      </c>
      <c r="FJ21" s="21">
        <v>0.56278991491639496</v>
      </c>
      <c r="FK21" s="20">
        <v>9.524811178162814</v>
      </c>
      <c r="FL21" s="21">
        <v>0.20629146406373877</v>
      </c>
      <c r="FM21" s="20">
        <v>10.661886921585801</v>
      </c>
      <c r="FN21" s="21">
        <v>0.23091862101986615</v>
      </c>
      <c r="FO21" s="20">
        <v>30.111909181504593</v>
      </c>
      <c r="FP21" s="21">
        <v>0.33543458749526917</v>
      </c>
      <c r="FQ21" s="20">
        <v>33.568850642882147</v>
      </c>
      <c r="FR21" s="21">
        <v>0.37394352846287515</v>
      </c>
      <c r="FS21" s="20">
        <v>26.089079971663743</v>
      </c>
      <c r="FT21" s="21">
        <v>0.29062188404185563</v>
      </c>
      <c r="FU21" s="20">
        <v>44.685082459669239</v>
      </c>
      <c r="FV21" s="21">
        <v>0.36656888775034452</v>
      </c>
      <c r="FW21" s="20">
        <v>47.605339752893883</v>
      </c>
      <c r="FX21" s="21">
        <v>0.39052487952653409</v>
      </c>
      <c r="FY21" s="20">
        <v>29.610491784542024</v>
      </c>
      <c r="FZ21" s="21">
        <v>0.24290623272312134</v>
      </c>
    </row>
    <row r="22" spans="1:182" ht="15.75" thickBot="1" x14ac:dyDescent="0.3">
      <c r="A22" s="1" t="s">
        <v>23</v>
      </c>
      <c r="B22" s="1">
        <v>68.91</v>
      </c>
      <c r="C22" s="1">
        <v>67.39</v>
      </c>
      <c r="D22" s="1">
        <v>11.7</v>
      </c>
      <c r="E22" s="1">
        <v>17.339999999999996</v>
      </c>
      <c r="F22" s="1">
        <v>38.350000000000009</v>
      </c>
      <c r="G22" s="1">
        <v>1.5199999999999996</v>
      </c>
      <c r="H22" s="2">
        <v>69.370734626997773</v>
      </c>
      <c r="I22" s="2">
        <v>68.106794626997768</v>
      </c>
      <c r="J22" s="2">
        <v>12.210343714285717</v>
      </c>
      <c r="K22" s="2">
        <v>32.238746354390756</v>
      </c>
      <c r="L22" s="2">
        <v>23.657704558321299</v>
      </c>
      <c r="M22" s="2">
        <v>1.2639400000000001</v>
      </c>
      <c r="N22" s="2">
        <v>58.71635304382788</v>
      </c>
      <c r="O22" s="2">
        <v>57.616110937126912</v>
      </c>
      <c r="P22" s="2">
        <v>1.7196600244148774</v>
      </c>
      <c r="Q22" s="2">
        <v>32.238746354390734</v>
      </c>
      <c r="R22" s="2">
        <v>23.657704558321299</v>
      </c>
      <c r="S22" s="2">
        <v>1.1002421067009684</v>
      </c>
      <c r="T22" s="9"/>
      <c r="U22" s="2">
        <v>75.2849637335474</v>
      </c>
      <c r="V22" s="8">
        <v>11.489782636862742</v>
      </c>
      <c r="W22" s="8">
        <v>38.422326582471101</v>
      </c>
      <c r="X22" s="8">
        <v>25.372854514213561</v>
      </c>
      <c r="Y22" s="9"/>
      <c r="Z22" s="9"/>
      <c r="AA22" s="2">
        <v>74.158821606758039</v>
      </c>
      <c r="AB22" s="8">
        <v>10.363640510073377</v>
      </c>
      <c r="AC22" s="8">
        <v>38.422326582471101</v>
      </c>
      <c r="AD22" s="8">
        <v>25.372854514213557</v>
      </c>
      <c r="AE22" s="2"/>
      <c r="AF22" s="9"/>
      <c r="AG22" s="2">
        <v>74.08022160675803</v>
      </c>
      <c r="AH22" s="8">
        <v>10.285040510073376</v>
      </c>
      <c r="AI22" s="8">
        <v>38.422326582471101</v>
      </c>
      <c r="AJ22" s="8">
        <v>25.372854514213557</v>
      </c>
      <c r="AK22" s="2"/>
      <c r="AL22" s="1" t="s">
        <v>22</v>
      </c>
      <c r="AM22" s="20">
        <v>472.81999999999988</v>
      </c>
      <c r="AN22" s="21">
        <v>0.46686283028555586</v>
      </c>
      <c r="AO22" s="20">
        <v>196.19000000000005</v>
      </c>
      <c r="AP22" s="21">
        <v>0.19371815632528924</v>
      </c>
      <c r="AQ22" s="20">
        <v>343.75000000000068</v>
      </c>
      <c r="AR22" s="21">
        <v>0.33941901338915481</v>
      </c>
      <c r="AS22" s="20">
        <v>255.09999999999997</v>
      </c>
      <c r="AT22" s="21">
        <v>0.79567075262780329</v>
      </c>
      <c r="AU22" s="20">
        <v>41.080000000000005</v>
      </c>
      <c r="AV22" s="21">
        <v>0.1281307507563707</v>
      </c>
      <c r="AW22" s="20">
        <v>24.430000000000007</v>
      </c>
      <c r="AX22" s="21">
        <v>7.6198496615826117E-2</v>
      </c>
      <c r="AY22" s="20">
        <v>124.05999999999987</v>
      </c>
      <c r="AZ22" s="21">
        <v>0.57023299999999999</v>
      </c>
      <c r="BA22" s="20">
        <v>35.989999999999988</v>
      </c>
      <c r="BB22" s="20">
        <v>0.16542599999999999</v>
      </c>
      <c r="BC22" s="20">
        <v>57.509999999999977</v>
      </c>
      <c r="BD22" s="20">
        <v>0.26434099999999999</v>
      </c>
      <c r="BE22" s="20">
        <v>93.660000000000011</v>
      </c>
      <c r="BF22" s="21">
        <v>0.197349</v>
      </c>
      <c r="BG22" s="20">
        <v>119.12000000000006</v>
      </c>
      <c r="BH22" s="20">
        <v>0.250996</v>
      </c>
      <c r="BI22" s="20">
        <v>261.81000000000068</v>
      </c>
      <c r="BJ22" s="21">
        <v>0.55165500000000001</v>
      </c>
      <c r="BK22" s="20">
        <v>358.65479419268843</v>
      </c>
      <c r="BL22" s="21">
        <v>0.39841721460787805</v>
      </c>
      <c r="BM22" s="20">
        <v>188.49308206323394</v>
      </c>
      <c r="BN22" s="21">
        <v>0.20939044993816736</v>
      </c>
      <c r="BO22" s="20">
        <v>353.05116395291054</v>
      </c>
      <c r="BP22" s="21">
        <v>0.3921923354539546</v>
      </c>
      <c r="BQ22" s="20">
        <v>144.08127999999988</v>
      </c>
      <c r="BR22" s="21">
        <v>0.69181195488370872</v>
      </c>
      <c r="BS22" s="20">
        <v>42.415800000000004</v>
      </c>
      <c r="BT22" s="21">
        <v>0.20366113846265416</v>
      </c>
      <c r="BU22" s="20">
        <v>21.769456857142853</v>
      </c>
      <c r="BV22" s="21">
        <v>0.10452690665363723</v>
      </c>
      <c r="BW22" s="20">
        <v>126.50037944700446</v>
      </c>
      <c r="BX22" s="21">
        <v>0.58792242371515757</v>
      </c>
      <c r="BY22" s="20">
        <v>30.150268853008406</v>
      </c>
      <c r="BZ22" s="21">
        <v>0.14012621319567181</v>
      </c>
      <c r="CA22" s="20">
        <v>58.514438698425202</v>
      </c>
      <c r="CB22" s="21">
        <v>0.27195136308917056</v>
      </c>
      <c r="CC22" s="20">
        <v>88.073134745684101</v>
      </c>
      <c r="CD22" s="21">
        <v>0.18472976911750175</v>
      </c>
      <c r="CE22" s="20">
        <v>115.92701321022554</v>
      </c>
      <c r="CF22" s="21">
        <v>0.24315213085856421</v>
      </c>
      <c r="CG22" s="20">
        <v>272.76726839734249</v>
      </c>
      <c r="CH22" s="21">
        <v>0.57211810002393404</v>
      </c>
      <c r="CI22" s="20">
        <v>259.2718375413811</v>
      </c>
      <c r="CJ22" s="21">
        <v>0.28766873265905718</v>
      </c>
      <c r="CK22" s="20">
        <v>154.95051947375961</v>
      </c>
      <c r="CL22" s="21">
        <v>0.17192156303811701</v>
      </c>
      <c r="CM22" s="20">
        <v>487.06376867815163</v>
      </c>
      <c r="CN22" s="21">
        <v>0.54040970430282587</v>
      </c>
      <c r="CO22" s="20">
        <v>154.43111960895311</v>
      </c>
      <c r="CP22" s="21">
        <v>0.74384596039452999</v>
      </c>
      <c r="CQ22" s="20">
        <v>34.015109018019267</v>
      </c>
      <c r="CR22" s="21">
        <v>0.16384004402417285</v>
      </c>
      <c r="CS22" s="20">
        <v>19.165464964862213</v>
      </c>
      <c r="CT22" s="21">
        <v>9.2313995581297034E-2</v>
      </c>
      <c r="CU22" s="20">
        <v>63.290386625698765</v>
      </c>
      <c r="CV22" s="21">
        <v>0.29178579774094804</v>
      </c>
      <c r="CW22" s="20">
        <v>26.818499631292699</v>
      </c>
      <c r="CX22" s="21">
        <v>0.12364053573271509</v>
      </c>
      <c r="CY22" s="20">
        <v>126.79812949121485</v>
      </c>
      <c r="CZ22" s="21">
        <v>0.5845736665263368</v>
      </c>
      <c r="DA22" s="20">
        <v>41.550331306729198</v>
      </c>
      <c r="DB22" s="21">
        <v>8.7150106910710734E-2</v>
      </c>
      <c r="DC22" s="20">
        <v>94.116910824447643</v>
      </c>
      <c r="DD22" s="21">
        <v>0.19740634027454926</v>
      </c>
      <c r="DE22" s="20">
        <v>341.1001742220746</v>
      </c>
      <c r="DF22" s="21">
        <v>0.71544355281474004</v>
      </c>
      <c r="DG22" s="20">
        <v>324.59094500223563</v>
      </c>
      <c r="DH22" s="21">
        <v>0.3655900843774571</v>
      </c>
      <c r="DI22" s="20">
        <v>272.47888159436775</v>
      </c>
      <c r="DJ22" s="21">
        <v>0.30689573707138978</v>
      </c>
      <c r="DK22" s="20">
        <v>290.78506573441649</v>
      </c>
      <c r="DL22" s="21">
        <v>0.32751417855115317</v>
      </c>
      <c r="DM22" s="20">
        <v>133.92560564473416</v>
      </c>
      <c r="DN22" s="21">
        <v>0.62978646909398994</v>
      </c>
      <c r="DO22" s="20">
        <v>64.402789300609868</v>
      </c>
      <c r="DP22" s="21">
        <v>0.30285474594775569</v>
      </c>
      <c r="DQ22" s="20">
        <v>14.324007443356651</v>
      </c>
      <c r="DR22" s="21">
        <v>6.7358784958254286E-2</v>
      </c>
      <c r="DS22" s="20">
        <v>70.389259585315926</v>
      </c>
      <c r="DT22" s="21">
        <v>0.28317923162158842</v>
      </c>
      <c r="DU22" s="20">
        <v>65.921949852276441</v>
      </c>
      <c r="DV22" s="21">
        <v>0.26520703891675607</v>
      </c>
      <c r="DW22" s="20">
        <v>112.25666463368447</v>
      </c>
      <c r="DX22" s="21">
        <v>0.45161372946165551</v>
      </c>
      <c r="DY22" s="20">
        <v>120.27607977218553</v>
      </c>
      <c r="DZ22" s="21">
        <v>0.28191823939701383</v>
      </c>
      <c r="EA22" s="20">
        <v>142.15414244148141</v>
      </c>
      <c r="EB22" s="21">
        <v>0.33319880092535664</v>
      </c>
      <c r="EC22" s="20">
        <v>164.20439365737536</v>
      </c>
      <c r="ED22" s="21">
        <v>0.38488295967762959</v>
      </c>
      <c r="EE22" s="20">
        <v>397.35812784406721</v>
      </c>
      <c r="EF22" s="21">
        <v>0.44754850288747383</v>
      </c>
      <c r="EG22" s="20">
        <v>219.53541651884376</v>
      </c>
      <c r="EH22" s="21">
        <v>0.24726497360673905</v>
      </c>
      <c r="EI22" s="20">
        <v>270.96134796810895</v>
      </c>
      <c r="EJ22" s="21">
        <v>0.30518652350578718</v>
      </c>
      <c r="EK22" s="20">
        <v>169.93729677655699</v>
      </c>
      <c r="EL22" s="21">
        <v>0.79913179850154648</v>
      </c>
      <c r="EM22" s="20">
        <v>27.13056383629846</v>
      </c>
      <c r="EN22" s="21">
        <v>0.12758174152534305</v>
      </c>
      <c r="EO22" s="20">
        <v>15.584541775845311</v>
      </c>
      <c r="EP22" s="21">
        <v>7.3286459973110535E-2</v>
      </c>
      <c r="EQ22" s="20">
        <v>89.01437798550964</v>
      </c>
      <c r="ER22" s="21">
        <v>0.35810894033709595</v>
      </c>
      <c r="ES22" s="20">
        <v>55.478656866618174</v>
      </c>
      <c r="ET22" s="21">
        <v>0.22319319048731806</v>
      </c>
      <c r="EU22" s="20">
        <v>104.074839219149</v>
      </c>
      <c r="EV22" s="21">
        <v>0.41869786917558605</v>
      </c>
      <c r="EW22" s="20">
        <v>138.40645308200055</v>
      </c>
      <c r="EX22" s="21">
        <v>0.32441449412027151</v>
      </c>
      <c r="EY22" s="20">
        <v>136.92619581592714</v>
      </c>
      <c r="EZ22" s="21">
        <v>0.32094488051882653</v>
      </c>
      <c r="FA22" s="20">
        <v>151.30196697311465</v>
      </c>
      <c r="FB22" s="21">
        <v>0.35464062536090196</v>
      </c>
      <c r="FC22" s="20">
        <v>327.26591990124876</v>
      </c>
      <c r="FD22" s="21">
        <v>0.36860293582662818</v>
      </c>
      <c r="FE22" s="20">
        <v>243.81427398668677</v>
      </c>
      <c r="FF22" s="21">
        <v>0.27461049783322616</v>
      </c>
      <c r="FG22" s="20">
        <v>316.77469844308416</v>
      </c>
      <c r="FH22" s="21">
        <v>0.35678656634014555</v>
      </c>
      <c r="FI22" s="20">
        <v>129.44123440421279</v>
      </c>
      <c r="FJ22" s="21">
        <v>0.60869866951990126</v>
      </c>
      <c r="FK22" s="20">
        <v>45.940952945475921</v>
      </c>
      <c r="FL22" s="21">
        <v>0.21603778010229993</v>
      </c>
      <c r="FM22" s="20">
        <v>37.270215039011973</v>
      </c>
      <c r="FN22" s="21">
        <v>0.17526355037779873</v>
      </c>
      <c r="FO22" s="20">
        <v>75.469414101968098</v>
      </c>
      <c r="FP22" s="21">
        <v>0.30361692710268445</v>
      </c>
      <c r="FQ22" s="20">
        <v>57.341563558335075</v>
      </c>
      <c r="FR22" s="21">
        <v>0.23068774986542465</v>
      </c>
      <c r="FS22" s="20">
        <v>115.75689641097364</v>
      </c>
      <c r="FT22" s="21">
        <v>0.46569532303189093</v>
      </c>
      <c r="FU22" s="20">
        <v>122.35527139506787</v>
      </c>
      <c r="FV22" s="21">
        <v>0.28679171085370131</v>
      </c>
      <c r="FW22" s="20">
        <v>140.53175748287578</v>
      </c>
      <c r="FX22" s="21">
        <v>0.32939605051961829</v>
      </c>
      <c r="FY22" s="20">
        <v>163.74758699309857</v>
      </c>
      <c r="FZ22" s="21">
        <v>0.38381223862668035</v>
      </c>
    </row>
    <row r="23" spans="1:182" ht="15.75" thickBot="1" x14ac:dyDescent="0.3">
      <c r="A23" s="1" t="s">
        <v>24</v>
      </c>
      <c r="B23" s="1">
        <v>735.82000000000232</v>
      </c>
      <c r="C23" s="1">
        <v>684.09000000000231</v>
      </c>
      <c r="D23" s="1">
        <v>59.800000000000026</v>
      </c>
      <c r="E23" s="1">
        <v>155.46000000000018</v>
      </c>
      <c r="F23" s="1">
        <v>468.83000000000209</v>
      </c>
      <c r="G23" s="1">
        <v>51.729999999999976</v>
      </c>
      <c r="H23" s="2">
        <v>735.77402688249572</v>
      </c>
      <c r="I23" s="2">
        <v>684.01428688249575</v>
      </c>
      <c r="J23" s="2">
        <v>57.546111714285715</v>
      </c>
      <c r="K23" s="2">
        <v>177.95032539227543</v>
      </c>
      <c r="L23" s="2">
        <v>448.51784977593462</v>
      </c>
      <c r="M23" s="2">
        <v>51.759740000000008</v>
      </c>
      <c r="N23" s="2">
        <v>724.72353052112373</v>
      </c>
      <c r="O23" s="2">
        <v>687.13874007595086</v>
      </c>
      <c r="P23" s="2">
        <v>60.829299716070793</v>
      </c>
      <c r="Q23" s="2">
        <v>177.95032539227552</v>
      </c>
      <c r="R23" s="2">
        <v>448.35911496760457</v>
      </c>
      <c r="S23" s="2">
        <v>37.584790445172864</v>
      </c>
      <c r="T23" s="9"/>
      <c r="U23" s="2">
        <v>696.45731756069472</v>
      </c>
      <c r="V23" s="8">
        <v>86.425068358639749</v>
      </c>
      <c r="W23" s="8">
        <v>209.32507924431931</v>
      </c>
      <c r="X23" s="8">
        <v>400.70716995773574</v>
      </c>
      <c r="Y23" s="9"/>
      <c r="Z23" s="9"/>
      <c r="AA23" s="2">
        <v>694.34771428871136</v>
      </c>
      <c r="AB23" s="8">
        <v>84.315465086656133</v>
      </c>
      <c r="AC23" s="8">
        <v>209.32507924431928</v>
      </c>
      <c r="AD23" s="8">
        <v>400.70716995773597</v>
      </c>
      <c r="AE23" s="2"/>
      <c r="AF23" s="9"/>
      <c r="AG23" s="2">
        <v>694.99976428871139</v>
      </c>
      <c r="AH23" s="8">
        <v>84.967515086656107</v>
      </c>
      <c r="AI23" s="8">
        <v>209.32507924431928</v>
      </c>
      <c r="AJ23" s="8">
        <v>400.70716995773603</v>
      </c>
      <c r="AK23" s="2"/>
      <c r="AL23" s="1" t="s">
        <v>23</v>
      </c>
      <c r="AM23" s="20">
        <v>29.700000000000003</v>
      </c>
      <c r="AN23" s="21">
        <v>0.43099695254680015</v>
      </c>
      <c r="AO23" s="20">
        <v>14.709999999999999</v>
      </c>
      <c r="AP23" s="21">
        <v>0.21346684080684947</v>
      </c>
      <c r="AQ23" s="20">
        <v>24.500000000000007</v>
      </c>
      <c r="AR23" s="21">
        <v>0.35553620664635038</v>
      </c>
      <c r="AS23" s="20">
        <v>9.92</v>
      </c>
      <c r="AT23" s="21">
        <v>0.75037821482602118</v>
      </c>
      <c r="AU23" s="20">
        <v>2.4499999999999997</v>
      </c>
      <c r="AV23" s="21">
        <v>0.18532526475037822</v>
      </c>
      <c r="AW23" s="20">
        <v>0.85</v>
      </c>
      <c r="AX23" s="21">
        <v>6.4296520423600609E-2</v>
      </c>
      <c r="AY23" s="20">
        <v>9.0499999999999972</v>
      </c>
      <c r="AZ23" s="21">
        <v>0.52191500000000002</v>
      </c>
      <c r="BA23" s="20">
        <v>3.2200000000000006</v>
      </c>
      <c r="BB23" s="20">
        <v>0.185698</v>
      </c>
      <c r="BC23" s="20">
        <v>5.0699999999999994</v>
      </c>
      <c r="BD23" s="20">
        <v>0.29238799999999998</v>
      </c>
      <c r="BE23" s="20">
        <v>10.730000000000004</v>
      </c>
      <c r="BF23" s="21">
        <v>0.27979100000000001</v>
      </c>
      <c r="BG23" s="20">
        <v>9.0399999999999991</v>
      </c>
      <c r="BH23" s="20">
        <v>0.23572399999999999</v>
      </c>
      <c r="BI23" s="20">
        <v>18.580000000000009</v>
      </c>
      <c r="BJ23" s="21">
        <v>0.484485</v>
      </c>
      <c r="BK23" s="20">
        <v>25.830590142734703</v>
      </c>
      <c r="BL23" s="21">
        <v>0.37926597902899056</v>
      </c>
      <c r="BM23" s="20">
        <v>11.23971390935111</v>
      </c>
      <c r="BN23" s="21">
        <v>0.16503072815139722</v>
      </c>
      <c r="BO23" s="20">
        <v>31.036490574911959</v>
      </c>
      <c r="BP23" s="21">
        <v>0.45570329281961225</v>
      </c>
      <c r="BQ23" s="20">
        <v>9.3703500000000002</v>
      </c>
      <c r="BR23" s="21">
        <v>0.76741082964249285</v>
      </c>
      <c r="BS23" s="20">
        <v>2.2416600000000004</v>
      </c>
      <c r="BT23" s="21">
        <v>0.18358696957705858</v>
      </c>
      <c r="BU23" s="20">
        <v>0.59833371428571436</v>
      </c>
      <c r="BV23" s="21">
        <v>4.9002200780448368E-2</v>
      </c>
      <c r="BW23" s="20">
        <v>11.509018993131683</v>
      </c>
      <c r="BX23" s="21">
        <v>0.35699337891791849</v>
      </c>
      <c r="BY23" s="20">
        <v>2.9139366978478867</v>
      </c>
      <c r="BZ23" s="21">
        <v>9.0386166565407502E-2</v>
      </c>
      <c r="CA23" s="20">
        <v>17.815790663411182</v>
      </c>
      <c r="CB23" s="21">
        <v>0.55262045451667385</v>
      </c>
      <c r="CC23" s="20">
        <v>4.9512211496030183</v>
      </c>
      <c r="CD23" s="21">
        <v>0.20928577991990727</v>
      </c>
      <c r="CE23" s="20">
        <v>6.0841172115032229</v>
      </c>
      <c r="CF23" s="21">
        <v>0.25717276147838319</v>
      </c>
      <c r="CG23" s="20">
        <v>12.62236619721506</v>
      </c>
      <c r="CH23" s="21">
        <v>0.53354145860170954</v>
      </c>
      <c r="CI23" s="20">
        <v>15.511844843253748</v>
      </c>
      <c r="CJ23" s="21">
        <v>0.2692275578992292</v>
      </c>
      <c r="CK23" s="20">
        <v>9.1142943096806945</v>
      </c>
      <c r="CL23" s="21">
        <v>0.15819002986207434</v>
      </c>
      <c r="CM23" s="20">
        <v>32.98997178419247</v>
      </c>
      <c r="CN23" s="21">
        <v>0.57258241223869644</v>
      </c>
      <c r="CO23" s="20">
        <v>1.2134658542953938</v>
      </c>
      <c r="CP23" s="21">
        <v>0.70564288119000806</v>
      </c>
      <c r="CQ23" s="20">
        <v>0.26447603547949355</v>
      </c>
      <c r="CR23" s="21">
        <v>0.15379553616679714</v>
      </c>
      <c r="CS23" s="20">
        <v>0.24171813463999026</v>
      </c>
      <c r="CT23" s="21">
        <v>0.14056158264319485</v>
      </c>
      <c r="CU23" s="20">
        <v>9.3471578393553347</v>
      </c>
      <c r="CV23" s="21">
        <v>0.2899355246821595</v>
      </c>
      <c r="CW23" s="20">
        <v>2.7657010626979788</v>
      </c>
      <c r="CX23" s="21">
        <v>8.5788108268710833E-2</v>
      </c>
      <c r="CY23" s="20">
        <v>20.125887452337423</v>
      </c>
      <c r="CZ23" s="21">
        <v>0.6242763670491297</v>
      </c>
      <c r="DA23" s="20">
        <v>4.9512211496030183</v>
      </c>
      <c r="DB23" s="21">
        <v>0.20928577991990727</v>
      </c>
      <c r="DC23" s="20">
        <v>6.0841172115032229</v>
      </c>
      <c r="DD23" s="21">
        <v>0.25717276147838319</v>
      </c>
      <c r="DE23" s="20">
        <v>12.62236619721506</v>
      </c>
      <c r="DF23" s="21">
        <v>0.53354145860170954</v>
      </c>
      <c r="DG23" s="20">
        <v>36.634330451396245</v>
      </c>
      <c r="DH23" s="21">
        <v>0.48660886098125039</v>
      </c>
      <c r="DI23" s="20">
        <v>12.187304410067537</v>
      </c>
      <c r="DJ23" s="21">
        <v>0.16188231760596314</v>
      </c>
      <c r="DK23" s="20">
        <v>26.463328872083618</v>
      </c>
      <c r="DL23" s="21">
        <v>0.35150882141278644</v>
      </c>
      <c r="DM23" s="20">
        <v>9.7437626225911735</v>
      </c>
      <c r="DN23" s="21">
        <v>0.84803715879969721</v>
      </c>
      <c r="DO23" s="20">
        <v>1.2292200160015683</v>
      </c>
      <c r="DP23" s="21">
        <v>0.1069837485052027</v>
      </c>
      <c r="DQ23" s="20">
        <v>0.51679999827000001</v>
      </c>
      <c r="DR23" s="21">
        <v>4.4979092695100018E-2</v>
      </c>
      <c r="DS23" s="20">
        <v>14.701539036615745</v>
      </c>
      <c r="DT23" s="21">
        <v>0.38263010973736372</v>
      </c>
      <c r="DU23" s="20">
        <v>7.0030972672554581</v>
      </c>
      <c r="DV23" s="21">
        <v>0.1822663511077017</v>
      </c>
      <c r="DW23" s="20">
        <v>16.717690278599893</v>
      </c>
      <c r="DX23" s="21">
        <v>0.43510353915493444</v>
      </c>
      <c r="DY23" s="20">
        <v>12.189028792189326</v>
      </c>
      <c r="DZ23" s="21">
        <v>0.48039643254806758</v>
      </c>
      <c r="EA23" s="20">
        <v>3.9549871268105088</v>
      </c>
      <c r="EB23" s="21">
        <v>0.15587474103849741</v>
      </c>
      <c r="EC23" s="20">
        <v>9.2288385952137268</v>
      </c>
      <c r="ED23" s="21">
        <v>0.36372882641343507</v>
      </c>
      <c r="EE23" s="20">
        <v>29.184859558190816</v>
      </c>
      <c r="EF23" s="21">
        <v>0.39354535206815128</v>
      </c>
      <c r="EG23" s="20">
        <v>20.32015904383907</v>
      </c>
      <c r="EH23" s="21">
        <v>0.27400865606509728</v>
      </c>
      <c r="EI23" s="20">
        <v>24.65380300472815</v>
      </c>
      <c r="EJ23" s="21">
        <v>0.33244599186675139</v>
      </c>
      <c r="EK23" s="20">
        <v>7.1018722034378081</v>
      </c>
      <c r="EL23" s="21">
        <v>0.68526809633495522</v>
      </c>
      <c r="EM23" s="20">
        <v>2.7357113093435688</v>
      </c>
      <c r="EN23" s="21">
        <v>0.26397203827018884</v>
      </c>
      <c r="EO23" s="20">
        <v>0.52605699729199995</v>
      </c>
      <c r="EP23" s="21">
        <v>5.0759865394855858E-2</v>
      </c>
      <c r="EQ23" s="20">
        <v>11.006551843282315</v>
      </c>
      <c r="ER23" s="21">
        <v>0.28646239887783592</v>
      </c>
      <c r="ES23" s="20">
        <v>12.836940568160125</v>
      </c>
      <c r="ET23" s="21">
        <v>0.3341010737755935</v>
      </c>
      <c r="EU23" s="20">
        <v>14.578834171028658</v>
      </c>
      <c r="EV23" s="21">
        <v>0.37943652734657052</v>
      </c>
      <c r="EW23" s="20">
        <v>11.076435511470692</v>
      </c>
      <c r="EX23" s="21">
        <v>0.43654668438136551</v>
      </c>
      <c r="EY23" s="20">
        <v>4.7475071663353763</v>
      </c>
      <c r="EZ23" s="21">
        <v>0.18710969881910142</v>
      </c>
      <c r="FA23" s="20">
        <v>9.5489118364074912</v>
      </c>
      <c r="FB23" s="21">
        <v>0.3763436167995331</v>
      </c>
      <c r="FC23" s="20">
        <v>28.976306015772415</v>
      </c>
      <c r="FD23" s="21">
        <v>0.39114766920633814</v>
      </c>
      <c r="FE23" s="20">
        <v>20.465243268002109</v>
      </c>
      <c r="FF23" s="21">
        <v>0.2762578570112586</v>
      </c>
      <c r="FG23" s="20">
        <v>24.63867232298351</v>
      </c>
      <c r="FH23" s="21">
        <v>0.33259447378240331</v>
      </c>
      <c r="FI23" s="20">
        <v>7.3364696708198069</v>
      </c>
      <c r="FJ23" s="21">
        <v>0.71331461102504368</v>
      </c>
      <c r="FK23" s="20">
        <v>1.0772024022425686</v>
      </c>
      <c r="FL23" s="21">
        <v>0.10473487208801316</v>
      </c>
      <c r="FM23" s="20">
        <v>1.8713684370110004</v>
      </c>
      <c r="FN23" s="21">
        <v>0.18195051688694316</v>
      </c>
      <c r="FO23" s="20">
        <v>11.296394104157015</v>
      </c>
      <c r="FP23" s="21">
        <v>0.29400598841691739</v>
      </c>
      <c r="FQ23" s="20">
        <v>14.504087060692365</v>
      </c>
      <c r="FR23" s="21">
        <v>0.37749111911690869</v>
      </c>
      <c r="FS23" s="20">
        <v>12.621845417621717</v>
      </c>
      <c r="FT23" s="21">
        <v>0.32850289246617387</v>
      </c>
      <c r="FU23" s="20">
        <v>10.343442240795591</v>
      </c>
      <c r="FV23" s="21">
        <v>0.40765780748087777</v>
      </c>
      <c r="FW23" s="20">
        <v>4.8839538050671756</v>
      </c>
      <c r="FX23" s="21">
        <v>0.19248736094440005</v>
      </c>
      <c r="FY23" s="20">
        <v>10.145458468350792</v>
      </c>
      <c r="FZ23" s="21">
        <v>0.39985483157472224</v>
      </c>
    </row>
    <row r="24" spans="1:182" ht="15.75" thickBot="1" x14ac:dyDescent="0.3">
      <c r="A24" s="1" t="s">
        <v>25</v>
      </c>
      <c r="B24" s="1">
        <v>1072.549999999999</v>
      </c>
      <c r="C24" s="1">
        <v>1063.059999999999</v>
      </c>
      <c r="D24" s="1">
        <v>97.33</v>
      </c>
      <c r="E24" s="1">
        <v>174.60000000000002</v>
      </c>
      <c r="F24" s="1">
        <v>791.12999999999909</v>
      </c>
      <c r="G24" s="1">
        <v>9.4900000000000091</v>
      </c>
      <c r="H24" s="2">
        <v>1086.6967263711535</v>
      </c>
      <c r="I24" s="2">
        <v>1076.5325763711535</v>
      </c>
      <c r="J24" s="2">
        <v>100.45120599999997</v>
      </c>
      <c r="K24" s="2">
        <v>161.74524800716802</v>
      </c>
      <c r="L24" s="2">
        <v>814.3361223639854</v>
      </c>
      <c r="M24" s="2">
        <v>10.164149999999999</v>
      </c>
      <c r="N24" s="2">
        <v>1070.1056448060292</v>
      </c>
      <c r="O24" s="2">
        <v>1058.3443616956679</v>
      </c>
      <c r="P24" s="2">
        <v>82.262991324512541</v>
      </c>
      <c r="Q24" s="2">
        <v>161.74524800716785</v>
      </c>
      <c r="R24" s="2">
        <v>814.33612236398744</v>
      </c>
      <c r="S24" s="2">
        <v>11.761283110361337</v>
      </c>
      <c r="T24" s="9"/>
      <c r="U24" s="2">
        <v>1063.9380745233066</v>
      </c>
      <c r="V24" s="8">
        <v>105.63868147055277</v>
      </c>
      <c r="W24" s="8">
        <v>171.60496741024582</v>
      </c>
      <c r="X24" s="8">
        <v>786.69442564250812</v>
      </c>
      <c r="Y24" s="9"/>
      <c r="Z24" s="9"/>
      <c r="AA24" s="2">
        <v>1063.938074523307</v>
      </c>
      <c r="AB24" s="8">
        <v>105.6386814705528</v>
      </c>
      <c r="AC24" s="8">
        <v>171.60496741024588</v>
      </c>
      <c r="AD24" s="8">
        <v>786.69442564250835</v>
      </c>
      <c r="AE24" s="2"/>
      <c r="AF24" s="9"/>
      <c r="AG24" s="2">
        <v>1063.938074523307</v>
      </c>
      <c r="AH24" s="8">
        <v>105.63868147055284</v>
      </c>
      <c r="AI24" s="8">
        <v>171.60496741024588</v>
      </c>
      <c r="AJ24" s="8">
        <v>786.69442564250824</v>
      </c>
      <c r="AK24" s="2"/>
      <c r="AL24" s="1" t="s">
        <v>24</v>
      </c>
      <c r="AM24" s="20">
        <v>233.18000000000015</v>
      </c>
      <c r="AN24" s="21">
        <v>0.31689815443994379</v>
      </c>
      <c r="AO24" s="20">
        <v>173.21000000000032</v>
      </c>
      <c r="AP24" s="21">
        <v>0.23539724389116876</v>
      </c>
      <c r="AQ24" s="20">
        <v>329.43000000000177</v>
      </c>
      <c r="AR24" s="21">
        <v>0.44770460166888748</v>
      </c>
      <c r="AS24" s="20">
        <v>46.450000000000017</v>
      </c>
      <c r="AT24" s="21">
        <v>0.41647987088675709</v>
      </c>
      <c r="AU24" s="20">
        <v>38.669999999999987</v>
      </c>
      <c r="AV24" s="21">
        <v>0.34672285483726339</v>
      </c>
      <c r="AW24" s="20">
        <v>26.410000000000004</v>
      </c>
      <c r="AX24" s="21">
        <v>0.23679727427597957</v>
      </c>
      <c r="AY24" s="20">
        <v>99.970000000000141</v>
      </c>
      <c r="AZ24" s="21">
        <v>0.64305900000000005</v>
      </c>
      <c r="BA24" s="20">
        <v>20.490000000000006</v>
      </c>
      <c r="BB24" s="20">
        <v>0.131802</v>
      </c>
      <c r="BC24" s="20">
        <v>35.000000000000028</v>
      </c>
      <c r="BD24" s="20">
        <v>0.225138</v>
      </c>
      <c r="BE24" s="20">
        <v>86.759999999999991</v>
      </c>
      <c r="BF24" s="21">
        <v>0.185056</v>
      </c>
      <c r="BG24" s="20">
        <v>114.05000000000034</v>
      </c>
      <c r="BH24" s="20">
        <v>0.24326500000000001</v>
      </c>
      <c r="BI24" s="20">
        <v>268.02000000000174</v>
      </c>
      <c r="BJ24" s="21">
        <v>0.57167800000000002</v>
      </c>
      <c r="BK24" s="20">
        <v>212.20552665453735</v>
      </c>
      <c r="BL24" s="21">
        <v>0.31023551806453914</v>
      </c>
      <c r="BM24" s="20">
        <v>138.91724776888029</v>
      </c>
      <c r="BN24" s="21">
        <v>0.20309114945832171</v>
      </c>
      <c r="BO24" s="20">
        <v>332.89151245907806</v>
      </c>
      <c r="BP24" s="21">
        <v>0.48667333247713912</v>
      </c>
      <c r="BQ24" s="20">
        <v>33.529700000000005</v>
      </c>
      <c r="BR24" s="21">
        <v>0.58265795900292461</v>
      </c>
      <c r="BS24" s="20">
        <v>8.8970099999999981</v>
      </c>
      <c r="BT24" s="21">
        <v>0.15460662301865535</v>
      </c>
      <c r="BU24" s="20">
        <v>15.119401714285717</v>
      </c>
      <c r="BV24" s="21">
        <v>0.26273541797842015</v>
      </c>
      <c r="BW24" s="20">
        <v>114.12307208270113</v>
      </c>
      <c r="BX24" s="21">
        <v>0.64131982805385224</v>
      </c>
      <c r="BY24" s="20">
        <v>23.382885976278988</v>
      </c>
      <c r="BZ24" s="21">
        <v>0.13140119819805626</v>
      </c>
      <c r="CA24" s="20">
        <v>40.44436733329529</v>
      </c>
      <c r="CB24" s="21">
        <v>0.22727897374809139</v>
      </c>
      <c r="CC24" s="20">
        <v>64.552754571836232</v>
      </c>
      <c r="CD24" s="21">
        <v>0.14392460546237959</v>
      </c>
      <c r="CE24" s="20">
        <v>106.63735179260131</v>
      </c>
      <c r="CF24" s="21">
        <v>0.23775497863880773</v>
      </c>
      <c r="CG24" s="20">
        <v>277.32774341149707</v>
      </c>
      <c r="CH24" s="21">
        <v>0.61832041589881259</v>
      </c>
      <c r="CI24" s="20">
        <v>166.71294547167525</v>
      </c>
      <c r="CJ24" s="21">
        <v>0.24261904583235713</v>
      </c>
      <c r="CK24" s="20">
        <v>166.62386131178621</v>
      </c>
      <c r="CL24" s="21">
        <v>0.24248940074804826</v>
      </c>
      <c r="CM24" s="20">
        <v>353.80193329248937</v>
      </c>
      <c r="CN24" s="21">
        <v>0.51489155341959458</v>
      </c>
      <c r="CO24" s="20">
        <v>34.740875250366393</v>
      </c>
      <c r="CP24" s="21">
        <v>0.57112074958160386</v>
      </c>
      <c r="CQ24" s="20">
        <v>15.36089574022941</v>
      </c>
      <c r="CR24" s="21">
        <v>0.2525246190886386</v>
      </c>
      <c r="CS24" s="20">
        <v>10.727528725474988</v>
      </c>
      <c r="CT24" s="21">
        <v>0.17635463132975751</v>
      </c>
      <c r="CU24" s="20">
        <v>75.490380313406732</v>
      </c>
      <c r="CV24" s="21">
        <v>0.42422164807507357</v>
      </c>
      <c r="CW24" s="20">
        <v>44.438360929575055</v>
      </c>
      <c r="CX24" s="21">
        <v>0.24972340360499301</v>
      </c>
      <c r="CY24" s="20">
        <v>58.02158414929373</v>
      </c>
      <c r="CZ24" s="21">
        <v>0.32605494831993342</v>
      </c>
      <c r="DA24" s="20">
        <v>56.481689907902151</v>
      </c>
      <c r="DB24" s="21">
        <v>0.12597422026757088</v>
      </c>
      <c r="DC24" s="20">
        <v>106.82460464198175</v>
      </c>
      <c r="DD24" s="21">
        <v>0.23825679254831295</v>
      </c>
      <c r="DE24" s="20">
        <v>285.05282041772068</v>
      </c>
      <c r="DF24" s="21">
        <v>0.63576898718411623</v>
      </c>
      <c r="DG24" s="20">
        <v>223.71677422365269</v>
      </c>
      <c r="DH24" s="21">
        <v>0.32122108359376417</v>
      </c>
      <c r="DI24" s="20">
        <v>106.66098174183813</v>
      </c>
      <c r="DJ24" s="21">
        <v>0.15314790878414866</v>
      </c>
      <c r="DK24" s="20">
        <v>366.07956159520398</v>
      </c>
      <c r="DL24" s="21">
        <v>0.52563100762208725</v>
      </c>
      <c r="DM24" s="20">
        <v>52.174979754634869</v>
      </c>
      <c r="DN24" s="21">
        <v>0.60370192058308092</v>
      </c>
      <c r="DO24" s="20">
        <v>22.964447144122026</v>
      </c>
      <c r="DP24" s="21">
        <v>0.26571511692447869</v>
      </c>
      <c r="DQ24" s="20">
        <v>11.285641459882854</v>
      </c>
      <c r="DR24" s="21">
        <v>0.13058296249244042</v>
      </c>
      <c r="DS24" s="20">
        <v>81.177434137353487</v>
      </c>
      <c r="DT24" s="21">
        <v>0.38780558177935809</v>
      </c>
      <c r="DU24" s="20">
        <v>54.061733691995471</v>
      </c>
      <c r="DV24" s="21">
        <v>0.25826687316762403</v>
      </c>
      <c r="DW24" s="20">
        <v>74.085911414970354</v>
      </c>
      <c r="DX24" s="21">
        <v>0.35392754505301782</v>
      </c>
      <c r="DY24" s="20">
        <v>90.364360331664329</v>
      </c>
      <c r="DZ24" s="21">
        <v>0.22551221217527861</v>
      </c>
      <c r="EA24" s="20">
        <v>29.634800905720631</v>
      </c>
      <c r="EB24" s="21">
        <v>7.3956253163242225E-2</v>
      </c>
      <c r="EC24" s="20">
        <v>280.70800872035079</v>
      </c>
      <c r="ED24" s="21">
        <v>0.70053153466147922</v>
      </c>
      <c r="EE24" s="20">
        <v>202.15773124463635</v>
      </c>
      <c r="EF24" s="21">
        <v>0.29114768736831864</v>
      </c>
      <c r="EG24" s="20">
        <v>120.61656752537064</v>
      </c>
      <c r="EH24" s="21">
        <v>0.17371205383592289</v>
      </c>
      <c r="EI24" s="20">
        <v>371.57341551870445</v>
      </c>
      <c r="EJ24" s="21">
        <v>0.53514025879575855</v>
      </c>
      <c r="EK24" s="20">
        <v>45.025155170250819</v>
      </c>
      <c r="EL24" s="21">
        <v>0.53400826436734627</v>
      </c>
      <c r="EM24" s="20">
        <v>24.06424964643972</v>
      </c>
      <c r="EN24" s="21">
        <v>0.2854073048367512</v>
      </c>
      <c r="EO24" s="20">
        <v>15.226060269965586</v>
      </c>
      <c r="EP24" s="21">
        <v>0.18058443079590247</v>
      </c>
      <c r="EQ24" s="20">
        <v>76.481184286523714</v>
      </c>
      <c r="ER24" s="21">
        <v>0.36537038257731497</v>
      </c>
      <c r="ES24" s="20">
        <v>62.084070436444129</v>
      </c>
      <c r="ET24" s="21">
        <v>0.29659164903017221</v>
      </c>
      <c r="EU24" s="20">
        <v>70.759824521351462</v>
      </c>
      <c r="EV24" s="21">
        <v>0.33803796839251293</v>
      </c>
      <c r="EW24" s="20">
        <v>80.651391787861812</v>
      </c>
      <c r="EX24" s="21">
        <v>0.20127264455080354</v>
      </c>
      <c r="EY24" s="20">
        <v>34.468247442486785</v>
      </c>
      <c r="EZ24" s="21">
        <v>8.601854428040874E-2</v>
      </c>
      <c r="FA24" s="20">
        <v>285.58753072738739</v>
      </c>
      <c r="FB24" s="21">
        <v>0.7127088111687877</v>
      </c>
      <c r="FC24" s="20">
        <v>212.35965287837374</v>
      </c>
      <c r="FD24" s="21">
        <v>0.30555356100834152</v>
      </c>
      <c r="FE24" s="20">
        <v>112.18557000880719</v>
      </c>
      <c r="FF24" s="21">
        <v>0.16141814108904351</v>
      </c>
      <c r="FG24" s="20">
        <v>370.45454140153049</v>
      </c>
      <c r="FH24" s="21">
        <v>0.53302829790261508</v>
      </c>
      <c r="FI24" s="20">
        <v>56.906628708972185</v>
      </c>
      <c r="FJ24" s="21">
        <v>0.66974570988612092</v>
      </c>
      <c r="FK24" s="20">
        <v>9.214808580407345</v>
      </c>
      <c r="FL24" s="21">
        <v>0.10845096000523738</v>
      </c>
      <c r="FM24" s="20">
        <v>18.846077797276585</v>
      </c>
      <c r="FN24" s="21">
        <v>0.22180333010864178</v>
      </c>
      <c r="FO24" s="20">
        <v>81.142693294446275</v>
      </c>
      <c r="FP24" s="21">
        <v>0.38763961579461981</v>
      </c>
      <c r="FQ24" s="20">
        <v>59.250995851108144</v>
      </c>
      <c r="FR24" s="21">
        <v>0.28305731957684716</v>
      </c>
      <c r="FS24" s="20">
        <v>68.931390098764851</v>
      </c>
      <c r="FT24" s="21">
        <v>0.32930306462853293</v>
      </c>
      <c r="FU24" s="20">
        <v>74.31033087495527</v>
      </c>
      <c r="FV24" s="21">
        <v>0.18544796910620051</v>
      </c>
      <c r="FW24" s="20">
        <v>43.719765577291689</v>
      </c>
      <c r="FX24" s="21">
        <v>0.10910652180719144</v>
      </c>
      <c r="FY24" s="20">
        <v>282.67707350548903</v>
      </c>
      <c r="FZ24" s="21">
        <v>0.70544550908660797</v>
      </c>
    </row>
    <row r="25" spans="1:182" ht="15.75" thickBot="1" x14ac:dyDescent="0.3">
      <c r="A25" s="3" t="s">
        <v>26</v>
      </c>
      <c r="B25" s="120">
        <v>15399.69</v>
      </c>
      <c r="C25" s="120">
        <v>14361.150000000001</v>
      </c>
      <c r="D25" s="120">
        <v>2714.5399999999995</v>
      </c>
      <c r="E25" s="120">
        <v>3150.3700000000003</v>
      </c>
      <c r="F25" s="120">
        <v>8496.2400000000016</v>
      </c>
      <c r="G25" s="120">
        <v>1038.5400000000002</v>
      </c>
      <c r="H25" s="4">
        <v>15559.556275146053</v>
      </c>
      <c r="I25" s="4">
        <v>14529.49735514605</v>
      </c>
      <c r="J25" s="4">
        <v>2690.2543925714285</v>
      </c>
      <c r="K25" s="4">
        <v>3549.4889596144067</v>
      </c>
      <c r="L25" s="4">
        <v>8289.7540029602169</v>
      </c>
      <c r="M25" s="4">
        <v>1030.0589199999999</v>
      </c>
      <c r="N25" s="4">
        <v>15275.789660143049</v>
      </c>
      <c r="O25" s="4">
        <v>14396.236056368729</v>
      </c>
      <c r="P25" s="4">
        <v>2522.4832847990083</v>
      </c>
      <c r="Q25" s="4">
        <v>3556.837220434395</v>
      </c>
      <c r="R25" s="4">
        <v>8316.9155511353256</v>
      </c>
      <c r="S25" s="4">
        <v>879.55360377431816</v>
      </c>
      <c r="T25" s="4">
        <f>SUM(V25:X25)</f>
        <v>14872.928450990748</v>
      </c>
      <c r="U25" s="4">
        <v>14872.928450990747</v>
      </c>
      <c r="V25" s="4">
        <v>2894.4595577202194</v>
      </c>
      <c r="W25" s="4">
        <v>4091.995006919562</v>
      </c>
      <c r="X25" s="4">
        <v>7886.4738863509665</v>
      </c>
      <c r="Y25" s="4"/>
      <c r="Z25" s="4">
        <f>SUM(AB25:AD25)</f>
        <v>14801.058450990746</v>
      </c>
      <c r="AA25" s="4">
        <v>14801.058450990744</v>
      </c>
      <c r="AB25" s="4">
        <v>2822.5895577202191</v>
      </c>
      <c r="AC25" s="4">
        <v>4091.995006919562</v>
      </c>
      <c r="AD25" s="4">
        <v>7886.4738863509647</v>
      </c>
      <c r="AE25" s="4"/>
      <c r="AF25" s="4">
        <f>SUM(AH25:AJ25)</f>
        <v>14781.418450990748</v>
      </c>
      <c r="AG25" s="4">
        <v>14781.41845099075</v>
      </c>
      <c r="AH25" s="4">
        <v>2802.9495577202188</v>
      </c>
      <c r="AI25" s="4">
        <v>4091.9950069195625</v>
      </c>
      <c r="AJ25" s="4">
        <v>7886.4738863509665</v>
      </c>
      <c r="AK25" s="4"/>
      <c r="AL25" s="1" t="s">
        <v>25</v>
      </c>
      <c r="AM25" s="20">
        <v>272.05000000000024</v>
      </c>
      <c r="AN25" s="21">
        <v>0.25364784858514794</v>
      </c>
      <c r="AO25" s="20">
        <v>259.38000000000335</v>
      </c>
      <c r="AP25" s="21">
        <v>0.24183487949280083</v>
      </c>
      <c r="AQ25" s="20">
        <v>541.11999999999557</v>
      </c>
      <c r="AR25" s="21">
        <v>0.50451727192205109</v>
      </c>
      <c r="AS25" s="20">
        <v>79.300000000000011</v>
      </c>
      <c r="AT25" s="21">
        <v>0.74237034263246593</v>
      </c>
      <c r="AU25" s="20">
        <v>4.9600000000000009</v>
      </c>
      <c r="AV25" s="21">
        <v>4.6433252199962562E-2</v>
      </c>
      <c r="AW25" s="20">
        <v>22.559999999999988</v>
      </c>
      <c r="AX25" s="21">
        <v>0.21119640516757149</v>
      </c>
      <c r="AY25" s="20">
        <v>103.76000000000009</v>
      </c>
      <c r="AZ25" s="21">
        <v>0.59427300000000005</v>
      </c>
      <c r="BA25" s="20">
        <v>29.08</v>
      </c>
      <c r="BB25" s="20">
        <v>0.16655200000000001</v>
      </c>
      <c r="BC25" s="20">
        <v>41.759999999999948</v>
      </c>
      <c r="BD25" s="20">
        <v>0.239175</v>
      </c>
      <c r="BE25" s="20">
        <v>88.990000000000137</v>
      </c>
      <c r="BF25" s="21">
        <v>0.112485</v>
      </c>
      <c r="BG25" s="20">
        <v>225.34000000000336</v>
      </c>
      <c r="BH25" s="20">
        <v>0.284833</v>
      </c>
      <c r="BI25" s="20">
        <v>476.79999999999558</v>
      </c>
      <c r="BJ25" s="21">
        <v>0.60268200000000005</v>
      </c>
      <c r="BK25" s="20">
        <v>260.97538668526647</v>
      </c>
      <c r="BL25" s="21">
        <v>0.24242219177888644</v>
      </c>
      <c r="BM25" s="20">
        <v>260.07375116761426</v>
      </c>
      <c r="BN25" s="21">
        <v>0.24158465510099833</v>
      </c>
      <c r="BO25" s="20">
        <v>555.48343851827269</v>
      </c>
      <c r="BP25" s="21">
        <v>0.51599315312011518</v>
      </c>
      <c r="BQ25" s="20">
        <v>60.260099999999973</v>
      </c>
      <c r="BR25" s="21">
        <v>0.59989424119009571</v>
      </c>
      <c r="BS25" s="20">
        <v>9.1006100000000014</v>
      </c>
      <c r="BT25" s="21">
        <v>9.059731945876294E-2</v>
      </c>
      <c r="BU25" s="20">
        <v>31.090495999999998</v>
      </c>
      <c r="BV25" s="21">
        <v>0.30950843935114136</v>
      </c>
      <c r="BW25" s="20">
        <v>113.75476996051491</v>
      </c>
      <c r="BX25" s="21">
        <v>0.70329590119070251</v>
      </c>
      <c r="BY25" s="20">
        <v>22.583394780152922</v>
      </c>
      <c r="BZ25" s="21">
        <v>0.13962323504646085</v>
      </c>
      <c r="CA25" s="20">
        <v>25.407083266500202</v>
      </c>
      <c r="CB25" s="21">
        <v>0.15708086376283675</v>
      </c>
      <c r="CC25" s="20">
        <v>86.960516724751599</v>
      </c>
      <c r="CD25" s="21">
        <v>0.10678700641733621</v>
      </c>
      <c r="CE25" s="20">
        <v>228.38974638746132</v>
      </c>
      <c r="CF25" s="21">
        <v>0.28046127405530652</v>
      </c>
      <c r="CG25" s="20">
        <v>498.98585925177247</v>
      </c>
      <c r="CH25" s="21">
        <v>0.6127517195273573</v>
      </c>
      <c r="CI25" s="20">
        <v>195.29147367673772</v>
      </c>
      <c r="CJ25" s="21">
        <v>0.1845254538549663</v>
      </c>
      <c r="CK25" s="20">
        <v>275.95219146323842</v>
      </c>
      <c r="CL25" s="21">
        <v>0.2607395111182062</v>
      </c>
      <c r="CM25" s="20">
        <v>587.10069655569168</v>
      </c>
      <c r="CN25" s="21">
        <v>0.55473503502682742</v>
      </c>
      <c r="CO25" s="20">
        <v>60.266639648652998</v>
      </c>
      <c r="CP25" s="21">
        <v>0.73260938701963885</v>
      </c>
      <c r="CQ25" s="20">
        <v>8.8769975912896673</v>
      </c>
      <c r="CR25" s="21">
        <v>0.10790997808809949</v>
      </c>
      <c r="CS25" s="20">
        <v>13.119354084569872</v>
      </c>
      <c r="CT25" s="21">
        <v>0.15948063489226166</v>
      </c>
      <c r="CU25" s="20">
        <v>67.209070661039462</v>
      </c>
      <c r="CV25" s="21">
        <v>0.41552423634764868</v>
      </c>
      <c r="CW25" s="20">
        <v>38.771103419944147</v>
      </c>
      <c r="CX25" s="21">
        <v>0.23970474494697971</v>
      </c>
      <c r="CY25" s="20">
        <v>55.765073926184236</v>
      </c>
      <c r="CZ25" s="21">
        <v>0.34477101870537163</v>
      </c>
      <c r="DA25" s="20">
        <v>67.815763367045264</v>
      </c>
      <c r="DB25" s="21">
        <v>8.327736115914719E-2</v>
      </c>
      <c r="DC25" s="20">
        <v>228.3040904520046</v>
      </c>
      <c r="DD25" s="21">
        <v>0.28035608906706277</v>
      </c>
      <c r="DE25" s="20">
        <v>518.21626854493763</v>
      </c>
      <c r="DF25" s="21">
        <v>0.63636654977379015</v>
      </c>
      <c r="DG25" s="20">
        <v>288.20253557586608</v>
      </c>
      <c r="DH25" s="21">
        <v>0.27088281026599609</v>
      </c>
      <c r="DI25" s="20">
        <v>109.73524350293674</v>
      </c>
      <c r="DJ25" s="21">
        <v>0.10314063020265836</v>
      </c>
      <c r="DK25" s="20">
        <v>666.00029544450388</v>
      </c>
      <c r="DL25" s="21">
        <v>0.62597655953134568</v>
      </c>
      <c r="DM25" s="20">
        <v>63.898479002572863</v>
      </c>
      <c r="DN25" s="21">
        <v>0.6048776651986596</v>
      </c>
      <c r="DO25" s="20">
        <v>21.111475726427685</v>
      </c>
      <c r="DP25" s="21">
        <v>0.19984607373495664</v>
      </c>
      <c r="DQ25" s="20">
        <v>20.628726741552221</v>
      </c>
      <c r="DR25" s="21">
        <v>0.19527626106638377</v>
      </c>
      <c r="DS25" s="20">
        <v>74.700167355043931</v>
      </c>
      <c r="DT25" s="21">
        <v>0.43530305959304005</v>
      </c>
      <c r="DU25" s="20">
        <v>47.093484218773682</v>
      </c>
      <c r="DV25" s="21">
        <v>0.27442960964055357</v>
      </c>
      <c r="DW25" s="20">
        <v>49.811315836428207</v>
      </c>
      <c r="DX25" s="21">
        <v>0.29026733076640637</v>
      </c>
      <c r="DY25" s="20">
        <v>149.60388921824929</v>
      </c>
      <c r="DZ25" s="21">
        <v>0.19016772503003945</v>
      </c>
      <c r="EA25" s="20">
        <v>41.530283557735373</v>
      </c>
      <c r="EB25" s="21">
        <v>5.279087051343577E-2</v>
      </c>
      <c r="EC25" s="20">
        <v>595.56025286652346</v>
      </c>
      <c r="ED25" s="21">
        <v>0.75704140445652479</v>
      </c>
      <c r="EE25" s="20">
        <v>280.36579568477896</v>
      </c>
      <c r="EF25" s="21">
        <v>0.26351702453208631</v>
      </c>
      <c r="EG25" s="20">
        <v>114.45843892330456</v>
      </c>
      <c r="EH25" s="21">
        <v>0.10757998201595255</v>
      </c>
      <c r="EI25" s="20">
        <v>669.11383991522348</v>
      </c>
      <c r="EJ25" s="21">
        <v>0.6289029934519611</v>
      </c>
      <c r="EK25" s="20">
        <v>63.370519693092767</v>
      </c>
      <c r="EL25" s="21">
        <v>0.59987988122284119</v>
      </c>
      <c r="EM25" s="20">
        <v>22.022719395344275</v>
      </c>
      <c r="EN25" s="21">
        <v>0.2084721154105203</v>
      </c>
      <c r="EO25" s="20">
        <v>20.245442382115751</v>
      </c>
      <c r="EP25" s="21">
        <v>0.19164800336663848</v>
      </c>
      <c r="EQ25" s="20">
        <v>83.285464360935009</v>
      </c>
      <c r="ER25" s="21">
        <v>0.48533247969348908</v>
      </c>
      <c r="ES25" s="20">
        <v>41.577726898273639</v>
      </c>
      <c r="ET25" s="21">
        <v>0.24228743215151935</v>
      </c>
      <c r="EU25" s="20">
        <v>46.741776151037229</v>
      </c>
      <c r="EV25" s="21">
        <v>0.2723800881549916</v>
      </c>
      <c r="EW25" s="20">
        <v>133.70981163075115</v>
      </c>
      <c r="EX25" s="21">
        <v>0.16996410203561285</v>
      </c>
      <c r="EY25" s="20">
        <v>50.857992629686635</v>
      </c>
      <c r="EZ25" s="21">
        <v>6.4647709417986463E-2</v>
      </c>
      <c r="FA25" s="20">
        <v>602.12662138207054</v>
      </c>
      <c r="FB25" s="21">
        <v>0.76538818854640067</v>
      </c>
      <c r="FC25" s="20">
        <v>293.33975220448593</v>
      </c>
      <c r="FD25" s="21">
        <v>0.27571130240443326</v>
      </c>
      <c r="FE25" s="20">
        <v>99.308240523377663</v>
      </c>
      <c r="FF25" s="21">
        <v>9.334024498359296E-2</v>
      </c>
      <c r="FG25" s="20">
        <v>671.29008179544337</v>
      </c>
      <c r="FH25" s="21">
        <v>0.63094845261197374</v>
      </c>
      <c r="FI25" s="20">
        <v>75.365136424020093</v>
      </c>
      <c r="FJ25" s="21">
        <v>0.71342367563559939</v>
      </c>
      <c r="FK25" s="20">
        <v>10.771437988364225</v>
      </c>
      <c r="FL25" s="21">
        <v>0.1019649037494547</v>
      </c>
      <c r="FM25" s="20">
        <v>19.502107058168516</v>
      </c>
      <c r="FN25" s="21">
        <v>0.18461142061494584</v>
      </c>
      <c r="FO25" s="20">
        <v>94.290080140231339</v>
      </c>
      <c r="FP25" s="21">
        <v>0.54946008593572704</v>
      </c>
      <c r="FQ25" s="20">
        <v>26.539594380303541</v>
      </c>
      <c r="FR25" s="21">
        <v>0.1546551640131541</v>
      </c>
      <c r="FS25" s="20">
        <v>50.77529288971099</v>
      </c>
      <c r="FT25" s="21">
        <v>0.29588475005111881</v>
      </c>
      <c r="FU25" s="20">
        <v>123.68453564023453</v>
      </c>
      <c r="FV25" s="21">
        <v>0.15722055681177483</v>
      </c>
      <c r="FW25" s="20">
        <v>61.997208154709895</v>
      </c>
      <c r="FX25" s="21">
        <v>7.8807229508554857E-2</v>
      </c>
      <c r="FY25" s="20">
        <v>601.01268184756384</v>
      </c>
      <c r="FZ25" s="21">
        <v>0.76397221367967039</v>
      </c>
    </row>
    <row r="26" spans="1:182" ht="15.75" thickBot="1" x14ac:dyDescent="0.3">
      <c r="AL26" s="3" t="s">
        <v>26</v>
      </c>
      <c r="AM26" s="22">
        <v>6113.3600000000006</v>
      </c>
      <c r="AN26" s="23">
        <v>0.3969794197155917</v>
      </c>
      <c r="AO26" s="22">
        <v>3068.3800000000028</v>
      </c>
      <c r="AP26" s="23">
        <v>0.19924946541131691</v>
      </c>
      <c r="AQ26" s="22">
        <v>6217.949999999998</v>
      </c>
      <c r="AR26" s="23">
        <v>0.40377111487309147</v>
      </c>
      <c r="AS26" s="22">
        <v>2638.48</v>
      </c>
      <c r="AT26" s="23">
        <v>0.70301725516109426</v>
      </c>
      <c r="AU26" s="22">
        <v>650.2600000000001</v>
      </c>
      <c r="AV26" s="23">
        <v>0.17326036215588264</v>
      </c>
      <c r="AW26" s="22">
        <v>464.34000000000009</v>
      </c>
      <c r="AX26" s="23">
        <v>0.12372238268302302</v>
      </c>
      <c r="AY26" s="22">
        <v>1711.8500000000006</v>
      </c>
      <c r="AZ26" s="23">
        <v>0.54338061878446031</v>
      </c>
      <c r="BA26" s="22">
        <v>404.85000000000014</v>
      </c>
      <c r="BB26" s="22">
        <v>0.12850871484936693</v>
      </c>
      <c r="BC26" s="22">
        <v>1033.67</v>
      </c>
      <c r="BD26" s="22">
        <v>0.32811066636617287</v>
      </c>
      <c r="BE26" s="22">
        <v>1763.03</v>
      </c>
      <c r="BF26" s="23">
        <v>0.20750708548722724</v>
      </c>
      <c r="BG26" s="22">
        <v>2013.2700000000025</v>
      </c>
      <c r="BH26" s="22">
        <v>0.23696011412107026</v>
      </c>
      <c r="BI26" s="22">
        <v>4719.9399999999978</v>
      </c>
      <c r="BJ26" s="23">
        <v>0.55553280039170228</v>
      </c>
      <c r="BK26" s="22">
        <v>5286.6671503458592</v>
      </c>
      <c r="BL26" s="23">
        <v>0.36385753898591888</v>
      </c>
      <c r="BM26" s="22">
        <v>2800.210634947462</v>
      </c>
      <c r="BN26" s="23">
        <v>0.19272591243190426</v>
      </c>
      <c r="BO26" s="22">
        <v>6442.6195698527299</v>
      </c>
      <c r="BP26" s="23">
        <v>0.44341654858217694</v>
      </c>
      <c r="BQ26" s="22">
        <v>1823.63174</v>
      </c>
      <c r="BR26" s="23">
        <v>0.67786590927444457</v>
      </c>
      <c r="BS26" s="22">
        <v>416.85097771428576</v>
      </c>
      <c r="BT26" s="23">
        <v>0.15494853530035377</v>
      </c>
      <c r="BU26" s="22">
        <v>449.77167485714278</v>
      </c>
      <c r="BV26" s="23">
        <v>0.16718555542520167</v>
      </c>
      <c r="BW26" s="22">
        <v>1981.3263858870762</v>
      </c>
      <c r="BX26" s="23">
        <v>0.55820046446976823</v>
      </c>
      <c r="BY26" s="22">
        <v>407.27402656916382</v>
      </c>
      <c r="BZ26" s="23">
        <v>0.11474159553757492</v>
      </c>
      <c r="CA26" s="22">
        <v>1160.8885471581655</v>
      </c>
      <c r="CB26" s="23">
        <v>0.32705793999265653</v>
      </c>
      <c r="CC26" s="22">
        <v>1481.7090244587835</v>
      </c>
      <c r="CD26" s="23">
        <v>0.17873980626321057</v>
      </c>
      <c r="CE26" s="22">
        <v>1976.0856306640128</v>
      </c>
      <c r="CF26" s="23">
        <v>0.23837687221579382</v>
      </c>
      <c r="CG26" s="22">
        <v>4831.95934783742</v>
      </c>
      <c r="CH26" s="23">
        <v>0.58288332152099553</v>
      </c>
      <c r="CI26" s="22">
        <v>4106.1221254540787</v>
      </c>
      <c r="CJ26" s="23">
        <v>0.28522192254812173</v>
      </c>
      <c r="CK26" s="22">
        <v>2945.8606478383267</v>
      </c>
      <c r="CL26" s="23">
        <v>0.20462714256030221</v>
      </c>
      <c r="CM26" s="22">
        <v>7344.2532830763212</v>
      </c>
      <c r="CN26" s="23">
        <v>0.51015093489157592</v>
      </c>
      <c r="CO26" s="22">
        <v>1790.3910063324638</v>
      </c>
      <c r="CP26" s="23">
        <v>0.7097731894287348</v>
      </c>
      <c r="CQ26" s="22">
        <v>434.96639848298065</v>
      </c>
      <c r="CR26" s="23">
        <v>0.17243579020094035</v>
      </c>
      <c r="CS26" s="22">
        <v>297.12587998356423</v>
      </c>
      <c r="CT26" s="23">
        <v>0.11779102037032498</v>
      </c>
      <c r="CU26" s="22">
        <v>1118.7998479258958</v>
      </c>
      <c r="CV26" s="23">
        <v>0.31454907227642465</v>
      </c>
      <c r="CW26" s="22">
        <v>553.06317644066701</v>
      </c>
      <c r="CX26" s="23">
        <v>0.1554929680962801</v>
      </c>
      <c r="CY26" s="22">
        <v>1884.9741960678321</v>
      </c>
      <c r="CZ26" s="23">
        <v>0.52995795962729519</v>
      </c>
      <c r="DA26" s="22">
        <v>1196.9312711957202</v>
      </c>
      <c r="DB26" s="23">
        <v>0.14391528491981978</v>
      </c>
      <c r="DC26" s="22">
        <v>1957.8310729146797</v>
      </c>
      <c r="DD26" s="23">
        <v>0.23540350516693898</v>
      </c>
      <c r="DE26" s="22">
        <v>5162.1532070249268</v>
      </c>
      <c r="DF26" s="23">
        <v>0.62068120991324138</v>
      </c>
      <c r="DG26" s="22">
        <v>5521.5346798623659</v>
      </c>
      <c r="DH26" s="23">
        <v>0.37124731004098616</v>
      </c>
      <c r="DI26" s="22">
        <v>3398.7714783445936</v>
      </c>
      <c r="DJ26" s="23">
        <v>0.22852066353604944</v>
      </c>
      <c r="DK26" s="22">
        <v>5952.6222927837862</v>
      </c>
      <c r="DL26" s="23">
        <v>0.40023202642296429</v>
      </c>
      <c r="DM26" s="22">
        <v>1953.9332100553704</v>
      </c>
      <c r="DN26" s="23">
        <v>0.6750597723308176</v>
      </c>
      <c r="DO26" s="22">
        <v>581.05809928976691</v>
      </c>
      <c r="DP26" s="23">
        <v>0.2007483910908153</v>
      </c>
      <c r="DQ26" s="22">
        <v>359.46824837508177</v>
      </c>
      <c r="DR26" s="23">
        <v>0.12419183657836695</v>
      </c>
      <c r="DS26" s="22">
        <v>1540.1442312996021</v>
      </c>
      <c r="DT26" s="23">
        <v>0.37637979242282038</v>
      </c>
      <c r="DU26" s="22">
        <v>1187.8925161410202</v>
      </c>
      <c r="DV26" s="23">
        <v>0.29029666803901139</v>
      </c>
      <c r="DW26" s="22">
        <v>1363.9582594789399</v>
      </c>
      <c r="DX26" s="23">
        <v>0.33332353953816829</v>
      </c>
      <c r="DY26" s="22">
        <v>2027.4572385073936</v>
      </c>
      <c r="DZ26" s="23">
        <v>0.25708032103121414</v>
      </c>
      <c r="EA26" s="22">
        <v>1629.8208629138069</v>
      </c>
      <c r="EB26" s="23">
        <v>0.20666027509892854</v>
      </c>
      <c r="EC26" s="22">
        <v>4229.195784929766</v>
      </c>
      <c r="ED26" s="23">
        <v>0.53625940386985727</v>
      </c>
      <c r="EE26" s="22">
        <v>5443.2315494748345</v>
      </c>
      <c r="EF26" s="23">
        <v>0.36775961445584854</v>
      </c>
      <c r="EG26" s="22">
        <v>3387.8156340173359</v>
      </c>
      <c r="EH26" s="23">
        <v>0.22889009223462423</v>
      </c>
      <c r="EI26" s="22">
        <v>5970.0112674985749</v>
      </c>
      <c r="EJ26" s="23">
        <v>0.40335029330952732</v>
      </c>
      <c r="EK26" s="22">
        <v>1938.3281017875133</v>
      </c>
      <c r="EL26" s="23">
        <v>0.68671978768074382</v>
      </c>
      <c r="EM26" s="22">
        <v>492.77320536026178</v>
      </c>
      <c r="EN26" s="23">
        <v>0.17458195578328092</v>
      </c>
      <c r="EO26" s="22">
        <v>391.48825057244352</v>
      </c>
      <c r="EP26" s="23">
        <v>0.13869825653597512</v>
      </c>
      <c r="EQ26" s="22">
        <v>1580.2967048531207</v>
      </c>
      <c r="ER26" s="23">
        <v>0.38619223683822673</v>
      </c>
      <c r="ES26" s="22">
        <v>1206.2525413279006</v>
      </c>
      <c r="ET26" s="23">
        <v>0.29478348318806058</v>
      </c>
      <c r="EU26" s="22">
        <v>1305.4457607385402</v>
      </c>
      <c r="EV26" s="23">
        <v>0.31902427997371258</v>
      </c>
      <c r="EW26" s="22">
        <v>1924.6067428342012</v>
      </c>
      <c r="EX26" s="23">
        <v>0.24403894193640802</v>
      </c>
      <c r="EY26" s="22">
        <v>1688.789887329174</v>
      </c>
      <c r="EZ26" s="23">
        <v>0.21413751084016705</v>
      </c>
      <c r="FA26" s="22">
        <v>4273.077256187591</v>
      </c>
      <c r="FB26" s="23">
        <v>0.54182354722342518</v>
      </c>
      <c r="FC26" s="20">
        <v>5086.7547561706979</v>
      </c>
      <c r="FD26" s="21">
        <v>0.3441317065095163</v>
      </c>
      <c r="FE26" s="20">
        <v>3404.6674737199878</v>
      </c>
      <c r="FF26" s="21">
        <v>0.23033428659154048</v>
      </c>
      <c r="FG26" s="20">
        <v>6289.9962211000611</v>
      </c>
      <c r="FH26" s="21">
        <v>0.425534006898943</v>
      </c>
      <c r="FI26" s="20">
        <v>1843.1457526567945</v>
      </c>
      <c r="FJ26" s="21">
        <v>0.65757364330020929</v>
      </c>
      <c r="FK26" s="20">
        <v>466.43722280825665</v>
      </c>
      <c r="FL26" s="21">
        <v>0.16640942450196419</v>
      </c>
      <c r="FM26" s="20">
        <v>493.36658225516805</v>
      </c>
      <c r="FN26" s="21">
        <v>0.17601693219782669</v>
      </c>
      <c r="FO26" s="20">
        <v>1494.5850858760036</v>
      </c>
      <c r="FP26" s="21">
        <v>0.36524606783455521</v>
      </c>
      <c r="FQ26" s="20">
        <v>1211.8140873649218</v>
      </c>
      <c r="FR26" s="21">
        <v>0.29614261144398868</v>
      </c>
      <c r="FS26" s="20">
        <v>1385.5958336786373</v>
      </c>
      <c r="FT26" s="21">
        <v>0.33861132072145617</v>
      </c>
      <c r="FU26" s="20">
        <v>1749.0239176379</v>
      </c>
      <c r="FV26" s="21">
        <v>0.22177514854451194</v>
      </c>
      <c r="FW26" s="20">
        <v>1726.416163546809</v>
      </c>
      <c r="FX26" s="21">
        <v>0.21890849934020556</v>
      </c>
      <c r="FY26" s="20">
        <v>4411.0338051662557</v>
      </c>
      <c r="FZ26" s="21">
        <v>0.5593163521152823</v>
      </c>
    </row>
    <row r="28" spans="1:182" ht="24" thickBot="1" x14ac:dyDescent="0.4">
      <c r="AL28" s="28"/>
      <c r="AM28" s="173">
        <v>2013</v>
      </c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5"/>
    </row>
    <row r="29" spans="1:182" ht="15.75" thickBot="1" x14ac:dyDescent="0.3">
      <c r="AL29" s="25"/>
      <c r="AM29" s="176" t="s">
        <v>33</v>
      </c>
      <c r="AN29" s="177"/>
      <c r="AO29" s="177"/>
      <c r="AP29" s="177"/>
      <c r="AQ29" s="177"/>
      <c r="AR29" s="178"/>
      <c r="AS29" s="176" t="s">
        <v>29</v>
      </c>
      <c r="AT29" s="177"/>
      <c r="AU29" s="177"/>
      <c r="AV29" s="177"/>
      <c r="AW29" s="177"/>
      <c r="AX29" s="178"/>
      <c r="AY29" s="176" t="s">
        <v>30</v>
      </c>
      <c r="AZ29" s="177"/>
      <c r="BA29" s="177"/>
      <c r="BB29" s="177"/>
      <c r="BC29" s="177"/>
      <c r="BD29" s="178"/>
      <c r="BE29" s="176" t="s">
        <v>5</v>
      </c>
      <c r="BF29" s="177"/>
      <c r="BG29" s="177"/>
      <c r="BH29" s="177"/>
      <c r="BI29" s="177"/>
      <c r="BJ29" s="178"/>
    </row>
    <row r="30" spans="1:182" ht="15.75" thickBot="1" x14ac:dyDescent="0.3">
      <c r="AL30" s="25"/>
      <c r="AM30" s="171" t="s">
        <v>34</v>
      </c>
      <c r="AN30" s="172"/>
      <c r="AO30" s="171" t="s">
        <v>35</v>
      </c>
      <c r="AP30" s="172"/>
      <c r="AQ30" s="171" t="s">
        <v>36</v>
      </c>
      <c r="AR30" s="172"/>
      <c r="AS30" s="171" t="s">
        <v>34</v>
      </c>
      <c r="AT30" s="172"/>
      <c r="AU30" s="171" t="s">
        <v>35</v>
      </c>
      <c r="AV30" s="172"/>
      <c r="AW30" s="171" t="s">
        <v>36</v>
      </c>
      <c r="AX30" s="172"/>
      <c r="AY30" s="171" t="s">
        <v>34</v>
      </c>
      <c r="AZ30" s="172"/>
      <c r="BA30" s="171" t="s">
        <v>35</v>
      </c>
      <c r="BB30" s="172"/>
      <c r="BC30" s="171" t="s">
        <v>36</v>
      </c>
      <c r="BD30" s="172"/>
      <c r="BE30" s="171" t="s">
        <v>34</v>
      </c>
      <c r="BF30" s="172"/>
      <c r="BG30" s="171" t="s">
        <v>35</v>
      </c>
      <c r="BH30" s="172"/>
      <c r="BI30" s="171" t="s">
        <v>36</v>
      </c>
      <c r="BJ30" s="172"/>
    </row>
    <row r="31" spans="1:182" ht="15.75" thickBot="1" x14ac:dyDescent="0.3">
      <c r="AL31" s="26" t="s">
        <v>0</v>
      </c>
      <c r="AM31" s="18" t="s">
        <v>37</v>
      </c>
      <c r="AN31" s="18" t="s">
        <v>38</v>
      </c>
      <c r="AO31" s="18" t="s">
        <v>37</v>
      </c>
      <c r="AP31" s="19" t="s">
        <v>38</v>
      </c>
      <c r="AQ31" s="18" t="s">
        <v>37</v>
      </c>
      <c r="AR31" s="19" t="s">
        <v>38</v>
      </c>
      <c r="AS31" s="18" t="s">
        <v>37</v>
      </c>
      <c r="AT31" s="18" t="s">
        <v>38</v>
      </c>
      <c r="AU31" s="18" t="s">
        <v>37</v>
      </c>
      <c r="AV31" s="19" t="s">
        <v>38</v>
      </c>
      <c r="AW31" s="18" t="s">
        <v>37</v>
      </c>
      <c r="AX31" s="19" t="s">
        <v>38</v>
      </c>
      <c r="AY31" s="18" t="s">
        <v>37</v>
      </c>
      <c r="AZ31" s="18" t="s">
        <v>38</v>
      </c>
      <c r="BA31" s="18" t="s">
        <v>37</v>
      </c>
      <c r="BB31" s="19" t="s">
        <v>38</v>
      </c>
      <c r="BC31" s="30" t="s">
        <v>37</v>
      </c>
      <c r="BD31" s="19" t="s">
        <v>38</v>
      </c>
      <c r="BE31" s="18" t="s">
        <v>37</v>
      </c>
      <c r="BF31" s="18" t="s">
        <v>38</v>
      </c>
      <c r="BG31" s="18" t="s">
        <v>37</v>
      </c>
      <c r="BH31" s="19" t="s">
        <v>38</v>
      </c>
      <c r="BI31" s="18" t="s">
        <v>37</v>
      </c>
      <c r="BJ31" s="19" t="s">
        <v>38</v>
      </c>
    </row>
    <row r="32" spans="1:182" ht="15.75" thickBot="1" x14ac:dyDescent="0.3">
      <c r="AL32" s="1" t="s">
        <v>7</v>
      </c>
      <c r="AM32" s="26"/>
      <c r="AN32" s="26"/>
      <c r="AO32" s="26"/>
      <c r="AP32" s="26"/>
      <c r="AQ32" s="26"/>
      <c r="AR32" s="26"/>
      <c r="AS32" s="20">
        <v>292.24999999999972</v>
      </c>
      <c r="AT32" s="21">
        <v>0.69115977674770579</v>
      </c>
      <c r="AU32" s="20">
        <v>100.34999999999997</v>
      </c>
      <c r="AV32" s="20">
        <v>0.23732381042474704</v>
      </c>
      <c r="AW32" s="20">
        <v>30.239999999999984</v>
      </c>
      <c r="AX32" s="20">
        <v>7.1516412827547074E-2</v>
      </c>
      <c r="AY32" s="20">
        <v>124.8000000000001</v>
      </c>
      <c r="AZ32" s="21">
        <v>0.50336800000000004</v>
      </c>
      <c r="BA32" s="20">
        <v>20.960000000000008</v>
      </c>
      <c r="BB32" s="20">
        <v>8.4540000000000004E-2</v>
      </c>
      <c r="BC32" s="20">
        <v>102.17000000000007</v>
      </c>
      <c r="BD32" s="20">
        <v>0.41209200000000001</v>
      </c>
      <c r="BE32" s="20">
        <v>113.22999999999999</v>
      </c>
      <c r="BF32" s="21">
        <v>0.21803500000000001</v>
      </c>
      <c r="BG32" s="20">
        <v>99.399999999999949</v>
      </c>
      <c r="BH32" s="20">
        <v>0.19140399999999999</v>
      </c>
      <c r="BI32" s="20">
        <v>306.69000000000011</v>
      </c>
      <c r="BJ32" s="20">
        <v>0.590561</v>
      </c>
    </row>
    <row r="33" spans="38:62" ht="15.75" thickBot="1" x14ac:dyDescent="0.3">
      <c r="AL33" s="1" t="s">
        <v>8</v>
      </c>
      <c r="AM33" s="26"/>
      <c r="AN33" s="26"/>
      <c r="AO33" s="26"/>
      <c r="AP33" s="26"/>
      <c r="AQ33" s="26"/>
      <c r="AR33" s="26"/>
      <c r="AS33" s="20">
        <v>130.04000000000008</v>
      </c>
      <c r="AT33" s="21">
        <v>0.56900323794521757</v>
      </c>
      <c r="AU33" s="20">
        <v>80.17000000000003</v>
      </c>
      <c r="AV33" s="20">
        <v>0.35079198389778599</v>
      </c>
      <c r="AW33" s="20">
        <v>18.329999999999998</v>
      </c>
      <c r="AX33" s="20">
        <v>8.0204778156996559E-2</v>
      </c>
      <c r="AY33" s="20">
        <v>65.820000000000007</v>
      </c>
      <c r="AZ33" s="21">
        <v>0.463065</v>
      </c>
      <c r="BA33" s="20">
        <v>15.069999999999997</v>
      </c>
      <c r="BB33" s="20">
        <v>0.10602200000000001</v>
      </c>
      <c r="BC33" s="20">
        <v>61.249999999999986</v>
      </c>
      <c r="BD33" s="20">
        <v>0.43091299999999999</v>
      </c>
      <c r="BE33" s="20">
        <v>50.16</v>
      </c>
      <c r="BF33" s="21">
        <v>0.23289099999999999</v>
      </c>
      <c r="BG33" s="20">
        <v>38.65000000000002</v>
      </c>
      <c r="BH33" s="20">
        <v>0.17945</v>
      </c>
      <c r="BI33" s="20">
        <v>126.57000000000008</v>
      </c>
      <c r="BJ33" s="20">
        <v>0.58765900000000004</v>
      </c>
    </row>
    <row r="34" spans="38:62" ht="15.75" thickBot="1" x14ac:dyDescent="0.3">
      <c r="AL34" s="1" t="s">
        <v>9</v>
      </c>
      <c r="AM34" s="26"/>
      <c r="AN34" s="26"/>
      <c r="AO34" s="26"/>
      <c r="AP34" s="26"/>
      <c r="AQ34" s="26"/>
      <c r="AR34" s="26"/>
      <c r="AS34" s="20">
        <v>78.040000000000006</v>
      </c>
      <c r="AT34" s="21">
        <v>0.66535936567482323</v>
      </c>
      <c r="AU34" s="20">
        <v>24.209999999999997</v>
      </c>
      <c r="AV34" s="20">
        <v>0.20641145877738937</v>
      </c>
      <c r="AW34" s="20">
        <v>15.039999999999997</v>
      </c>
      <c r="AX34" s="20">
        <v>0.12822917554778751</v>
      </c>
      <c r="AY34" s="20">
        <v>33.339999999999996</v>
      </c>
      <c r="AZ34" s="21">
        <v>0.49738900000000003</v>
      </c>
      <c r="BA34" s="20">
        <v>8.0799999999999983</v>
      </c>
      <c r="BB34" s="20">
        <v>0.120543</v>
      </c>
      <c r="BC34" s="20">
        <v>25.61</v>
      </c>
      <c r="BD34" s="20">
        <v>0.38206800000000002</v>
      </c>
      <c r="BE34" s="20">
        <v>39.219999999999992</v>
      </c>
      <c r="BF34" s="21">
        <v>0.23435900000000001</v>
      </c>
      <c r="BG34" s="20">
        <v>47.320000000000022</v>
      </c>
      <c r="BH34" s="20">
        <v>0.28276099999999998</v>
      </c>
      <c r="BI34" s="20">
        <v>80.809999999999945</v>
      </c>
      <c r="BJ34" s="20">
        <v>0.48287999999999998</v>
      </c>
    </row>
    <row r="35" spans="38:62" ht="15.75" thickBot="1" x14ac:dyDescent="0.3">
      <c r="AL35" s="1" t="s">
        <v>10</v>
      </c>
      <c r="AM35" s="26"/>
      <c r="AN35" s="26"/>
      <c r="AO35" s="26"/>
      <c r="AP35" s="26"/>
      <c r="AQ35" s="26"/>
      <c r="AR35" s="26"/>
      <c r="AS35" s="20">
        <v>59.03000000000003</v>
      </c>
      <c r="AT35" s="21">
        <v>0.68488223691843619</v>
      </c>
      <c r="AU35" s="20">
        <v>8.83</v>
      </c>
      <c r="AV35" s="20">
        <v>0.1024480798236454</v>
      </c>
      <c r="AW35" s="20">
        <v>18.329999999999998</v>
      </c>
      <c r="AX35" s="20">
        <v>0.21266968325791846</v>
      </c>
      <c r="AY35" s="20">
        <v>89.329999999999941</v>
      </c>
      <c r="AZ35" s="21">
        <v>0.53920400000000002</v>
      </c>
      <c r="BA35" s="20">
        <v>16.449999999999996</v>
      </c>
      <c r="BB35" s="20">
        <v>9.9293999999999993E-2</v>
      </c>
      <c r="BC35" s="20">
        <v>59.890000000000036</v>
      </c>
      <c r="BD35" s="20">
        <v>0.36150199999999999</v>
      </c>
      <c r="BE35" s="20">
        <v>59.039999999999985</v>
      </c>
      <c r="BF35" s="21">
        <v>0.124261</v>
      </c>
      <c r="BG35" s="20">
        <v>75.230000000000288</v>
      </c>
      <c r="BH35" s="20">
        <v>0.158336</v>
      </c>
      <c r="BI35" s="20">
        <v>340.86000000000018</v>
      </c>
      <c r="BJ35" s="20">
        <v>0.71740400000000004</v>
      </c>
    </row>
    <row r="36" spans="38:62" ht="15.75" thickBot="1" x14ac:dyDescent="0.3">
      <c r="AL36" s="1" t="s">
        <v>11</v>
      </c>
      <c r="AM36" s="26"/>
      <c r="AN36" s="26"/>
      <c r="AO36" s="26"/>
      <c r="AP36" s="26"/>
      <c r="AQ36" s="26"/>
      <c r="AR36" s="26"/>
      <c r="AS36" s="20">
        <v>55.67000000000003</v>
      </c>
      <c r="AT36" s="21">
        <v>0.48970795214637591</v>
      </c>
      <c r="AU36" s="20">
        <v>15.83</v>
      </c>
      <c r="AV36" s="20">
        <v>0.13925052779732577</v>
      </c>
      <c r="AW36" s="20">
        <v>42.180000000000007</v>
      </c>
      <c r="AX36" s="20">
        <v>0.37104152005629831</v>
      </c>
      <c r="AY36" s="20">
        <v>67.230000000000061</v>
      </c>
      <c r="AZ36" s="21">
        <v>0.56548100000000001</v>
      </c>
      <c r="BA36" s="20">
        <v>21.129999999999981</v>
      </c>
      <c r="BB36" s="20">
        <v>0.177727</v>
      </c>
      <c r="BC36" s="20">
        <v>30.529999999999983</v>
      </c>
      <c r="BD36" s="20">
        <v>0.25679200000000002</v>
      </c>
      <c r="BE36" s="20">
        <v>53.829999999999963</v>
      </c>
      <c r="BF36" s="21">
        <v>0.11258700000000001</v>
      </c>
      <c r="BG36" s="20">
        <v>85.700000000000287</v>
      </c>
      <c r="BH36" s="20">
        <v>0.17924399999999999</v>
      </c>
      <c r="BI36" s="20">
        <v>338.59000000000066</v>
      </c>
      <c r="BJ36" s="20">
        <v>0.70816900000000005</v>
      </c>
    </row>
    <row r="37" spans="38:62" ht="15.75" thickBot="1" x14ac:dyDescent="0.3">
      <c r="AL37" s="1" t="s">
        <v>12</v>
      </c>
      <c r="AM37" s="26"/>
      <c r="AN37" s="26"/>
      <c r="AO37" s="26"/>
      <c r="AP37" s="26"/>
      <c r="AQ37" s="26"/>
      <c r="AR37" s="26"/>
      <c r="AS37" s="20">
        <v>57.02</v>
      </c>
      <c r="AT37" s="21">
        <v>0.81597023468803653</v>
      </c>
      <c r="AU37" s="20">
        <v>8.2999999999999989</v>
      </c>
      <c r="AV37" s="20">
        <v>0.11877504293073837</v>
      </c>
      <c r="AW37" s="20">
        <v>4.5599999999999987</v>
      </c>
      <c r="AX37" s="20">
        <v>6.5254722381224928E-2</v>
      </c>
      <c r="AY37" s="20">
        <v>46.630000000000017</v>
      </c>
      <c r="AZ37" s="21">
        <v>0.67687600000000003</v>
      </c>
      <c r="BA37" s="20">
        <v>10.190000000000007</v>
      </c>
      <c r="BB37" s="20">
        <v>0.14791699999999999</v>
      </c>
      <c r="BC37" s="20">
        <v>12.070000000000004</v>
      </c>
      <c r="BD37" s="20">
        <v>0.175207</v>
      </c>
      <c r="BE37" s="20">
        <v>59.440000000000062</v>
      </c>
      <c r="BF37" s="21">
        <v>0.307342</v>
      </c>
      <c r="BG37" s="20">
        <v>35.650000000000006</v>
      </c>
      <c r="BH37" s="20">
        <v>0.184333</v>
      </c>
      <c r="BI37" s="20">
        <v>98.30999999999996</v>
      </c>
      <c r="BJ37" s="20">
        <v>0.50832500000000003</v>
      </c>
    </row>
    <row r="38" spans="38:62" ht="15.75" thickBot="1" x14ac:dyDescent="0.3">
      <c r="AL38" s="1" t="s">
        <v>13</v>
      </c>
      <c r="AM38" s="26"/>
      <c r="AN38" s="26"/>
      <c r="AO38" s="26"/>
      <c r="AP38" s="26"/>
      <c r="AQ38" s="26"/>
      <c r="AR38" s="26"/>
      <c r="AS38" s="20">
        <v>62.510000000000005</v>
      </c>
      <c r="AT38" s="21">
        <v>0.60542372881355955</v>
      </c>
      <c r="AU38" s="20">
        <v>11.379999999999997</v>
      </c>
      <c r="AV38" s="20">
        <v>0.1102179176755448</v>
      </c>
      <c r="AW38" s="20">
        <v>29.359999999999971</v>
      </c>
      <c r="AX38" s="20">
        <v>0.28435835351089567</v>
      </c>
      <c r="AY38" s="20">
        <v>90.879999999999939</v>
      </c>
      <c r="AZ38" s="21">
        <v>0.55590899999999999</v>
      </c>
      <c r="BA38" s="20">
        <v>17.850000000000001</v>
      </c>
      <c r="BB38" s="20">
        <v>0.10918799999999999</v>
      </c>
      <c r="BC38" s="20">
        <v>54.750000000000043</v>
      </c>
      <c r="BD38" s="20">
        <v>0.33490300000000001</v>
      </c>
      <c r="BE38" s="20">
        <v>112.56999999999985</v>
      </c>
      <c r="BF38" s="21">
        <v>0.20272999999999999</v>
      </c>
      <c r="BG38" s="20">
        <v>89.300000000000111</v>
      </c>
      <c r="BH38" s="20">
        <v>0.16082299999999999</v>
      </c>
      <c r="BI38" s="20">
        <v>353.40000000000208</v>
      </c>
      <c r="BJ38" s="20">
        <v>0.63644699999999998</v>
      </c>
    </row>
    <row r="39" spans="38:62" ht="15.75" thickBot="1" x14ac:dyDescent="0.3">
      <c r="AL39" s="1" t="s">
        <v>14</v>
      </c>
      <c r="AM39" s="26"/>
      <c r="AN39" s="26"/>
      <c r="AO39" s="26"/>
      <c r="AP39" s="26"/>
      <c r="AQ39" s="26"/>
      <c r="AR39" s="26"/>
      <c r="AS39" s="20">
        <v>248.6999999999997</v>
      </c>
      <c r="AT39" s="21">
        <v>0.74510156390436788</v>
      </c>
      <c r="AU39" s="20">
        <v>39.530000000000008</v>
      </c>
      <c r="AV39" s="20">
        <v>0.11843130205524609</v>
      </c>
      <c r="AW39" s="20">
        <v>45.550000000000033</v>
      </c>
      <c r="AX39" s="20">
        <v>0.13646713404038607</v>
      </c>
      <c r="AY39" s="20">
        <v>208.89000000000027</v>
      </c>
      <c r="AZ39" s="21">
        <v>0.57913999999999999</v>
      </c>
      <c r="BA39" s="20">
        <v>58.220000000000091</v>
      </c>
      <c r="BB39" s="20">
        <v>0.161413</v>
      </c>
      <c r="BC39" s="20">
        <v>93.580000000000013</v>
      </c>
      <c r="BD39" s="20">
        <v>0.25944699999999998</v>
      </c>
      <c r="BE39" s="20">
        <v>158.03000000000006</v>
      </c>
      <c r="BF39" s="21">
        <v>0.16611999999999999</v>
      </c>
      <c r="BG39" s="20">
        <v>231.97000000000415</v>
      </c>
      <c r="BH39" s="20">
        <v>0.24384500000000001</v>
      </c>
      <c r="BI39" s="20">
        <v>561.29999999999939</v>
      </c>
      <c r="BJ39" s="20">
        <v>0.59003499999999998</v>
      </c>
    </row>
    <row r="40" spans="38:62" ht="15.75" thickBot="1" x14ac:dyDescent="0.3">
      <c r="AL40" s="1" t="s">
        <v>15</v>
      </c>
      <c r="AM40" s="26"/>
      <c r="AN40" s="26"/>
      <c r="AO40" s="26"/>
      <c r="AP40" s="26"/>
      <c r="AQ40" s="26"/>
      <c r="AR40" s="26"/>
      <c r="AS40" s="20">
        <v>251.0000000000004</v>
      </c>
      <c r="AT40" s="21">
        <v>0.73077706932192066</v>
      </c>
      <c r="AU40" s="20">
        <v>52.220000000000013</v>
      </c>
      <c r="AV40" s="20">
        <v>0.15203656796809023</v>
      </c>
      <c r="AW40" s="20">
        <v>40.249999999999993</v>
      </c>
      <c r="AX40" s="20">
        <v>0.11718636270998906</v>
      </c>
      <c r="AY40" s="20">
        <v>107.82000000000009</v>
      </c>
      <c r="AZ40" s="21">
        <v>0.530532</v>
      </c>
      <c r="BA40" s="20">
        <v>26.240000000000002</v>
      </c>
      <c r="BB40" s="20">
        <v>0.12911500000000001</v>
      </c>
      <c r="BC40" s="20">
        <v>69.17000000000003</v>
      </c>
      <c r="BD40" s="20">
        <v>0.34035300000000002</v>
      </c>
      <c r="BE40" s="20">
        <v>120.92999999999988</v>
      </c>
      <c r="BF40" s="21">
        <v>0.31174800000000003</v>
      </c>
      <c r="BG40" s="20">
        <v>83.670000000000243</v>
      </c>
      <c r="BH40" s="20">
        <v>0.215694</v>
      </c>
      <c r="BI40" s="20">
        <v>183.31000000000051</v>
      </c>
      <c r="BJ40" s="20">
        <v>0.47255799999999998</v>
      </c>
    </row>
    <row r="41" spans="38:62" ht="15.75" thickBot="1" x14ac:dyDescent="0.3">
      <c r="AL41" s="1" t="s">
        <v>16</v>
      </c>
      <c r="AM41" s="26"/>
      <c r="AN41" s="26"/>
      <c r="AO41" s="26"/>
      <c r="AP41" s="26"/>
      <c r="AQ41" s="26"/>
      <c r="AR41" s="26"/>
      <c r="AS41" s="20">
        <v>221.53999999999994</v>
      </c>
      <c r="AT41" s="21">
        <v>0.73518284993694827</v>
      </c>
      <c r="AU41" s="20">
        <v>42.629999999999967</v>
      </c>
      <c r="AV41" s="20">
        <v>0.14146810911263019</v>
      </c>
      <c r="AW41" s="20">
        <v>37.170000000000016</v>
      </c>
      <c r="AX41" s="20">
        <v>0.12334904095042154</v>
      </c>
      <c r="AY41" s="20">
        <v>178.14000000000007</v>
      </c>
      <c r="AZ41" s="21">
        <v>0.60425399999999996</v>
      </c>
      <c r="BA41" s="20">
        <v>38.850000000000023</v>
      </c>
      <c r="BB41" s="20">
        <v>0.13178000000000001</v>
      </c>
      <c r="BC41" s="20">
        <v>77.82000000000005</v>
      </c>
      <c r="BD41" s="20">
        <v>0.26396700000000001</v>
      </c>
      <c r="BE41" s="20">
        <v>296.4699999999998</v>
      </c>
      <c r="BF41" s="21">
        <v>0.37575900000000001</v>
      </c>
      <c r="BG41" s="20">
        <v>288.26999999999504</v>
      </c>
      <c r="BH41" s="20">
        <v>0.36536600000000002</v>
      </c>
      <c r="BI41" s="20">
        <v>204.25000000000051</v>
      </c>
      <c r="BJ41" s="20">
        <v>0.25887500000000002</v>
      </c>
    </row>
    <row r="42" spans="38:62" ht="15.75" thickBot="1" x14ac:dyDescent="0.3">
      <c r="AL42" s="1" t="s">
        <v>17</v>
      </c>
      <c r="AM42" s="26"/>
      <c r="AN42" s="26"/>
      <c r="AO42" s="26"/>
      <c r="AP42" s="26"/>
      <c r="AQ42" s="26"/>
      <c r="AR42" s="26"/>
      <c r="AS42" s="20">
        <v>303.15999999999991</v>
      </c>
      <c r="AT42" s="21">
        <v>0.71201089764667191</v>
      </c>
      <c r="AU42" s="20">
        <v>67.609999999999985</v>
      </c>
      <c r="AV42" s="20">
        <v>0.15879092489078867</v>
      </c>
      <c r="AW42" s="20">
        <v>55.010000000000026</v>
      </c>
      <c r="AX42" s="20">
        <v>0.12919817746253942</v>
      </c>
      <c r="AY42" s="20">
        <v>163.52000000000015</v>
      </c>
      <c r="AZ42" s="21">
        <v>0.64624700000000002</v>
      </c>
      <c r="BA42" s="20">
        <v>14.42</v>
      </c>
      <c r="BB42" s="20">
        <v>5.6988999999999998E-2</v>
      </c>
      <c r="BC42" s="20">
        <v>75.089999999999989</v>
      </c>
      <c r="BD42" s="20">
        <v>0.296763</v>
      </c>
      <c r="BE42" s="20">
        <v>166.66000000000017</v>
      </c>
      <c r="BF42" s="21">
        <v>0.15367900000000001</v>
      </c>
      <c r="BG42" s="20">
        <v>323.10999999999882</v>
      </c>
      <c r="BH42" s="20">
        <v>0.29794300000000001</v>
      </c>
      <c r="BI42" s="20">
        <v>594.69999999999641</v>
      </c>
      <c r="BJ42" s="20">
        <v>0.54837800000000003</v>
      </c>
    </row>
    <row r="43" spans="38:62" ht="15.75" thickBot="1" x14ac:dyDescent="0.3">
      <c r="AL43" s="1" t="s">
        <v>18</v>
      </c>
      <c r="AM43" s="26"/>
      <c r="AN43" s="26"/>
      <c r="AO43" s="26"/>
      <c r="AP43" s="26"/>
      <c r="AQ43" s="26"/>
      <c r="AR43" s="26"/>
      <c r="AS43" s="20">
        <v>164.45999999999998</v>
      </c>
      <c r="AT43" s="21">
        <v>0.8169489841537928</v>
      </c>
      <c r="AU43" s="20">
        <v>19.229999999999993</v>
      </c>
      <c r="AV43" s="20">
        <v>9.5524315731955689E-2</v>
      </c>
      <c r="AW43" s="20">
        <v>17.61999999999999</v>
      </c>
      <c r="AX43" s="20">
        <v>8.7526700114251621E-2</v>
      </c>
      <c r="AY43" s="20">
        <v>47.629999999999974</v>
      </c>
      <c r="AZ43" s="21">
        <v>0.33361400000000002</v>
      </c>
      <c r="BA43" s="20">
        <v>19.490000000000006</v>
      </c>
      <c r="BB43" s="20">
        <v>0.136513</v>
      </c>
      <c r="BC43" s="20">
        <v>75.649999999999949</v>
      </c>
      <c r="BD43" s="20">
        <v>0.52987300000000004</v>
      </c>
      <c r="BE43" s="20">
        <v>40.829999999999977</v>
      </c>
      <c r="BF43" s="21">
        <v>0.130798</v>
      </c>
      <c r="BG43" s="20">
        <v>32.29</v>
      </c>
      <c r="BH43" s="20">
        <v>0.10344100000000001</v>
      </c>
      <c r="BI43" s="20">
        <v>239.0399999999994</v>
      </c>
      <c r="BJ43" s="20">
        <v>0.76576100000000002</v>
      </c>
    </row>
    <row r="44" spans="38:62" ht="15.75" thickBot="1" x14ac:dyDescent="0.3">
      <c r="AL44" s="1" t="s">
        <v>19</v>
      </c>
      <c r="AM44" s="26"/>
      <c r="AN44" s="26"/>
      <c r="AO44" s="26"/>
      <c r="AP44" s="26"/>
      <c r="AQ44" s="26"/>
      <c r="AR44" s="26"/>
      <c r="AS44" s="20">
        <v>188.66000000000008</v>
      </c>
      <c r="AT44" s="21">
        <v>0.74981121577043852</v>
      </c>
      <c r="AU44" s="20">
        <v>48.88000000000001</v>
      </c>
      <c r="AV44" s="20">
        <v>0.19426890823099238</v>
      </c>
      <c r="AW44" s="20">
        <v>14.069999999999995</v>
      </c>
      <c r="AX44" s="20">
        <v>5.591987599856918E-2</v>
      </c>
      <c r="AY44" s="20">
        <v>80.370000000000118</v>
      </c>
      <c r="AZ44" s="21">
        <v>0.48901699999999998</v>
      </c>
      <c r="BA44" s="20">
        <v>13.200000000000001</v>
      </c>
      <c r="BB44" s="20">
        <v>8.0315999999999999E-2</v>
      </c>
      <c r="BC44" s="20">
        <v>70.779999999999959</v>
      </c>
      <c r="BD44" s="20">
        <v>0.43066599999999999</v>
      </c>
      <c r="BE44" s="20">
        <v>67.30999999999996</v>
      </c>
      <c r="BF44" s="21">
        <v>0.25066100000000002</v>
      </c>
      <c r="BG44" s="20">
        <v>33.100000000000009</v>
      </c>
      <c r="BH44" s="20">
        <v>0.123264</v>
      </c>
      <c r="BI44" s="20">
        <v>168.12000000000006</v>
      </c>
      <c r="BJ44" s="20">
        <v>0.62607500000000005</v>
      </c>
    </row>
    <row r="45" spans="38:62" ht="15.75" thickBot="1" x14ac:dyDescent="0.3">
      <c r="AL45" s="1" t="s">
        <v>20</v>
      </c>
      <c r="AM45" s="26"/>
      <c r="AN45" s="26"/>
      <c r="AO45" s="26"/>
      <c r="AP45" s="26"/>
      <c r="AQ45" s="26"/>
      <c r="AR45" s="26"/>
      <c r="AS45" s="20">
        <v>91.010000000000076</v>
      </c>
      <c r="AT45" s="21">
        <v>0.71318862158138085</v>
      </c>
      <c r="AU45" s="20">
        <v>23.369999999999997</v>
      </c>
      <c r="AV45" s="20">
        <v>0.1831361178591018</v>
      </c>
      <c r="AW45" s="20">
        <v>13.230000000000004</v>
      </c>
      <c r="AX45" s="20">
        <v>0.10367526055951724</v>
      </c>
      <c r="AY45" s="20">
        <v>48.04</v>
      </c>
      <c r="AZ45" s="21">
        <v>0.38993499999999998</v>
      </c>
      <c r="BA45" s="20">
        <v>26.629999999999992</v>
      </c>
      <c r="BB45" s="20">
        <v>0.21615300000000001</v>
      </c>
      <c r="BC45" s="20">
        <v>48.52999999999998</v>
      </c>
      <c r="BD45" s="20">
        <v>0.39391199999999998</v>
      </c>
      <c r="BE45" s="20">
        <v>74.150000000000063</v>
      </c>
      <c r="BF45" s="21">
        <v>0.39449899999999999</v>
      </c>
      <c r="BG45" s="20">
        <v>47.719999999999949</v>
      </c>
      <c r="BH45" s="20">
        <v>0.253884</v>
      </c>
      <c r="BI45" s="20">
        <v>66.09</v>
      </c>
      <c r="BJ45" s="20">
        <v>0.35161700000000001</v>
      </c>
    </row>
    <row r="46" spans="38:62" ht="15.75" thickBot="1" x14ac:dyDescent="0.3">
      <c r="AL46" s="1" t="s">
        <v>21</v>
      </c>
      <c r="AM46" s="26"/>
      <c r="AN46" s="26"/>
      <c r="AO46" s="26"/>
      <c r="AP46" s="26"/>
      <c r="AQ46" s="26"/>
      <c r="AR46" s="26"/>
      <c r="AS46" s="20">
        <v>44.620000000000005</v>
      </c>
      <c r="AT46" s="21">
        <v>0.6002959773980896</v>
      </c>
      <c r="AU46" s="20">
        <v>20.559999999999995</v>
      </c>
      <c r="AV46" s="20">
        <v>0.27660433203282647</v>
      </c>
      <c r="AW46" s="20">
        <v>9.1499999999999986</v>
      </c>
      <c r="AX46" s="20">
        <v>0.12309969056908378</v>
      </c>
      <c r="AY46" s="20">
        <v>22.570000000000011</v>
      </c>
      <c r="AZ46" s="21">
        <v>0.325685</v>
      </c>
      <c r="BA46" s="20">
        <v>9.2899999999999974</v>
      </c>
      <c r="BB46" s="20">
        <v>0.13405500000000001</v>
      </c>
      <c r="BC46" s="20">
        <v>37.439999999999991</v>
      </c>
      <c r="BD46" s="20">
        <v>0.54025999999999996</v>
      </c>
      <c r="BE46" s="20">
        <v>71.020000000000039</v>
      </c>
      <c r="BF46" s="21">
        <v>0.51445099999999999</v>
      </c>
      <c r="BG46" s="20">
        <v>34.339999999999989</v>
      </c>
      <c r="BH46" s="20">
        <v>0.24875</v>
      </c>
      <c r="BI46" s="20">
        <v>32.690000000000019</v>
      </c>
      <c r="BJ46" s="20">
        <v>0.23679800000000001</v>
      </c>
    </row>
    <row r="47" spans="38:62" ht="15.75" thickBot="1" x14ac:dyDescent="0.3">
      <c r="AL47" s="1" t="s">
        <v>22</v>
      </c>
      <c r="AM47" s="26"/>
      <c r="AN47" s="26"/>
      <c r="AO47" s="26"/>
      <c r="AP47" s="26"/>
      <c r="AQ47" s="26"/>
      <c r="AR47" s="26"/>
      <c r="AS47" s="20">
        <v>255.09999999999997</v>
      </c>
      <c r="AT47" s="21">
        <v>0.79567075262780329</v>
      </c>
      <c r="AU47" s="20">
        <v>41.080000000000005</v>
      </c>
      <c r="AV47" s="20">
        <v>0.1281307507563707</v>
      </c>
      <c r="AW47" s="20">
        <v>24.430000000000007</v>
      </c>
      <c r="AX47" s="20">
        <v>7.6198496615826117E-2</v>
      </c>
      <c r="AY47" s="20">
        <v>124.05999999999987</v>
      </c>
      <c r="AZ47" s="21">
        <v>0.57023299999999999</v>
      </c>
      <c r="BA47" s="20">
        <v>35.989999999999988</v>
      </c>
      <c r="BB47" s="20">
        <v>0.16542599999999999</v>
      </c>
      <c r="BC47" s="20">
        <v>57.509999999999977</v>
      </c>
      <c r="BD47" s="20">
        <v>0.26434099999999999</v>
      </c>
      <c r="BE47" s="20">
        <v>93.660000000000011</v>
      </c>
      <c r="BF47" s="21">
        <v>0.197349</v>
      </c>
      <c r="BG47" s="20">
        <v>119.12000000000006</v>
      </c>
      <c r="BH47" s="20">
        <v>0.250996</v>
      </c>
      <c r="BI47" s="20">
        <v>261.81000000000068</v>
      </c>
      <c r="BJ47" s="20">
        <v>0.55165500000000001</v>
      </c>
    </row>
    <row r="48" spans="38:62" ht="15.75" thickBot="1" x14ac:dyDescent="0.3">
      <c r="AL48" s="1" t="s">
        <v>23</v>
      </c>
      <c r="AM48" s="26"/>
      <c r="AN48" s="26"/>
      <c r="AO48" s="26"/>
      <c r="AP48" s="26"/>
      <c r="AQ48" s="26"/>
      <c r="AR48" s="26"/>
      <c r="AS48" s="20">
        <v>9.92</v>
      </c>
      <c r="AT48" s="21">
        <v>0.75037821482602118</v>
      </c>
      <c r="AU48" s="20">
        <v>2.4499999999999997</v>
      </c>
      <c r="AV48" s="20">
        <v>0.18532526475037822</v>
      </c>
      <c r="AW48" s="20">
        <v>0.85</v>
      </c>
      <c r="AX48" s="20">
        <v>6.4296520423600609E-2</v>
      </c>
      <c r="AY48" s="20">
        <v>9.0499999999999972</v>
      </c>
      <c r="AZ48" s="21">
        <v>0.52191500000000002</v>
      </c>
      <c r="BA48" s="20">
        <v>3.2200000000000006</v>
      </c>
      <c r="BB48" s="20">
        <v>0.185698</v>
      </c>
      <c r="BC48" s="20">
        <v>5.0699999999999994</v>
      </c>
      <c r="BD48" s="20">
        <v>0.29238799999999998</v>
      </c>
      <c r="BE48" s="20">
        <v>10.730000000000004</v>
      </c>
      <c r="BF48" s="21">
        <v>0.27979100000000001</v>
      </c>
      <c r="BG48" s="20">
        <v>9.0399999999999991</v>
      </c>
      <c r="BH48" s="20">
        <v>0.23572399999999999</v>
      </c>
      <c r="BI48" s="20">
        <v>18.580000000000009</v>
      </c>
      <c r="BJ48" s="20">
        <v>0.484485</v>
      </c>
    </row>
    <row r="49" spans="38:62" ht="15.75" thickBot="1" x14ac:dyDescent="0.3">
      <c r="AL49" s="1" t="s">
        <v>24</v>
      </c>
      <c r="AM49" s="26"/>
      <c r="AN49" s="26"/>
      <c r="AO49" s="26"/>
      <c r="AP49" s="26"/>
      <c r="AQ49" s="26"/>
      <c r="AR49" s="26"/>
      <c r="AS49" s="20">
        <v>46.450000000000017</v>
      </c>
      <c r="AT49" s="21">
        <v>0.41647987088675709</v>
      </c>
      <c r="AU49" s="20">
        <v>38.669999999999987</v>
      </c>
      <c r="AV49" s="20">
        <v>0.34672285483726339</v>
      </c>
      <c r="AW49" s="20">
        <v>26.410000000000004</v>
      </c>
      <c r="AX49" s="20">
        <v>0.23679727427597957</v>
      </c>
      <c r="AY49" s="20">
        <v>99.970000000000141</v>
      </c>
      <c r="AZ49" s="21">
        <v>0.64305900000000005</v>
      </c>
      <c r="BA49" s="20">
        <v>20.490000000000006</v>
      </c>
      <c r="BB49" s="20">
        <v>0.131802</v>
      </c>
      <c r="BC49" s="20">
        <v>35.000000000000028</v>
      </c>
      <c r="BD49" s="20">
        <v>0.225138</v>
      </c>
      <c r="BE49" s="20">
        <v>86.759999999999991</v>
      </c>
      <c r="BF49" s="21">
        <v>0.185056</v>
      </c>
      <c r="BG49" s="20">
        <v>114.05000000000034</v>
      </c>
      <c r="BH49" s="20">
        <v>0.24326500000000001</v>
      </c>
      <c r="BI49" s="20">
        <v>268.02000000000174</v>
      </c>
      <c r="BJ49" s="20">
        <v>0.57167800000000002</v>
      </c>
    </row>
    <row r="50" spans="38:62" ht="15.75" thickBot="1" x14ac:dyDescent="0.3">
      <c r="AL50" s="1" t="s">
        <v>25</v>
      </c>
      <c r="AM50" s="27"/>
      <c r="AN50" s="27"/>
      <c r="AO50" s="27"/>
      <c r="AP50" s="27"/>
      <c r="AQ50" s="27"/>
      <c r="AR50" s="27"/>
      <c r="AS50" s="20">
        <v>79.300000000000011</v>
      </c>
      <c r="AT50" s="21">
        <v>0.74237034263246593</v>
      </c>
      <c r="AU50" s="20">
        <v>4.9600000000000009</v>
      </c>
      <c r="AV50" s="20">
        <v>4.6433252199962562E-2</v>
      </c>
      <c r="AW50" s="20">
        <v>22.559999999999988</v>
      </c>
      <c r="AX50" s="20">
        <v>0.21119640516757149</v>
      </c>
      <c r="AY50" s="20">
        <v>103.76000000000009</v>
      </c>
      <c r="AZ50" s="21">
        <v>0.59427300000000005</v>
      </c>
      <c r="BA50" s="20">
        <v>29.08</v>
      </c>
      <c r="BB50" s="20">
        <v>0.16655200000000001</v>
      </c>
      <c r="BC50" s="20">
        <v>41.759999999999948</v>
      </c>
      <c r="BD50" s="20">
        <v>0.239175</v>
      </c>
      <c r="BE50" s="20">
        <v>88.990000000000137</v>
      </c>
      <c r="BF50" s="21">
        <v>0.112485</v>
      </c>
      <c r="BG50" s="20">
        <v>225.34000000000336</v>
      </c>
      <c r="BH50" s="20">
        <v>0.284833</v>
      </c>
      <c r="BI50" s="20">
        <v>476.79999999999558</v>
      </c>
      <c r="BJ50" s="20">
        <v>0.60268200000000005</v>
      </c>
    </row>
    <row r="51" spans="38:62" x14ac:dyDescent="0.25">
      <c r="AL51" s="3" t="s">
        <v>26</v>
      </c>
      <c r="AS51" s="22">
        <v>2638.48</v>
      </c>
      <c r="AT51" s="23">
        <v>0.70301725516109426</v>
      </c>
      <c r="AU51" s="22">
        <v>650.2600000000001</v>
      </c>
      <c r="AV51" s="22">
        <v>0.17326036215588264</v>
      </c>
      <c r="AW51" s="22">
        <v>464.34000000000009</v>
      </c>
      <c r="AX51" s="22">
        <v>0.12372238268302302</v>
      </c>
      <c r="AY51" s="22">
        <v>1711.8500000000006</v>
      </c>
      <c r="AZ51" s="23">
        <v>0.54338061878446031</v>
      </c>
      <c r="BA51" s="22">
        <v>404.85000000000014</v>
      </c>
      <c r="BB51" s="22">
        <v>0.12850871484936693</v>
      </c>
      <c r="BC51" s="22">
        <v>1033.67</v>
      </c>
      <c r="BD51" s="22">
        <v>0.32811066636617287</v>
      </c>
      <c r="BE51" s="22">
        <v>1763.03</v>
      </c>
      <c r="BF51" s="23">
        <v>0.20750708548722724</v>
      </c>
      <c r="BG51" s="22">
        <v>2013.2700000000025</v>
      </c>
      <c r="BH51" s="22">
        <v>0.23696011412107026</v>
      </c>
      <c r="BI51" s="22">
        <v>4719.9399999999978</v>
      </c>
      <c r="BJ51" s="22">
        <v>0.55553280039170228</v>
      </c>
    </row>
  </sheetData>
  <sheetProtection password="C647" sheet="1" objects="1" scenarios="1"/>
  <mergeCells count="164">
    <mergeCell ref="A2:A5"/>
    <mergeCell ref="H2:M2"/>
    <mergeCell ref="H3:H5"/>
    <mergeCell ref="I3:I5"/>
    <mergeCell ref="J3:J5"/>
    <mergeCell ref="K3:K5"/>
    <mergeCell ref="L3:L5"/>
    <mergeCell ref="M3:M5"/>
    <mergeCell ref="W3:W5"/>
    <mergeCell ref="N3:N5"/>
    <mergeCell ref="O3:O5"/>
    <mergeCell ref="P3:P5"/>
    <mergeCell ref="Q3:Q5"/>
    <mergeCell ref="R3:R5"/>
    <mergeCell ref="S3:S5"/>
    <mergeCell ref="N2:S2"/>
    <mergeCell ref="T2:Y2"/>
    <mergeCell ref="C3:C5"/>
    <mergeCell ref="D3:D5"/>
    <mergeCell ref="E3:E5"/>
    <mergeCell ref="F3:F5"/>
    <mergeCell ref="G3:G5"/>
    <mergeCell ref="BQ1:CH1"/>
    <mergeCell ref="BS5:BT5"/>
    <mergeCell ref="BU5:BV5"/>
    <mergeCell ref="BW5:BX5"/>
    <mergeCell ref="BY5:BZ5"/>
    <mergeCell ref="CA5:CB5"/>
    <mergeCell ref="AM3:BJ3"/>
    <mergeCell ref="AM4:AR4"/>
    <mergeCell ref="AS4:AX4"/>
    <mergeCell ref="AY4:BD4"/>
    <mergeCell ref="BE4:BJ4"/>
    <mergeCell ref="AM5:AN5"/>
    <mergeCell ref="AO5:AP5"/>
    <mergeCell ref="AQ5:AR5"/>
    <mergeCell ref="AS5:AT5"/>
    <mergeCell ref="AU5:AV5"/>
    <mergeCell ref="Z2:AE2"/>
    <mergeCell ref="AF2:AK2"/>
    <mergeCell ref="B2:G2"/>
    <mergeCell ref="BQ2:BV2"/>
    <mergeCell ref="AF3:AF5"/>
    <mergeCell ref="AG3:AG5"/>
    <mergeCell ref="AH3:AH5"/>
    <mergeCell ref="AI3:AI5"/>
    <mergeCell ref="AJ3:AJ5"/>
    <mergeCell ref="AK3:AK5"/>
    <mergeCell ref="Z3:Z5"/>
    <mergeCell ref="AA3:AA5"/>
    <mergeCell ref="AB3:AB5"/>
    <mergeCell ref="AC3:AC5"/>
    <mergeCell ref="AD3:AD5"/>
    <mergeCell ref="AE3:AE5"/>
    <mergeCell ref="T3:T5"/>
    <mergeCell ref="U3:U5"/>
    <mergeCell ref="V3:V5"/>
    <mergeCell ref="BQ5:BR5"/>
    <mergeCell ref="X3:X5"/>
    <mergeCell ref="Y3:Y5"/>
    <mergeCell ref="BI5:BJ5"/>
    <mergeCell ref="B3:B5"/>
    <mergeCell ref="EE3:FB3"/>
    <mergeCell ref="BQ4:BV4"/>
    <mergeCell ref="BW4:CB4"/>
    <mergeCell ref="CC4:CH4"/>
    <mergeCell ref="CI4:CN4"/>
    <mergeCell ref="CO4:CT4"/>
    <mergeCell ref="CU4:CZ4"/>
    <mergeCell ref="DA4:DF4"/>
    <mergeCell ref="DG4:DL4"/>
    <mergeCell ref="EW4:FB4"/>
    <mergeCell ref="DM4:DR4"/>
    <mergeCell ref="DS4:DX4"/>
    <mergeCell ref="DY4:ED4"/>
    <mergeCell ref="EE4:EJ4"/>
    <mergeCell ref="EK4:EP4"/>
    <mergeCell ref="EQ4:EV4"/>
    <mergeCell ref="CI3:DF3"/>
    <mergeCell ref="DG3:ED3"/>
    <mergeCell ref="CO5:CP5"/>
    <mergeCell ref="CQ5:CR5"/>
    <mergeCell ref="CS5:CT5"/>
    <mergeCell ref="CU5:CV5"/>
    <mergeCell ref="CW5:CX5"/>
    <mergeCell ref="CY5:CZ5"/>
    <mergeCell ref="CC5:CD5"/>
    <mergeCell ref="CE5:CF5"/>
    <mergeCell ref="CG5:CH5"/>
    <mergeCell ref="CI5:CJ5"/>
    <mergeCell ref="CK5:CL5"/>
    <mergeCell ref="CM5:CN5"/>
    <mergeCell ref="DM5:DN5"/>
    <mergeCell ref="DO5:DP5"/>
    <mergeCell ref="DQ5:DR5"/>
    <mergeCell ref="DS5:DT5"/>
    <mergeCell ref="DU5:DV5"/>
    <mergeCell ref="DW5:DX5"/>
    <mergeCell ref="DA5:DB5"/>
    <mergeCell ref="DC5:DD5"/>
    <mergeCell ref="DE5:DF5"/>
    <mergeCell ref="DG5:DH5"/>
    <mergeCell ref="DI5:DJ5"/>
    <mergeCell ref="DK5:DL5"/>
    <mergeCell ref="FE5:FF5"/>
    <mergeCell ref="EK5:EL5"/>
    <mergeCell ref="EM5:EN5"/>
    <mergeCell ref="EO5:EP5"/>
    <mergeCell ref="EQ5:ER5"/>
    <mergeCell ref="ES5:ET5"/>
    <mergeCell ref="EU5:EV5"/>
    <mergeCell ref="DY5:DZ5"/>
    <mergeCell ref="EA5:EB5"/>
    <mergeCell ref="EC5:ED5"/>
    <mergeCell ref="EE5:EF5"/>
    <mergeCell ref="EG5:EH5"/>
    <mergeCell ref="EI5:EJ5"/>
    <mergeCell ref="FS5:FT5"/>
    <mergeCell ref="FU5:FV5"/>
    <mergeCell ref="FW5:FX5"/>
    <mergeCell ref="FY5:FZ5"/>
    <mergeCell ref="BK3:CH3"/>
    <mergeCell ref="BK4:BP4"/>
    <mergeCell ref="BK5:BL5"/>
    <mergeCell ref="BM5:BN5"/>
    <mergeCell ref="BO5:BP5"/>
    <mergeCell ref="FG5:FH5"/>
    <mergeCell ref="FI5:FJ5"/>
    <mergeCell ref="FK5:FL5"/>
    <mergeCell ref="FM5:FN5"/>
    <mergeCell ref="FO5:FP5"/>
    <mergeCell ref="FQ5:FR5"/>
    <mergeCell ref="EW5:EX5"/>
    <mergeCell ref="EY5:EZ5"/>
    <mergeCell ref="FA5:FB5"/>
    <mergeCell ref="FC3:FZ3"/>
    <mergeCell ref="FC4:FH4"/>
    <mergeCell ref="FI4:FN4"/>
    <mergeCell ref="FO4:FT4"/>
    <mergeCell ref="FU4:FZ4"/>
    <mergeCell ref="FC5:FD5"/>
    <mergeCell ref="AM28:BJ28"/>
    <mergeCell ref="AM29:AR29"/>
    <mergeCell ref="AS29:AX29"/>
    <mergeCell ref="AY29:BD29"/>
    <mergeCell ref="BE29:BJ29"/>
    <mergeCell ref="AW5:AX5"/>
    <mergeCell ref="AY5:AZ5"/>
    <mergeCell ref="BA5:BB5"/>
    <mergeCell ref="BC5:BD5"/>
    <mergeCell ref="BE5:BF5"/>
    <mergeCell ref="BG5:BH5"/>
    <mergeCell ref="AY30:AZ30"/>
    <mergeCell ref="BA30:BB30"/>
    <mergeCell ref="BC30:BD30"/>
    <mergeCell ref="BE30:BF30"/>
    <mergeCell ref="BG30:BH30"/>
    <mergeCell ref="BI30:BJ30"/>
    <mergeCell ref="AM30:AN30"/>
    <mergeCell ref="AO30:AP30"/>
    <mergeCell ref="AQ30:AR30"/>
    <mergeCell ref="AS30:AT30"/>
    <mergeCell ref="AU30:AV30"/>
    <mergeCell ref="AW30:AX3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V180"/>
  <sheetViews>
    <sheetView topLeftCell="A8" zoomScale="73" zoomScaleNormal="73" workbookViewId="0">
      <selection activeCell="D29" sqref="D29"/>
    </sheetView>
  </sheetViews>
  <sheetFormatPr baseColWidth="10" defaultRowHeight="15" x14ac:dyDescent="0.25"/>
  <cols>
    <col min="1" max="1" width="1" style="5" customWidth="1"/>
    <col min="2" max="2" width="1.85546875" style="5" customWidth="1"/>
    <col min="3" max="3" width="24.28515625" style="5" customWidth="1"/>
    <col min="4" max="4" width="28.28515625" style="5" customWidth="1"/>
    <col min="5" max="5" width="20" style="5" customWidth="1"/>
    <col min="6" max="6" width="18.85546875" style="5" customWidth="1"/>
    <col min="7" max="8" width="17" style="5" customWidth="1"/>
    <col min="9" max="9" width="25.140625" style="5" customWidth="1"/>
    <col min="10" max="10" width="33.140625" style="5" customWidth="1"/>
    <col min="11" max="11" width="16.85546875" style="16" customWidth="1"/>
    <col min="12" max="12" width="20.7109375" style="16" customWidth="1"/>
    <col min="13" max="13" width="14.140625" style="16" customWidth="1"/>
    <col min="14" max="14" width="17.7109375" style="16" customWidth="1"/>
    <col min="15" max="16" width="11.42578125" style="16"/>
    <col min="17" max="16384" width="11.42578125" style="5"/>
  </cols>
  <sheetData>
    <row r="14" spans="3:14" ht="21" x14ac:dyDescent="0.35">
      <c r="C14" s="221" t="s">
        <v>27</v>
      </c>
      <c r="D14" s="221"/>
      <c r="E14" s="222">
        <v>2012</v>
      </c>
      <c r="F14" s="222"/>
      <c r="G14" s="222"/>
      <c r="H14" s="12"/>
      <c r="I14" s="12"/>
      <c r="J14" s="39" t="s">
        <v>79</v>
      </c>
      <c r="K14" s="223" t="s">
        <v>30</v>
      </c>
      <c r="L14" s="224"/>
      <c r="M14" s="224"/>
      <c r="N14" s="225"/>
    </row>
    <row r="15" spans="3:14" ht="21" x14ac:dyDescent="0.35">
      <c r="C15" s="36"/>
      <c r="D15" s="36"/>
      <c r="E15" s="12"/>
      <c r="F15" s="12"/>
      <c r="G15" s="12"/>
      <c r="H15" s="12"/>
      <c r="I15" s="12"/>
      <c r="J15" s="39"/>
      <c r="K15" s="12"/>
      <c r="L15" s="12"/>
      <c r="M15" s="12"/>
      <c r="N15" s="12"/>
    </row>
    <row r="16" spans="3:14" ht="21" x14ac:dyDescent="0.35">
      <c r="C16" s="36"/>
      <c r="D16" s="36"/>
      <c r="E16" s="12"/>
      <c r="F16" s="12"/>
      <c r="G16" s="12"/>
      <c r="H16" s="12"/>
      <c r="I16" s="12"/>
      <c r="J16" s="39"/>
      <c r="K16" s="12"/>
      <c r="L16" s="12"/>
      <c r="M16" s="12"/>
      <c r="N16" s="12"/>
    </row>
    <row r="17" spans="3:14" ht="21" x14ac:dyDescent="0.35">
      <c r="C17" s="36"/>
      <c r="D17" s="36"/>
      <c r="E17" s="12"/>
      <c r="F17" s="12"/>
      <c r="G17" s="12"/>
      <c r="H17" s="12"/>
      <c r="I17" s="12"/>
      <c r="J17" s="39"/>
      <c r="K17" s="12"/>
      <c r="L17" s="12"/>
      <c r="M17" s="12"/>
      <c r="N17" s="12"/>
    </row>
    <row r="18" spans="3:14" ht="33.75" x14ac:dyDescent="0.5">
      <c r="C18" s="193" t="s">
        <v>80</v>
      </c>
      <c r="D18" s="193"/>
      <c r="E18" s="56"/>
      <c r="F18" s="56"/>
      <c r="G18" s="56"/>
      <c r="H18" s="56"/>
      <c r="I18" s="12"/>
      <c r="J18" s="39"/>
      <c r="K18" s="12"/>
      <c r="L18" s="12"/>
      <c r="M18" s="12"/>
      <c r="N18" s="12"/>
    </row>
    <row r="19" spans="3:14" ht="0.75" customHeight="1" x14ac:dyDescent="0.5">
      <c r="C19" s="57"/>
      <c r="D19" s="56"/>
      <c r="E19" s="56"/>
      <c r="F19" s="56"/>
      <c r="G19" s="56"/>
      <c r="H19" s="56"/>
      <c r="I19" s="12"/>
      <c r="J19" s="39"/>
      <c r="K19" s="12"/>
      <c r="L19" s="12"/>
      <c r="M19" s="12"/>
      <c r="N19" s="12"/>
    </row>
    <row r="20" spans="3:14" ht="27.75" customHeight="1" x14ac:dyDescent="0.5">
      <c r="C20" s="59" t="s">
        <v>81</v>
      </c>
      <c r="D20" s="36"/>
      <c r="E20" s="58" t="str">
        <f>CONCATENATE(C18,C20," ",E14)</f>
        <v>Extensión de la Malla Vial Bogotá 2012</v>
      </c>
      <c r="F20" s="12"/>
      <c r="G20" s="12"/>
      <c r="H20" s="12"/>
      <c r="I20" s="12"/>
      <c r="J20" s="39"/>
      <c r="K20" s="12"/>
      <c r="L20" s="12"/>
      <c r="M20" s="12"/>
      <c r="N20" s="12"/>
    </row>
    <row r="21" spans="3:14" ht="31.5" x14ac:dyDescent="0.5">
      <c r="C21" s="50"/>
      <c r="D21" s="36"/>
      <c r="E21" s="12"/>
      <c r="F21" s="12"/>
      <c r="G21" s="12"/>
      <c r="H21" s="12"/>
      <c r="I21" s="12"/>
      <c r="J21" s="39"/>
      <c r="K21" s="12"/>
      <c r="L21" s="12"/>
      <c r="M21" s="12"/>
      <c r="N21" s="12"/>
    </row>
    <row r="22" spans="3:14" ht="40.5" customHeight="1" x14ac:dyDescent="0.35">
      <c r="C22" s="51" t="s">
        <v>83</v>
      </c>
      <c r="D22" s="51" t="s">
        <v>84</v>
      </c>
      <c r="E22" s="12"/>
      <c r="F22" s="12"/>
      <c r="G22" s="12"/>
      <c r="H22" s="12"/>
      <c r="I22" s="12"/>
      <c r="J22" s="39"/>
      <c r="K22" s="12"/>
      <c r="L22" s="12"/>
      <c r="M22" s="12"/>
      <c r="N22" s="12"/>
    </row>
    <row r="23" spans="3:14" ht="39.75" customHeight="1" x14ac:dyDescent="0.35">
      <c r="C23" s="52" t="s">
        <v>29</v>
      </c>
      <c r="D23" s="53">
        <f>IF($E$14=2012,Hoja1!$J$25,IF($E$14=2011,Hoja1!$P$25,IF($E$14=2010,Hoja1!$V$25,IF(Localidades!$E$14=2009,Hoja1!$AB$25,IF(Localidades!$E$14=2008,Hoja1!$AH$25,IF($E$14=2013,Hoja1!$D$25))))))</f>
        <v>2690.2543925714285</v>
      </c>
      <c r="E23" s="12"/>
      <c r="F23" s="12"/>
      <c r="G23" s="12"/>
      <c r="H23" s="12"/>
      <c r="I23" s="12"/>
      <c r="J23" s="39"/>
      <c r="K23" s="12"/>
      <c r="L23" s="12"/>
      <c r="M23" s="12"/>
      <c r="N23" s="12"/>
    </row>
    <row r="24" spans="3:14" ht="42.75" customHeight="1" x14ac:dyDescent="0.35">
      <c r="C24" s="52" t="s">
        <v>6</v>
      </c>
      <c r="D24" s="53">
        <f>IF($E$14=2012,Hoja1!$M$25,IF($E$14=2011,Hoja1!$S$25,IF($E$14=2010,Hoja1!$Y$25,IF(Localidades!$E$14=2009,Hoja1!$AE$25,IF(Localidades!$E$14=2008,Hoja1!$AK$25,IF($E$14=2013,Hoja1!$G$25))))))</f>
        <v>1030.0589199999999</v>
      </c>
      <c r="E24" s="12"/>
      <c r="F24" s="12"/>
      <c r="G24" s="12"/>
      <c r="H24" s="12"/>
      <c r="I24" s="12"/>
      <c r="J24" s="39"/>
      <c r="K24" s="12"/>
      <c r="L24" s="12"/>
      <c r="M24" s="12"/>
      <c r="N24" s="12"/>
    </row>
    <row r="25" spans="3:14" ht="45" customHeight="1" x14ac:dyDescent="0.35">
      <c r="C25" s="52" t="s">
        <v>30</v>
      </c>
      <c r="D25" s="53">
        <f>IF($E$14=2012,Hoja1!$K$25,IF($E$14=2011,Hoja1!$Q$25,IF($E$14=2010,Hoja1!$W$25,IF(Localidades!$E$14=2009,Hoja1!$AC$255,IF(Localidades!$E$14=2008,Hoja1!$AI$25,IF($E$14=2013,Hoja1!$E$25))))))</f>
        <v>3549.4889596144067</v>
      </c>
      <c r="E25" s="12"/>
      <c r="F25" s="12"/>
      <c r="G25" s="12"/>
      <c r="H25" s="12"/>
      <c r="I25" s="12"/>
      <c r="J25" s="39"/>
      <c r="K25" s="12"/>
      <c r="L25" s="12"/>
      <c r="M25" s="12"/>
      <c r="N25" s="12"/>
    </row>
    <row r="26" spans="3:14" ht="42.75" customHeight="1" x14ac:dyDescent="0.35">
      <c r="C26" s="52" t="s">
        <v>5</v>
      </c>
      <c r="D26" s="53">
        <f>IF($E$14=2012,Hoja1!$L$25,IF($E$14=2011,Hoja1!$R$25,IF($E$14=2010,Hoja1!$X$25,IF(Localidades!$E$14=2009,Hoja1!$AD$25,IF(Localidades!$E$14=2008,Hoja1!$AJ$25,IF($E$14=2013,Hoja1!$F$25))))))</f>
        <v>8289.7540029602169</v>
      </c>
      <c r="E26" s="12"/>
      <c r="F26" s="12"/>
      <c r="G26" s="12"/>
      <c r="H26" s="12"/>
      <c r="I26" s="12"/>
      <c r="J26" s="39"/>
      <c r="K26" s="12"/>
      <c r="L26" s="12"/>
      <c r="M26" s="12"/>
      <c r="N26" s="12"/>
    </row>
    <row r="27" spans="3:14" ht="41.25" customHeight="1" x14ac:dyDescent="0.35">
      <c r="C27" s="54" t="s">
        <v>82</v>
      </c>
      <c r="D27" s="55">
        <f>IF($E$14=2012,Hoja1!$H$25,IF($E$14=2011,Hoja1!$N$25,IF($E$14=2010,Hoja1!$T$25,IF(Localidades!$E$14=2009,Hoja1!$Z$25,IF(Localidades!$E$14=2008,Hoja1!$AF$25,IF($E$14=2013,Hoja1!$B$25))))))</f>
        <v>15559.556275146053</v>
      </c>
      <c r="E27" s="12"/>
      <c r="F27" s="12"/>
      <c r="G27" s="12"/>
      <c r="H27" s="12"/>
      <c r="I27" s="12"/>
      <c r="J27" s="39"/>
      <c r="K27" s="12"/>
      <c r="L27" s="12"/>
      <c r="M27" s="12"/>
      <c r="N27" s="12"/>
    </row>
    <row r="28" spans="3:14" ht="21" x14ac:dyDescent="0.35">
      <c r="C28" s="36"/>
      <c r="D28" s="36"/>
      <c r="E28" s="12"/>
      <c r="F28" s="12"/>
      <c r="G28" s="12"/>
      <c r="H28" s="12"/>
      <c r="I28" s="12"/>
      <c r="J28" s="39"/>
      <c r="K28" s="12"/>
      <c r="L28" s="12"/>
      <c r="M28" s="12"/>
      <c r="N28" s="12"/>
    </row>
    <row r="29" spans="3:14" ht="21" x14ac:dyDescent="0.35">
      <c r="C29" s="36"/>
      <c r="D29" s="36"/>
      <c r="E29" s="12"/>
      <c r="F29" s="12"/>
      <c r="G29" s="12"/>
      <c r="H29" s="12"/>
      <c r="I29" s="12"/>
      <c r="J29" s="39"/>
      <c r="K29" s="12"/>
      <c r="L29" s="12"/>
      <c r="M29" s="12"/>
      <c r="N29" s="12"/>
    </row>
    <row r="30" spans="3:14" ht="21" x14ac:dyDescent="0.35">
      <c r="C30" s="36"/>
      <c r="D30" s="36"/>
      <c r="E30" s="12"/>
      <c r="F30" s="12"/>
      <c r="G30" s="12"/>
      <c r="H30" s="12"/>
      <c r="I30" s="12"/>
      <c r="J30" s="39"/>
      <c r="K30" s="12"/>
      <c r="L30" s="12"/>
      <c r="M30" s="12"/>
      <c r="N30" s="12"/>
    </row>
    <row r="31" spans="3:14" ht="21" x14ac:dyDescent="0.35">
      <c r="C31" s="36"/>
      <c r="D31" s="36"/>
      <c r="E31" s="12"/>
      <c r="F31" s="12"/>
      <c r="G31" s="12"/>
      <c r="H31" s="12"/>
      <c r="I31" s="12"/>
      <c r="J31" s="39"/>
      <c r="K31" s="12"/>
      <c r="L31" s="12"/>
      <c r="M31" s="12"/>
      <c r="N31" s="12"/>
    </row>
    <row r="32" spans="3:14" ht="21" x14ac:dyDescent="0.35">
      <c r="C32" s="36"/>
      <c r="D32" s="36"/>
      <c r="E32" s="12"/>
      <c r="F32" s="12"/>
      <c r="G32" s="12"/>
      <c r="H32" s="12"/>
      <c r="I32" s="12"/>
      <c r="J32" s="39"/>
      <c r="K32" s="12"/>
      <c r="L32" s="12"/>
      <c r="M32" s="12"/>
      <c r="N32" s="12"/>
    </row>
    <row r="33" spans="3:14" ht="21" x14ac:dyDescent="0.35">
      <c r="C33" s="36"/>
      <c r="D33" s="36"/>
      <c r="E33" s="12"/>
      <c r="F33" s="12"/>
      <c r="G33" s="12"/>
      <c r="H33" s="12"/>
      <c r="I33" s="12"/>
      <c r="J33" s="39"/>
      <c r="K33" s="12"/>
      <c r="L33" s="12"/>
      <c r="M33" s="12"/>
      <c r="N33" s="12"/>
    </row>
    <row r="34" spans="3:14" ht="21" x14ac:dyDescent="0.35">
      <c r="C34" s="36"/>
      <c r="D34" s="36"/>
      <c r="E34" s="12"/>
      <c r="F34" s="12"/>
      <c r="G34" s="12"/>
      <c r="H34" s="12"/>
      <c r="I34" s="12"/>
      <c r="J34" s="39"/>
      <c r="K34" s="12"/>
      <c r="L34" s="12"/>
      <c r="M34" s="12"/>
      <c r="N34" s="12"/>
    </row>
    <row r="35" spans="3:14" ht="21" x14ac:dyDescent="0.35">
      <c r="C35" s="36"/>
      <c r="D35" s="36"/>
      <c r="E35" s="12"/>
      <c r="F35" s="12"/>
      <c r="G35" s="12"/>
      <c r="H35" s="12"/>
      <c r="I35" s="12"/>
      <c r="J35" s="39"/>
      <c r="K35" s="12"/>
      <c r="L35" s="12"/>
      <c r="M35" s="12"/>
      <c r="N35" s="12"/>
    </row>
    <row r="36" spans="3:14" ht="21" x14ac:dyDescent="0.35">
      <c r="C36" s="36"/>
      <c r="D36" s="36"/>
      <c r="E36" s="12"/>
      <c r="F36" s="12"/>
      <c r="G36" s="12"/>
      <c r="H36" s="12"/>
      <c r="I36" s="12"/>
      <c r="J36" s="39"/>
      <c r="K36" s="12"/>
      <c r="L36" s="12"/>
      <c r="M36" s="12"/>
      <c r="N36" s="12"/>
    </row>
    <row r="37" spans="3:14" ht="21" x14ac:dyDescent="0.35">
      <c r="C37" s="36"/>
      <c r="D37" s="36"/>
      <c r="E37" s="12"/>
      <c r="F37" s="12"/>
      <c r="G37" s="12"/>
      <c r="H37" s="12"/>
      <c r="I37" s="12"/>
      <c r="J37" s="39"/>
      <c r="K37" s="12"/>
      <c r="L37" s="12"/>
      <c r="M37" s="12"/>
      <c r="N37" s="12"/>
    </row>
    <row r="38" spans="3:14" ht="21" x14ac:dyDescent="0.35">
      <c r="C38" s="36"/>
      <c r="D38" s="36"/>
      <c r="E38" s="12"/>
      <c r="F38" s="12"/>
      <c r="G38" s="12"/>
      <c r="H38" s="12"/>
      <c r="I38" s="12"/>
      <c r="J38" s="39"/>
      <c r="K38" s="12"/>
      <c r="L38" s="12"/>
      <c r="M38" s="12"/>
      <c r="N38" s="12"/>
    </row>
    <row r="39" spans="3:14" ht="21" x14ac:dyDescent="0.35">
      <c r="C39" s="36"/>
      <c r="D39" s="36"/>
      <c r="E39" s="12"/>
      <c r="F39" s="12"/>
      <c r="G39" s="12"/>
      <c r="H39" s="12"/>
      <c r="I39" s="12"/>
      <c r="J39" s="39"/>
      <c r="K39" s="12"/>
      <c r="L39" s="12"/>
      <c r="M39" s="12"/>
      <c r="N39" s="12"/>
    </row>
    <row r="40" spans="3:14" ht="21" x14ac:dyDescent="0.35">
      <c r="C40" s="36"/>
      <c r="D40" s="36"/>
      <c r="E40" s="12"/>
      <c r="F40" s="12"/>
      <c r="G40" s="12"/>
      <c r="H40" s="12"/>
      <c r="I40" s="12"/>
      <c r="J40" s="39"/>
      <c r="K40" s="12"/>
      <c r="L40" s="12"/>
      <c r="M40" s="12"/>
      <c r="N40" s="12"/>
    </row>
    <row r="41" spans="3:14" ht="21" x14ac:dyDescent="0.35">
      <c r="C41" s="36"/>
      <c r="D41" s="36"/>
      <c r="E41" s="12"/>
      <c r="F41" s="12"/>
      <c r="G41" s="12"/>
      <c r="H41" s="12"/>
      <c r="I41" s="12"/>
      <c r="J41" s="39"/>
      <c r="K41" s="12"/>
      <c r="L41" s="12"/>
      <c r="M41" s="12"/>
      <c r="N41" s="12"/>
    </row>
    <row r="42" spans="3:14" ht="21" x14ac:dyDescent="0.35">
      <c r="C42" s="36"/>
      <c r="D42" s="36"/>
      <c r="E42" s="12"/>
      <c r="F42" s="12"/>
      <c r="G42" s="12"/>
      <c r="H42" s="12"/>
      <c r="I42" s="12"/>
      <c r="J42" s="39"/>
      <c r="K42" s="12"/>
      <c r="L42" s="12"/>
      <c r="M42" s="12"/>
      <c r="N42" s="12"/>
    </row>
    <row r="43" spans="3:14" ht="21" x14ac:dyDescent="0.35">
      <c r="C43" s="36"/>
      <c r="D43" s="36"/>
      <c r="E43" s="12"/>
      <c r="F43" s="12"/>
      <c r="G43" s="12"/>
      <c r="H43" s="12"/>
      <c r="I43" s="12"/>
      <c r="J43" s="39"/>
      <c r="K43" s="12"/>
      <c r="L43" s="12"/>
      <c r="M43" s="12"/>
      <c r="N43" s="12"/>
    </row>
    <row r="44" spans="3:14" ht="21" x14ac:dyDescent="0.35">
      <c r="C44" s="36"/>
      <c r="D44" s="36"/>
      <c r="E44" s="12"/>
      <c r="F44" s="12"/>
      <c r="G44" s="12"/>
      <c r="H44" s="12"/>
      <c r="I44" s="12"/>
      <c r="J44" s="39"/>
      <c r="K44" s="12"/>
      <c r="L44" s="12"/>
      <c r="M44" s="12"/>
      <c r="N44" s="12"/>
    </row>
    <row r="45" spans="3:14" ht="21" x14ac:dyDescent="0.35">
      <c r="C45" s="36"/>
      <c r="D45" s="36"/>
      <c r="E45" s="12"/>
      <c r="F45" s="12"/>
      <c r="G45" s="12"/>
      <c r="H45" s="12"/>
      <c r="I45" s="12"/>
      <c r="J45" s="39"/>
      <c r="K45" s="12"/>
      <c r="L45" s="12"/>
      <c r="M45" s="12"/>
      <c r="N45" s="12"/>
    </row>
    <row r="46" spans="3:14" ht="21" x14ac:dyDescent="0.35">
      <c r="C46" s="36"/>
      <c r="D46" s="36"/>
      <c r="E46" s="12"/>
      <c r="F46" s="12"/>
      <c r="G46" s="12"/>
      <c r="H46" s="12"/>
      <c r="I46" s="12"/>
      <c r="J46" s="39"/>
      <c r="K46" s="12"/>
      <c r="L46" s="12"/>
      <c r="M46" s="12"/>
      <c r="N46" s="12"/>
    </row>
    <row r="47" spans="3:14" ht="21" x14ac:dyDescent="0.35">
      <c r="C47" s="36"/>
      <c r="D47" s="36"/>
      <c r="E47" s="12"/>
      <c r="F47" s="12"/>
      <c r="G47" s="12"/>
      <c r="H47" s="12"/>
      <c r="I47" s="12"/>
      <c r="J47" s="39"/>
      <c r="K47" s="12"/>
      <c r="L47" s="12"/>
      <c r="M47" s="12"/>
      <c r="N47" s="12"/>
    </row>
    <row r="48" spans="3:14" ht="21" x14ac:dyDescent="0.35">
      <c r="C48" s="36"/>
      <c r="D48" s="36"/>
      <c r="E48" s="12"/>
      <c r="F48" s="12"/>
      <c r="G48" s="12"/>
      <c r="H48" s="12"/>
      <c r="I48" s="12"/>
      <c r="J48" s="39"/>
      <c r="K48" s="12"/>
      <c r="L48" s="12"/>
      <c r="M48" s="12"/>
      <c r="N48" s="12"/>
    </row>
    <row r="49" spans="3:14" ht="21" x14ac:dyDescent="0.35">
      <c r="C49" s="36"/>
      <c r="D49" s="36"/>
      <c r="E49" s="12"/>
      <c r="F49" s="12"/>
      <c r="G49" s="12"/>
      <c r="H49" s="12"/>
      <c r="I49" s="12"/>
      <c r="J49" s="39"/>
      <c r="K49" s="12"/>
      <c r="L49" s="12"/>
      <c r="M49" s="12"/>
      <c r="N49" s="12"/>
    </row>
    <row r="50" spans="3:14" ht="21" x14ac:dyDescent="0.35">
      <c r="C50" s="36"/>
      <c r="D50" s="36"/>
      <c r="E50" s="12"/>
      <c r="F50" s="12"/>
      <c r="G50" s="12"/>
      <c r="H50" s="12"/>
      <c r="I50" s="12"/>
      <c r="J50" s="39"/>
      <c r="K50" s="12"/>
      <c r="L50" s="12"/>
      <c r="M50" s="12"/>
      <c r="N50" s="12"/>
    </row>
    <row r="51" spans="3:14" ht="21" x14ac:dyDescent="0.35">
      <c r="C51" s="36"/>
      <c r="D51" s="36"/>
      <c r="E51" s="12"/>
      <c r="F51" s="12"/>
      <c r="G51" s="12"/>
      <c r="H51" s="12"/>
      <c r="I51" s="12"/>
      <c r="J51" s="39"/>
      <c r="K51" s="12"/>
      <c r="L51" s="12"/>
      <c r="M51" s="12"/>
      <c r="N51" s="12"/>
    </row>
    <row r="52" spans="3:14" ht="21" x14ac:dyDescent="0.35">
      <c r="C52" s="36"/>
      <c r="D52" s="36"/>
      <c r="E52" s="12"/>
      <c r="F52" s="12"/>
      <c r="G52" s="12"/>
      <c r="H52" s="12"/>
      <c r="I52" s="12"/>
      <c r="J52" s="39"/>
      <c r="K52" s="12"/>
      <c r="L52" s="12"/>
      <c r="M52" s="12"/>
      <c r="N52" s="12"/>
    </row>
    <row r="53" spans="3:14" ht="21" x14ac:dyDescent="0.35">
      <c r="C53" s="36"/>
      <c r="D53" s="36"/>
      <c r="E53" s="12"/>
      <c r="F53" s="12"/>
      <c r="G53" s="12"/>
      <c r="H53" s="12"/>
      <c r="I53" s="12"/>
      <c r="J53" s="39"/>
      <c r="K53" s="12"/>
      <c r="L53" s="12"/>
      <c r="M53" s="12"/>
      <c r="N53" s="12"/>
    </row>
    <row r="54" spans="3:14" ht="21" x14ac:dyDescent="0.35">
      <c r="C54" s="36"/>
      <c r="D54" s="36"/>
      <c r="E54" s="12"/>
      <c r="F54" s="12"/>
      <c r="G54" s="12"/>
      <c r="H54" s="12"/>
      <c r="I54" s="12"/>
      <c r="J54" s="39"/>
      <c r="K54" s="12"/>
      <c r="L54" s="12"/>
      <c r="M54" s="12"/>
      <c r="N54" s="12"/>
    </row>
    <row r="55" spans="3:14" ht="21" x14ac:dyDescent="0.35">
      <c r="C55" s="36"/>
      <c r="D55" s="36"/>
      <c r="E55" s="12"/>
      <c r="F55" s="12"/>
      <c r="G55" s="12"/>
      <c r="H55" s="12"/>
      <c r="I55" s="12"/>
      <c r="J55" s="39"/>
      <c r="K55" s="12"/>
      <c r="L55" s="12"/>
      <c r="M55" s="12"/>
      <c r="N55" s="12"/>
    </row>
    <row r="56" spans="3:14" ht="21" x14ac:dyDescent="0.35">
      <c r="C56" s="36"/>
      <c r="D56" s="36"/>
      <c r="E56" s="12"/>
      <c r="F56" s="12"/>
      <c r="G56" s="12"/>
      <c r="H56" s="12"/>
      <c r="I56" s="12"/>
      <c r="J56" s="39"/>
      <c r="K56" s="12"/>
      <c r="L56" s="12"/>
      <c r="M56" s="12"/>
      <c r="N56" s="12"/>
    </row>
    <row r="57" spans="3:14" ht="21" x14ac:dyDescent="0.35">
      <c r="C57" s="36"/>
      <c r="D57" s="36"/>
      <c r="E57" s="12"/>
      <c r="F57" s="12"/>
      <c r="G57" s="12"/>
      <c r="H57" s="12"/>
      <c r="I57" s="12"/>
      <c r="J57" s="39"/>
      <c r="K57" s="12"/>
      <c r="L57" s="12"/>
      <c r="M57" s="12"/>
      <c r="N57" s="12"/>
    </row>
    <row r="58" spans="3:14" ht="21" x14ac:dyDescent="0.35">
      <c r="C58" s="36"/>
      <c r="D58" s="36"/>
      <c r="E58" s="12"/>
      <c r="F58" s="12"/>
      <c r="G58" s="12"/>
      <c r="H58" s="12"/>
      <c r="I58" s="12"/>
      <c r="J58" s="39"/>
      <c r="K58" s="12"/>
      <c r="L58" s="12"/>
      <c r="M58" s="12"/>
      <c r="N58" s="12"/>
    </row>
    <row r="59" spans="3:14" ht="21" x14ac:dyDescent="0.35">
      <c r="C59" s="36"/>
      <c r="D59" s="36"/>
      <c r="E59" s="12"/>
      <c r="F59" s="12"/>
      <c r="G59" s="12"/>
      <c r="H59" s="12"/>
      <c r="I59" s="12"/>
      <c r="J59" s="39"/>
      <c r="K59" s="12"/>
      <c r="L59" s="12"/>
      <c r="M59" s="12"/>
      <c r="N59" s="12"/>
    </row>
    <row r="60" spans="3:14" ht="21" x14ac:dyDescent="0.35">
      <c r="C60" s="36"/>
      <c r="D60" s="36"/>
      <c r="E60" s="12"/>
      <c r="F60" s="12"/>
      <c r="G60" s="12"/>
      <c r="H60" s="12"/>
      <c r="I60" s="12"/>
      <c r="J60" s="39"/>
      <c r="K60" s="12"/>
      <c r="L60" s="12"/>
      <c r="M60" s="12"/>
      <c r="N60" s="12"/>
    </row>
    <row r="61" spans="3:14" ht="21" x14ac:dyDescent="0.35">
      <c r="C61" s="36"/>
      <c r="D61" s="36"/>
      <c r="E61" s="12"/>
      <c r="F61" s="12"/>
      <c r="G61" s="12"/>
      <c r="H61" s="12"/>
      <c r="I61" s="12"/>
      <c r="J61" s="39"/>
      <c r="K61" s="12"/>
      <c r="L61" s="12"/>
      <c r="M61" s="12"/>
      <c r="N61" s="12"/>
    </row>
    <row r="62" spans="3:14" ht="21" x14ac:dyDescent="0.35">
      <c r="C62" s="36"/>
      <c r="D62" s="36"/>
      <c r="E62" s="12"/>
      <c r="F62" s="12"/>
      <c r="G62" s="12"/>
      <c r="H62" s="12"/>
      <c r="I62" s="12"/>
      <c r="J62" s="39"/>
      <c r="K62" s="12"/>
      <c r="L62" s="12"/>
      <c r="M62" s="12"/>
      <c r="N62" s="12"/>
    </row>
    <row r="63" spans="3:14" ht="21" x14ac:dyDescent="0.35">
      <c r="C63" s="36"/>
      <c r="D63" s="36"/>
      <c r="E63" s="12"/>
      <c r="F63" s="12"/>
      <c r="G63" s="12"/>
      <c r="H63" s="12"/>
      <c r="I63" s="12"/>
      <c r="J63" s="39"/>
      <c r="K63" s="12"/>
      <c r="L63" s="12"/>
      <c r="M63" s="12"/>
      <c r="N63" s="12"/>
    </row>
    <row r="64" spans="3:14" ht="21" x14ac:dyDescent="0.35">
      <c r="C64" s="36"/>
      <c r="D64" s="36"/>
      <c r="E64" s="12"/>
      <c r="F64" s="12"/>
      <c r="G64" s="12"/>
      <c r="H64" s="12"/>
      <c r="I64" s="12"/>
      <c r="J64" s="39"/>
      <c r="K64" s="12"/>
      <c r="L64" s="12"/>
      <c r="M64" s="12"/>
      <c r="N64" s="12"/>
    </row>
    <row r="65" spans="1:16" ht="21" x14ac:dyDescent="0.35">
      <c r="C65" s="36"/>
      <c r="D65" s="36"/>
      <c r="E65" s="12"/>
      <c r="F65" s="12"/>
      <c r="G65" s="12"/>
      <c r="H65" s="12"/>
      <c r="I65" s="12"/>
      <c r="J65" s="39"/>
      <c r="K65" s="12"/>
      <c r="L65" s="12"/>
      <c r="M65" s="12"/>
      <c r="N65" s="12"/>
    </row>
    <row r="66" spans="1:16" ht="21" x14ac:dyDescent="0.35">
      <c r="C66" s="36"/>
      <c r="D66" s="36"/>
      <c r="E66" s="12"/>
      <c r="F66" s="12"/>
      <c r="G66" s="12"/>
      <c r="H66" s="12"/>
      <c r="I66" s="12"/>
      <c r="J66" s="39"/>
      <c r="K66" s="12"/>
      <c r="L66" s="12"/>
      <c r="M66" s="12"/>
      <c r="N66" s="12"/>
    </row>
    <row r="67" spans="1:16" ht="21" x14ac:dyDescent="0.35">
      <c r="C67" s="36"/>
      <c r="D67" s="36"/>
      <c r="E67" s="12"/>
      <c r="F67" s="12"/>
      <c r="G67" s="12"/>
      <c r="H67" s="12"/>
      <c r="I67" s="12"/>
      <c r="J67" s="39"/>
      <c r="K67" s="12"/>
      <c r="L67" s="12"/>
      <c r="M67" s="12"/>
      <c r="N67" s="12"/>
    </row>
    <row r="68" spans="1:16" ht="21" x14ac:dyDescent="0.35">
      <c r="C68" s="36"/>
      <c r="D68" s="36"/>
      <c r="E68" s="12"/>
      <c r="F68" s="12"/>
      <c r="G68" s="12"/>
      <c r="H68" s="12"/>
      <c r="I68" s="12"/>
      <c r="J68" s="39"/>
      <c r="K68" s="12"/>
      <c r="L68" s="12"/>
      <c r="M68" s="12"/>
      <c r="N68" s="12"/>
    </row>
    <row r="69" spans="1:16" ht="21" x14ac:dyDescent="0.35">
      <c r="C69" s="36"/>
      <c r="D69" s="36"/>
      <c r="E69" s="12"/>
      <c r="F69" s="12"/>
      <c r="G69" s="12"/>
      <c r="H69" s="12"/>
      <c r="I69" s="12"/>
      <c r="J69" s="39"/>
      <c r="K69" s="12"/>
      <c r="L69" s="12"/>
      <c r="M69" s="12"/>
      <c r="N69" s="12"/>
    </row>
    <row r="70" spans="1:16" ht="21" x14ac:dyDescent="0.35">
      <c r="C70" s="36"/>
      <c r="D70" s="36"/>
      <c r="E70" s="12"/>
      <c r="F70" s="12"/>
      <c r="G70" s="12"/>
      <c r="H70" s="12"/>
      <c r="I70" s="12"/>
      <c r="J70" s="39"/>
      <c r="K70" s="12"/>
      <c r="L70" s="12"/>
      <c r="M70" s="12"/>
      <c r="N70" s="12"/>
    </row>
    <row r="71" spans="1:16" ht="21" x14ac:dyDescent="0.35">
      <c r="C71" s="36"/>
      <c r="D71" s="36"/>
      <c r="E71" s="12"/>
      <c r="F71" s="12"/>
      <c r="G71" s="12"/>
      <c r="H71" s="12"/>
      <c r="I71" s="12"/>
      <c r="J71" s="39"/>
      <c r="K71" s="12"/>
      <c r="L71" s="12"/>
      <c r="M71" s="12"/>
      <c r="N71" s="12"/>
    </row>
    <row r="72" spans="1:16" ht="21" x14ac:dyDescent="0.35">
      <c r="C72" s="36"/>
      <c r="D72" s="36"/>
      <c r="E72" s="12"/>
      <c r="F72" s="12"/>
      <c r="G72" s="12"/>
      <c r="H72" s="12"/>
      <c r="I72" s="12"/>
      <c r="J72" s="39"/>
      <c r="K72" s="12"/>
      <c r="L72" s="12"/>
      <c r="M72" s="12"/>
      <c r="N72" s="12"/>
    </row>
    <row r="73" spans="1:16" ht="21" x14ac:dyDescent="0.35">
      <c r="C73" s="36"/>
      <c r="D73" s="36"/>
      <c r="E73" s="12"/>
      <c r="F73" s="12"/>
      <c r="G73" s="12"/>
      <c r="H73" s="12"/>
      <c r="I73" s="12"/>
      <c r="J73" s="39"/>
      <c r="K73" s="12"/>
      <c r="L73" s="12"/>
      <c r="M73" s="12"/>
      <c r="N73" s="12"/>
    </row>
    <row r="74" spans="1:16" ht="21" x14ac:dyDescent="0.35">
      <c r="C74" s="36"/>
      <c r="D74" s="36"/>
      <c r="E74" s="12"/>
      <c r="F74" s="12"/>
      <c r="G74" s="12"/>
      <c r="H74" s="12"/>
      <c r="I74" s="12"/>
      <c r="J74" s="39"/>
      <c r="K74" s="12"/>
      <c r="L74" s="12"/>
      <c r="M74" s="12"/>
      <c r="N74" s="12"/>
    </row>
    <row r="75" spans="1:16" ht="21" x14ac:dyDescent="0.35">
      <c r="C75" s="36"/>
      <c r="D75" s="36"/>
      <c r="E75" s="12"/>
      <c r="F75" s="12"/>
      <c r="G75" s="12"/>
      <c r="H75" s="12"/>
      <c r="I75" s="12"/>
      <c r="J75" s="39"/>
      <c r="K75" s="12"/>
      <c r="L75" s="12"/>
      <c r="M75" s="12"/>
      <c r="N75" s="12"/>
      <c r="P75" s="42" t="str">
        <f>CONCATENATE("ESTADO DE LA MALLA VIAL ",K14,," ",E14)</f>
        <v>ESTADO DE LA MALLA VIAL INTERMEDIA 2012</v>
      </c>
    </row>
    <row r="76" spans="1:16" ht="21" x14ac:dyDescent="0.35">
      <c r="A76" s="47"/>
      <c r="C76" s="45" t="str">
        <f>CONCATENATE("EXTENSIÓN DE LA MALLA VIAL")</f>
        <v>EXTENSIÓN DE LA MALLA VIAL</v>
      </c>
      <c r="D76" s="36"/>
      <c r="E76" s="12"/>
      <c r="F76" s="12"/>
      <c r="G76" s="12"/>
      <c r="H76" s="12"/>
      <c r="I76" s="12"/>
      <c r="J76" s="39"/>
      <c r="K76" s="12"/>
      <c r="L76" s="12"/>
      <c r="M76" s="12"/>
      <c r="N76" s="12"/>
    </row>
    <row r="77" spans="1:16" ht="21" x14ac:dyDescent="0.35">
      <c r="C77" s="36"/>
      <c r="D77" s="36"/>
      <c r="E77" s="12"/>
      <c r="F77" s="12"/>
      <c r="G77" s="12"/>
      <c r="H77" s="12"/>
      <c r="I77" s="12"/>
      <c r="J77" s="39"/>
      <c r="K77" s="12"/>
      <c r="L77" s="12"/>
      <c r="M77" s="12"/>
      <c r="N77" s="12"/>
    </row>
    <row r="78" spans="1:16" ht="21" x14ac:dyDescent="0.35">
      <c r="C78" s="36"/>
      <c r="D78" s="36"/>
      <c r="E78" s="12"/>
      <c r="F78" s="12"/>
      <c r="G78" s="12"/>
      <c r="H78" s="12"/>
      <c r="I78" s="12"/>
      <c r="J78" s="39"/>
      <c r="K78" s="12"/>
      <c r="L78" s="12"/>
      <c r="M78" s="12"/>
      <c r="N78" s="12"/>
    </row>
    <row r="79" spans="1:16" ht="21" x14ac:dyDescent="0.35">
      <c r="C79" s="36"/>
      <c r="D79" s="36"/>
      <c r="E79" s="12"/>
      <c r="F79" s="12"/>
      <c r="G79" s="12"/>
      <c r="H79" s="12"/>
      <c r="I79" s="12"/>
      <c r="J79" s="39"/>
      <c r="K79" s="12"/>
      <c r="L79" s="12"/>
      <c r="M79" s="12"/>
      <c r="N79" s="12"/>
    </row>
    <row r="80" spans="1:16" ht="21" x14ac:dyDescent="0.35">
      <c r="C80" s="36"/>
      <c r="D80" s="36"/>
      <c r="E80" s="12"/>
      <c r="F80" s="12"/>
      <c r="G80" s="12"/>
      <c r="H80" s="12"/>
      <c r="I80" s="12"/>
      <c r="J80" s="39"/>
      <c r="K80" s="12"/>
      <c r="L80" s="12"/>
      <c r="M80" s="12"/>
      <c r="N80" s="12"/>
    </row>
    <row r="81" spans="3:14" ht="21" x14ac:dyDescent="0.35">
      <c r="C81" s="36"/>
      <c r="D81" s="36"/>
      <c r="E81" s="12"/>
      <c r="F81" s="12"/>
      <c r="G81" s="12"/>
      <c r="H81" s="12"/>
      <c r="I81" s="12"/>
      <c r="J81" s="39"/>
      <c r="K81" s="12"/>
      <c r="L81" s="12"/>
      <c r="M81" s="12"/>
      <c r="N81" s="12"/>
    </row>
    <row r="82" spans="3:14" ht="21" x14ac:dyDescent="0.35">
      <c r="C82" s="36"/>
      <c r="D82" s="36"/>
      <c r="E82" s="12"/>
      <c r="F82" s="12"/>
      <c r="G82" s="12"/>
      <c r="H82" s="12"/>
      <c r="I82" s="12"/>
      <c r="J82" s="39"/>
      <c r="K82" s="12"/>
      <c r="L82" s="12"/>
      <c r="M82" s="12"/>
      <c r="N82" s="12"/>
    </row>
    <row r="83" spans="3:14" ht="21" x14ac:dyDescent="0.35">
      <c r="C83" s="36"/>
      <c r="D83" s="36"/>
      <c r="E83" s="12"/>
      <c r="F83" s="12"/>
      <c r="G83" s="12"/>
      <c r="H83" s="12"/>
      <c r="I83" s="12"/>
      <c r="J83" s="39"/>
      <c r="K83" s="12"/>
      <c r="L83" s="12"/>
      <c r="M83" s="12"/>
      <c r="N83" s="12"/>
    </row>
    <row r="84" spans="3:14" ht="21" x14ac:dyDescent="0.35">
      <c r="C84" s="36"/>
      <c r="D84" s="36"/>
      <c r="E84" s="12"/>
      <c r="F84" s="12"/>
      <c r="G84" s="12"/>
      <c r="H84" s="12"/>
      <c r="I84" s="12"/>
      <c r="J84" s="39"/>
      <c r="K84" s="12"/>
      <c r="L84" s="12"/>
      <c r="M84" s="12"/>
      <c r="N84" s="12"/>
    </row>
    <row r="85" spans="3:14" ht="21" x14ac:dyDescent="0.35">
      <c r="C85" s="36"/>
      <c r="D85" s="36"/>
      <c r="E85" s="12"/>
      <c r="F85" s="12"/>
      <c r="G85" s="12"/>
      <c r="H85" s="12"/>
      <c r="I85" s="12"/>
      <c r="J85" s="39"/>
      <c r="K85" s="12"/>
      <c r="L85" s="12"/>
      <c r="M85" s="12"/>
      <c r="N85" s="12"/>
    </row>
    <row r="86" spans="3:14" ht="21" x14ac:dyDescent="0.35">
      <c r="C86" s="36"/>
      <c r="D86" s="36"/>
      <c r="E86" s="12"/>
      <c r="F86" s="12"/>
      <c r="G86" s="12"/>
      <c r="H86" s="12"/>
      <c r="I86" s="12"/>
      <c r="J86" s="39"/>
      <c r="K86" s="12"/>
      <c r="L86" s="12"/>
      <c r="M86" s="12"/>
      <c r="N86" s="12"/>
    </row>
    <row r="87" spans="3:14" ht="21" x14ac:dyDescent="0.35">
      <c r="C87" s="36"/>
      <c r="D87" s="36"/>
      <c r="E87" s="12"/>
      <c r="F87" s="12"/>
      <c r="G87" s="12"/>
      <c r="H87" s="12"/>
      <c r="I87" s="12"/>
      <c r="J87" s="39"/>
      <c r="K87" s="12"/>
      <c r="L87" s="12"/>
      <c r="M87" s="12"/>
      <c r="N87" s="12"/>
    </row>
    <row r="88" spans="3:14" ht="21" x14ac:dyDescent="0.35">
      <c r="C88" s="36"/>
      <c r="D88" s="36"/>
      <c r="E88" s="12"/>
      <c r="F88" s="12"/>
      <c r="G88" s="12"/>
      <c r="H88" s="12"/>
      <c r="I88" s="12"/>
      <c r="J88" s="39"/>
      <c r="K88" s="12"/>
      <c r="L88" s="12"/>
      <c r="M88" s="12"/>
      <c r="N88" s="12"/>
    </row>
    <row r="89" spans="3:14" ht="21" x14ac:dyDescent="0.35">
      <c r="C89" s="36"/>
      <c r="D89" s="36"/>
      <c r="E89" s="12"/>
      <c r="F89" s="12"/>
      <c r="G89" s="12"/>
      <c r="H89" s="12"/>
      <c r="I89" s="12"/>
      <c r="J89" s="39"/>
      <c r="K89" s="12"/>
      <c r="L89" s="12"/>
      <c r="M89" s="12"/>
      <c r="N89" s="12"/>
    </row>
    <row r="90" spans="3:14" ht="21" x14ac:dyDescent="0.35">
      <c r="C90" s="36"/>
      <c r="D90" s="36"/>
      <c r="E90" s="12"/>
      <c r="F90" s="12"/>
      <c r="G90" s="12"/>
      <c r="H90" s="12"/>
      <c r="I90" s="12"/>
      <c r="J90" s="39"/>
      <c r="K90" s="12"/>
      <c r="L90" s="12"/>
      <c r="M90" s="12"/>
      <c r="N90" s="12"/>
    </row>
    <row r="91" spans="3:14" ht="21" x14ac:dyDescent="0.35">
      <c r="C91" s="36"/>
      <c r="D91" s="36"/>
      <c r="E91" s="12"/>
      <c r="F91" s="12"/>
      <c r="G91" s="12"/>
      <c r="H91" s="12"/>
      <c r="I91" s="12"/>
      <c r="J91" s="39"/>
      <c r="K91" s="12"/>
      <c r="L91" s="12"/>
      <c r="M91" s="12"/>
      <c r="N91" s="12"/>
    </row>
    <row r="92" spans="3:14" ht="21" x14ac:dyDescent="0.35">
      <c r="C92" s="36"/>
      <c r="D92" s="36"/>
      <c r="E92" s="12"/>
      <c r="F92" s="12"/>
      <c r="G92" s="12"/>
      <c r="H92" s="12"/>
      <c r="I92" s="12"/>
      <c r="J92" s="39"/>
      <c r="K92" s="12"/>
      <c r="L92" s="12"/>
      <c r="M92" s="12"/>
      <c r="N92" s="12"/>
    </row>
    <row r="93" spans="3:14" ht="21" x14ac:dyDescent="0.35">
      <c r="C93" s="36"/>
      <c r="D93" s="36"/>
      <c r="E93" s="12"/>
      <c r="F93" s="12"/>
      <c r="G93" s="12"/>
      <c r="H93" s="12"/>
      <c r="I93" s="12"/>
      <c r="J93" s="39"/>
      <c r="K93" s="12"/>
      <c r="L93" s="12"/>
      <c r="M93" s="12"/>
      <c r="N93" s="12"/>
    </row>
    <row r="94" spans="3:14" ht="21" x14ac:dyDescent="0.35">
      <c r="C94" s="36"/>
      <c r="D94" s="36"/>
      <c r="E94" s="12"/>
      <c r="F94" s="12"/>
      <c r="G94" s="12"/>
      <c r="H94" s="12"/>
      <c r="I94" s="12"/>
      <c r="J94" s="39"/>
      <c r="K94" s="12"/>
      <c r="L94" s="12"/>
      <c r="M94" s="12"/>
      <c r="N94" s="12"/>
    </row>
    <row r="95" spans="3:14" ht="21" x14ac:dyDescent="0.35">
      <c r="C95" s="36"/>
      <c r="D95" s="36"/>
      <c r="E95" s="12"/>
      <c r="F95" s="12"/>
      <c r="G95" s="12"/>
      <c r="H95" s="12"/>
      <c r="I95" s="12"/>
      <c r="J95" s="39"/>
      <c r="K95" s="12"/>
      <c r="L95" s="12"/>
      <c r="M95" s="12"/>
      <c r="N95" s="12"/>
    </row>
    <row r="96" spans="3:14" ht="21" x14ac:dyDescent="0.35">
      <c r="C96" s="36"/>
      <c r="D96" s="36"/>
      <c r="E96" s="12"/>
      <c r="F96" s="12"/>
      <c r="G96" s="12"/>
      <c r="H96" s="12"/>
      <c r="I96" s="12"/>
      <c r="J96" s="12"/>
    </row>
    <row r="97" spans="3:16" ht="36.75" customHeight="1" x14ac:dyDescent="0.35">
      <c r="C97" s="203" t="s">
        <v>71</v>
      </c>
      <c r="D97" s="203"/>
      <c r="E97" s="203"/>
      <c r="F97" s="203"/>
      <c r="G97" s="203"/>
      <c r="H97" s="203"/>
      <c r="I97" s="12"/>
      <c r="J97" s="203" t="s">
        <v>72</v>
      </c>
      <c r="K97" s="203"/>
      <c r="L97" s="203"/>
      <c r="M97" s="203"/>
      <c r="N97" s="40"/>
      <c r="O97" s="40"/>
      <c r="P97" s="40"/>
    </row>
    <row r="98" spans="3:16" ht="21" x14ac:dyDescent="0.35">
      <c r="C98" s="198" t="str">
        <f>D156</f>
        <v>Localidad</v>
      </c>
      <c r="D98" s="198" t="str">
        <f t="shared" ref="D98:F98" si="0">E156</f>
        <v>ARTERIAL</v>
      </c>
      <c r="E98" s="198" t="str">
        <f t="shared" si="0"/>
        <v>INTERMEDIA</v>
      </c>
      <c r="F98" s="198" t="str">
        <f t="shared" si="0"/>
        <v>LOCAL</v>
      </c>
      <c r="G98" s="198" t="str">
        <f>I156</f>
        <v>TRONCAL</v>
      </c>
      <c r="H98" s="198" t="s">
        <v>77</v>
      </c>
      <c r="I98" s="12"/>
      <c r="J98" s="198" t="s">
        <v>45</v>
      </c>
      <c r="K98" s="198" t="s">
        <v>78</v>
      </c>
      <c r="L98" s="198" t="s">
        <v>75</v>
      </c>
      <c r="M98" s="198" t="s">
        <v>76</v>
      </c>
      <c r="N98" s="199"/>
    </row>
    <row r="99" spans="3:16" ht="21" x14ac:dyDescent="0.35">
      <c r="C99" s="198"/>
      <c r="D99" s="198"/>
      <c r="E99" s="198"/>
      <c r="F99" s="198"/>
      <c r="G99" s="198"/>
      <c r="H99" s="198"/>
      <c r="I99" s="12"/>
      <c r="J99" s="198"/>
      <c r="K99" s="198"/>
      <c r="L99" s="198"/>
      <c r="M99" s="198"/>
      <c r="N99" s="199"/>
    </row>
    <row r="100" spans="3:16" ht="21" x14ac:dyDescent="0.35">
      <c r="C100" s="37" t="str">
        <f t="shared" ref="C100:F118" si="1">D157</f>
        <v>1  Usaquén</v>
      </c>
      <c r="D100" s="38">
        <f t="shared" si="1"/>
        <v>343.51283571428581</v>
      </c>
      <c r="E100" s="38">
        <f t="shared" si="1"/>
        <v>254.53140814935301</v>
      </c>
      <c r="F100" s="38">
        <f t="shared" si="1"/>
        <v>545.13350536401765</v>
      </c>
      <c r="G100" s="38">
        <f t="shared" ref="G100:G118" si="2">I157</f>
        <v>84.780210000000011</v>
      </c>
      <c r="H100" s="41">
        <f>SUM(D100:G100)</f>
        <v>1227.9579592276564</v>
      </c>
      <c r="I100" s="12"/>
      <c r="J100" s="37" t="str">
        <f>C100</f>
        <v>1  Usaquén</v>
      </c>
      <c r="K100" s="43">
        <f>IF($K$14="Arterial",$K157,IF($K$14="Intermedia",$N157,IF($K$14="Local",$Q157)))</f>
        <v>0.56306731174079117</v>
      </c>
      <c r="L100" s="43">
        <f>IF($K$14="Arterial",$L157,IF($K$14="Intermedia",$O157,IF($K$14="Local",$R157)))</f>
        <v>7.2030921327979031E-2</v>
      </c>
      <c r="M100" s="43">
        <f>IF($K$14="Arterial",$M157,IF($K$14="Intermedia",$P157,IF($K$14="Local",$S157)))</f>
        <v>0.36490176693122983</v>
      </c>
    </row>
    <row r="101" spans="3:16" ht="21" x14ac:dyDescent="0.35">
      <c r="C101" s="37" t="str">
        <f t="shared" si="1"/>
        <v>2  Chapinero</v>
      </c>
      <c r="D101" s="38">
        <f t="shared" si="1"/>
        <v>144.90377399999994</v>
      </c>
      <c r="E101" s="38">
        <f t="shared" si="1"/>
        <v>182.59035887906941</v>
      </c>
      <c r="F101" s="38">
        <f t="shared" si="1"/>
        <v>226.95218645688985</v>
      </c>
      <c r="G101" s="38">
        <f t="shared" si="2"/>
        <v>66.145479999999978</v>
      </c>
      <c r="H101" s="41">
        <f t="shared" ref="H101:H118" si="3">SUM(D101:G101)</f>
        <v>620.59179933595919</v>
      </c>
      <c r="I101" s="12"/>
      <c r="J101" s="37" t="str">
        <f t="shared" ref="J101:J118" si="4">C101</f>
        <v>2  Chapinero</v>
      </c>
      <c r="K101" s="43">
        <f t="shared" ref="K101:K118" si="5">IF($K$14="Arterial",$K158,IF($K$14="Intermedia",$N158,IF($K$14="Local",$Q158)))</f>
        <v>0.50479658365280067</v>
      </c>
      <c r="L101" s="43">
        <f t="shared" ref="L101:L118" si="6">IF($K$14="Arterial",$L158,IF($K$14="Intermedia",$O158,IF($K$14="Local",$R158)))</f>
        <v>7.2007424133140374E-2</v>
      </c>
      <c r="M101" s="43">
        <f t="shared" ref="M101:M118" si="7">IF($K$14="Arterial",$M158,IF($K$14="Intermedia",$P158,IF($K$14="Local",$S158)))</f>
        <v>0.42319599221405896</v>
      </c>
    </row>
    <row r="102" spans="3:16" ht="21" x14ac:dyDescent="0.35">
      <c r="C102" s="37" t="str">
        <f t="shared" si="1"/>
        <v>3  Santafe</v>
      </c>
      <c r="D102" s="38">
        <f t="shared" si="1"/>
        <v>40.054297142857145</v>
      </c>
      <c r="E102" s="38">
        <f t="shared" si="1"/>
        <v>98.201723669912923</v>
      </c>
      <c r="F102" s="38">
        <f t="shared" si="1"/>
        <v>154.10674759262525</v>
      </c>
      <c r="G102" s="38">
        <f t="shared" si="2"/>
        <v>67.327510000000004</v>
      </c>
      <c r="H102" s="41">
        <f t="shared" si="3"/>
        <v>359.6902784053953</v>
      </c>
      <c r="I102" s="12"/>
      <c r="J102" s="37" t="str">
        <f t="shared" si="4"/>
        <v>3  Santafe</v>
      </c>
      <c r="K102" s="43">
        <f t="shared" si="5"/>
        <v>0.4760694375828447</v>
      </c>
      <c r="L102" s="43">
        <f t="shared" si="6"/>
        <v>0.13392414325938384</v>
      </c>
      <c r="M102" s="43">
        <f t="shared" si="7"/>
        <v>0.39000641915777146</v>
      </c>
    </row>
    <row r="103" spans="3:16" ht="21" x14ac:dyDescent="0.35">
      <c r="C103" s="37" t="str">
        <f t="shared" si="1"/>
        <v>4  San Cristobal</v>
      </c>
      <c r="D103" s="38">
        <f t="shared" si="1"/>
        <v>65.865304571428581</v>
      </c>
      <c r="E103" s="38">
        <f t="shared" si="1"/>
        <v>183.7631617714548</v>
      </c>
      <c r="F103" s="38">
        <f t="shared" si="1"/>
        <v>469.56499200285975</v>
      </c>
      <c r="G103" s="38">
        <f t="shared" si="2"/>
        <v>12.952519999999998</v>
      </c>
      <c r="H103" s="41">
        <f t="shared" si="3"/>
        <v>732.14597834574317</v>
      </c>
      <c r="I103" s="12"/>
      <c r="J103" s="37" t="str">
        <f t="shared" si="4"/>
        <v>4  San Cristobal</v>
      </c>
      <c r="K103" s="43">
        <f t="shared" si="5"/>
        <v>0.54235573761324751</v>
      </c>
      <c r="L103" s="43">
        <f t="shared" si="6"/>
        <v>9.0581128743942321E-2</v>
      </c>
      <c r="M103" s="43">
        <f t="shared" si="7"/>
        <v>0.36706313364281012</v>
      </c>
    </row>
    <row r="104" spans="3:16" ht="21" x14ac:dyDescent="0.35">
      <c r="C104" s="37" t="str">
        <f t="shared" si="1"/>
        <v>5  Usme</v>
      </c>
      <c r="D104" s="38">
        <f t="shared" si="1"/>
        <v>118.71202914285709</v>
      </c>
      <c r="E104" s="38">
        <f t="shared" si="1"/>
        <v>145.44317946611966</v>
      </c>
      <c r="F104" s="38">
        <f t="shared" si="1"/>
        <v>481.00278902310589</v>
      </c>
      <c r="G104" s="38">
        <f t="shared" si="2"/>
        <v>5.2177800000000003</v>
      </c>
      <c r="H104" s="41">
        <f t="shared" si="3"/>
        <v>750.37577763208265</v>
      </c>
      <c r="I104" s="12"/>
      <c r="J104" s="37" t="str">
        <f t="shared" si="4"/>
        <v>5  Usme</v>
      </c>
      <c r="K104" s="43">
        <f t="shared" si="5"/>
        <v>0.66238965215544643</v>
      </c>
      <c r="L104" s="43">
        <f t="shared" si="6"/>
        <v>0.17971169140781298</v>
      </c>
      <c r="M104" s="43">
        <f t="shared" si="7"/>
        <v>0.15789865643674059</v>
      </c>
    </row>
    <row r="105" spans="3:16" ht="21" x14ac:dyDescent="0.35">
      <c r="C105" s="37" t="str">
        <f t="shared" si="1"/>
        <v>6  Tunjuelito</v>
      </c>
      <c r="D105" s="38">
        <f t="shared" si="1"/>
        <v>60.079583428571446</v>
      </c>
      <c r="E105" s="38">
        <f t="shared" si="1"/>
        <v>86.321371068349734</v>
      </c>
      <c r="F105" s="38">
        <f t="shared" si="1"/>
        <v>175.74307918004666</v>
      </c>
      <c r="G105" s="38">
        <f t="shared" si="2"/>
        <v>10.55897</v>
      </c>
      <c r="H105" s="41">
        <f t="shared" si="3"/>
        <v>332.70300367696785</v>
      </c>
      <c r="I105" s="12"/>
      <c r="J105" s="37" t="str">
        <f t="shared" si="4"/>
        <v>6  Tunjuelito</v>
      </c>
      <c r="K105" s="43">
        <f t="shared" si="5"/>
        <v>0.67855255578034102</v>
      </c>
      <c r="L105" s="43">
        <f t="shared" si="6"/>
        <v>0.13648674694802715</v>
      </c>
      <c r="M105" s="43">
        <f t="shared" si="7"/>
        <v>0.18496069727163192</v>
      </c>
    </row>
    <row r="106" spans="3:16" ht="21" x14ac:dyDescent="0.35">
      <c r="C106" s="37" t="str">
        <f t="shared" si="1"/>
        <v>7  Bosa</v>
      </c>
      <c r="D106" s="38">
        <f t="shared" si="1"/>
        <v>92.171024000000017</v>
      </c>
      <c r="E106" s="38">
        <f t="shared" si="1"/>
        <v>147.03044406644207</v>
      </c>
      <c r="F106" s="38">
        <f t="shared" si="1"/>
        <v>574.14936370888165</v>
      </c>
      <c r="G106" s="38">
        <f t="shared" si="2"/>
        <v>8.54026</v>
      </c>
      <c r="H106" s="41">
        <f t="shared" si="3"/>
        <v>821.89109177532373</v>
      </c>
      <c r="I106" s="12"/>
      <c r="J106" s="37" t="str">
        <f t="shared" si="4"/>
        <v>7  Bosa</v>
      </c>
      <c r="K106" s="43">
        <f t="shared" si="5"/>
        <v>0.65881179228455355</v>
      </c>
      <c r="L106" s="43">
        <f t="shared" si="6"/>
        <v>0.1265221207565069</v>
      </c>
      <c r="M106" s="43">
        <f t="shared" si="7"/>
        <v>0.21466608695893954</v>
      </c>
    </row>
    <row r="107" spans="3:16" ht="21" x14ac:dyDescent="0.35">
      <c r="C107" s="37" t="str">
        <f t="shared" si="1"/>
        <v>8  Kennedy</v>
      </c>
      <c r="D107" s="38">
        <f t="shared" si="1"/>
        <v>248.40905742857137</v>
      </c>
      <c r="E107" s="38">
        <f t="shared" si="1"/>
        <v>339.39692494832195</v>
      </c>
      <c r="F107" s="38">
        <f t="shared" si="1"/>
        <v>970.53398048558802</v>
      </c>
      <c r="G107" s="38">
        <f t="shared" si="2"/>
        <v>87.34506999999995</v>
      </c>
      <c r="H107" s="41">
        <f t="shared" si="3"/>
        <v>1645.6850328624812</v>
      </c>
      <c r="I107" s="12"/>
      <c r="J107" s="37" t="str">
        <f t="shared" si="4"/>
        <v>8  Kennedy</v>
      </c>
      <c r="K107" s="43">
        <f t="shared" si="5"/>
        <v>0.61148332267834105</v>
      </c>
      <c r="L107" s="43">
        <f t="shared" si="6"/>
        <v>0.15626050435649277</v>
      </c>
      <c r="M107" s="43">
        <f t="shared" si="7"/>
        <v>0.23225617296516612</v>
      </c>
    </row>
    <row r="108" spans="3:16" ht="21" x14ac:dyDescent="0.35">
      <c r="C108" s="37" t="str">
        <f t="shared" si="1"/>
        <v>9  Fontibón</v>
      </c>
      <c r="D108" s="38">
        <f t="shared" si="1"/>
        <v>259.88162200000016</v>
      </c>
      <c r="E108" s="38">
        <f t="shared" si="1"/>
        <v>264.83416076433821</v>
      </c>
      <c r="F108" s="38">
        <f t="shared" si="1"/>
        <v>334.97822966968511</v>
      </c>
      <c r="G108" s="38">
        <f t="shared" si="2"/>
        <v>76.579610000000002</v>
      </c>
      <c r="H108" s="41">
        <f t="shared" si="3"/>
        <v>936.27362243402354</v>
      </c>
      <c r="I108" s="12"/>
      <c r="J108" s="37" t="str">
        <f t="shared" si="4"/>
        <v>9  Fontibón</v>
      </c>
      <c r="K108" s="43">
        <f t="shared" si="5"/>
        <v>0.51699965516354851</v>
      </c>
      <c r="L108" s="43">
        <f t="shared" si="6"/>
        <v>0.10632619066659145</v>
      </c>
      <c r="M108" s="43">
        <f t="shared" si="7"/>
        <v>0.37667415416985994</v>
      </c>
    </row>
    <row r="109" spans="3:16" ht="21" x14ac:dyDescent="0.35">
      <c r="C109" s="37" t="str">
        <f t="shared" si="1"/>
        <v>10  Engativá</v>
      </c>
      <c r="D109" s="38">
        <f t="shared" si="1"/>
        <v>226.82579628571423</v>
      </c>
      <c r="E109" s="38">
        <f t="shared" si="1"/>
        <v>358.10712846686317</v>
      </c>
      <c r="F109" s="38">
        <f t="shared" si="1"/>
        <v>728.35558800446302</v>
      </c>
      <c r="G109" s="38">
        <f t="shared" si="2"/>
        <v>77.541530000000009</v>
      </c>
      <c r="H109" s="41">
        <f t="shared" si="3"/>
        <v>1390.8300427570402</v>
      </c>
      <c r="I109" s="12"/>
      <c r="J109" s="37" t="str">
        <f t="shared" si="4"/>
        <v>10  Engativá</v>
      </c>
      <c r="K109" s="43">
        <f t="shared" si="5"/>
        <v>0.58456335361108558</v>
      </c>
      <c r="L109" s="43">
        <f t="shared" si="6"/>
        <v>0.11277002729924367</v>
      </c>
      <c r="M109" s="43">
        <f t="shared" si="7"/>
        <v>0.3026666190896708</v>
      </c>
    </row>
    <row r="110" spans="3:16" ht="21" x14ac:dyDescent="0.35">
      <c r="C110" s="37" t="str">
        <f t="shared" si="1"/>
        <v>11  Suba</v>
      </c>
      <c r="D110" s="38">
        <f t="shared" si="1"/>
        <v>331.89092771428545</v>
      </c>
      <c r="E110" s="38">
        <f t="shared" si="1"/>
        <v>275.02203797579017</v>
      </c>
      <c r="F110" s="38">
        <f t="shared" si="1"/>
        <v>1062.1933984854732</v>
      </c>
      <c r="G110" s="38">
        <f t="shared" si="2"/>
        <v>104.08602000000002</v>
      </c>
      <c r="H110" s="41">
        <f t="shared" si="3"/>
        <v>1773.1923841755488</v>
      </c>
      <c r="I110" s="12"/>
      <c r="J110" s="37" t="str">
        <f t="shared" si="4"/>
        <v>11  Suba</v>
      </c>
      <c r="K110" s="43">
        <f t="shared" si="5"/>
        <v>0.67089777009282636</v>
      </c>
      <c r="L110" s="43">
        <f t="shared" si="6"/>
        <v>7.2868650676053998E-2</v>
      </c>
      <c r="M110" s="43">
        <f t="shared" si="7"/>
        <v>0.25623357923111967</v>
      </c>
    </row>
    <row r="111" spans="3:16" ht="21" x14ac:dyDescent="0.35">
      <c r="C111" s="37" t="str">
        <f t="shared" si="1"/>
        <v>12  Barrios Unidos</v>
      </c>
      <c r="D111" s="38">
        <f t="shared" si="1"/>
        <v>102.49805485714288</v>
      </c>
      <c r="E111" s="38">
        <f t="shared" si="1"/>
        <v>198.23310283600614</v>
      </c>
      <c r="F111" s="38">
        <f t="shared" si="1"/>
        <v>263.96188950776946</v>
      </c>
      <c r="G111" s="38">
        <f t="shared" si="2"/>
        <v>93.699609999999993</v>
      </c>
      <c r="H111" s="41">
        <f t="shared" si="3"/>
        <v>658.39265720091851</v>
      </c>
      <c r="I111" s="12"/>
      <c r="J111" s="37" t="str">
        <f t="shared" si="4"/>
        <v>12  Barrios Unidos</v>
      </c>
      <c r="K111" s="43">
        <f t="shared" si="5"/>
        <v>0.29931080356117107</v>
      </c>
      <c r="L111" s="43">
        <f t="shared" si="6"/>
        <v>0.10481342445063616</v>
      </c>
      <c r="M111" s="43">
        <f t="shared" si="7"/>
        <v>0.59587577198819275</v>
      </c>
    </row>
    <row r="112" spans="3:16" ht="21" x14ac:dyDescent="0.35">
      <c r="C112" s="37" t="str">
        <f t="shared" si="1"/>
        <v>13  Teusaquillo</v>
      </c>
      <c r="D112" s="38">
        <f t="shared" si="1"/>
        <v>148.54207085714287</v>
      </c>
      <c r="E112" s="38">
        <f t="shared" si="1"/>
        <v>208.11811498751726</v>
      </c>
      <c r="F112" s="38">
        <f t="shared" si="1"/>
        <v>237.70468688764984</v>
      </c>
      <c r="G112" s="38">
        <f t="shared" si="2"/>
        <v>90.123080000000002</v>
      </c>
      <c r="H112" s="41">
        <f t="shared" si="3"/>
        <v>684.48795273230996</v>
      </c>
      <c r="I112" s="12"/>
      <c r="J112" s="37" t="str">
        <f t="shared" si="4"/>
        <v>13  Teusaquillo</v>
      </c>
      <c r="K112" s="43">
        <f t="shared" si="5"/>
        <v>0.53144097490751274</v>
      </c>
      <c r="L112" s="43">
        <f t="shared" si="6"/>
        <v>6.5058190877101268E-2</v>
      </c>
      <c r="M112" s="43">
        <f t="shared" si="7"/>
        <v>0.40350083421538591</v>
      </c>
    </row>
    <row r="113" spans="3:13" ht="21" x14ac:dyDescent="0.35">
      <c r="C113" s="37" t="str">
        <f t="shared" si="1"/>
        <v>14  Los Mártires</v>
      </c>
      <c r="D113" s="38">
        <f t="shared" si="1"/>
        <v>75.632537142857117</v>
      </c>
      <c r="E113" s="38">
        <f t="shared" si="1"/>
        <v>136.23699001661339</v>
      </c>
      <c r="F113" s="38">
        <f t="shared" si="1"/>
        <v>178.82394964477467</v>
      </c>
      <c r="G113" s="38">
        <f t="shared" si="2"/>
        <v>48.152479999999997</v>
      </c>
      <c r="H113" s="41">
        <f t="shared" si="3"/>
        <v>438.84595680424513</v>
      </c>
      <c r="I113" s="12"/>
      <c r="J113" s="37" t="str">
        <f t="shared" si="4"/>
        <v>14  Los Mártires</v>
      </c>
      <c r="K113" s="43">
        <f t="shared" si="5"/>
        <v>0.36784591417038798</v>
      </c>
      <c r="L113" s="43">
        <f t="shared" si="6"/>
        <v>0.18660129765443739</v>
      </c>
      <c r="M113" s="43">
        <f t="shared" si="7"/>
        <v>0.44555278817517469</v>
      </c>
    </row>
    <row r="114" spans="3:13" ht="21" x14ac:dyDescent="0.35">
      <c r="C114" s="37" t="str">
        <f t="shared" si="1"/>
        <v>15  Antonio Nariño</v>
      </c>
      <c r="D114" s="38">
        <f t="shared" si="1"/>
        <v>52.80128000000002</v>
      </c>
      <c r="E114" s="38">
        <f t="shared" si="1"/>
        <v>84.559445795981276</v>
      </c>
      <c r="F114" s="38">
        <f t="shared" si="1"/>
        <v>123.27052389489404</v>
      </c>
      <c r="G114" s="38">
        <f t="shared" si="2"/>
        <v>21.351509999999998</v>
      </c>
      <c r="H114" s="41">
        <f t="shared" si="3"/>
        <v>281.98275969087535</v>
      </c>
      <c r="I114" s="12"/>
      <c r="J114" s="37" t="str">
        <f t="shared" si="4"/>
        <v>15  Antonio Nariño</v>
      </c>
      <c r="K114" s="43">
        <f t="shared" si="5"/>
        <v>0.27675480459974749</v>
      </c>
      <c r="L114" s="43">
        <f t="shared" si="6"/>
        <v>0.10744712144701084</v>
      </c>
      <c r="M114" s="43">
        <f t="shared" si="7"/>
        <v>0.6157980739532416</v>
      </c>
    </row>
    <row r="115" spans="3:13" ht="21" x14ac:dyDescent="0.35">
      <c r="C115" s="37" t="str">
        <f>D172</f>
        <v>16  Puente Aranda</v>
      </c>
      <c r="D115" s="38">
        <f t="shared" si="1"/>
        <v>208.26653685714271</v>
      </c>
      <c r="E115" s="38">
        <f t="shared" si="1"/>
        <v>215.16508699843808</v>
      </c>
      <c r="F115" s="38">
        <f t="shared" si="1"/>
        <v>476.76741635325214</v>
      </c>
      <c r="G115" s="38">
        <f t="shared" si="2"/>
        <v>112.46945000000004</v>
      </c>
      <c r="H115" s="41">
        <f t="shared" si="3"/>
        <v>1012.668490208833</v>
      </c>
      <c r="I115" s="12"/>
      <c r="J115" s="37" t="str">
        <f t="shared" si="4"/>
        <v>16  Puente Aranda</v>
      </c>
      <c r="K115" s="43">
        <f t="shared" si="5"/>
        <v>0.58792242371515757</v>
      </c>
      <c r="L115" s="43">
        <f t="shared" si="6"/>
        <v>0.14012621319567181</v>
      </c>
      <c r="M115" s="43">
        <f t="shared" si="7"/>
        <v>0.27195136308917056</v>
      </c>
    </row>
    <row r="116" spans="3:13" ht="21" x14ac:dyDescent="0.35">
      <c r="C116" s="37" t="str">
        <f t="shared" si="1"/>
        <v>17  La Candelaria</v>
      </c>
      <c r="D116" s="38">
        <f t="shared" si="1"/>
        <v>12.210343714285717</v>
      </c>
      <c r="E116" s="38">
        <f t="shared" si="1"/>
        <v>32.238746354390756</v>
      </c>
      <c r="F116" s="38">
        <f t="shared" si="1"/>
        <v>23.657704558321299</v>
      </c>
      <c r="G116" s="38">
        <f t="shared" si="2"/>
        <v>1.2639400000000001</v>
      </c>
      <c r="H116" s="41">
        <f t="shared" si="3"/>
        <v>69.370734626997773</v>
      </c>
      <c r="I116" s="12"/>
      <c r="J116" s="37" t="str">
        <f t="shared" si="4"/>
        <v>17  La Candelaria</v>
      </c>
      <c r="K116" s="43">
        <f t="shared" si="5"/>
        <v>0.35699337891791849</v>
      </c>
      <c r="L116" s="43">
        <f t="shared" si="6"/>
        <v>9.0386166565407502E-2</v>
      </c>
      <c r="M116" s="43">
        <f t="shared" si="7"/>
        <v>0.55262045451667385</v>
      </c>
    </row>
    <row r="117" spans="3:13" ht="21" x14ac:dyDescent="0.35">
      <c r="C117" s="37" t="str">
        <f t="shared" si="1"/>
        <v>18  Rafael Uribe Uribe</v>
      </c>
      <c r="D117" s="38">
        <f t="shared" si="1"/>
        <v>57.546111714285715</v>
      </c>
      <c r="E117" s="38">
        <f t="shared" si="1"/>
        <v>177.95032539227543</v>
      </c>
      <c r="F117" s="38">
        <f t="shared" si="1"/>
        <v>448.51784977593462</v>
      </c>
      <c r="G117" s="38">
        <f t="shared" si="2"/>
        <v>51.759740000000008</v>
      </c>
      <c r="H117" s="41">
        <f t="shared" si="3"/>
        <v>735.77402688249572</v>
      </c>
      <c r="I117" s="12"/>
      <c r="J117" s="37" t="str">
        <f t="shared" si="4"/>
        <v>18  Rafael Uribe Uribe</v>
      </c>
      <c r="K117" s="43">
        <f t="shared" si="5"/>
        <v>0.64131982805385224</v>
      </c>
      <c r="L117" s="43">
        <f t="shared" si="6"/>
        <v>0.13140119819805626</v>
      </c>
      <c r="M117" s="43">
        <f t="shared" si="7"/>
        <v>0.22727897374809139</v>
      </c>
    </row>
    <row r="118" spans="3:13" ht="21" x14ac:dyDescent="0.35">
      <c r="C118" s="37" t="str">
        <f t="shared" si="1"/>
        <v>19  Ciudad Bolivar</v>
      </c>
      <c r="D118" s="38">
        <f t="shared" si="1"/>
        <v>100.45120599999997</v>
      </c>
      <c r="E118" s="38">
        <f t="shared" si="1"/>
        <v>161.74524800716802</v>
      </c>
      <c r="F118" s="38">
        <f t="shared" si="1"/>
        <v>814.3361223639854</v>
      </c>
      <c r="G118" s="38">
        <f t="shared" si="2"/>
        <v>10.164149999999999</v>
      </c>
      <c r="H118" s="41">
        <f t="shared" si="3"/>
        <v>1086.6967263711535</v>
      </c>
      <c r="I118" s="12"/>
      <c r="J118" s="37" t="str">
        <f t="shared" si="4"/>
        <v>19  Ciudad Bolivar</v>
      </c>
      <c r="K118" s="43">
        <f t="shared" si="5"/>
        <v>0.70329590119070251</v>
      </c>
      <c r="L118" s="43">
        <f t="shared" si="6"/>
        <v>0.13962323504646085</v>
      </c>
      <c r="M118" s="43">
        <f t="shared" si="7"/>
        <v>0.15708086376283675</v>
      </c>
    </row>
    <row r="119" spans="3:13" ht="21" x14ac:dyDescent="0.35">
      <c r="C119" s="36"/>
      <c r="D119" s="36"/>
      <c r="E119" s="12"/>
      <c r="F119" s="12"/>
      <c r="G119" s="12"/>
      <c r="H119" s="12"/>
      <c r="I119" s="12"/>
      <c r="J119" s="12"/>
    </row>
    <row r="120" spans="3:13" ht="21" x14ac:dyDescent="0.35">
      <c r="C120" s="36"/>
      <c r="D120" s="36"/>
      <c r="E120" s="12"/>
      <c r="F120" s="12"/>
      <c r="G120" s="12"/>
      <c r="H120" s="12"/>
      <c r="I120" s="12"/>
      <c r="J120" s="12"/>
    </row>
    <row r="121" spans="3:13" ht="21" x14ac:dyDescent="0.35">
      <c r="C121" s="36"/>
      <c r="D121" s="36"/>
      <c r="E121" s="12"/>
      <c r="F121" s="12"/>
      <c r="G121" s="12"/>
      <c r="H121" s="12"/>
      <c r="I121" s="12"/>
      <c r="J121" s="12"/>
    </row>
    <row r="122" spans="3:13" ht="21" x14ac:dyDescent="0.35">
      <c r="C122" s="36"/>
      <c r="D122" s="36"/>
      <c r="E122" s="12"/>
      <c r="F122" s="12"/>
      <c r="G122" s="12"/>
      <c r="H122" s="12"/>
      <c r="I122" s="12"/>
      <c r="J122" s="12"/>
    </row>
    <row r="123" spans="3:13" ht="21" x14ac:dyDescent="0.35">
      <c r="C123" s="36"/>
      <c r="D123" s="36"/>
      <c r="E123" s="12"/>
      <c r="F123" s="12"/>
      <c r="G123" s="12"/>
      <c r="H123" s="12"/>
      <c r="I123" s="12"/>
      <c r="J123" s="12"/>
    </row>
    <row r="124" spans="3:13" ht="21" x14ac:dyDescent="0.35">
      <c r="C124" s="36"/>
      <c r="D124" s="36"/>
      <c r="E124" s="12"/>
      <c r="F124" s="12"/>
      <c r="G124" s="12"/>
      <c r="H124" s="12"/>
      <c r="I124" s="12"/>
      <c r="J124" s="12"/>
    </row>
    <row r="125" spans="3:13" ht="21" x14ac:dyDescent="0.35">
      <c r="C125" s="36"/>
      <c r="D125" s="36"/>
      <c r="E125" s="12"/>
      <c r="F125" s="12"/>
      <c r="G125" s="12"/>
      <c r="H125" s="12"/>
      <c r="I125" s="12"/>
      <c r="J125" s="12"/>
    </row>
    <row r="126" spans="3:13" ht="21" x14ac:dyDescent="0.35">
      <c r="C126" s="36"/>
      <c r="D126" s="36"/>
      <c r="E126" s="12"/>
      <c r="F126" s="12"/>
      <c r="G126" s="12"/>
      <c r="H126" s="12"/>
      <c r="I126" s="12"/>
      <c r="J126" s="12"/>
    </row>
    <row r="127" spans="3:13" ht="21" x14ac:dyDescent="0.35">
      <c r="C127" s="36"/>
      <c r="D127" s="36"/>
      <c r="E127" s="12"/>
      <c r="F127" s="12"/>
      <c r="G127" s="12"/>
      <c r="H127" s="12"/>
      <c r="I127" s="12"/>
      <c r="J127" s="12"/>
    </row>
    <row r="128" spans="3:13" ht="21" x14ac:dyDescent="0.35">
      <c r="C128" s="36"/>
      <c r="D128" s="36"/>
      <c r="E128" s="12"/>
      <c r="F128" s="12"/>
      <c r="G128" s="12"/>
      <c r="H128" s="12"/>
      <c r="I128" s="12"/>
      <c r="J128" s="12"/>
    </row>
    <row r="129" spans="3:10" ht="21" x14ac:dyDescent="0.35">
      <c r="C129" s="36"/>
      <c r="D129" s="36"/>
      <c r="E129" s="12"/>
      <c r="F129" s="12"/>
      <c r="G129" s="12"/>
      <c r="H129" s="12"/>
      <c r="I129" s="12"/>
      <c r="J129" s="12"/>
    </row>
    <row r="130" spans="3:10" ht="21" x14ac:dyDescent="0.35">
      <c r="C130" s="36"/>
      <c r="D130" s="36"/>
      <c r="E130" s="12"/>
      <c r="F130" s="12"/>
      <c r="G130" s="12"/>
      <c r="H130" s="12"/>
      <c r="I130" s="12"/>
      <c r="J130" s="12"/>
    </row>
    <row r="131" spans="3:10" ht="21" x14ac:dyDescent="0.35">
      <c r="C131" s="36"/>
      <c r="D131" s="36"/>
      <c r="E131" s="12"/>
      <c r="F131" s="12"/>
      <c r="G131" s="12"/>
      <c r="H131" s="12"/>
      <c r="I131" s="12"/>
      <c r="J131" s="12"/>
    </row>
    <row r="132" spans="3:10" ht="21" x14ac:dyDescent="0.35">
      <c r="C132" s="36"/>
      <c r="D132" s="36"/>
      <c r="E132" s="12"/>
      <c r="F132" s="12"/>
      <c r="G132" s="12"/>
      <c r="H132" s="12"/>
      <c r="I132" s="12"/>
      <c r="J132" s="12"/>
    </row>
    <row r="133" spans="3:10" ht="21" x14ac:dyDescent="0.35">
      <c r="C133" s="36"/>
      <c r="D133" s="36"/>
      <c r="E133" s="12"/>
      <c r="F133" s="12"/>
      <c r="G133" s="12"/>
      <c r="H133" s="12"/>
      <c r="I133" s="12"/>
      <c r="J133" s="12"/>
    </row>
    <row r="134" spans="3:10" ht="21" x14ac:dyDescent="0.35">
      <c r="C134" s="36"/>
      <c r="D134" s="36"/>
      <c r="E134" s="12"/>
      <c r="F134" s="12"/>
      <c r="G134" s="12"/>
      <c r="H134" s="12"/>
      <c r="I134" s="12"/>
      <c r="J134" s="12"/>
    </row>
    <row r="135" spans="3:10" ht="21" x14ac:dyDescent="0.35">
      <c r="C135" s="36"/>
      <c r="D135" s="36"/>
      <c r="E135" s="12"/>
      <c r="F135" s="12"/>
      <c r="G135" s="12"/>
      <c r="H135" s="12"/>
      <c r="I135" s="12"/>
      <c r="J135" s="12"/>
    </row>
    <row r="136" spans="3:10" ht="21" x14ac:dyDescent="0.35">
      <c r="C136" s="36"/>
      <c r="D136" s="36"/>
      <c r="E136" s="12"/>
      <c r="F136" s="12"/>
      <c r="G136" s="12"/>
      <c r="H136" s="12"/>
      <c r="I136" s="12"/>
      <c r="J136" s="12"/>
    </row>
    <row r="137" spans="3:10" ht="21" x14ac:dyDescent="0.35">
      <c r="C137" s="36"/>
      <c r="D137" s="36"/>
      <c r="E137" s="12"/>
      <c r="F137" s="12"/>
      <c r="G137" s="12"/>
      <c r="H137" s="12"/>
      <c r="I137" s="12"/>
      <c r="J137" s="12"/>
    </row>
    <row r="138" spans="3:10" ht="21" x14ac:dyDescent="0.35">
      <c r="C138" s="36"/>
      <c r="D138" s="36"/>
      <c r="E138" s="12"/>
      <c r="F138" s="12"/>
      <c r="G138" s="12"/>
      <c r="H138" s="12"/>
      <c r="I138" s="12"/>
      <c r="J138" s="12"/>
    </row>
    <row r="139" spans="3:10" ht="21" x14ac:dyDescent="0.35">
      <c r="C139" s="36"/>
      <c r="D139" s="36"/>
      <c r="E139" s="12"/>
      <c r="F139" s="12"/>
      <c r="G139" s="12"/>
      <c r="H139" s="12"/>
      <c r="I139" s="12"/>
      <c r="J139" s="12"/>
    </row>
    <row r="140" spans="3:10" ht="21" x14ac:dyDescent="0.35">
      <c r="C140" s="36"/>
      <c r="D140" s="36"/>
      <c r="E140" s="12"/>
      <c r="F140" s="12"/>
      <c r="G140" s="12"/>
      <c r="H140" s="12"/>
      <c r="I140" s="12"/>
      <c r="J140" s="12"/>
    </row>
    <row r="141" spans="3:10" ht="21" x14ac:dyDescent="0.35">
      <c r="C141" s="36"/>
      <c r="D141" s="36"/>
      <c r="E141" s="12"/>
      <c r="F141" s="12"/>
      <c r="G141" s="12"/>
      <c r="H141" s="12"/>
      <c r="I141" s="12"/>
      <c r="J141" s="12"/>
    </row>
    <row r="142" spans="3:10" ht="21" x14ac:dyDescent="0.35">
      <c r="C142" s="36"/>
      <c r="D142" s="36"/>
      <c r="E142" s="12"/>
      <c r="F142" s="12"/>
      <c r="G142" s="12"/>
      <c r="H142" s="12"/>
      <c r="I142" s="12"/>
      <c r="J142" s="12"/>
    </row>
    <row r="143" spans="3:10" ht="21" x14ac:dyDescent="0.35">
      <c r="C143" s="36"/>
      <c r="D143" s="36"/>
      <c r="E143" s="12"/>
      <c r="F143" s="12"/>
      <c r="G143" s="12"/>
      <c r="H143" s="12"/>
      <c r="I143" s="12"/>
      <c r="J143" s="12"/>
    </row>
    <row r="144" spans="3:10" ht="21" x14ac:dyDescent="0.35">
      <c r="C144" s="36"/>
      <c r="D144" s="36"/>
      <c r="E144" s="12"/>
      <c r="F144" s="12"/>
      <c r="G144" s="12"/>
      <c r="H144" s="12"/>
      <c r="I144" s="12"/>
      <c r="J144" s="12"/>
    </row>
    <row r="145" spans="3:22" ht="21" x14ac:dyDescent="0.35">
      <c r="C145" s="36"/>
      <c r="D145" s="36"/>
      <c r="E145" s="12"/>
      <c r="F145" s="12"/>
      <c r="G145" s="12"/>
      <c r="H145" s="12"/>
      <c r="I145" s="12"/>
      <c r="J145" s="12"/>
    </row>
    <row r="146" spans="3:22" ht="21" x14ac:dyDescent="0.35">
      <c r="C146" s="36"/>
      <c r="D146" s="36"/>
      <c r="E146" s="12"/>
      <c r="F146" s="12"/>
      <c r="G146" s="12"/>
      <c r="H146" s="12"/>
      <c r="I146" s="12"/>
      <c r="J146" s="12"/>
    </row>
    <row r="147" spans="3:22" ht="21" x14ac:dyDescent="0.35">
      <c r="C147" s="36"/>
      <c r="D147" s="36"/>
      <c r="E147" s="12"/>
      <c r="F147" s="12"/>
      <c r="G147" s="12"/>
      <c r="H147" s="12"/>
      <c r="I147" s="12"/>
      <c r="J147" s="12"/>
    </row>
    <row r="148" spans="3:22" ht="21" x14ac:dyDescent="0.35">
      <c r="C148" s="36"/>
      <c r="D148" s="36"/>
      <c r="E148" s="12"/>
      <c r="F148" s="12"/>
      <c r="G148" s="12"/>
      <c r="H148" s="12"/>
      <c r="I148" s="12"/>
      <c r="J148" s="12"/>
    </row>
    <row r="149" spans="3:22" ht="21" x14ac:dyDescent="0.35">
      <c r="C149" s="36"/>
      <c r="D149" s="36"/>
      <c r="E149" s="12"/>
      <c r="F149" s="12"/>
      <c r="G149" s="12"/>
      <c r="H149" s="12"/>
      <c r="I149" s="12"/>
      <c r="J149" s="12"/>
    </row>
    <row r="150" spans="3:22" ht="21" x14ac:dyDescent="0.35">
      <c r="C150" s="36"/>
      <c r="D150" s="36"/>
      <c r="E150" s="12"/>
      <c r="F150" s="12"/>
      <c r="G150" s="12"/>
      <c r="H150" s="12"/>
      <c r="I150" s="12"/>
      <c r="J150" s="12"/>
    </row>
    <row r="151" spans="3:22" ht="21" x14ac:dyDescent="0.35">
      <c r="C151" s="36"/>
      <c r="D151" s="36"/>
      <c r="E151" s="12"/>
      <c r="F151" s="12"/>
      <c r="G151" s="12"/>
      <c r="H151" s="12"/>
      <c r="I151" s="12"/>
      <c r="J151" s="12"/>
    </row>
    <row r="154" spans="3:22" x14ac:dyDescent="0.25">
      <c r="C154" s="213" t="s">
        <v>31</v>
      </c>
      <c r="D154" s="213"/>
      <c r="E154" s="213"/>
      <c r="F154" s="213"/>
      <c r="G154" s="213"/>
      <c r="H154" s="46"/>
      <c r="I154" s="46"/>
      <c r="J154" s="46"/>
      <c r="K154" s="213" t="s">
        <v>32</v>
      </c>
      <c r="L154" s="213"/>
      <c r="M154" s="213"/>
      <c r="N154" s="213"/>
      <c r="O154" s="213"/>
      <c r="P154" s="213"/>
      <c r="Q154" s="213"/>
      <c r="R154" s="11"/>
      <c r="S154" s="11"/>
    </row>
    <row r="155" spans="3:22" x14ac:dyDescent="0.25">
      <c r="C155" s="46"/>
      <c r="D155" s="46"/>
      <c r="E155" s="46"/>
      <c r="F155" s="46"/>
      <c r="G155" s="46"/>
      <c r="H155" s="46"/>
      <c r="I155" s="46"/>
      <c r="J155" s="213" t="s">
        <v>0</v>
      </c>
      <c r="K155" s="215" t="s">
        <v>29</v>
      </c>
      <c r="L155" s="216"/>
      <c r="M155" s="216"/>
      <c r="N155" s="217" t="s">
        <v>30</v>
      </c>
      <c r="O155" s="218"/>
      <c r="P155" s="219"/>
      <c r="Q155" s="217" t="s">
        <v>5</v>
      </c>
      <c r="R155" s="218"/>
      <c r="S155" s="218"/>
      <c r="T155" s="31"/>
    </row>
    <row r="156" spans="3:22" x14ac:dyDescent="0.25">
      <c r="D156" s="10" t="s">
        <v>45</v>
      </c>
      <c r="E156" s="10" t="s">
        <v>29</v>
      </c>
      <c r="F156" s="10" t="s">
        <v>30</v>
      </c>
      <c r="G156" s="10" t="s">
        <v>5</v>
      </c>
      <c r="H156" s="10"/>
      <c r="I156" s="10" t="s">
        <v>6</v>
      </c>
      <c r="J156" s="214"/>
      <c r="K156" s="16" t="s">
        <v>34</v>
      </c>
      <c r="L156" s="17" t="s">
        <v>35</v>
      </c>
      <c r="M156" s="17" t="s">
        <v>36</v>
      </c>
      <c r="N156" s="16" t="s">
        <v>34</v>
      </c>
      <c r="O156" s="17" t="s">
        <v>35</v>
      </c>
      <c r="P156" s="17" t="s">
        <v>36</v>
      </c>
      <c r="Q156" s="16" t="s">
        <v>34</v>
      </c>
      <c r="R156" s="17" t="s">
        <v>35</v>
      </c>
      <c r="S156" s="17" t="s">
        <v>36</v>
      </c>
      <c r="T156" s="16"/>
      <c r="U156" s="17"/>
      <c r="V156" s="17"/>
    </row>
    <row r="157" spans="3:22" x14ac:dyDescent="0.25">
      <c r="D157" s="1" t="s">
        <v>7</v>
      </c>
      <c r="E157" s="10">
        <f>IF($E$14=2012,Hoja1!J6,IF($E$14=2011,Hoja1!P6,IF($E$14=2010,Hoja1!V6,IF(Localidades!$E$14=2009,Hoja1!AB6,IF(Localidades!$E$14=2008,Hoja1!AH6,IF($E$14=2013,Hoja1!B6))))))</f>
        <v>343.51283571428581</v>
      </c>
      <c r="F157" s="10">
        <f>IF($E$14=2012,Hoja1!K6,IF($E$14=2011,Hoja1!Q6,IF($E$14=2010,Hoja1!W6,IF(Localidades!$E$14=2009,Hoja1!AC6,IF(Localidades!$E$14=2008,Hoja1!AI6,IF($E$14=2013,Hoja1!C6))))))</f>
        <v>254.53140814935301</v>
      </c>
      <c r="G157" s="10">
        <f>IF($E$14=2012,Hoja1!L6,IF($E$14=2011,Hoja1!R6,IF($E$14=2010,Hoja1!X6,IF(Localidades!$E$14=2009,Hoja1!AD6,IF(Localidades!$E$14=2008,Hoja1!AJ6,IF($E$14=2013,Hoja1!D6))))))</f>
        <v>545.13350536401765</v>
      </c>
      <c r="H157" s="10"/>
      <c r="I157" s="10">
        <f>IF($E$14=2012,Hoja1!M6,IF($E$14=2011,Hoja1!S6,IF($E$14=2010,Hoja1!Y6,IF(Localidades!$E$14=2009,Hoja1!AE6,IF(Localidades!$E$14=2008,Hoja1!AK6,IF($E$14=2013,Hoja1!E6))))))</f>
        <v>84.780210000000011</v>
      </c>
      <c r="J157" s="1" t="s">
        <v>7</v>
      </c>
      <c r="K157" s="17">
        <f>IF($E$14=2008,Hoja1!FJ7,IF(Localidades!$E$14=2009,Hoja1!EL7,IF(Localidades!$E$14=2010,Hoja1!DN7,IF(Localidades!$E$14=2011,Hoja1!CP7,IF(Localidades!$E$14=2012,Hoja1!BR7,IF(Localidades!$E$14=2013,Hoja1!AT7))))))</f>
        <v>0.7827065019009376</v>
      </c>
      <c r="L157" s="17">
        <f>IF($E$14=2008,Hoja1!FL7,IF(Localidades!$E$14=2009,Hoja1!EN7,IF(Localidades!$E$14=2010,Hoja1!DP7,IF(Localidades!$E$14=2011,Hoja1!CR7,IF(Localidades!$E$14=2012,Hoja1!BT7,IF(Localidades!$E$14=2013,Hoja1!AV7))))))</f>
        <v>0.11950860559442182</v>
      </c>
      <c r="M157" s="17">
        <f>IF($E$14=2008,Hoja1!FN7,IF(Localidades!$E$14=2009,Hoja1!EN7,IF(Localidades!$E$14=2010,Hoja1!DR7,IF(Localidades!$E$14=2011,Hoja1!CT7,IF(Localidades!$E$14=2012,Hoja1!BV7,IF(Localidades!$E$14=2013,Hoja1!AX7))))))</f>
        <v>9.7784892504640619E-2</v>
      </c>
      <c r="N157" s="17">
        <f>IF($E$14=2008,Hoja1!FP7,IF(Localidades!$E$14=2009,Hoja1!ER7,IF(Localidades!$E$14=2010,Hoja1!DT7,IF(Localidades!$E$14=2011,Hoja1!CV7,IF(Localidades!$E$14=2012,Hoja1!BX7,IF(Localidades!$E$14=2013,Hoja1!AZ7))))))</f>
        <v>0.56306731174079117</v>
      </c>
      <c r="O157" s="17">
        <f>IF($E$14=2008,Hoja1!FR7,IF(Localidades!$E$14=2009,Hoja1!ET7,IF(Localidades!$E$14=2010,Hoja1!DV7,IF(Localidades!$E$14=2011,Hoja1!CX7,IF(Localidades!$E$14=2012,Hoja1!BZ7,IF(Localidades!$E$14=2013,Hoja1!BB7))))))</f>
        <v>7.2030921327979031E-2</v>
      </c>
      <c r="P157" s="17">
        <f>IF($E$14=2008,Hoja1!FT7,IF(Localidades!$E$14=2009,Hoja1!EV7,IF(Localidades!$E$14=2010,Hoja1!DX7,IF(Localidades!$E$14=2011,Hoja1!CZ7,IF(Localidades!$E$14=2012,Hoja1!CB7,IF(Localidades!$E$14=2013,Hoja1!BD7))))))</f>
        <v>0.36490176693122983</v>
      </c>
      <c r="Q157" s="17">
        <f>IF($E$14=2008,Hoja1!FV7,IF(Localidades!$E$14=2009,Hoja1!EX7,IF(Localidades!$E$14=2010,Hoja1!DZ7,IF(Localidades!$E$14=2011,Hoja1!DB7,IF(Localidades!$E$14=2012,Hoja1!CD7,IF(Localidades!$E$14=2013,Hoja1!BF7))))))</f>
        <v>0.18601490512239086</v>
      </c>
      <c r="R157" s="17">
        <f>IF($E$14=2008,Hoja1!FX7,IF(Localidades!$E$14=2009,Hoja1!EZ7,IF(Localidades!$E$14=2010,Hoja1!EB7,IF(Localidades!$E$14=2011,Hoja1!DD7,IF(Localidades!$E$14=2012,Hoja1!CF7,IF(Localidades!$E$14=2013,Hoja1!BH7))))))</f>
        <v>0.19907037803793215</v>
      </c>
      <c r="S157" s="17">
        <f>IF($E$14=2008,Hoja1!FZ7,IF(Localidades!$E$14=2009,Hoja1!FB7,IF(Localidades!$E$14=2010,Hoja1!ED7,IF(Localidades!$E$14=2011,Hoja1!DF7,IF(Localidades!$E$14=2012,Hoja1!CH7,IF(Localidades!$E$14=2013,Hoja1!BJ7))))))</f>
        <v>0.61491471683967702</v>
      </c>
      <c r="T157" s="17"/>
    </row>
    <row r="158" spans="3:22" x14ac:dyDescent="0.25">
      <c r="D158" s="1" t="s">
        <v>8</v>
      </c>
      <c r="E158" s="10">
        <f>IF($E$14=2012,Hoja1!J7,IF($E$14=2011,Hoja1!P7,IF($E$14=2010,Hoja1!V7,IF(Localidades!$E$14=2009,Hoja1!AB7,IF(Localidades!$E$14=2008,Hoja1!AH7,IF($E$14=2013,Hoja1!B7))))))</f>
        <v>144.90377399999994</v>
      </c>
      <c r="F158" s="10">
        <f>IF($E$14=2012,Hoja1!K7,IF($E$14=2011,Hoja1!Q7,IF($E$14=2010,Hoja1!W7,IF(Localidades!$E$14=2009,Hoja1!AC7,IF(Localidades!$E$14=2008,Hoja1!AI7,IF($E$14=2013,Hoja1!C7))))))</f>
        <v>182.59035887906941</v>
      </c>
      <c r="G158" s="10">
        <f>IF($E$14=2012,Hoja1!L7,IF($E$14=2011,Hoja1!R7,IF($E$14=2010,Hoja1!X7,IF(Localidades!$E$14=2009,Hoja1!AD7,IF(Localidades!$E$14=2008,Hoja1!AJ7,IF($E$14=2013,Hoja1!D7))))))</f>
        <v>226.95218645688985</v>
      </c>
      <c r="H158" s="10"/>
      <c r="I158" s="10">
        <f>IF($E$14=2012,Hoja1!M7,IF($E$14=2011,Hoja1!S7,IF($E$14=2010,Hoja1!Y7,IF(Localidades!$E$14=2009,Hoja1!AE7,IF(Localidades!$E$14=2008,Hoja1!AK7,IF($E$14=2013,Hoja1!E7))))))</f>
        <v>66.145479999999978</v>
      </c>
      <c r="J158" s="1" t="s">
        <v>8</v>
      </c>
      <c r="K158" s="17">
        <f>IF($E$14=2008,Hoja1!FJ8,IF(Localidades!$E$14=2009,Hoja1!EL8,IF(Localidades!$E$14=2010,Hoja1!DN8,IF(Localidades!$E$14=2011,Hoja1!CP8,IF(Localidades!$E$14=2012,Hoja1!BR8,IF(Localidades!$E$14=2013,Hoja1!AT8))))))</f>
        <v>0.75802670260334271</v>
      </c>
      <c r="L158" s="17">
        <f>IF($E$14=2008,Hoja1!FL8,IF(Localidades!$E$14=2009,Hoja1!EN8,IF(Localidades!$E$14=2010,Hoja1!DP8,IF(Localidades!$E$14=2011,Hoja1!CR8,IF(Localidades!$E$14=2012,Hoja1!BT8,IF(Localidades!$E$14=2013,Hoja1!AV8))))))</f>
        <v>0.1803805330839762</v>
      </c>
      <c r="M158" s="17">
        <f>IF($E$14=2008,Hoja1!FN8,IF(Localidades!$E$14=2009,Hoja1!EN8,IF(Localidades!$E$14=2010,Hoja1!DR8,IF(Localidades!$E$14=2011,Hoja1!CT8,IF(Localidades!$E$14=2012,Hoja1!BV8,IF(Localidades!$E$14=2013,Hoja1!AX8))))))</f>
        <v>6.1592764312681077E-2</v>
      </c>
      <c r="N158" s="17">
        <f>IF($E$14=2008,Hoja1!FP8,IF(Localidades!$E$14=2009,Hoja1!ER8,IF(Localidades!$E$14=2010,Hoja1!DT8,IF(Localidades!$E$14=2011,Hoja1!CV8,IF(Localidades!$E$14=2012,Hoja1!BX8,IF(Localidades!$E$14=2013,Hoja1!AZ8))))))</f>
        <v>0.50479658365280067</v>
      </c>
      <c r="O158" s="17">
        <f>IF($E$14=2008,Hoja1!FR8,IF(Localidades!$E$14=2009,Hoja1!ET8,IF(Localidades!$E$14=2010,Hoja1!DV8,IF(Localidades!$E$14=2011,Hoja1!CX8,IF(Localidades!$E$14=2012,Hoja1!BZ8,IF(Localidades!$E$14=2013,Hoja1!BB8))))))</f>
        <v>7.2007424133140374E-2</v>
      </c>
      <c r="P158" s="17">
        <f>IF($E$14=2008,Hoja1!FT8,IF(Localidades!$E$14=2009,Hoja1!EV8,IF(Localidades!$E$14=2010,Hoja1!DX8,IF(Localidades!$E$14=2011,Hoja1!CZ8,IF(Localidades!$E$14=2012,Hoja1!CB8,IF(Localidades!$E$14=2013,Hoja1!BD8))))))</f>
        <v>0.42319599221405896</v>
      </c>
      <c r="Q158" s="17">
        <f>IF($E$14=2008,Hoja1!FV8,IF(Localidades!$E$14=2009,Hoja1!EX8,IF(Localidades!$E$14=2010,Hoja1!DZ8,IF(Localidades!$E$14=2011,Hoja1!DB8,IF(Localidades!$E$14=2012,Hoja1!CD8,IF(Localidades!$E$14=2013,Hoja1!BF8))))))</f>
        <v>0.15696084984010153</v>
      </c>
      <c r="R158" s="17">
        <f>IF($E$14=2008,Hoja1!FX8,IF(Localidades!$E$14=2009,Hoja1!EZ8,IF(Localidades!$E$14=2010,Hoja1!EB8,IF(Localidades!$E$14=2011,Hoja1!DD8,IF(Localidades!$E$14=2012,Hoja1!CF8,IF(Localidades!$E$14=2013,Hoja1!BH8))))))</f>
        <v>0.20716072194507484</v>
      </c>
      <c r="S158" s="17">
        <f>IF($E$14=2008,Hoja1!FZ8,IF(Localidades!$E$14=2009,Hoja1!FB8,IF(Localidades!$E$14=2010,Hoja1!ED8,IF(Localidades!$E$14=2011,Hoja1!DF8,IF(Localidades!$E$14=2012,Hoja1!CH8,IF(Localidades!$E$14=2013,Hoja1!BJ8))))))</f>
        <v>0.63587842821482354</v>
      </c>
      <c r="T158" s="17"/>
    </row>
    <row r="159" spans="3:22" x14ac:dyDescent="0.25">
      <c r="D159" s="1" t="s">
        <v>9</v>
      </c>
      <c r="E159" s="10">
        <f>IF($E$14=2012,Hoja1!J8,IF($E$14=2011,Hoja1!P8,IF($E$14=2010,Hoja1!V8,IF(Localidades!$E$14=2009,Hoja1!AB8,IF(Localidades!$E$14=2008,Hoja1!AH8,IF($E$14=2013,Hoja1!B8))))))</f>
        <v>40.054297142857145</v>
      </c>
      <c r="F159" s="10">
        <f>IF($E$14=2012,Hoja1!K8,IF($E$14=2011,Hoja1!Q8,IF($E$14=2010,Hoja1!W8,IF(Localidades!$E$14=2009,Hoja1!AC8,IF(Localidades!$E$14=2008,Hoja1!AI8,IF($E$14=2013,Hoja1!C8))))))</f>
        <v>98.201723669912923</v>
      </c>
      <c r="G159" s="10">
        <f>IF($E$14=2012,Hoja1!L8,IF($E$14=2011,Hoja1!R8,IF($E$14=2010,Hoja1!X8,IF(Localidades!$E$14=2009,Hoja1!AD8,IF(Localidades!$E$14=2008,Hoja1!AJ8,IF($E$14=2013,Hoja1!D8))))))</f>
        <v>154.10674759262525</v>
      </c>
      <c r="H159" s="10"/>
      <c r="I159" s="10">
        <f>IF($E$14=2012,Hoja1!M8,IF($E$14=2011,Hoja1!S8,IF($E$14=2010,Hoja1!Y8,IF(Localidades!$E$14=2009,Hoja1!AE8,IF(Localidades!$E$14=2008,Hoja1!AK8,IF($E$14=2013,Hoja1!E8))))))</f>
        <v>67.327510000000004</v>
      </c>
      <c r="J159" s="1" t="s">
        <v>9</v>
      </c>
      <c r="K159" s="17">
        <f>IF($E$14=2008,Hoja1!FJ9,IF(Localidades!$E$14=2009,Hoja1!EL9,IF(Localidades!$E$14=2010,Hoja1!DN9,IF(Localidades!$E$14=2011,Hoja1!CP9,IF(Localidades!$E$14=2012,Hoja1!BR9,IF(Localidades!$E$14=2013,Hoja1!AT9))))))</f>
        <v>0.71438152810285227</v>
      </c>
      <c r="L159" s="17">
        <f>IF($E$14=2008,Hoja1!FL9,IF(Localidades!$E$14=2009,Hoja1!EN9,IF(Localidades!$E$14=2010,Hoja1!DP9,IF(Localidades!$E$14=2011,Hoja1!CR9,IF(Localidades!$E$14=2012,Hoja1!BT9,IF(Localidades!$E$14=2013,Hoja1!AV9))))))</f>
        <v>9.9903088693034117E-2</v>
      </c>
      <c r="M159" s="17">
        <f>IF($E$14=2008,Hoja1!FN9,IF(Localidades!$E$14=2009,Hoja1!EN9,IF(Localidades!$E$14=2010,Hoja1!DR9,IF(Localidades!$E$14=2011,Hoja1!CT9,IF(Localidades!$E$14=2012,Hoja1!BV9,IF(Localidades!$E$14=2013,Hoja1!AX9))))))</f>
        <v>0.18571538320411354</v>
      </c>
      <c r="N159" s="17">
        <f>IF($E$14=2008,Hoja1!FP9,IF(Localidades!$E$14=2009,Hoja1!ER9,IF(Localidades!$E$14=2010,Hoja1!DT9,IF(Localidades!$E$14=2011,Hoja1!CV9,IF(Localidades!$E$14=2012,Hoja1!BX9,IF(Localidades!$E$14=2013,Hoja1!AZ9))))))</f>
        <v>0.4760694375828447</v>
      </c>
      <c r="O159" s="17">
        <f>IF($E$14=2008,Hoja1!FR9,IF(Localidades!$E$14=2009,Hoja1!ET9,IF(Localidades!$E$14=2010,Hoja1!DV9,IF(Localidades!$E$14=2011,Hoja1!CX9,IF(Localidades!$E$14=2012,Hoja1!BZ9,IF(Localidades!$E$14=2013,Hoja1!BB9))))))</f>
        <v>0.13392414325938384</v>
      </c>
      <c r="P159" s="17">
        <f>IF($E$14=2008,Hoja1!FT9,IF(Localidades!$E$14=2009,Hoja1!EV9,IF(Localidades!$E$14=2010,Hoja1!DX9,IF(Localidades!$E$14=2011,Hoja1!CZ9,IF(Localidades!$E$14=2012,Hoja1!CB9,IF(Localidades!$E$14=2013,Hoja1!BD9))))))</f>
        <v>0.39000641915777146</v>
      </c>
      <c r="Q159" s="17">
        <f>IF($E$14=2008,Hoja1!FV9,IF(Localidades!$E$14=2009,Hoja1!EX9,IF(Localidades!$E$14=2010,Hoja1!DZ9,IF(Localidades!$E$14=2011,Hoja1!DB9,IF(Localidades!$E$14=2012,Hoja1!CD9,IF(Localidades!$E$14=2013,Hoja1!BF9))))))</f>
        <v>0.21068841298400637</v>
      </c>
      <c r="R159" s="17">
        <f>IF($E$14=2008,Hoja1!FX9,IF(Localidades!$E$14=2009,Hoja1!EZ9,IF(Localidades!$E$14=2010,Hoja1!EB9,IF(Localidades!$E$14=2011,Hoja1!DD9,IF(Localidades!$E$14=2012,Hoja1!CF9,IF(Localidades!$E$14=2013,Hoja1!BH9))))))</f>
        <v>0.27965973545613027</v>
      </c>
      <c r="S159" s="17">
        <f>IF($E$14=2008,Hoja1!FZ9,IF(Localidades!$E$14=2009,Hoja1!FB9,IF(Localidades!$E$14=2010,Hoja1!ED9,IF(Localidades!$E$14=2011,Hoja1!DF9,IF(Localidades!$E$14=2012,Hoja1!CH9,IF(Localidades!$E$14=2013,Hoja1!BJ9))))))</f>
        <v>0.50965185155986348</v>
      </c>
      <c r="T159" s="17"/>
    </row>
    <row r="160" spans="3:22" x14ac:dyDescent="0.25">
      <c r="D160" s="1" t="s">
        <v>10</v>
      </c>
      <c r="E160" s="10">
        <f>IF($E$14=2012,Hoja1!J9,IF($E$14=2011,Hoja1!P9,IF($E$14=2010,Hoja1!V9,IF(Localidades!$E$14=2009,Hoja1!AB9,IF(Localidades!$E$14=2008,Hoja1!AH9,IF($E$14=2013,Hoja1!B9))))))</f>
        <v>65.865304571428581</v>
      </c>
      <c r="F160" s="10">
        <f>IF($E$14=2012,Hoja1!K9,IF($E$14=2011,Hoja1!Q9,IF($E$14=2010,Hoja1!W9,IF(Localidades!$E$14=2009,Hoja1!AC9,IF(Localidades!$E$14=2008,Hoja1!AI9,IF($E$14=2013,Hoja1!C9))))))</f>
        <v>183.7631617714548</v>
      </c>
      <c r="G160" s="10">
        <f>IF($E$14=2012,Hoja1!L9,IF($E$14=2011,Hoja1!R9,IF($E$14=2010,Hoja1!X9,IF(Localidades!$E$14=2009,Hoja1!AD9,IF(Localidades!$E$14=2008,Hoja1!AJ9,IF($E$14=2013,Hoja1!D9))))))</f>
        <v>469.56499200285975</v>
      </c>
      <c r="H160" s="10"/>
      <c r="I160" s="10">
        <f>IF($E$14=2012,Hoja1!M9,IF($E$14=2011,Hoja1!S9,IF($E$14=2010,Hoja1!Y9,IF(Localidades!$E$14=2009,Hoja1!AE9,IF(Localidades!$E$14=2008,Hoja1!AK9,IF($E$14=2013,Hoja1!E9))))))</f>
        <v>12.952519999999998</v>
      </c>
      <c r="J160" s="1" t="s">
        <v>10</v>
      </c>
      <c r="K160" s="17">
        <f>IF($E$14=2008,Hoja1!FJ10,IF(Localidades!$E$14=2009,Hoja1!EL10,IF(Localidades!$E$14=2010,Hoja1!DN10,IF(Localidades!$E$14=2011,Hoja1!CP10,IF(Localidades!$E$14=2012,Hoja1!BR10,IF(Localidades!$E$14=2013,Hoja1!AT10))))))</f>
        <v>0.58923435111291156</v>
      </c>
      <c r="L160" s="17">
        <f>IF($E$14=2008,Hoja1!FL10,IF(Localidades!$E$14=2009,Hoja1!EN10,IF(Localidades!$E$14=2010,Hoja1!DP10,IF(Localidades!$E$14=2011,Hoja1!CR10,IF(Localidades!$E$14=2012,Hoja1!BT10,IF(Localidades!$E$14=2013,Hoja1!AV10))))))</f>
        <v>0.12784747899746185</v>
      </c>
      <c r="M160" s="17">
        <f>IF($E$14=2008,Hoja1!FN10,IF(Localidades!$E$14=2009,Hoja1!EN10,IF(Localidades!$E$14=2010,Hoja1!DR10,IF(Localidades!$E$14=2011,Hoja1!CT10,IF(Localidades!$E$14=2012,Hoja1!BV10,IF(Localidades!$E$14=2013,Hoja1!AX10))))))</f>
        <v>0.28291816988962659</v>
      </c>
      <c r="N160" s="17">
        <f>IF($E$14=2008,Hoja1!FP10,IF(Localidades!$E$14=2009,Hoja1!ER10,IF(Localidades!$E$14=2010,Hoja1!DT10,IF(Localidades!$E$14=2011,Hoja1!CV10,IF(Localidades!$E$14=2012,Hoja1!BX10,IF(Localidades!$E$14=2013,Hoja1!AZ10))))))</f>
        <v>0.54235573761324751</v>
      </c>
      <c r="O160" s="17">
        <f>IF($E$14=2008,Hoja1!FR10,IF(Localidades!$E$14=2009,Hoja1!ET10,IF(Localidades!$E$14=2010,Hoja1!DV10,IF(Localidades!$E$14=2011,Hoja1!CX10,IF(Localidades!$E$14=2012,Hoja1!BZ10,IF(Localidades!$E$14=2013,Hoja1!BB10))))))</f>
        <v>9.0581128743942321E-2</v>
      </c>
      <c r="P160" s="17">
        <f>IF($E$14=2008,Hoja1!FT10,IF(Localidades!$E$14=2009,Hoja1!EV10,IF(Localidades!$E$14=2010,Hoja1!DX10,IF(Localidades!$E$14=2011,Hoja1!CZ10,IF(Localidades!$E$14=2012,Hoja1!CB10,IF(Localidades!$E$14=2013,Hoja1!BD10))))))</f>
        <v>0.36706313364281012</v>
      </c>
      <c r="Q160" s="17">
        <f>IF($E$14=2008,Hoja1!FV10,IF(Localidades!$E$14=2009,Hoja1!EX10,IF(Localidades!$E$14=2010,Hoja1!DZ10,IF(Localidades!$E$14=2011,Hoja1!DB10,IF(Localidades!$E$14=2012,Hoja1!CD10,IF(Localidades!$E$14=2013,Hoja1!BF10))))))</f>
        <v>0.10653471207376999</v>
      </c>
      <c r="R160" s="17">
        <f>IF($E$14=2008,Hoja1!FX10,IF(Localidades!$E$14=2009,Hoja1!EZ10,IF(Localidades!$E$14=2010,Hoja1!EB10,IF(Localidades!$E$14=2011,Hoja1!DD10,IF(Localidades!$E$14=2012,Hoja1!CF10,IF(Localidades!$E$14=2013,Hoja1!BH10))))))</f>
        <v>0.14909188619281979</v>
      </c>
      <c r="S160" s="17">
        <f>IF($E$14=2008,Hoja1!FZ10,IF(Localidades!$E$14=2009,Hoja1!FB10,IF(Localidades!$E$14=2010,Hoja1!ED10,IF(Localidades!$E$14=2011,Hoja1!DF10,IF(Localidades!$E$14=2012,Hoja1!CH10,IF(Localidades!$E$14=2013,Hoja1!BJ10))))))</f>
        <v>0.74437340173341016</v>
      </c>
      <c r="T160" s="17"/>
    </row>
    <row r="161" spans="4:20" x14ac:dyDescent="0.25">
      <c r="D161" s="1" t="s">
        <v>11</v>
      </c>
      <c r="E161" s="10">
        <f>IF($E$14=2012,Hoja1!J10,IF($E$14=2011,Hoja1!P10,IF($E$14=2010,Hoja1!V10,IF(Localidades!$E$14=2009,Hoja1!AB10,IF(Localidades!$E$14=2008,Hoja1!AH10,IF($E$14=2013,Hoja1!B10))))))</f>
        <v>118.71202914285709</v>
      </c>
      <c r="F161" s="10">
        <f>IF($E$14=2012,Hoja1!K10,IF($E$14=2011,Hoja1!Q10,IF($E$14=2010,Hoja1!W10,IF(Localidades!$E$14=2009,Hoja1!AC10,IF(Localidades!$E$14=2008,Hoja1!AI10,IF($E$14=2013,Hoja1!C10))))))</f>
        <v>145.44317946611966</v>
      </c>
      <c r="G161" s="10">
        <f>IF($E$14=2012,Hoja1!L10,IF($E$14=2011,Hoja1!R10,IF($E$14=2010,Hoja1!X10,IF(Localidades!$E$14=2009,Hoja1!AD10,IF(Localidades!$E$14=2008,Hoja1!AJ10,IF($E$14=2013,Hoja1!D10))))))</f>
        <v>481.00278902310589</v>
      </c>
      <c r="H161" s="10"/>
      <c r="I161" s="10">
        <f>IF($E$14=2012,Hoja1!M10,IF($E$14=2011,Hoja1!S10,IF($E$14=2010,Hoja1!Y10,IF(Localidades!$E$14=2009,Hoja1!AE10,IF(Localidades!$E$14=2008,Hoja1!AK10,IF($E$14=2013,Hoja1!E10))))))</f>
        <v>5.2177800000000003</v>
      </c>
      <c r="J161" s="1" t="s">
        <v>11</v>
      </c>
      <c r="K161" s="17">
        <f>IF($E$14=2008,Hoja1!FJ11,IF(Localidades!$E$14=2009,Hoja1!EL11,IF(Localidades!$E$14=2010,Hoja1!DN11,IF(Localidades!$E$14=2011,Hoja1!CP11,IF(Localidades!$E$14=2012,Hoja1!BR11,IF(Localidades!$E$14=2013,Hoja1!AT11))))))</f>
        <v>0.47858014398550452</v>
      </c>
      <c r="L161" s="17">
        <f>IF($E$14=2008,Hoja1!FL11,IF(Localidades!$E$14=2009,Hoja1!EN11,IF(Localidades!$E$14=2010,Hoja1!DP11,IF(Localidades!$E$14=2011,Hoja1!CR11,IF(Localidades!$E$14=2012,Hoja1!BT11,IF(Localidades!$E$14=2013,Hoja1!AV11))))))</f>
        <v>7.2067928261124958E-2</v>
      </c>
      <c r="M161" s="17">
        <f>IF($E$14=2008,Hoja1!FN11,IF(Localidades!$E$14=2009,Hoja1!EN11,IF(Localidades!$E$14=2010,Hoja1!DR11,IF(Localidades!$E$14=2011,Hoja1!CT11,IF(Localidades!$E$14=2012,Hoja1!BV11,IF(Localidades!$E$14=2013,Hoja1!AX11))))))</f>
        <v>0.44935192775337057</v>
      </c>
      <c r="N161" s="17">
        <f>IF($E$14=2008,Hoja1!FP11,IF(Localidades!$E$14=2009,Hoja1!ER11,IF(Localidades!$E$14=2010,Hoja1!DT11,IF(Localidades!$E$14=2011,Hoja1!CV11,IF(Localidades!$E$14=2012,Hoja1!BX11,IF(Localidades!$E$14=2013,Hoja1!AZ11))))))</f>
        <v>0.66238965215544643</v>
      </c>
      <c r="O161" s="17">
        <f>IF($E$14=2008,Hoja1!FR11,IF(Localidades!$E$14=2009,Hoja1!ET11,IF(Localidades!$E$14=2010,Hoja1!DV11,IF(Localidades!$E$14=2011,Hoja1!CX11,IF(Localidades!$E$14=2012,Hoja1!BZ11,IF(Localidades!$E$14=2013,Hoja1!BB11))))))</f>
        <v>0.17971169140781298</v>
      </c>
      <c r="P161" s="17">
        <f>IF($E$14=2008,Hoja1!FT11,IF(Localidades!$E$14=2009,Hoja1!EV11,IF(Localidades!$E$14=2010,Hoja1!DX11,IF(Localidades!$E$14=2011,Hoja1!CZ11,IF(Localidades!$E$14=2012,Hoja1!CB11,IF(Localidades!$E$14=2013,Hoja1!BD11))))))</f>
        <v>0.15789865643674059</v>
      </c>
      <c r="Q161" s="17">
        <f>IF($E$14=2008,Hoja1!FV11,IF(Localidades!$E$14=2009,Hoja1!EX11,IF(Localidades!$E$14=2010,Hoja1!DZ11,IF(Localidades!$E$14=2011,Hoja1!DB11,IF(Localidades!$E$14=2012,Hoja1!CD11,IF(Localidades!$E$14=2013,Hoja1!BF11))))))</f>
        <v>5.4570699643051064E-2</v>
      </c>
      <c r="R161" s="17">
        <f>IF($E$14=2008,Hoja1!FX11,IF(Localidades!$E$14=2009,Hoja1!EZ11,IF(Localidades!$E$14=2010,Hoja1!EB11,IF(Localidades!$E$14=2011,Hoja1!DD11,IF(Localidades!$E$14=2012,Hoja1!CF11,IF(Localidades!$E$14=2013,Hoja1!BH11))))))</f>
        <v>0.1731559216348019</v>
      </c>
      <c r="S161" s="17">
        <f>IF($E$14=2008,Hoja1!FZ11,IF(Localidades!$E$14=2009,Hoja1!FB11,IF(Localidades!$E$14=2010,Hoja1!ED11,IF(Localidades!$E$14=2011,Hoja1!DF11,IF(Localidades!$E$14=2012,Hoja1!CH11,IF(Localidades!$E$14=2013,Hoja1!BJ11))))))</f>
        <v>0.77227337872214707</v>
      </c>
      <c r="T161" s="17"/>
    </row>
    <row r="162" spans="4:20" x14ac:dyDescent="0.25">
      <c r="D162" s="1" t="s">
        <v>12</v>
      </c>
      <c r="E162" s="10">
        <f>IF($E$14=2012,Hoja1!J11,IF($E$14=2011,Hoja1!P11,IF($E$14=2010,Hoja1!V11,IF(Localidades!$E$14=2009,Hoja1!AB11,IF(Localidades!$E$14=2008,Hoja1!AH11,IF($E$14=2013,Hoja1!B11))))))</f>
        <v>60.079583428571446</v>
      </c>
      <c r="F162" s="10">
        <f>IF($E$14=2012,Hoja1!K11,IF($E$14=2011,Hoja1!Q11,IF($E$14=2010,Hoja1!W11,IF(Localidades!$E$14=2009,Hoja1!AC11,IF(Localidades!$E$14=2008,Hoja1!AI11,IF($E$14=2013,Hoja1!C11))))))</f>
        <v>86.321371068349734</v>
      </c>
      <c r="G162" s="10">
        <f>IF($E$14=2012,Hoja1!L11,IF($E$14=2011,Hoja1!R11,IF($E$14=2010,Hoja1!X11,IF(Localidades!$E$14=2009,Hoja1!AD11,IF(Localidades!$E$14=2008,Hoja1!AJ11,IF($E$14=2013,Hoja1!D11))))))</f>
        <v>175.74307918004666</v>
      </c>
      <c r="H162" s="10"/>
      <c r="I162" s="10">
        <f>IF($E$14=2012,Hoja1!M11,IF($E$14=2011,Hoja1!S11,IF($E$14=2010,Hoja1!Y11,IF(Localidades!$E$14=2009,Hoja1!AE11,IF(Localidades!$E$14=2008,Hoja1!AK11,IF($E$14=2013,Hoja1!E11))))))</f>
        <v>10.55897</v>
      </c>
      <c r="J162" s="1" t="s">
        <v>12</v>
      </c>
      <c r="K162" s="17">
        <f>IF($E$14=2008,Hoja1!FJ12,IF(Localidades!$E$14=2009,Hoja1!EL12,IF(Localidades!$E$14=2010,Hoja1!DN12,IF(Localidades!$E$14=2011,Hoja1!CP12,IF(Localidades!$E$14=2012,Hoja1!BR12,IF(Localidades!$E$14=2013,Hoja1!AT12))))))</f>
        <v>0.87035273908262112</v>
      </c>
      <c r="L162" s="17">
        <f>IF($E$14=2008,Hoja1!FL12,IF(Localidades!$E$14=2009,Hoja1!EN12,IF(Localidades!$E$14=2010,Hoja1!DP12,IF(Localidades!$E$14=2011,Hoja1!CR12,IF(Localidades!$E$14=2012,Hoja1!BT12,IF(Localidades!$E$14=2013,Hoja1!AV12))))))</f>
        <v>5.4803642304120589E-2</v>
      </c>
      <c r="M162" s="17">
        <f>IF($E$14=2008,Hoja1!FN12,IF(Localidades!$E$14=2009,Hoja1!EN12,IF(Localidades!$E$14=2010,Hoja1!DR12,IF(Localidades!$E$14=2011,Hoja1!CT12,IF(Localidades!$E$14=2012,Hoja1!BV12,IF(Localidades!$E$14=2013,Hoja1!AX12))))))</f>
        <v>7.4843618613258195E-2</v>
      </c>
      <c r="N162" s="17">
        <f>IF($E$14=2008,Hoja1!FP12,IF(Localidades!$E$14=2009,Hoja1!ER12,IF(Localidades!$E$14=2010,Hoja1!DT12,IF(Localidades!$E$14=2011,Hoja1!CV12,IF(Localidades!$E$14=2012,Hoja1!BX12,IF(Localidades!$E$14=2013,Hoja1!AZ12))))))</f>
        <v>0.67855255578034102</v>
      </c>
      <c r="O162" s="17">
        <f>IF($E$14=2008,Hoja1!FR12,IF(Localidades!$E$14=2009,Hoja1!ET12,IF(Localidades!$E$14=2010,Hoja1!DV12,IF(Localidades!$E$14=2011,Hoja1!CX12,IF(Localidades!$E$14=2012,Hoja1!BZ12,IF(Localidades!$E$14=2013,Hoja1!BB12))))))</f>
        <v>0.13648674694802715</v>
      </c>
      <c r="P162" s="17">
        <f>IF($E$14=2008,Hoja1!FT12,IF(Localidades!$E$14=2009,Hoja1!EV12,IF(Localidades!$E$14=2010,Hoja1!DX12,IF(Localidades!$E$14=2011,Hoja1!CZ12,IF(Localidades!$E$14=2012,Hoja1!CB12,IF(Localidades!$E$14=2013,Hoja1!BD12))))))</f>
        <v>0.18496069727163192</v>
      </c>
      <c r="Q162" s="17">
        <f>IF($E$14=2008,Hoja1!FV12,IF(Localidades!$E$14=2009,Hoja1!EX12,IF(Localidades!$E$14=2010,Hoja1!DZ12,IF(Localidades!$E$14=2011,Hoja1!DB12,IF(Localidades!$E$14=2012,Hoja1!CD12,IF(Localidades!$E$14=2013,Hoja1!BF12))))))</f>
        <v>0.25834957689033178</v>
      </c>
      <c r="R162" s="17">
        <f>IF($E$14=2008,Hoja1!FX12,IF(Localidades!$E$14=2009,Hoja1!EZ12,IF(Localidades!$E$14=2010,Hoja1!EB12,IF(Localidades!$E$14=2011,Hoja1!DD12,IF(Localidades!$E$14=2012,Hoja1!CF12,IF(Localidades!$E$14=2013,Hoja1!BH12))))))</f>
        <v>0.17158955136019788</v>
      </c>
      <c r="S162" s="17">
        <f>IF($E$14=2008,Hoja1!FZ12,IF(Localidades!$E$14=2009,Hoja1!FB12,IF(Localidades!$E$14=2010,Hoja1!ED12,IF(Localidades!$E$14=2011,Hoja1!DF12,IF(Localidades!$E$14=2012,Hoja1!CH12,IF(Localidades!$E$14=2013,Hoja1!BJ12))))))</f>
        <v>0.5700608717494704</v>
      </c>
      <c r="T162" s="17"/>
    </row>
    <row r="163" spans="4:20" x14ac:dyDescent="0.25">
      <c r="D163" s="1" t="s">
        <v>13</v>
      </c>
      <c r="E163" s="10">
        <f>IF($E$14=2012,Hoja1!J12,IF($E$14=2011,Hoja1!P12,IF($E$14=2010,Hoja1!V12,IF(Localidades!$E$14=2009,Hoja1!AB12,IF(Localidades!$E$14=2008,Hoja1!AH12,IF($E$14=2013,Hoja1!B12))))))</f>
        <v>92.171024000000017</v>
      </c>
      <c r="F163" s="10">
        <f>IF($E$14=2012,Hoja1!K12,IF($E$14=2011,Hoja1!Q12,IF($E$14=2010,Hoja1!W12,IF(Localidades!$E$14=2009,Hoja1!AC12,IF(Localidades!$E$14=2008,Hoja1!AI12,IF($E$14=2013,Hoja1!C12))))))</f>
        <v>147.03044406644207</v>
      </c>
      <c r="G163" s="10">
        <f>IF($E$14=2012,Hoja1!L12,IF($E$14=2011,Hoja1!R12,IF($E$14=2010,Hoja1!X12,IF(Localidades!$E$14=2009,Hoja1!AD12,IF(Localidades!$E$14=2008,Hoja1!AJ12,IF($E$14=2013,Hoja1!D12))))))</f>
        <v>574.14936370888165</v>
      </c>
      <c r="H163" s="10"/>
      <c r="I163" s="10">
        <f>IF($E$14=2012,Hoja1!M12,IF($E$14=2011,Hoja1!S12,IF($E$14=2010,Hoja1!Y12,IF(Localidades!$E$14=2009,Hoja1!AE12,IF(Localidades!$E$14=2008,Hoja1!AK12,IF($E$14=2013,Hoja1!E12))))))</f>
        <v>8.54026</v>
      </c>
      <c r="J163" s="1" t="s">
        <v>13</v>
      </c>
      <c r="K163" s="17">
        <f>IF($E$14=2008,Hoja1!FJ13,IF(Localidades!$E$14=2009,Hoja1!EL13,IF(Localidades!$E$14=2010,Hoja1!DN13,IF(Localidades!$E$14=2011,Hoja1!CP13,IF(Localidades!$E$14=2012,Hoja1!BR13,IF(Localidades!$E$14=2013,Hoja1!AT13))))))</f>
        <v>0.54426215336394668</v>
      </c>
      <c r="L163" s="17">
        <f>IF($E$14=2008,Hoja1!FL13,IF(Localidades!$E$14=2009,Hoja1!EN13,IF(Localidades!$E$14=2010,Hoja1!DP13,IF(Localidades!$E$14=2011,Hoja1!CR13,IF(Localidades!$E$14=2012,Hoja1!BT13,IF(Localidades!$E$14=2013,Hoja1!AV13))))))</f>
        <v>0.13826406008031328</v>
      </c>
      <c r="M163" s="17">
        <f>IF($E$14=2008,Hoja1!FN13,IF(Localidades!$E$14=2009,Hoja1!EN13,IF(Localidades!$E$14=2010,Hoja1!DR13,IF(Localidades!$E$14=2011,Hoja1!CT13,IF(Localidades!$E$14=2012,Hoja1!BV13,IF(Localidades!$E$14=2013,Hoja1!AX13))))))</f>
        <v>0.31747378655573993</v>
      </c>
      <c r="N163" s="17">
        <f>IF($E$14=2008,Hoja1!FP13,IF(Localidades!$E$14=2009,Hoja1!ER13,IF(Localidades!$E$14=2010,Hoja1!DT13,IF(Localidades!$E$14=2011,Hoja1!CV13,IF(Localidades!$E$14=2012,Hoja1!BX13,IF(Localidades!$E$14=2013,Hoja1!AZ13))))))</f>
        <v>0.65881179228455355</v>
      </c>
      <c r="O163" s="17">
        <f>IF($E$14=2008,Hoja1!FR13,IF(Localidades!$E$14=2009,Hoja1!ET13,IF(Localidades!$E$14=2010,Hoja1!DV13,IF(Localidades!$E$14=2011,Hoja1!CX13,IF(Localidades!$E$14=2012,Hoja1!BZ13,IF(Localidades!$E$14=2013,Hoja1!BB13))))))</f>
        <v>0.1265221207565069</v>
      </c>
      <c r="P163" s="17">
        <f>IF($E$14=2008,Hoja1!FT13,IF(Localidades!$E$14=2009,Hoja1!EV13,IF(Localidades!$E$14=2010,Hoja1!DX13,IF(Localidades!$E$14=2011,Hoja1!CZ13,IF(Localidades!$E$14=2012,Hoja1!CB13,IF(Localidades!$E$14=2013,Hoja1!BD13))))))</f>
        <v>0.21466608695893954</v>
      </c>
      <c r="Q163" s="17">
        <f>IF($E$14=2008,Hoja1!FV13,IF(Localidades!$E$14=2009,Hoja1!EX13,IF(Localidades!$E$14=2010,Hoja1!DZ13,IF(Localidades!$E$14=2011,Hoja1!DB13,IF(Localidades!$E$14=2012,Hoja1!CD13,IF(Localidades!$E$14=2013,Hoja1!BF13))))))</f>
        <v>0.17866670304393303</v>
      </c>
      <c r="R163" s="17">
        <f>IF($E$14=2008,Hoja1!FX13,IF(Localidades!$E$14=2009,Hoja1!EZ13,IF(Localidades!$E$14=2010,Hoja1!EB13,IF(Localidades!$E$14=2011,Hoja1!DD13,IF(Localidades!$E$14=2012,Hoja1!CF13,IF(Localidades!$E$14=2013,Hoja1!BH13))))))</f>
        <v>0.14238343038505014</v>
      </c>
      <c r="S163" s="17">
        <f>IF($E$14=2008,Hoja1!FZ13,IF(Localidades!$E$14=2009,Hoja1!FB13,IF(Localidades!$E$14=2010,Hoja1!ED13,IF(Localidades!$E$14=2011,Hoja1!DF13,IF(Localidades!$E$14=2012,Hoja1!CH13,IF(Localidades!$E$14=2013,Hoja1!BJ13))))))</f>
        <v>0.67894986657101686</v>
      </c>
      <c r="T163" s="17"/>
    </row>
    <row r="164" spans="4:20" x14ac:dyDescent="0.25">
      <c r="D164" s="1" t="s">
        <v>14</v>
      </c>
      <c r="E164" s="10">
        <f>IF($E$14=2012,Hoja1!J13,IF($E$14=2011,Hoja1!P13,IF($E$14=2010,Hoja1!V13,IF(Localidades!$E$14=2009,Hoja1!AB13,IF(Localidades!$E$14=2008,Hoja1!AH13,IF($E$14=2013,Hoja1!B13))))))</f>
        <v>248.40905742857137</v>
      </c>
      <c r="F164" s="10">
        <f>IF($E$14=2012,Hoja1!K13,IF($E$14=2011,Hoja1!Q13,IF($E$14=2010,Hoja1!W13,IF(Localidades!$E$14=2009,Hoja1!AC13,IF(Localidades!$E$14=2008,Hoja1!AI13,IF($E$14=2013,Hoja1!C13))))))</f>
        <v>339.39692494832195</v>
      </c>
      <c r="G164" s="10">
        <f>IF($E$14=2012,Hoja1!L13,IF($E$14=2011,Hoja1!R13,IF($E$14=2010,Hoja1!X13,IF(Localidades!$E$14=2009,Hoja1!AD13,IF(Localidades!$E$14=2008,Hoja1!AJ13,IF($E$14=2013,Hoja1!D13))))))</f>
        <v>970.53398048558802</v>
      </c>
      <c r="H164" s="10"/>
      <c r="I164" s="10">
        <f>IF($E$14=2012,Hoja1!M13,IF($E$14=2011,Hoja1!S13,IF($E$14=2010,Hoja1!Y13,IF(Localidades!$E$14=2009,Hoja1!AE13,IF(Localidades!$E$14=2008,Hoja1!AK13,IF($E$14=2013,Hoja1!E13))))))</f>
        <v>87.34506999999995</v>
      </c>
      <c r="J164" s="1" t="s">
        <v>14</v>
      </c>
      <c r="K164" s="17">
        <f>IF($E$14=2008,Hoja1!FJ14,IF(Localidades!$E$14=2009,Hoja1!EL14,IF(Localidades!$E$14=2010,Hoja1!DN14,IF(Localidades!$E$14=2011,Hoja1!CP14,IF(Localidades!$E$14=2012,Hoja1!BR14,IF(Localidades!$E$14=2013,Hoja1!AT14))))))</f>
        <v>0.65987428838875506</v>
      </c>
      <c r="L164" s="17">
        <f>IF($E$14=2008,Hoja1!FL14,IF(Localidades!$E$14=2009,Hoja1!EN14,IF(Localidades!$E$14=2010,Hoja1!DP14,IF(Localidades!$E$14=2011,Hoja1!CR14,IF(Localidades!$E$14=2012,Hoja1!BT14,IF(Localidades!$E$14=2013,Hoja1!AV14))))))</f>
        <v>0.15859594818247838</v>
      </c>
      <c r="M164" s="17">
        <f>IF($E$14=2008,Hoja1!FN14,IF(Localidades!$E$14=2009,Hoja1!EN14,IF(Localidades!$E$14=2010,Hoja1!DR14,IF(Localidades!$E$14=2011,Hoja1!CT14,IF(Localidades!$E$14=2012,Hoja1!BV14,IF(Localidades!$E$14=2013,Hoja1!AX14))))))</f>
        <v>0.18152976342876651</v>
      </c>
      <c r="N164" s="17">
        <f>IF($E$14=2008,Hoja1!FP14,IF(Localidades!$E$14=2009,Hoja1!ER14,IF(Localidades!$E$14=2010,Hoja1!DT14,IF(Localidades!$E$14=2011,Hoja1!CV14,IF(Localidades!$E$14=2012,Hoja1!BX14,IF(Localidades!$E$14=2013,Hoja1!AZ14))))))</f>
        <v>0.61148332267834105</v>
      </c>
      <c r="O164" s="17">
        <f>IF($E$14=2008,Hoja1!FR14,IF(Localidades!$E$14=2009,Hoja1!ET14,IF(Localidades!$E$14=2010,Hoja1!DV14,IF(Localidades!$E$14=2011,Hoja1!CX14,IF(Localidades!$E$14=2012,Hoja1!BZ14,IF(Localidades!$E$14=2013,Hoja1!BB14))))))</f>
        <v>0.15626050435649277</v>
      </c>
      <c r="P164" s="17">
        <f>IF($E$14=2008,Hoja1!FT14,IF(Localidades!$E$14=2009,Hoja1!EV14,IF(Localidades!$E$14=2010,Hoja1!DX14,IF(Localidades!$E$14=2011,Hoja1!CZ14,IF(Localidades!$E$14=2012,Hoja1!CB14,IF(Localidades!$E$14=2013,Hoja1!BD14))))))</f>
        <v>0.23225617296516612</v>
      </c>
      <c r="Q164" s="17">
        <f>IF($E$14=2008,Hoja1!FV14,IF(Localidades!$E$14=2009,Hoja1!EX14,IF(Localidades!$E$14=2010,Hoja1!DZ14,IF(Localidades!$E$14=2011,Hoja1!DB14,IF(Localidades!$E$14=2012,Hoja1!CD14,IF(Localidades!$E$14=2013,Hoja1!BF14))))))</f>
        <v>0.14810615353149945</v>
      </c>
      <c r="R164" s="17">
        <f>IF($E$14=2008,Hoja1!FX14,IF(Localidades!$E$14=2009,Hoja1!EZ14,IF(Localidades!$E$14=2010,Hoja1!EB14,IF(Localidades!$E$14=2011,Hoja1!DD14,IF(Localidades!$E$14=2012,Hoja1!CF14,IF(Localidades!$E$14=2013,Hoja1!BH14))))))</f>
        <v>0.24213344352854113</v>
      </c>
      <c r="S164" s="17">
        <f>IF($E$14=2008,Hoja1!FZ14,IF(Localidades!$E$14=2009,Hoja1!FB14,IF(Localidades!$E$14=2010,Hoja1!ED14,IF(Localidades!$E$14=2011,Hoja1!DF14,IF(Localidades!$E$14=2012,Hoja1!CH14,IF(Localidades!$E$14=2013,Hoja1!BJ14))))))</f>
        <v>0.60976040293995937</v>
      </c>
      <c r="T164" s="17"/>
    </row>
    <row r="165" spans="4:20" x14ac:dyDescent="0.25">
      <c r="D165" s="1" t="s">
        <v>15</v>
      </c>
      <c r="E165" s="10">
        <f>IF($E$14=2012,Hoja1!J14,IF($E$14=2011,Hoja1!P14,IF($E$14=2010,Hoja1!V14,IF(Localidades!$E$14=2009,Hoja1!AB14,IF(Localidades!$E$14=2008,Hoja1!AH14,IF($E$14=2013,Hoja1!B14))))))</f>
        <v>259.88162200000016</v>
      </c>
      <c r="F165" s="10">
        <f>IF($E$14=2012,Hoja1!K14,IF($E$14=2011,Hoja1!Q14,IF($E$14=2010,Hoja1!W14,IF(Localidades!$E$14=2009,Hoja1!AC14,IF(Localidades!$E$14=2008,Hoja1!AI14,IF($E$14=2013,Hoja1!C14))))))</f>
        <v>264.83416076433821</v>
      </c>
      <c r="G165" s="10">
        <f>IF($E$14=2012,Hoja1!L14,IF($E$14=2011,Hoja1!R14,IF($E$14=2010,Hoja1!X14,IF(Localidades!$E$14=2009,Hoja1!AD14,IF(Localidades!$E$14=2008,Hoja1!AJ14,IF($E$14=2013,Hoja1!D14))))))</f>
        <v>334.97822966968511</v>
      </c>
      <c r="H165" s="10"/>
      <c r="I165" s="10">
        <f>IF($E$14=2012,Hoja1!M14,IF($E$14=2011,Hoja1!S14,IF($E$14=2010,Hoja1!Y14,IF(Localidades!$E$14=2009,Hoja1!AE14,IF(Localidades!$E$14=2008,Hoja1!AK14,IF($E$14=2013,Hoja1!E14))))))</f>
        <v>76.579610000000002</v>
      </c>
      <c r="J165" s="1" t="s">
        <v>15</v>
      </c>
      <c r="K165" s="17">
        <f>IF($E$14=2008,Hoja1!FJ15,IF(Localidades!$E$14=2009,Hoja1!EL15,IF(Localidades!$E$14=2010,Hoja1!DN15,IF(Localidades!$E$14=2011,Hoja1!CP15,IF(Localidades!$E$14=2012,Hoja1!BR15,IF(Localidades!$E$14=2013,Hoja1!AT15))))))</f>
        <v>0.65089762291848408</v>
      </c>
      <c r="L165" s="17">
        <f>IF($E$14=2008,Hoja1!FL15,IF(Localidades!$E$14=2009,Hoja1!EN15,IF(Localidades!$E$14=2010,Hoja1!DP15,IF(Localidades!$E$14=2011,Hoja1!CR15,IF(Localidades!$E$14=2012,Hoja1!BT15,IF(Localidades!$E$14=2013,Hoja1!AV15))))))</f>
        <v>0.19704952434073991</v>
      </c>
      <c r="M165" s="17">
        <f>IF($E$14=2008,Hoja1!FN15,IF(Localidades!$E$14=2009,Hoja1!EN15,IF(Localidades!$E$14=2010,Hoja1!DR15,IF(Localidades!$E$14=2011,Hoja1!CT15,IF(Localidades!$E$14=2012,Hoja1!BV15,IF(Localidades!$E$14=2013,Hoja1!AX15))))))</f>
        <v>0.15205285274077598</v>
      </c>
      <c r="N165" s="17">
        <f>IF($E$14=2008,Hoja1!FP15,IF(Localidades!$E$14=2009,Hoja1!ER15,IF(Localidades!$E$14=2010,Hoja1!DT15,IF(Localidades!$E$14=2011,Hoja1!CV15,IF(Localidades!$E$14=2012,Hoja1!BX15,IF(Localidades!$E$14=2013,Hoja1!AZ15))))))</f>
        <v>0.51699965516354851</v>
      </c>
      <c r="O165" s="17">
        <f>IF($E$14=2008,Hoja1!FR15,IF(Localidades!$E$14=2009,Hoja1!ET15,IF(Localidades!$E$14=2010,Hoja1!DV15,IF(Localidades!$E$14=2011,Hoja1!CX15,IF(Localidades!$E$14=2012,Hoja1!BZ15,IF(Localidades!$E$14=2013,Hoja1!BB15))))))</f>
        <v>0.10632619066659145</v>
      </c>
      <c r="P165" s="17">
        <f>IF($E$14=2008,Hoja1!FT15,IF(Localidades!$E$14=2009,Hoja1!EV15,IF(Localidades!$E$14=2010,Hoja1!DX15,IF(Localidades!$E$14=2011,Hoja1!CZ15,IF(Localidades!$E$14=2012,Hoja1!CB15,IF(Localidades!$E$14=2013,Hoja1!BD15))))))</f>
        <v>0.37667415416985994</v>
      </c>
      <c r="Q165" s="17">
        <f>IF($E$14=2008,Hoja1!FV15,IF(Localidades!$E$14=2009,Hoja1!EX15,IF(Localidades!$E$14=2010,Hoja1!DZ15,IF(Localidades!$E$14=2011,Hoja1!DB15,IF(Localidades!$E$14=2012,Hoja1!CD15,IF(Localidades!$E$14=2013,Hoja1!BF15))))))</f>
        <v>0.28851790857123039</v>
      </c>
      <c r="R165" s="17">
        <f>IF($E$14=2008,Hoja1!FX15,IF(Localidades!$E$14=2009,Hoja1!EZ15,IF(Localidades!$E$14=2010,Hoja1!EB15,IF(Localidades!$E$14=2011,Hoja1!DD15,IF(Localidades!$E$14=2012,Hoja1!CF15,IF(Localidades!$E$14=2013,Hoja1!BH15))))))</f>
        <v>0.22953923013479555</v>
      </c>
      <c r="S165" s="17">
        <f>IF($E$14=2008,Hoja1!FZ15,IF(Localidades!$E$14=2009,Hoja1!FB15,IF(Localidades!$E$14=2010,Hoja1!ED15,IF(Localidades!$E$14=2011,Hoja1!DF15,IF(Localidades!$E$14=2012,Hoja1!CH15,IF(Localidades!$E$14=2013,Hoja1!BJ15))))))</f>
        <v>0.48194286129397396</v>
      </c>
      <c r="T165" s="17"/>
    </row>
    <row r="166" spans="4:20" x14ac:dyDescent="0.25">
      <c r="D166" s="1" t="s">
        <v>16</v>
      </c>
      <c r="E166" s="10">
        <f>IF($E$14=2012,Hoja1!J15,IF($E$14=2011,Hoja1!P15,IF($E$14=2010,Hoja1!V15,IF(Localidades!$E$14=2009,Hoja1!AB15,IF(Localidades!$E$14=2008,Hoja1!AH15,IF($E$14=2013,Hoja1!B15))))))</f>
        <v>226.82579628571423</v>
      </c>
      <c r="F166" s="10">
        <f>IF($E$14=2012,Hoja1!K15,IF($E$14=2011,Hoja1!Q15,IF($E$14=2010,Hoja1!W15,IF(Localidades!$E$14=2009,Hoja1!AC15,IF(Localidades!$E$14=2008,Hoja1!AI15,IF($E$14=2013,Hoja1!C15))))))</f>
        <v>358.10712846686317</v>
      </c>
      <c r="G166" s="10">
        <f>IF($E$14=2012,Hoja1!L15,IF($E$14=2011,Hoja1!R15,IF($E$14=2010,Hoja1!X15,IF(Localidades!$E$14=2009,Hoja1!AD15,IF(Localidades!$E$14=2008,Hoja1!AJ15,IF($E$14=2013,Hoja1!D15))))))</f>
        <v>728.35558800446302</v>
      </c>
      <c r="H166" s="10"/>
      <c r="I166" s="10">
        <f>IF($E$14=2012,Hoja1!M15,IF($E$14=2011,Hoja1!S15,IF($E$14=2010,Hoja1!Y15,IF(Localidades!$E$14=2009,Hoja1!AE15,IF(Localidades!$E$14=2008,Hoja1!AK15,IF($E$14=2013,Hoja1!E15))))))</f>
        <v>77.541530000000009</v>
      </c>
      <c r="J166" s="1" t="s">
        <v>16</v>
      </c>
      <c r="K166" s="17">
        <f>IF($E$14=2008,Hoja1!FJ16,IF(Localidades!$E$14=2009,Hoja1!EL16,IF(Localidades!$E$14=2010,Hoja1!DN16,IF(Localidades!$E$14=2011,Hoja1!CP16,IF(Localidades!$E$14=2012,Hoja1!BR16,IF(Localidades!$E$14=2013,Hoja1!AT16))))))</f>
        <v>0.68500700777562229</v>
      </c>
      <c r="L166" s="17">
        <f>IF($E$14=2008,Hoja1!FL16,IF(Localidades!$E$14=2009,Hoja1!EN16,IF(Localidades!$E$14=2010,Hoja1!DP16,IF(Localidades!$E$14=2011,Hoja1!CR16,IF(Localidades!$E$14=2012,Hoja1!BT16,IF(Localidades!$E$14=2013,Hoja1!AV16))))))</f>
        <v>0.1795808090041538</v>
      </c>
      <c r="M166" s="17">
        <f>IF($E$14=2008,Hoja1!FN16,IF(Localidades!$E$14=2009,Hoja1!EN16,IF(Localidades!$E$14=2010,Hoja1!DR16,IF(Localidades!$E$14=2011,Hoja1!CT16,IF(Localidades!$E$14=2012,Hoja1!BV16,IF(Localidades!$E$14=2013,Hoja1!AX16))))))</f>
        <v>0.13541218322022378</v>
      </c>
      <c r="N166" s="17">
        <f>IF($E$14=2008,Hoja1!FP16,IF(Localidades!$E$14=2009,Hoja1!ER16,IF(Localidades!$E$14=2010,Hoja1!DT16,IF(Localidades!$E$14=2011,Hoja1!CV16,IF(Localidades!$E$14=2012,Hoja1!BX16,IF(Localidades!$E$14=2013,Hoja1!AZ16))))))</f>
        <v>0.58456335361108558</v>
      </c>
      <c r="O166" s="17">
        <f>IF($E$14=2008,Hoja1!FR16,IF(Localidades!$E$14=2009,Hoja1!ET16,IF(Localidades!$E$14=2010,Hoja1!DV16,IF(Localidades!$E$14=2011,Hoja1!CX16,IF(Localidades!$E$14=2012,Hoja1!BZ16,IF(Localidades!$E$14=2013,Hoja1!BB16))))))</f>
        <v>0.11277002729924367</v>
      </c>
      <c r="P166" s="17">
        <f>IF($E$14=2008,Hoja1!FT16,IF(Localidades!$E$14=2009,Hoja1!EV16,IF(Localidades!$E$14=2010,Hoja1!DX16,IF(Localidades!$E$14=2011,Hoja1!CZ16,IF(Localidades!$E$14=2012,Hoja1!CB16,IF(Localidades!$E$14=2013,Hoja1!BD16))))))</f>
        <v>0.3026666190896708</v>
      </c>
      <c r="Q166" s="17">
        <f>IF($E$14=2008,Hoja1!FV16,IF(Localidades!$E$14=2009,Hoja1!EX16,IF(Localidades!$E$14=2010,Hoja1!DZ16,IF(Localidades!$E$14=2011,Hoja1!DB16,IF(Localidades!$E$14=2012,Hoja1!CD16,IF(Localidades!$E$14=2013,Hoja1!BF16))))))</f>
        <v>0.34057240795616406</v>
      </c>
      <c r="R166" s="17">
        <f>IF($E$14=2008,Hoja1!FX16,IF(Localidades!$E$14=2009,Hoja1!EZ16,IF(Localidades!$E$14=2010,Hoja1!EB16,IF(Localidades!$E$14=2011,Hoja1!DD16,IF(Localidades!$E$14=2012,Hoja1!CF16,IF(Localidades!$E$14=2013,Hoja1!BH16))))))</f>
        <v>0.40835470307152716</v>
      </c>
      <c r="S166" s="17">
        <f>IF($E$14=2008,Hoja1!FZ16,IF(Localidades!$E$14=2009,Hoja1!FB16,IF(Localidades!$E$14=2010,Hoja1!ED16,IF(Localidades!$E$14=2011,Hoja1!DF16,IF(Localidades!$E$14=2012,Hoja1!CH16,IF(Localidades!$E$14=2013,Hoja1!BJ16))))))</f>
        <v>0.25107288897230884</v>
      </c>
      <c r="T166" s="17"/>
    </row>
    <row r="167" spans="4:20" x14ac:dyDescent="0.25">
      <c r="D167" s="1" t="s">
        <v>17</v>
      </c>
      <c r="E167" s="10">
        <f>IF($E$14=2012,Hoja1!J16,IF($E$14=2011,Hoja1!P16,IF($E$14=2010,Hoja1!V16,IF(Localidades!$E$14=2009,Hoja1!AB16,IF(Localidades!$E$14=2008,Hoja1!AH16,IF($E$14=2013,Hoja1!B16))))))</f>
        <v>331.89092771428545</v>
      </c>
      <c r="F167" s="10">
        <f>IF($E$14=2012,Hoja1!K16,IF($E$14=2011,Hoja1!Q16,IF($E$14=2010,Hoja1!W16,IF(Localidades!$E$14=2009,Hoja1!AC16,IF(Localidades!$E$14=2008,Hoja1!AI16,IF($E$14=2013,Hoja1!C16))))))</f>
        <v>275.02203797579017</v>
      </c>
      <c r="G167" s="10">
        <f>IF($E$14=2012,Hoja1!L16,IF($E$14=2011,Hoja1!R16,IF($E$14=2010,Hoja1!X16,IF(Localidades!$E$14=2009,Hoja1!AD16,IF(Localidades!$E$14=2008,Hoja1!AJ16,IF($E$14=2013,Hoja1!D16))))))</f>
        <v>1062.1933984854732</v>
      </c>
      <c r="H167" s="10"/>
      <c r="I167" s="10">
        <f>IF($E$14=2012,Hoja1!M16,IF($E$14=2011,Hoja1!S16,IF($E$14=2010,Hoja1!Y16,IF(Localidades!$E$14=2009,Hoja1!AE16,IF(Localidades!$E$14=2008,Hoja1!AK16,IF($E$14=2013,Hoja1!E16))))))</f>
        <v>104.08602000000002</v>
      </c>
      <c r="J167" s="1" t="s">
        <v>17</v>
      </c>
      <c r="K167" s="17">
        <f>IF($E$14=2008,Hoja1!FJ17,IF(Localidades!$E$14=2009,Hoja1!EL17,IF(Localidades!$E$14=2010,Hoja1!DN17,IF(Localidades!$E$14=2011,Hoja1!CP17,IF(Localidades!$E$14=2012,Hoja1!BR17,IF(Localidades!$E$14=2013,Hoja1!AT17))))))</f>
        <v>0.64949949516418015</v>
      </c>
      <c r="L167" s="17">
        <f>IF($E$14=2008,Hoja1!FL17,IF(Localidades!$E$14=2009,Hoja1!EN17,IF(Localidades!$E$14=2010,Hoja1!DP17,IF(Localidades!$E$14=2011,Hoja1!CR17,IF(Localidades!$E$14=2012,Hoja1!BT17,IF(Localidades!$E$14=2013,Hoja1!AV17))))))</f>
        <v>0.14016011320455793</v>
      </c>
      <c r="M167" s="17">
        <f>IF($E$14=2008,Hoja1!FN17,IF(Localidades!$E$14=2009,Hoja1!EN17,IF(Localidades!$E$14=2010,Hoja1!DR17,IF(Localidades!$E$14=2011,Hoja1!CT17,IF(Localidades!$E$14=2012,Hoja1!BV17,IF(Localidades!$E$14=2013,Hoja1!AX17))))))</f>
        <v>0.21034039163126197</v>
      </c>
      <c r="N167" s="17">
        <f>IF($E$14=2008,Hoja1!FP17,IF(Localidades!$E$14=2009,Hoja1!ER17,IF(Localidades!$E$14=2010,Hoja1!DT17,IF(Localidades!$E$14=2011,Hoja1!CV17,IF(Localidades!$E$14=2012,Hoja1!BX17,IF(Localidades!$E$14=2013,Hoja1!AZ17))))))</f>
        <v>0.67089777009282636</v>
      </c>
      <c r="O167" s="17">
        <f>IF($E$14=2008,Hoja1!FR17,IF(Localidades!$E$14=2009,Hoja1!ET17,IF(Localidades!$E$14=2010,Hoja1!DV17,IF(Localidades!$E$14=2011,Hoja1!CX17,IF(Localidades!$E$14=2012,Hoja1!BZ17,IF(Localidades!$E$14=2013,Hoja1!BB17))))))</f>
        <v>7.2868650676053998E-2</v>
      </c>
      <c r="P167" s="17">
        <f>IF($E$14=2008,Hoja1!FT17,IF(Localidades!$E$14=2009,Hoja1!EV17,IF(Localidades!$E$14=2010,Hoja1!DX17,IF(Localidades!$E$14=2011,Hoja1!CZ17,IF(Localidades!$E$14=2012,Hoja1!CB17,IF(Localidades!$E$14=2013,Hoja1!BD17))))))</f>
        <v>0.25623357923111967</v>
      </c>
      <c r="Q167" s="17">
        <f>IF($E$14=2008,Hoja1!FV17,IF(Localidades!$E$14=2009,Hoja1!EX17,IF(Localidades!$E$14=2010,Hoja1!DZ17,IF(Localidades!$E$14=2011,Hoja1!DB17,IF(Localidades!$E$14=2012,Hoja1!CD17,IF(Localidades!$E$14=2013,Hoja1!BF17))))))</f>
        <v>0.13970972490997074</v>
      </c>
      <c r="R167" s="17">
        <f>IF($E$14=2008,Hoja1!FX17,IF(Localidades!$E$14=2009,Hoja1!EZ17,IF(Localidades!$E$14=2010,Hoja1!EB17,IF(Localidades!$E$14=2011,Hoja1!DD17,IF(Localidades!$E$14=2012,Hoja1!CF17,IF(Localidades!$E$14=2013,Hoja1!BH17))))))</f>
        <v>0.29975046219935747</v>
      </c>
      <c r="S167" s="17">
        <f>IF($E$14=2008,Hoja1!FZ17,IF(Localidades!$E$14=2009,Hoja1!FB17,IF(Localidades!$E$14=2010,Hoja1!ED17,IF(Localidades!$E$14=2011,Hoja1!DF17,IF(Localidades!$E$14=2012,Hoja1!CH17,IF(Localidades!$E$14=2013,Hoja1!BJ17))))))</f>
        <v>0.56053981289067178</v>
      </c>
      <c r="T167" s="17"/>
    </row>
    <row r="168" spans="4:20" x14ac:dyDescent="0.25">
      <c r="D168" s="1" t="s">
        <v>18</v>
      </c>
      <c r="E168" s="10">
        <f>IF($E$14=2012,Hoja1!J17,IF($E$14=2011,Hoja1!P17,IF($E$14=2010,Hoja1!V17,IF(Localidades!$E$14=2009,Hoja1!AB17,IF(Localidades!$E$14=2008,Hoja1!AH17,IF($E$14=2013,Hoja1!B17))))))</f>
        <v>102.49805485714288</v>
      </c>
      <c r="F168" s="10">
        <f>IF($E$14=2012,Hoja1!K17,IF($E$14=2011,Hoja1!Q17,IF($E$14=2010,Hoja1!W17,IF(Localidades!$E$14=2009,Hoja1!AC17,IF(Localidades!$E$14=2008,Hoja1!AI17,IF($E$14=2013,Hoja1!C17))))))</f>
        <v>198.23310283600614</v>
      </c>
      <c r="G168" s="10">
        <f>IF($E$14=2012,Hoja1!L17,IF($E$14=2011,Hoja1!R17,IF($E$14=2010,Hoja1!X17,IF(Localidades!$E$14=2009,Hoja1!AD17,IF(Localidades!$E$14=2008,Hoja1!AJ17,IF($E$14=2013,Hoja1!D17))))))</f>
        <v>263.96188950776946</v>
      </c>
      <c r="H168" s="10"/>
      <c r="I168" s="10">
        <f>IF($E$14=2012,Hoja1!M17,IF($E$14=2011,Hoja1!S17,IF($E$14=2010,Hoja1!Y17,IF(Localidades!$E$14=2009,Hoja1!AE17,IF(Localidades!$E$14=2008,Hoja1!AK17,IF($E$14=2013,Hoja1!E17))))))</f>
        <v>93.699609999999993</v>
      </c>
      <c r="J168" s="1" t="s">
        <v>18</v>
      </c>
      <c r="K168" s="17">
        <f>IF($E$14=2008,Hoja1!FJ18,IF(Localidades!$E$14=2009,Hoja1!EL18,IF(Localidades!$E$14=2010,Hoja1!DN18,IF(Localidades!$E$14=2011,Hoja1!CP18,IF(Localidades!$E$14=2012,Hoja1!BR18,IF(Localidades!$E$14=2013,Hoja1!AT18))))))</f>
        <v>0.72942867163873604</v>
      </c>
      <c r="L168" s="17">
        <f>IF($E$14=2008,Hoja1!FL18,IF(Localidades!$E$14=2009,Hoja1!EN18,IF(Localidades!$E$14=2010,Hoja1!DP18,IF(Localidades!$E$14=2011,Hoja1!CR18,IF(Localidades!$E$14=2012,Hoja1!BT18,IF(Localidades!$E$14=2013,Hoja1!AV18))))))</f>
        <v>0.19508058009362861</v>
      </c>
      <c r="M168" s="17">
        <f>IF($E$14=2008,Hoja1!FN18,IF(Localidades!$E$14=2009,Hoja1!EN18,IF(Localidades!$E$14=2010,Hoja1!DR18,IF(Localidades!$E$14=2011,Hoja1!CT18,IF(Localidades!$E$14=2012,Hoja1!BV18,IF(Localidades!$E$14=2013,Hoja1!AX18))))))</f>
        <v>7.549074826763541E-2</v>
      </c>
      <c r="N168" s="17">
        <f>IF($E$14=2008,Hoja1!FP18,IF(Localidades!$E$14=2009,Hoja1!ER18,IF(Localidades!$E$14=2010,Hoja1!DT18,IF(Localidades!$E$14=2011,Hoja1!CV18,IF(Localidades!$E$14=2012,Hoja1!BX18,IF(Localidades!$E$14=2013,Hoja1!AZ18))))))</f>
        <v>0.29931080356117107</v>
      </c>
      <c r="O168" s="17">
        <f>IF($E$14=2008,Hoja1!FR18,IF(Localidades!$E$14=2009,Hoja1!ET18,IF(Localidades!$E$14=2010,Hoja1!DV18,IF(Localidades!$E$14=2011,Hoja1!CX18,IF(Localidades!$E$14=2012,Hoja1!BZ18,IF(Localidades!$E$14=2013,Hoja1!BB18))))))</f>
        <v>0.10481342445063616</v>
      </c>
      <c r="P168" s="17">
        <f>IF($E$14=2008,Hoja1!FT18,IF(Localidades!$E$14=2009,Hoja1!EV18,IF(Localidades!$E$14=2010,Hoja1!DX18,IF(Localidades!$E$14=2011,Hoja1!CZ18,IF(Localidades!$E$14=2012,Hoja1!CB18,IF(Localidades!$E$14=2013,Hoja1!BD18))))))</f>
        <v>0.59587577198819275</v>
      </c>
      <c r="Q168" s="17">
        <f>IF($E$14=2008,Hoja1!FV18,IF(Localidades!$E$14=2009,Hoja1!EX18,IF(Localidades!$E$14=2010,Hoja1!DZ18,IF(Localidades!$E$14=2011,Hoja1!DB18,IF(Localidades!$E$14=2012,Hoja1!CD18,IF(Localidades!$E$14=2013,Hoja1!BF18))))))</f>
        <v>0.10049840486386724</v>
      </c>
      <c r="R168" s="17">
        <f>IF($E$14=2008,Hoja1!FX18,IF(Localidades!$E$14=2009,Hoja1!EZ18,IF(Localidades!$E$14=2010,Hoja1!EB18,IF(Localidades!$E$14=2011,Hoja1!DD18,IF(Localidades!$E$14=2012,Hoja1!CF18,IF(Localidades!$E$14=2013,Hoja1!BH18))))))</f>
        <v>7.639352844987686E-2</v>
      </c>
      <c r="S168" s="17">
        <f>IF($E$14=2008,Hoja1!FZ18,IF(Localidades!$E$14=2009,Hoja1!FB18,IF(Localidades!$E$14=2010,Hoja1!ED18,IF(Localidades!$E$14=2011,Hoja1!DF18,IF(Localidades!$E$14=2012,Hoja1!CH18,IF(Localidades!$E$14=2013,Hoja1!BJ18))))))</f>
        <v>0.8231080666862558</v>
      </c>
      <c r="T168" s="17"/>
    </row>
    <row r="169" spans="4:20" x14ac:dyDescent="0.25">
      <c r="D169" s="1" t="s">
        <v>19</v>
      </c>
      <c r="E169" s="10">
        <f>IF($E$14=2012,Hoja1!J18,IF($E$14=2011,Hoja1!P18,IF($E$14=2010,Hoja1!V18,IF(Localidades!$E$14=2009,Hoja1!AB18,IF(Localidades!$E$14=2008,Hoja1!AH18,IF($E$14=2013,Hoja1!B18))))))</f>
        <v>148.54207085714287</v>
      </c>
      <c r="F169" s="10">
        <f>IF($E$14=2012,Hoja1!K18,IF($E$14=2011,Hoja1!Q18,IF($E$14=2010,Hoja1!W18,IF(Localidades!$E$14=2009,Hoja1!AC18,IF(Localidades!$E$14=2008,Hoja1!AI18,IF($E$14=2013,Hoja1!C18))))))</f>
        <v>208.11811498751726</v>
      </c>
      <c r="G169" s="10">
        <f>IF($E$14=2012,Hoja1!L18,IF($E$14=2011,Hoja1!R18,IF($E$14=2010,Hoja1!X18,IF(Localidades!$E$14=2009,Hoja1!AD18,IF(Localidades!$E$14=2008,Hoja1!AJ18,IF($E$14=2013,Hoja1!D18))))))</f>
        <v>237.70468688764984</v>
      </c>
      <c r="H169" s="10"/>
      <c r="I169" s="10">
        <f>IF($E$14=2012,Hoja1!M18,IF($E$14=2011,Hoja1!S18,IF($E$14=2010,Hoja1!Y18,IF(Localidades!$E$14=2009,Hoja1!AE18,IF(Localidades!$E$14=2008,Hoja1!AK18,IF($E$14=2013,Hoja1!E18))))))</f>
        <v>90.123080000000002</v>
      </c>
      <c r="J169" s="1" t="s">
        <v>19</v>
      </c>
      <c r="K169" s="17">
        <f>IF($E$14=2008,Hoja1!FJ19,IF(Localidades!$E$14=2009,Hoja1!EL19,IF(Localidades!$E$14=2010,Hoja1!DN19,IF(Localidades!$E$14=2011,Hoja1!CP19,IF(Localidades!$E$14=2012,Hoja1!BR19,IF(Localidades!$E$14=2013,Hoja1!AT19))))))</f>
        <v>0.72856524333823736</v>
      </c>
      <c r="L169" s="17">
        <f>IF($E$14=2008,Hoja1!FL19,IF(Localidades!$E$14=2009,Hoja1!EN19,IF(Localidades!$E$14=2010,Hoja1!DP19,IF(Localidades!$E$14=2011,Hoja1!CR19,IF(Localidades!$E$14=2012,Hoja1!BT19,IF(Localidades!$E$14=2013,Hoja1!AV19))))))</f>
        <v>0.18778118825510692</v>
      </c>
      <c r="M169" s="17">
        <f>IF($E$14=2008,Hoja1!FN19,IF(Localidades!$E$14=2009,Hoja1!EN19,IF(Localidades!$E$14=2010,Hoja1!DR19,IF(Localidades!$E$14=2011,Hoja1!CT19,IF(Localidades!$E$14=2012,Hoja1!BV19,IF(Localidades!$E$14=2013,Hoja1!AX19))))))</f>
        <v>8.365356840665561E-2</v>
      </c>
      <c r="N169" s="17">
        <f>IF($E$14=2008,Hoja1!FP19,IF(Localidades!$E$14=2009,Hoja1!ER19,IF(Localidades!$E$14=2010,Hoja1!DT19,IF(Localidades!$E$14=2011,Hoja1!CV19,IF(Localidades!$E$14=2012,Hoja1!BX19,IF(Localidades!$E$14=2013,Hoja1!AZ19))))))</f>
        <v>0.53144097490751274</v>
      </c>
      <c r="O169" s="17">
        <f>IF($E$14=2008,Hoja1!FR19,IF(Localidades!$E$14=2009,Hoja1!ET19,IF(Localidades!$E$14=2010,Hoja1!DV19,IF(Localidades!$E$14=2011,Hoja1!CX19,IF(Localidades!$E$14=2012,Hoja1!BZ19,IF(Localidades!$E$14=2013,Hoja1!BB19))))))</f>
        <v>6.5058190877101268E-2</v>
      </c>
      <c r="P169" s="17">
        <f>IF($E$14=2008,Hoja1!FT19,IF(Localidades!$E$14=2009,Hoja1!EV19,IF(Localidades!$E$14=2010,Hoja1!DX19,IF(Localidades!$E$14=2011,Hoja1!CZ19,IF(Localidades!$E$14=2012,Hoja1!CB19,IF(Localidades!$E$14=2013,Hoja1!BD19))))))</f>
        <v>0.40350083421538591</v>
      </c>
      <c r="Q169" s="17">
        <f>IF($E$14=2008,Hoja1!FV19,IF(Localidades!$E$14=2009,Hoja1!EX19,IF(Localidades!$E$14=2010,Hoja1!DZ19,IF(Localidades!$E$14=2011,Hoja1!DB19,IF(Localidades!$E$14=2012,Hoja1!CD19,IF(Localidades!$E$14=2013,Hoja1!BF19))))))</f>
        <v>0.19619271041138278</v>
      </c>
      <c r="R169" s="17">
        <f>IF($E$14=2008,Hoja1!FX19,IF(Localidades!$E$14=2009,Hoja1!EZ19,IF(Localidades!$E$14=2010,Hoja1!EB19,IF(Localidades!$E$14=2011,Hoja1!DD19,IF(Localidades!$E$14=2012,Hoja1!CF19,IF(Localidades!$E$14=2013,Hoja1!BH19))))))</f>
        <v>0.10389106238156334</v>
      </c>
      <c r="S169" s="17">
        <f>IF($E$14=2008,Hoja1!FZ19,IF(Localidades!$E$14=2009,Hoja1!FB19,IF(Localidades!$E$14=2010,Hoja1!ED19,IF(Localidades!$E$14=2011,Hoja1!DF19,IF(Localidades!$E$14=2012,Hoja1!CH19,IF(Localidades!$E$14=2013,Hoja1!BJ19))))))</f>
        <v>0.69991622720705382</v>
      </c>
      <c r="T169" s="17"/>
    </row>
    <row r="170" spans="4:20" x14ac:dyDescent="0.25">
      <c r="D170" s="1" t="s">
        <v>20</v>
      </c>
      <c r="E170" s="10">
        <f>IF($E$14=2012,Hoja1!J19,IF($E$14=2011,Hoja1!P19,IF($E$14=2010,Hoja1!V19,IF(Localidades!$E$14=2009,Hoja1!AB19,IF(Localidades!$E$14=2008,Hoja1!AH19,IF($E$14=2013,Hoja1!B19))))))</f>
        <v>75.632537142857117</v>
      </c>
      <c r="F170" s="10">
        <f>IF($E$14=2012,Hoja1!K19,IF($E$14=2011,Hoja1!Q19,IF($E$14=2010,Hoja1!W19,IF(Localidades!$E$14=2009,Hoja1!AC19,IF(Localidades!$E$14=2008,Hoja1!AI19,IF($E$14=2013,Hoja1!C19))))))</f>
        <v>136.23699001661339</v>
      </c>
      <c r="G170" s="10">
        <f>IF($E$14=2012,Hoja1!L19,IF($E$14=2011,Hoja1!R19,IF($E$14=2010,Hoja1!X19,IF(Localidades!$E$14=2009,Hoja1!AD19,IF(Localidades!$E$14=2008,Hoja1!AJ19,IF($E$14=2013,Hoja1!D19))))))</f>
        <v>178.82394964477467</v>
      </c>
      <c r="H170" s="10"/>
      <c r="I170" s="10">
        <f>IF($E$14=2012,Hoja1!M19,IF($E$14=2011,Hoja1!S19,IF($E$14=2010,Hoja1!Y19,IF(Localidades!$E$14=2009,Hoja1!AE19,IF(Localidades!$E$14=2008,Hoja1!AK19,IF($E$14=2013,Hoja1!E19))))))</f>
        <v>48.152479999999997</v>
      </c>
      <c r="J170" s="1" t="s">
        <v>20</v>
      </c>
      <c r="K170" s="17">
        <f>IF($E$14=2008,Hoja1!FJ20,IF(Localidades!$E$14=2009,Hoja1!EL20,IF(Localidades!$E$14=2010,Hoja1!DN20,IF(Localidades!$E$14=2011,Hoja1!CP20,IF(Localidades!$E$14=2012,Hoja1!BR20,IF(Localidades!$E$14=2013,Hoja1!AT20))))))</f>
        <v>0.62249042248936848</v>
      </c>
      <c r="L170" s="17">
        <f>IF($E$14=2008,Hoja1!FL20,IF(Localidades!$E$14=2009,Hoja1!EN20,IF(Localidades!$E$14=2010,Hoja1!DP20,IF(Localidades!$E$14=2011,Hoja1!CR20,IF(Localidades!$E$14=2012,Hoja1!BT20,IF(Localidades!$E$14=2013,Hoja1!AV20))))))</f>
        <v>0.16314261647330319</v>
      </c>
      <c r="M170" s="17">
        <f>IF($E$14=2008,Hoja1!FN20,IF(Localidades!$E$14=2009,Hoja1!EN20,IF(Localidades!$E$14=2010,Hoja1!DR20,IF(Localidades!$E$14=2011,Hoja1!CT20,IF(Localidades!$E$14=2012,Hoja1!BV20,IF(Localidades!$E$14=2013,Hoja1!AX20))))))</f>
        <v>0.2143669610373283</v>
      </c>
      <c r="N170" s="17">
        <f>IF($E$14=2008,Hoja1!FP20,IF(Localidades!$E$14=2009,Hoja1!ER20,IF(Localidades!$E$14=2010,Hoja1!DT20,IF(Localidades!$E$14=2011,Hoja1!CV20,IF(Localidades!$E$14=2012,Hoja1!BX20,IF(Localidades!$E$14=2013,Hoja1!AZ20))))))</f>
        <v>0.36784591417038798</v>
      </c>
      <c r="O170" s="17">
        <f>IF($E$14=2008,Hoja1!FR20,IF(Localidades!$E$14=2009,Hoja1!ET20,IF(Localidades!$E$14=2010,Hoja1!DV20,IF(Localidades!$E$14=2011,Hoja1!CX20,IF(Localidades!$E$14=2012,Hoja1!BZ20,IF(Localidades!$E$14=2013,Hoja1!BB20))))))</f>
        <v>0.18660129765443739</v>
      </c>
      <c r="P170" s="17">
        <f>IF($E$14=2008,Hoja1!FT20,IF(Localidades!$E$14=2009,Hoja1!EV20,IF(Localidades!$E$14=2010,Hoja1!DX20,IF(Localidades!$E$14=2011,Hoja1!CZ20,IF(Localidades!$E$14=2012,Hoja1!CB20,IF(Localidades!$E$14=2013,Hoja1!BD20))))))</f>
        <v>0.44555278817517469</v>
      </c>
      <c r="Q170" s="17">
        <f>IF($E$14=2008,Hoja1!FV20,IF(Localidades!$E$14=2009,Hoja1!EX20,IF(Localidades!$E$14=2010,Hoja1!DZ20,IF(Localidades!$E$14=2011,Hoja1!DB20,IF(Localidades!$E$14=2012,Hoja1!CD20,IF(Localidades!$E$14=2013,Hoja1!BF20))))))</f>
        <v>0.37333048155982013</v>
      </c>
      <c r="R170" s="17">
        <f>IF($E$14=2008,Hoja1!FX20,IF(Localidades!$E$14=2009,Hoja1!EZ20,IF(Localidades!$E$14=2010,Hoja1!EB20,IF(Localidades!$E$14=2011,Hoja1!DD20,IF(Localidades!$E$14=2012,Hoja1!CF20,IF(Localidades!$E$14=2013,Hoja1!BH20))))))</f>
        <v>0.27780569048891574</v>
      </c>
      <c r="S170" s="17">
        <f>IF($E$14=2008,Hoja1!FZ20,IF(Localidades!$E$14=2009,Hoja1!FB20,IF(Localidades!$E$14=2010,Hoja1!ED20,IF(Localidades!$E$14=2011,Hoja1!DF20,IF(Localidades!$E$14=2012,Hoja1!CH20,IF(Localidades!$E$14=2013,Hoja1!BJ20))))))</f>
        <v>0.34886382795126419</v>
      </c>
      <c r="T170" s="17"/>
    </row>
    <row r="171" spans="4:20" x14ac:dyDescent="0.25">
      <c r="D171" s="1" t="s">
        <v>21</v>
      </c>
      <c r="E171" s="10">
        <f>IF($E$14=2012,Hoja1!J20,IF($E$14=2011,Hoja1!P20,IF($E$14=2010,Hoja1!V20,IF(Localidades!$E$14=2009,Hoja1!AB20,IF(Localidades!$E$14=2008,Hoja1!AH20,IF($E$14=2013,Hoja1!B20))))))</f>
        <v>52.80128000000002</v>
      </c>
      <c r="F171" s="10">
        <f>IF($E$14=2012,Hoja1!K20,IF($E$14=2011,Hoja1!Q20,IF($E$14=2010,Hoja1!W20,IF(Localidades!$E$14=2009,Hoja1!AC20,IF(Localidades!$E$14=2008,Hoja1!AI20,IF($E$14=2013,Hoja1!C20))))))</f>
        <v>84.559445795981276</v>
      </c>
      <c r="G171" s="10">
        <f>IF($E$14=2012,Hoja1!L20,IF($E$14=2011,Hoja1!R20,IF($E$14=2010,Hoja1!X20,IF(Localidades!$E$14=2009,Hoja1!AD20,IF(Localidades!$E$14=2008,Hoja1!AJ20,IF($E$14=2013,Hoja1!D20))))))</f>
        <v>123.27052389489404</v>
      </c>
      <c r="H171" s="10"/>
      <c r="I171" s="10">
        <f>IF($E$14=2012,Hoja1!M20,IF($E$14=2011,Hoja1!S20,IF($E$14=2010,Hoja1!Y20,IF(Localidades!$E$14=2009,Hoja1!AE20,IF(Localidades!$E$14=2008,Hoja1!AK20,IF($E$14=2013,Hoja1!E20))))))</f>
        <v>21.351509999999998</v>
      </c>
      <c r="J171" s="1" t="s">
        <v>21</v>
      </c>
      <c r="K171" s="17">
        <f>IF($E$14=2008,Hoja1!FJ21,IF(Localidades!$E$14=2009,Hoja1!EL21,IF(Localidades!$E$14=2010,Hoja1!DN21,IF(Localidades!$E$14=2011,Hoja1!CP21,IF(Localidades!$E$14=2012,Hoja1!BR21,IF(Localidades!$E$14=2013,Hoja1!AT21))))))</f>
        <v>0.69890692043829239</v>
      </c>
      <c r="L171" s="17">
        <f>IF($E$14=2008,Hoja1!FL21,IF(Localidades!$E$14=2009,Hoja1!EN21,IF(Localidades!$E$14=2010,Hoja1!DP21,IF(Localidades!$E$14=2011,Hoja1!CR21,IF(Localidades!$E$14=2012,Hoja1!BT21,IF(Localidades!$E$14=2013,Hoja1!AV21))))))</f>
        <v>0.22548506399844848</v>
      </c>
      <c r="M171" s="17">
        <f>IF($E$14=2008,Hoja1!FN21,IF(Localidades!$E$14=2009,Hoja1!EN21,IF(Localidades!$E$14=2010,Hoja1!DR21,IF(Localidades!$E$14=2011,Hoja1!CT21,IF(Localidades!$E$14=2012,Hoja1!BV21,IF(Localidades!$E$14=2013,Hoja1!AX21))))))</f>
        <v>7.5608015563259051E-2</v>
      </c>
      <c r="N171" s="17">
        <f>IF($E$14=2008,Hoja1!FP21,IF(Localidades!$E$14=2009,Hoja1!ER21,IF(Localidades!$E$14=2010,Hoja1!DT21,IF(Localidades!$E$14=2011,Hoja1!CV21,IF(Localidades!$E$14=2012,Hoja1!BX21,IF(Localidades!$E$14=2013,Hoja1!AZ21))))))</f>
        <v>0.27675480459974749</v>
      </c>
      <c r="O171" s="17">
        <f>IF($E$14=2008,Hoja1!FR21,IF(Localidades!$E$14=2009,Hoja1!ET21,IF(Localidades!$E$14=2010,Hoja1!DV21,IF(Localidades!$E$14=2011,Hoja1!CX21,IF(Localidades!$E$14=2012,Hoja1!BZ21,IF(Localidades!$E$14=2013,Hoja1!BB21))))))</f>
        <v>0.10744712144701084</v>
      </c>
      <c r="P171" s="17">
        <f>IF($E$14=2008,Hoja1!FT21,IF(Localidades!$E$14=2009,Hoja1!EV21,IF(Localidades!$E$14=2010,Hoja1!DX21,IF(Localidades!$E$14=2011,Hoja1!CZ21,IF(Localidades!$E$14=2012,Hoja1!CB21,IF(Localidades!$E$14=2013,Hoja1!BD21))))))</f>
        <v>0.6157980739532416</v>
      </c>
      <c r="Q171" s="17">
        <f>IF($E$14=2008,Hoja1!FV21,IF(Localidades!$E$14=2009,Hoja1!EX21,IF(Localidades!$E$14=2010,Hoja1!DZ21,IF(Localidades!$E$14=2011,Hoja1!DB21,IF(Localidades!$E$14=2012,Hoja1!CD21,IF(Localidades!$E$14=2013,Hoja1!BF21))))))</f>
        <v>0.54067449363198594</v>
      </c>
      <c r="R171" s="17">
        <f>IF($E$14=2008,Hoja1!FX21,IF(Localidades!$E$14=2009,Hoja1!EZ21,IF(Localidades!$E$14=2010,Hoja1!EB21,IF(Localidades!$E$14=2011,Hoja1!DD21,IF(Localidades!$E$14=2012,Hoja1!CF21,IF(Localidades!$E$14=2013,Hoja1!BH21))))))</f>
        <v>0.26741298905462441</v>
      </c>
      <c r="S171" s="17">
        <f>IF($E$14=2008,Hoja1!FZ21,IF(Localidades!$E$14=2009,Hoja1!FB21,IF(Localidades!$E$14=2010,Hoja1!ED21,IF(Localidades!$E$14=2011,Hoja1!DF21,IF(Localidades!$E$14=2012,Hoja1!CH21,IF(Localidades!$E$14=2013,Hoja1!BJ21))))))</f>
        <v>0.19191251731338951</v>
      </c>
      <c r="T171" s="17"/>
    </row>
    <row r="172" spans="4:20" x14ac:dyDescent="0.25">
      <c r="D172" s="1" t="s">
        <v>22</v>
      </c>
      <c r="E172" s="10">
        <f>IF($E$14=2012,Hoja1!J21,IF($E$14=2011,Hoja1!P21,IF($E$14=2010,Hoja1!V21,IF(Localidades!$E$14=2009,Hoja1!AB21,IF(Localidades!$E$14=2008,Hoja1!AH21,IF($E$14=2013,Hoja1!B21))))))</f>
        <v>208.26653685714271</v>
      </c>
      <c r="F172" s="10">
        <f>IF($E$14=2012,Hoja1!K21,IF($E$14=2011,Hoja1!Q21,IF($E$14=2010,Hoja1!W21,IF(Localidades!$E$14=2009,Hoja1!AC21,IF(Localidades!$E$14=2008,Hoja1!AI21,IF($E$14=2013,Hoja1!C21))))))</f>
        <v>215.16508699843808</v>
      </c>
      <c r="G172" s="10">
        <f>IF($E$14=2012,Hoja1!L21,IF($E$14=2011,Hoja1!R21,IF($E$14=2010,Hoja1!X21,IF(Localidades!$E$14=2009,Hoja1!AD21,IF(Localidades!$E$14=2008,Hoja1!AJ21,IF($E$14=2013,Hoja1!D21))))))</f>
        <v>476.76741635325214</v>
      </c>
      <c r="H172" s="10"/>
      <c r="I172" s="10">
        <f>IF($E$14=2012,Hoja1!M21,IF($E$14=2011,Hoja1!S21,IF($E$14=2010,Hoja1!Y21,IF(Localidades!$E$14=2009,Hoja1!AE21,IF(Localidades!$E$14=2008,Hoja1!AK21,IF($E$14=2013,Hoja1!E21))))))</f>
        <v>112.46945000000004</v>
      </c>
      <c r="J172" s="1" t="s">
        <v>22</v>
      </c>
      <c r="K172" s="17">
        <f>IF($E$14=2008,Hoja1!FJ22,IF(Localidades!$E$14=2009,Hoja1!EL22,IF(Localidades!$E$14=2010,Hoja1!DN22,IF(Localidades!$E$14=2011,Hoja1!CP22,IF(Localidades!$E$14=2012,Hoja1!BR22,IF(Localidades!$E$14=2013,Hoja1!AT22))))))</f>
        <v>0.69181195488370872</v>
      </c>
      <c r="L172" s="17">
        <f>IF($E$14=2008,Hoja1!FL22,IF(Localidades!$E$14=2009,Hoja1!EN22,IF(Localidades!$E$14=2010,Hoja1!DP22,IF(Localidades!$E$14=2011,Hoja1!CR22,IF(Localidades!$E$14=2012,Hoja1!BT22,IF(Localidades!$E$14=2013,Hoja1!AV22))))))</f>
        <v>0.20366113846265416</v>
      </c>
      <c r="M172" s="17">
        <f>IF($E$14=2008,Hoja1!FN22,IF(Localidades!$E$14=2009,Hoja1!EN22,IF(Localidades!$E$14=2010,Hoja1!DR22,IF(Localidades!$E$14=2011,Hoja1!CT22,IF(Localidades!$E$14=2012,Hoja1!BV22,IF(Localidades!$E$14=2013,Hoja1!AX22))))))</f>
        <v>0.10452690665363723</v>
      </c>
      <c r="N172" s="17">
        <f>IF($E$14=2008,Hoja1!FP22,IF(Localidades!$E$14=2009,Hoja1!ER22,IF(Localidades!$E$14=2010,Hoja1!DT22,IF(Localidades!$E$14=2011,Hoja1!CV22,IF(Localidades!$E$14=2012,Hoja1!BX22,IF(Localidades!$E$14=2013,Hoja1!AZ22))))))</f>
        <v>0.58792242371515757</v>
      </c>
      <c r="O172" s="17">
        <f>IF($E$14=2008,Hoja1!FR22,IF(Localidades!$E$14=2009,Hoja1!ET22,IF(Localidades!$E$14=2010,Hoja1!DV22,IF(Localidades!$E$14=2011,Hoja1!CX22,IF(Localidades!$E$14=2012,Hoja1!BZ22,IF(Localidades!$E$14=2013,Hoja1!BB22))))))</f>
        <v>0.14012621319567181</v>
      </c>
      <c r="P172" s="17">
        <f>IF($E$14=2008,Hoja1!FT22,IF(Localidades!$E$14=2009,Hoja1!EV22,IF(Localidades!$E$14=2010,Hoja1!DX22,IF(Localidades!$E$14=2011,Hoja1!CZ22,IF(Localidades!$E$14=2012,Hoja1!CB22,IF(Localidades!$E$14=2013,Hoja1!BD22))))))</f>
        <v>0.27195136308917056</v>
      </c>
      <c r="Q172" s="17">
        <f>IF($E$14=2008,Hoja1!FV22,IF(Localidades!$E$14=2009,Hoja1!EX22,IF(Localidades!$E$14=2010,Hoja1!DZ22,IF(Localidades!$E$14=2011,Hoja1!DB22,IF(Localidades!$E$14=2012,Hoja1!CD22,IF(Localidades!$E$14=2013,Hoja1!BF22))))))</f>
        <v>0.18472976911750175</v>
      </c>
      <c r="R172" s="17">
        <f>IF($E$14=2008,Hoja1!FX22,IF(Localidades!$E$14=2009,Hoja1!EZ22,IF(Localidades!$E$14=2010,Hoja1!EB22,IF(Localidades!$E$14=2011,Hoja1!DD22,IF(Localidades!$E$14=2012,Hoja1!CF22,IF(Localidades!$E$14=2013,Hoja1!BH22))))))</f>
        <v>0.24315213085856421</v>
      </c>
      <c r="S172" s="17">
        <f>IF($E$14=2008,Hoja1!FZ22,IF(Localidades!$E$14=2009,Hoja1!FB22,IF(Localidades!$E$14=2010,Hoja1!ED22,IF(Localidades!$E$14=2011,Hoja1!DF22,IF(Localidades!$E$14=2012,Hoja1!CH22,IF(Localidades!$E$14=2013,Hoja1!BJ22))))))</f>
        <v>0.57211810002393404</v>
      </c>
      <c r="T172" s="17"/>
    </row>
    <row r="173" spans="4:20" x14ac:dyDescent="0.25">
      <c r="D173" s="1" t="s">
        <v>23</v>
      </c>
      <c r="E173" s="10">
        <f>IF($E$14=2012,Hoja1!J22,IF($E$14=2011,Hoja1!P22,IF($E$14=2010,Hoja1!V22,IF(Localidades!$E$14=2009,Hoja1!AB22,IF(Localidades!$E$14=2008,Hoja1!AH22,IF($E$14=2013,Hoja1!B22))))))</f>
        <v>12.210343714285717</v>
      </c>
      <c r="F173" s="10">
        <f>IF($E$14=2012,Hoja1!K22,IF($E$14=2011,Hoja1!Q22,IF($E$14=2010,Hoja1!W22,IF(Localidades!$E$14=2009,Hoja1!AC22,IF(Localidades!$E$14=2008,Hoja1!AI22,IF($E$14=2013,Hoja1!C22))))))</f>
        <v>32.238746354390756</v>
      </c>
      <c r="G173" s="10">
        <f>IF($E$14=2012,Hoja1!L22,IF($E$14=2011,Hoja1!R22,IF($E$14=2010,Hoja1!X22,IF(Localidades!$E$14=2009,Hoja1!AD22,IF(Localidades!$E$14=2008,Hoja1!AJ22,IF($E$14=2013,Hoja1!D22))))))</f>
        <v>23.657704558321299</v>
      </c>
      <c r="H173" s="10"/>
      <c r="I173" s="10">
        <f>IF($E$14=2012,Hoja1!M22,IF($E$14=2011,Hoja1!S22,IF($E$14=2010,Hoja1!Y22,IF(Localidades!$E$14=2009,Hoja1!AE22,IF(Localidades!$E$14=2008,Hoja1!AK22,IF($E$14=2013,Hoja1!E22))))))</f>
        <v>1.2639400000000001</v>
      </c>
      <c r="J173" s="1" t="s">
        <v>23</v>
      </c>
      <c r="K173" s="17">
        <f>IF($E$14=2008,Hoja1!FJ23,IF(Localidades!$E$14=2009,Hoja1!EL23,IF(Localidades!$E$14=2010,Hoja1!DN23,IF(Localidades!$E$14=2011,Hoja1!CP23,IF(Localidades!$E$14=2012,Hoja1!BR23,IF(Localidades!$E$14=2013,Hoja1!AT23))))))</f>
        <v>0.76741082964249285</v>
      </c>
      <c r="L173" s="17">
        <f>IF($E$14=2008,Hoja1!FL23,IF(Localidades!$E$14=2009,Hoja1!EN23,IF(Localidades!$E$14=2010,Hoja1!DP23,IF(Localidades!$E$14=2011,Hoja1!CR23,IF(Localidades!$E$14=2012,Hoja1!BT23,IF(Localidades!$E$14=2013,Hoja1!AV23))))))</f>
        <v>0.18358696957705858</v>
      </c>
      <c r="M173" s="17">
        <f>IF($E$14=2008,Hoja1!FN23,IF(Localidades!$E$14=2009,Hoja1!EN23,IF(Localidades!$E$14=2010,Hoja1!DR23,IF(Localidades!$E$14=2011,Hoja1!CT23,IF(Localidades!$E$14=2012,Hoja1!BV23,IF(Localidades!$E$14=2013,Hoja1!AX23))))))</f>
        <v>4.9002200780448368E-2</v>
      </c>
      <c r="N173" s="17">
        <f>IF($E$14=2008,Hoja1!FP23,IF(Localidades!$E$14=2009,Hoja1!ER23,IF(Localidades!$E$14=2010,Hoja1!DT23,IF(Localidades!$E$14=2011,Hoja1!CV23,IF(Localidades!$E$14=2012,Hoja1!BX23,IF(Localidades!$E$14=2013,Hoja1!AZ23))))))</f>
        <v>0.35699337891791849</v>
      </c>
      <c r="O173" s="17">
        <f>IF($E$14=2008,Hoja1!FR23,IF(Localidades!$E$14=2009,Hoja1!ET23,IF(Localidades!$E$14=2010,Hoja1!DV23,IF(Localidades!$E$14=2011,Hoja1!CX23,IF(Localidades!$E$14=2012,Hoja1!BZ23,IF(Localidades!$E$14=2013,Hoja1!BB23))))))</f>
        <v>9.0386166565407502E-2</v>
      </c>
      <c r="P173" s="17">
        <f>IF($E$14=2008,Hoja1!FT23,IF(Localidades!$E$14=2009,Hoja1!EV23,IF(Localidades!$E$14=2010,Hoja1!DX23,IF(Localidades!$E$14=2011,Hoja1!CZ23,IF(Localidades!$E$14=2012,Hoja1!CB23,IF(Localidades!$E$14=2013,Hoja1!BD23))))))</f>
        <v>0.55262045451667385</v>
      </c>
      <c r="Q173" s="17">
        <f>IF($E$14=2008,Hoja1!FV23,IF(Localidades!$E$14=2009,Hoja1!EX23,IF(Localidades!$E$14=2010,Hoja1!DZ23,IF(Localidades!$E$14=2011,Hoja1!DB23,IF(Localidades!$E$14=2012,Hoja1!CD23,IF(Localidades!$E$14=2013,Hoja1!BF23))))))</f>
        <v>0.20928577991990727</v>
      </c>
      <c r="R173" s="17">
        <f>IF($E$14=2008,Hoja1!FX23,IF(Localidades!$E$14=2009,Hoja1!EZ23,IF(Localidades!$E$14=2010,Hoja1!EB23,IF(Localidades!$E$14=2011,Hoja1!DD23,IF(Localidades!$E$14=2012,Hoja1!CF23,IF(Localidades!$E$14=2013,Hoja1!BH23))))))</f>
        <v>0.25717276147838319</v>
      </c>
      <c r="S173" s="17">
        <f>IF($E$14=2008,Hoja1!FZ23,IF(Localidades!$E$14=2009,Hoja1!FB23,IF(Localidades!$E$14=2010,Hoja1!ED23,IF(Localidades!$E$14=2011,Hoja1!DF23,IF(Localidades!$E$14=2012,Hoja1!CH23,IF(Localidades!$E$14=2013,Hoja1!BJ23))))))</f>
        <v>0.53354145860170954</v>
      </c>
      <c r="T173" s="17"/>
    </row>
    <row r="174" spans="4:20" x14ac:dyDescent="0.25">
      <c r="D174" s="1" t="s">
        <v>24</v>
      </c>
      <c r="E174" s="10">
        <f>IF($E$14=2012,Hoja1!J23,IF($E$14=2011,Hoja1!P23,IF($E$14=2010,Hoja1!V23,IF(Localidades!$E$14=2009,Hoja1!AB23,IF(Localidades!$E$14=2008,Hoja1!AH23,IF($E$14=2013,Hoja1!B23))))))</f>
        <v>57.546111714285715</v>
      </c>
      <c r="F174" s="10">
        <f>IF($E$14=2012,Hoja1!K23,IF($E$14=2011,Hoja1!Q23,IF($E$14=2010,Hoja1!W23,IF(Localidades!$E$14=2009,Hoja1!AC23,IF(Localidades!$E$14=2008,Hoja1!AI23,IF($E$14=2013,Hoja1!C23))))))</f>
        <v>177.95032539227543</v>
      </c>
      <c r="G174" s="10">
        <f>IF($E$14=2012,Hoja1!L23,IF($E$14=2011,Hoja1!R23,IF($E$14=2010,Hoja1!X23,IF(Localidades!$E$14=2009,Hoja1!AD23,IF(Localidades!$E$14=2008,Hoja1!AJ23,IF($E$14=2013,Hoja1!D23))))))</f>
        <v>448.51784977593462</v>
      </c>
      <c r="H174" s="10"/>
      <c r="I174" s="10">
        <f>IF($E$14=2012,Hoja1!M23,IF($E$14=2011,Hoja1!S23,IF($E$14=2010,Hoja1!Y23,IF(Localidades!$E$14=2009,Hoja1!AE23,IF(Localidades!$E$14=2008,Hoja1!AK23,IF($E$14=2013,Hoja1!E23))))))</f>
        <v>51.759740000000008</v>
      </c>
      <c r="J174" s="1" t="s">
        <v>24</v>
      </c>
      <c r="K174" s="17">
        <f>IF($E$14=2008,Hoja1!FJ24,IF(Localidades!$E$14=2009,Hoja1!EL24,IF(Localidades!$E$14=2010,Hoja1!DN24,IF(Localidades!$E$14=2011,Hoja1!CP24,IF(Localidades!$E$14=2012,Hoja1!BR24,IF(Localidades!$E$14=2013,Hoja1!AT24))))))</f>
        <v>0.58265795900292461</v>
      </c>
      <c r="L174" s="17">
        <f>IF($E$14=2008,Hoja1!FL24,IF(Localidades!$E$14=2009,Hoja1!EN24,IF(Localidades!$E$14=2010,Hoja1!DP24,IF(Localidades!$E$14=2011,Hoja1!CR24,IF(Localidades!$E$14=2012,Hoja1!BT24,IF(Localidades!$E$14=2013,Hoja1!AV24))))))</f>
        <v>0.15460662301865535</v>
      </c>
      <c r="M174" s="17">
        <f>IF($E$14=2008,Hoja1!FN24,IF(Localidades!$E$14=2009,Hoja1!EN24,IF(Localidades!$E$14=2010,Hoja1!DR24,IF(Localidades!$E$14=2011,Hoja1!CT24,IF(Localidades!$E$14=2012,Hoja1!BV24,IF(Localidades!$E$14=2013,Hoja1!AX24))))))</f>
        <v>0.26273541797842015</v>
      </c>
      <c r="N174" s="17">
        <f>IF($E$14=2008,Hoja1!FP24,IF(Localidades!$E$14=2009,Hoja1!ER24,IF(Localidades!$E$14=2010,Hoja1!DT24,IF(Localidades!$E$14=2011,Hoja1!CV24,IF(Localidades!$E$14=2012,Hoja1!BX24,IF(Localidades!$E$14=2013,Hoja1!AZ24))))))</f>
        <v>0.64131982805385224</v>
      </c>
      <c r="O174" s="17">
        <f>IF($E$14=2008,Hoja1!FR24,IF(Localidades!$E$14=2009,Hoja1!ET24,IF(Localidades!$E$14=2010,Hoja1!DV24,IF(Localidades!$E$14=2011,Hoja1!CX24,IF(Localidades!$E$14=2012,Hoja1!BZ24,IF(Localidades!$E$14=2013,Hoja1!BB24))))))</f>
        <v>0.13140119819805626</v>
      </c>
      <c r="P174" s="17">
        <f>IF($E$14=2008,Hoja1!FT24,IF(Localidades!$E$14=2009,Hoja1!EV24,IF(Localidades!$E$14=2010,Hoja1!DX24,IF(Localidades!$E$14=2011,Hoja1!CZ24,IF(Localidades!$E$14=2012,Hoja1!CB24,IF(Localidades!$E$14=2013,Hoja1!BD24))))))</f>
        <v>0.22727897374809139</v>
      </c>
      <c r="Q174" s="17">
        <f>IF($E$14=2008,Hoja1!FV24,IF(Localidades!$E$14=2009,Hoja1!EX24,IF(Localidades!$E$14=2010,Hoja1!DZ24,IF(Localidades!$E$14=2011,Hoja1!DB24,IF(Localidades!$E$14=2012,Hoja1!CD24,IF(Localidades!$E$14=2013,Hoja1!BF24))))))</f>
        <v>0.14392460546237959</v>
      </c>
      <c r="R174" s="17">
        <f>IF($E$14=2008,Hoja1!FX24,IF(Localidades!$E$14=2009,Hoja1!EZ24,IF(Localidades!$E$14=2010,Hoja1!EB24,IF(Localidades!$E$14=2011,Hoja1!DD24,IF(Localidades!$E$14=2012,Hoja1!CF24,IF(Localidades!$E$14=2013,Hoja1!BH24))))))</f>
        <v>0.23775497863880773</v>
      </c>
      <c r="S174" s="17">
        <f>IF($E$14=2008,Hoja1!FZ24,IF(Localidades!$E$14=2009,Hoja1!FB24,IF(Localidades!$E$14=2010,Hoja1!ED24,IF(Localidades!$E$14=2011,Hoja1!DF24,IF(Localidades!$E$14=2012,Hoja1!CH24,IF(Localidades!$E$14=2013,Hoja1!BJ24))))))</f>
        <v>0.61832041589881259</v>
      </c>
      <c r="T174" s="17"/>
    </row>
    <row r="175" spans="4:20" x14ac:dyDescent="0.25">
      <c r="D175" s="1" t="s">
        <v>25</v>
      </c>
      <c r="E175" s="10">
        <f>IF($E$14=2012,Hoja1!J24,IF($E$14=2011,Hoja1!P24,IF($E$14=2010,Hoja1!V24,IF(Localidades!$E$14=2009,Hoja1!AB24,IF(Localidades!$E$14=2008,Hoja1!AH24,IF($E$14=2013,Hoja1!B24))))))</f>
        <v>100.45120599999997</v>
      </c>
      <c r="F175" s="10">
        <f>IF($E$14=2012,Hoja1!K24,IF($E$14=2011,Hoja1!Q24,IF($E$14=2010,Hoja1!W24,IF(Localidades!$E$14=2009,Hoja1!AC24,IF(Localidades!$E$14=2008,Hoja1!AI24,IF($E$14=2013,Hoja1!C24))))))</f>
        <v>161.74524800716802</v>
      </c>
      <c r="G175" s="10">
        <f>IF($E$14=2012,Hoja1!L24,IF($E$14=2011,Hoja1!R24,IF($E$14=2010,Hoja1!X24,IF(Localidades!$E$14=2009,Hoja1!AD24,IF(Localidades!$E$14=2008,Hoja1!AJ24,IF($E$14=2013,Hoja1!D24))))))</f>
        <v>814.3361223639854</v>
      </c>
      <c r="H175" s="10"/>
      <c r="I175" s="10">
        <f>IF($E$14=2012,Hoja1!M24,IF($E$14=2011,Hoja1!S24,IF($E$14=2010,Hoja1!Y24,IF(Localidades!$E$14=2009,Hoja1!AE24,IF(Localidades!$E$14=2008,Hoja1!AK24,IF($E$14=2013,Hoja1!E24))))))</f>
        <v>10.164149999999999</v>
      </c>
      <c r="J175" s="1" t="s">
        <v>25</v>
      </c>
      <c r="K175" s="17">
        <f>IF($E$14=2008,Hoja1!FJ25,IF(Localidades!$E$14=2009,Hoja1!EL25,IF(Localidades!$E$14=2010,Hoja1!DN25,IF(Localidades!$E$14=2011,Hoja1!CP25,IF(Localidades!$E$14=2012,Hoja1!BR25,IF(Localidades!$E$14=2013,Hoja1!AT25))))))</f>
        <v>0.59989424119009571</v>
      </c>
      <c r="L175" s="17">
        <f>IF($E$14=2008,Hoja1!FL25,IF(Localidades!$E$14=2009,Hoja1!EN25,IF(Localidades!$E$14=2010,Hoja1!DP25,IF(Localidades!$E$14=2011,Hoja1!CR25,IF(Localidades!$E$14=2012,Hoja1!BT25,IF(Localidades!$E$14=2013,Hoja1!AV25))))))</f>
        <v>9.059731945876294E-2</v>
      </c>
      <c r="M175" s="17">
        <f>IF($E$14=2008,Hoja1!FN25,IF(Localidades!$E$14=2009,Hoja1!EN25,IF(Localidades!$E$14=2010,Hoja1!DR25,IF(Localidades!$E$14=2011,Hoja1!CT25,IF(Localidades!$E$14=2012,Hoja1!BV25,IF(Localidades!$E$14=2013,Hoja1!AX25))))))</f>
        <v>0.30950843935114136</v>
      </c>
      <c r="N175" s="17">
        <f>IF($E$14=2008,Hoja1!FP25,IF(Localidades!$E$14=2009,Hoja1!ER25,IF(Localidades!$E$14=2010,Hoja1!DT25,IF(Localidades!$E$14=2011,Hoja1!CV25,IF(Localidades!$E$14=2012,Hoja1!BX25,IF(Localidades!$E$14=2013,Hoja1!AZ25))))))</f>
        <v>0.70329590119070251</v>
      </c>
      <c r="O175" s="17">
        <f>IF($E$14=2008,Hoja1!FR25,IF(Localidades!$E$14=2009,Hoja1!ET25,IF(Localidades!$E$14=2010,Hoja1!DV25,IF(Localidades!$E$14=2011,Hoja1!CX25,IF(Localidades!$E$14=2012,Hoja1!BZ25,IF(Localidades!$E$14=2013,Hoja1!BB25))))))</f>
        <v>0.13962323504646085</v>
      </c>
      <c r="P175" s="17">
        <f>IF($E$14=2008,Hoja1!FT25,IF(Localidades!$E$14=2009,Hoja1!EV25,IF(Localidades!$E$14=2010,Hoja1!DX25,IF(Localidades!$E$14=2011,Hoja1!CZ25,IF(Localidades!$E$14=2012,Hoja1!CB25,IF(Localidades!$E$14=2013,Hoja1!BD25))))))</f>
        <v>0.15708086376283675</v>
      </c>
      <c r="Q175" s="17">
        <f>IF($E$14=2008,Hoja1!FV25,IF(Localidades!$E$14=2009,Hoja1!EX25,IF(Localidades!$E$14=2010,Hoja1!DZ25,IF(Localidades!$E$14=2011,Hoja1!DB25,IF(Localidades!$E$14=2012,Hoja1!CD25,IF(Localidades!$E$14=2013,Hoja1!BF25))))))</f>
        <v>0.10678700641733621</v>
      </c>
      <c r="R175" s="17">
        <f>IF($E$14=2008,Hoja1!FX25,IF(Localidades!$E$14=2009,Hoja1!EZ25,IF(Localidades!$E$14=2010,Hoja1!EB25,IF(Localidades!$E$14=2011,Hoja1!DD25,IF(Localidades!$E$14=2012,Hoja1!CF25,IF(Localidades!$E$14=2013,Hoja1!BH25))))))</f>
        <v>0.28046127405530652</v>
      </c>
      <c r="S175" s="17">
        <f>IF($E$14=2008,Hoja1!FZ25,IF(Localidades!$E$14=2009,Hoja1!FB25,IF(Localidades!$E$14=2010,Hoja1!ED25,IF(Localidades!$E$14=2011,Hoja1!DF25,IF(Localidades!$E$14=2012,Hoja1!CH25,IF(Localidades!$E$14=2013,Hoja1!BJ25))))))</f>
        <v>0.6127517195273573</v>
      </c>
      <c r="T175" s="17"/>
    </row>
    <row r="177" spans="4:13" ht="30" customHeight="1" x14ac:dyDescent="0.25">
      <c r="D177" s="32">
        <v>13</v>
      </c>
      <c r="E177" s="33">
        <f>IF(D177=1,E157,IF(D177=2,E158,IF(D177=3,E159,IF(D177=4,E160,IF(D177=5,E161,IF(D177=6,E162,IF(D177=7,E163:E163,IF(D177=8,E164,IF(D177=9,E165,IF(D177=10,E166,IF(D177=11,E167,IF(D177=12,E168,IF(D177=13,E169,IF(D177=14,E170,IF(D177=15,E171,IF(D177=16,E172,IF(D177=17,E173,IF(D177=18,E174,IF(D177=19,E175)))))))))))))))))))</f>
        <v>148.54207085714287</v>
      </c>
    </row>
    <row r="179" spans="4:13" ht="15.75" x14ac:dyDescent="0.25">
      <c r="D179" s="220" t="s">
        <v>39</v>
      </c>
      <c r="E179" s="220"/>
      <c r="F179" s="220"/>
      <c r="G179" s="220"/>
      <c r="H179" s="220"/>
      <c r="I179" s="220"/>
      <c r="J179" s="220"/>
      <c r="K179" s="220"/>
      <c r="L179" s="220"/>
      <c r="M179" s="220"/>
    </row>
    <row r="180" spans="4:13" x14ac:dyDescent="0.25">
      <c r="D180" s="5" t="s">
        <v>40</v>
      </c>
      <c r="E180" s="5" t="s">
        <v>44</v>
      </c>
    </row>
  </sheetData>
  <mergeCells count="24">
    <mergeCell ref="C14:D14"/>
    <mergeCell ref="E14:G14"/>
    <mergeCell ref="K14:N14"/>
    <mergeCell ref="C18:D18"/>
    <mergeCell ref="C97:H97"/>
    <mergeCell ref="J97:M97"/>
    <mergeCell ref="C154:G154"/>
    <mergeCell ref="K154:Q154"/>
    <mergeCell ref="C98:C99"/>
    <mergeCell ref="D98:D99"/>
    <mergeCell ref="E98:E99"/>
    <mergeCell ref="F98:F99"/>
    <mergeCell ref="G98:G99"/>
    <mergeCell ref="H98:H99"/>
    <mergeCell ref="J98:J99"/>
    <mergeCell ref="K98:K99"/>
    <mergeCell ref="L98:L99"/>
    <mergeCell ref="M98:M99"/>
    <mergeCell ref="N98:N99"/>
    <mergeCell ref="J155:J156"/>
    <mergeCell ref="K155:M155"/>
    <mergeCell ref="N155:P155"/>
    <mergeCell ref="Q155:S155"/>
    <mergeCell ref="D179:M17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Listas!$B$2:$B$7</xm:f>
          </x14:formula1>
          <xm:sqref>E14:H15 E72:H96</xm:sqref>
        </x14:dataValidation>
        <x14:dataValidation type="list" allowBlank="1" showInputMessage="1" showErrorMessage="1">
          <x14:formula1>
            <xm:f>Listas!$D$2:$D$5</xm:f>
          </x14:formula1>
          <xm:sqref>E180</xm:sqref>
        </x14:dataValidation>
        <x14:dataValidation type="list" allowBlank="1" showInputMessage="1" showErrorMessage="1">
          <x14:formula1>
            <xm:f>Listas!$D$2:$D$5</xm:f>
          </x14:formula1>
          <xm:sqref>K14:N15</xm:sqref>
        </x14:dataValidation>
        <x14:dataValidation type="list" allowBlank="1" showInputMessage="1" showErrorMessage="1">
          <x14:formula1>
            <xm:f>Listas!$D$2:$D$5</xm:f>
          </x14:formula1>
          <xm:sqref>K72:N95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2013</vt:lpstr>
      <vt:lpstr>Hoja1 (2)</vt:lpstr>
      <vt:lpstr>Hoja5</vt:lpstr>
      <vt:lpstr>indice</vt:lpstr>
      <vt:lpstr>Bogotá</vt:lpstr>
      <vt:lpstr>Localidades1,1</vt:lpstr>
      <vt:lpstr>Estado</vt:lpstr>
      <vt:lpstr>Hoja1</vt:lpstr>
      <vt:lpstr>Localidades</vt:lpstr>
      <vt:lpstr>Hoja2</vt:lpstr>
      <vt:lpstr>Listas</vt:lpstr>
      <vt:lpstr>Hoja4</vt:lpstr>
      <vt:lpstr>Hoja3</vt:lpstr>
      <vt:lpstr>Bogotá!Área_de_impresión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Viviana Torres Vergara</dc:creator>
  <cp:lastModifiedBy>Sara Viviana Torres Vergara</cp:lastModifiedBy>
  <dcterms:created xsi:type="dcterms:W3CDTF">2014-04-22T16:51:29Z</dcterms:created>
  <dcterms:modified xsi:type="dcterms:W3CDTF">2015-01-06T20:41:06Z</dcterms:modified>
</cp:coreProperties>
</file>