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cjleongo1\Documents\SEGURIDAD Y SALUD EN EL TRABAJO MILENA LEON\4 MATRIZ DE PELIGROS Y RIESGOS\2017\matrices 2017\"/>
    </mc:Choice>
  </mc:AlternateContent>
  <bookViews>
    <workbookView xWindow="0" yWindow="0" windowWidth="28800" windowHeight="11835" activeTab="11"/>
  </bookViews>
  <sheets>
    <sheet name="CALLE 22 - Sótano " sheetId="2" r:id="rId1"/>
    <sheet name="CALLE 22 - Piso 1" sheetId="3" r:id="rId2"/>
    <sheet name="CALLE 22 - Piso 2" sheetId="4" r:id="rId3"/>
    <sheet name="CALLE 22 - Piso 3" sheetId="16" r:id="rId4"/>
    <sheet name="CALLE 22 - Piso 4" sheetId="25" r:id="rId5"/>
    <sheet name="CALLE 22 - Piso 5" sheetId="26" r:id="rId6"/>
    <sheet name="CALLE 22 - Piso 6" sheetId="27" r:id="rId7"/>
    <sheet name="CALLE 22 - Piso 7" sheetId="20" r:id="rId8"/>
    <sheet name="CALLE 22 - Piso 8" sheetId="28" r:id="rId9"/>
    <sheet name="CALLE 22 - Piso 9" sheetId="29" r:id="rId10"/>
    <sheet name="CALLE 22 - Piso 10" sheetId="30" r:id="rId11"/>
    <sheet name="CALLE 22 - Piso 11" sheetId="31" r:id="rId12"/>
    <sheet name="CALLE 22 - Piso 12" sheetId="32" r:id="rId13"/>
  </sheets>
  <externalReferences>
    <externalReference r:id="rId14"/>
    <externalReference r:id="rId15"/>
  </externalReferences>
  <definedNames>
    <definedName name="_xlnm.Database" localSheetId="1">#REF!</definedName>
    <definedName name="_xlnm.Database" localSheetId="10">#REF!</definedName>
    <definedName name="_xlnm.Database" localSheetId="11">#REF!</definedName>
    <definedName name="_xlnm.Database" localSheetId="12">#REF!</definedName>
    <definedName name="_xlnm.Database" localSheetId="2">#REF!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 localSheetId="9">#REF!</definedName>
    <definedName name="_xlnm.Database" localSheetId="0">#REF!</definedName>
    <definedName name="_xlnm.Database">#REF!</definedName>
    <definedName name="Estado_acta">[1]Listas!$H$2:$H$7</definedName>
    <definedName name="Estado_reunión">[1]Listas!$G$2:$G$6</definedName>
    <definedName name="Porce_ejecutado">[2]Listas!$J$2:$J$4</definedName>
    <definedName name="Tipo_reunión">[1]Listas!$F$2:$F$14</definedName>
  </definedNames>
  <calcPr calcId="152511"/>
</workbook>
</file>

<file path=xl/calcChain.xml><?xml version="1.0" encoding="utf-8"?>
<calcChain xmlns="http://schemas.openxmlformats.org/spreadsheetml/2006/main">
  <c r="Q13" i="31" l="1"/>
  <c r="V13" i="32"/>
  <c r="L13" i="32"/>
  <c r="O13" i="32" s="1"/>
  <c r="P13" i="32" s="1"/>
  <c r="Q13" i="32" s="1"/>
  <c r="M13" i="32"/>
  <c r="V19" i="32"/>
  <c r="Q19" i="32"/>
  <c r="L19" i="32"/>
  <c r="M19" i="32" s="1"/>
  <c r="O19" i="32"/>
  <c r="V18" i="32"/>
  <c r="L18" i="32"/>
  <c r="O18" i="32"/>
  <c r="P18" i="32" s="1"/>
  <c r="Q18" i="32" s="1"/>
  <c r="M18" i="32"/>
  <c r="V17" i="32"/>
  <c r="L17" i="32"/>
  <c r="O17" i="32"/>
  <c r="P17" i="32"/>
  <c r="Q17" i="32" s="1"/>
  <c r="M17" i="32"/>
  <c r="V16" i="32"/>
  <c r="L16" i="32"/>
  <c r="O16" i="32" s="1"/>
  <c r="P16" i="32" s="1"/>
  <c r="Q16" i="32" s="1"/>
  <c r="V15" i="32"/>
  <c r="L15" i="32"/>
  <c r="O15" i="32"/>
  <c r="P15" i="32"/>
  <c r="Q15" i="32" s="1"/>
  <c r="M15" i="32"/>
  <c r="V14" i="32"/>
  <c r="L14" i="32"/>
  <c r="O14" i="32" s="1"/>
  <c r="P14" i="32" s="1"/>
  <c r="Q14" i="32" s="1"/>
  <c r="Q12" i="32"/>
  <c r="L12" i="32"/>
  <c r="O12" i="32"/>
  <c r="M12" i="32"/>
  <c r="V19" i="31"/>
  <c r="Q19" i="31"/>
  <c r="L19" i="31"/>
  <c r="O19" i="31"/>
  <c r="M19" i="31"/>
  <c r="V18" i="31"/>
  <c r="L18" i="31"/>
  <c r="O18" i="31"/>
  <c r="P18" i="31" s="1"/>
  <c r="Q18" i="31" s="1"/>
  <c r="M18" i="31"/>
  <c r="V17" i="31"/>
  <c r="L17" i="31"/>
  <c r="O17" i="31" s="1"/>
  <c r="P17" i="31" s="1"/>
  <c r="Q17" i="31" s="1"/>
  <c r="M17" i="31"/>
  <c r="V16" i="31"/>
  <c r="L16" i="31"/>
  <c r="O16" i="31"/>
  <c r="P16" i="31" s="1"/>
  <c r="Q16" i="31" s="1"/>
  <c r="M16" i="31"/>
  <c r="V15" i="31"/>
  <c r="L15" i="31"/>
  <c r="O15" i="31" s="1"/>
  <c r="P15" i="31" s="1"/>
  <c r="Q15" i="31" s="1"/>
  <c r="M15" i="31"/>
  <c r="V14" i="31"/>
  <c r="L14" i="31"/>
  <c r="O14" i="31"/>
  <c r="P14" i="31" s="1"/>
  <c r="Q14" i="31" s="1"/>
  <c r="M14" i="31"/>
  <c r="Q12" i="31"/>
  <c r="L12" i="31"/>
  <c r="M12" i="31" s="1"/>
  <c r="V18" i="30"/>
  <c r="Q18" i="30"/>
  <c r="L18" i="30"/>
  <c r="O18" i="30"/>
  <c r="M18" i="30"/>
  <c r="V17" i="30"/>
  <c r="L17" i="30"/>
  <c r="O17" i="30"/>
  <c r="P17" i="30"/>
  <c r="Q17" i="30" s="1"/>
  <c r="M17" i="30"/>
  <c r="V16" i="30"/>
  <c r="L16" i="30"/>
  <c r="O16" i="30" s="1"/>
  <c r="P16" i="30" s="1"/>
  <c r="Q16" i="30" s="1"/>
  <c r="V15" i="30"/>
  <c r="L15" i="30"/>
  <c r="O15" i="30"/>
  <c r="P15" i="30"/>
  <c r="Q15" i="30" s="1"/>
  <c r="M15" i="30"/>
  <c r="V14" i="30"/>
  <c r="L14" i="30"/>
  <c r="O14" i="30" s="1"/>
  <c r="P14" i="30" s="1"/>
  <c r="Q14" i="30" s="1"/>
  <c r="V13" i="30"/>
  <c r="L13" i="30"/>
  <c r="O13" i="30"/>
  <c r="P13" i="30"/>
  <c r="Q13" i="30" s="1"/>
  <c r="M13" i="30"/>
  <c r="Q12" i="30"/>
  <c r="L12" i="30"/>
  <c r="V19" i="29"/>
  <c r="Q19" i="29"/>
  <c r="L19" i="29"/>
  <c r="M19" i="29" s="1"/>
  <c r="V18" i="29"/>
  <c r="L18" i="29"/>
  <c r="O18" i="29" s="1"/>
  <c r="P18" i="29" s="1"/>
  <c r="Q18" i="29" s="1"/>
  <c r="M18" i="29"/>
  <c r="V17" i="29"/>
  <c r="L17" i="29"/>
  <c r="O17" i="29"/>
  <c r="P17" i="29" s="1"/>
  <c r="Q17" i="29" s="1"/>
  <c r="M17" i="29"/>
  <c r="V16" i="29"/>
  <c r="L16" i="29"/>
  <c r="O16" i="29" s="1"/>
  <c r="P16" i="29" s="1"/>
  <c r="Q16" i="29" s="1"/>
  <c r="M16" i="29"/>
  <c r="V15" i="29"/>
  <c r="L15" i="29"/>
  <c r="O15" i="29"/>
  <c r="P15" i="29" s="1"/>
  <c r="Q15" i="29" s="1"/>
  <c r="M15" i="29"/>
  <c r="V14" i="29"/>
  <c r="L14" i="29"/>
  <c r="O14" i="29" s="1"/>
  <c r="P14" i="29" s="1"/>
  <c r="Q14" i="29" s="1"/>
  <c r="M14" i="29"/>
  <c r="V13" i="29"/>
  <c r="L13" i="29"/>
  <c r="O13" i="29"/>
  <c r="P13" i="29" s="1"/>
  <c r="Q13" i="29" s="1"/>
  <c r="M13" i="29"/>
  <c r="Q12" i="29"/>
  <c r="L12" i="29"/>
  <c r="M12" i="29" s="1"/>
  <c r="V13" i="28"/>
  <c r="L13" i="28"/>
  <c r="O13" i="28" s="1"/>
  <c r="P13" i="28" s="1"/>
  <c r="Q13" i="28"/>
  <c r="M13" i="28"/>
  <c r="V19" i="28"/>
  <c r="Q19" i="28"/>
  <c r="L19" i="28"/>
  <c r="V18" i="28"/>
  <c r="L18" i="28"/>
  <c r="O18" i="28" s="1"/>
  <c r="P18" i="28" s="1"/>
  <c r="Q18" i="28" s="1"/>
  <c r="M18" i="28"/>
  <c r="V17" i="28"/>
  <c r="L17" i="28"/>
  <c r="O17" i="28"/>
  <c r="P17" i="28"/>
  <c r="Q17" i="28" s="1"/>
  <c r="M17" i="28"/>
  <c r="V16" i="28"/>
  <c r="L16" i="28"/>
  <c r="O16" i="28" s="1"/>
  <c r="P16" i="28" s="1"/>
  <c r="Q16" i="28" s="1"/>
  <c r="M16" i="28"/>
  <c r="V15" i="28"/>
  <c r="L15" i="28"/>
  <c r="O15" i="28"/>
  <c r="P15" i="28"/>
  <c r="Q15" i="28" s="1"/>
  <c r="M15" i="28"/>
  <c r="V14" i="28"/>
  <c r="L14" i="28"/>
  <c r="O14" i="28" s="1"/>
  <c r="P14" i="28" s="1"/>
  <c r="Q14" i="28" s="1"/>
  <c r="M14" i="28"/>
  <c r="Q12" i="28"/>
  <c r="L12" i="28"/>
  <c r="O12" i="28"/>
  <c r="M12" i="28"/>
  <c r="V18" i="20"/>
  <c r="Q18" i="20"/>
  <c r="L18" i="20"/>
  <c r="O18" i="20"/>
  <c r="M18" i="20"/>
  <c r="V17" i="20"/>
  <c r="L17" i="20"/>
  <c r="O17" i="20"/>
  <c r="P17" i="20" s="1"/>
  <c r="Q17" i="20" s="1"/>
  <c r="M17" i="20"/>
  <c r="V15" i="20"/>
  <c r="L15" i="20"/>
  <c r="O15" i="20" s="1"/>
  <c r="P15" i="20" s="1"/>
  <c r="Q15" i="20"/>
  <c r="M15" i="20"/>
  <c r="Q12" i="20"/>
  <c r="L12" i="20"/>
  <c r="O12" i="20"/>
  <c r="M12" i="20"/>
  <c r="Q12" i="27"/>
  <c r="L12" i="27"/>
  <c r="O12" i="27"/>
  <c r="M12" i="27"/>
  <c r="Q18" i="27"/>
  <c r="V18" i="27"/>
  <c r="L18" i="27"/>
  <c r="V17" i="27"/>
  <c r="L17" i="27"/>
  <c r="O17" i="27" s="1"/>
  <c r="P17" i="27" s="1"/>
  <c r="Q17" i="27" s="1"/>
  <c r="V16" i="27"/>
  <c r="L16" i="27"/>
  <c r="O16" i="27" s="1"/>
  <c r="P16" i="27" s="1"/>
  <c r="Q16" i="27" s="1"/>
  <c r="M16" i="27"/>
  <c r="V15" i="27"/>
  <c r="L15" i="27"/>
  <c r="O15" i="27" s="1"/>
  <c r="P15" i="27" s="1"/>
  <c r="Q15" i="27" s="1"/>
  <c r="V14" i="27"/>
  <c r="L14" i="27"/>
  <c r="O14" i="27" s="1"/>
  <c r="P14" i="27"/>
  <c r="Q14" i="27" s="1"/>
  <c r="M14" i="27"/>
  <c r="V13" i="27"/>
  <c r="L13" i="27"/>
  <c r="O13" i="27" s="1"/>
  <c r="P13" i="27" s="1"/>
  <c r="Q13" i="27" s="1"/>
  <c r="M13" i="27"/>
  <c r="V19" i="26"/>
  <c r="Q19" i="26"/>
  <c r="L19" i="26"/>
  <c r="O19" i="26"/>
  <c r="M19" i="26"/>
  <c r="V18" i="26"/>
  <c r="L18" i="26"/>
  <c r="O18" i="26"/>
  <c r="P18" i="26" s="1"/>
  <c r="Q18" i="26" s="1"/>
  <c r="M18" i="26"/>
  <c r="V17" i="26"/>
  <c r="L17" i="26"/>
  <c r="O17" i="26" s="1"/>
  <c r="P17" i="26" s="1"/>
  <c r="Q17" i="26"/>
  <c r="M17" i="26"/>
  <c r="V16" i="26"/>
  <c r="L16" i="26"/>
  <c r="O16" i="26"/>
  <c r="P16" i="26" s="1"/>
  <c r="Q16" i="26" s="1"/>
  <c r="M16" i="26"/>
  <c r="V15" i="26"/>
  <c r="L15" i="26"/>
  <c r="O15" i="26" s="1"/>
  <c r="P15" i="26" s="1"/>
  <c r="Q15" i="26"/>
  <c r="M15" i="26"/>
  <c r="V14" i="26"/>
  <c r="L14" i="26"/>
  <c r="O14" i="26"/>
  <c r="P14" i="26" s="1"/>
  <c r="Q14" i="26" s="1"/>
  <c r="M14" i="26"/>
  <c r="V12" i="26"/>
  <c r="L12" i="26"/>
  <c r="O12" i="26" s="1"/>
  <c r="P12" i="26" s="1"/>
  <c r="Q12" i="26"/>
  <c r="M12" i="26"/>
  <c r="V12" i="25"/>
  <c r="L12" i="25"/>
  <c r="O12" i="25"/>
  <c r="P12" i="25" s="1"/>
  <c r="Q12" i="25" s="1"/>
  <c r="M12" i="25"/>
  <c r="V18" i="25"/>
  <c r="Q18" i="25"/>
  <c r="L18" i="25"/>
  <c r="O18" i="25" s="1"/>
  <c r="M18" i="25"/>
  <c r="V17" i="25"/>
  <c r="L17" i="25"/>
  <c r="O17" i="25" s="1"/>
  <c r="P17" i="25"/>
  <c r="Q17" i="25" s="1"/>
  <c r="M17" i="25"/>
  <c r="V16" i="25"/>
  <c r="L16" i="25"/>
  <c r="O16" i="25" s="1"/>
  <c r="P16" i="25" s="1"/>
  <c r="Q16" i="25" s="1"/>
  <c r="M16" i="25"/>
  <c r="V15" i="25"/>
  <c r="L15" i="25"/>
  <c r="O15" i="25" s="1"/>
  <c r="P15" i="25"/>
  <c r="Q15" i="25" s="1"/>
  <c r="M15" i="25"/>
  <c r="V14" i="25"/>
  <c r="L14" i="25"/>
  <c r="O14" i="25" s="1"/>
  <c r="P14" i="25" s="1"/>
  <c r="Q14" i="25" s="1"/>
  <c r="M14" i="25"/>
  <c r="V13" i="25"/>
  <c r="L13" i="25"/>
  <c r="O13" i="25" s="1"/>
  <c r="P13" i="25" s="1"/>
  <c r="Q13" i="25" s="1"/>
  <c r="M13" i="25"/>
  <c r="V20" i="2"/>
  <c r="Q20" i="2"/>
  <c r="L20" i="2"/>
  <c r="M20" i="2" s="1"/>
  <c r="V18" i="16"/>
  <c r="Q18" i="16"/>
  <c r="L18" i="16"/>
  <c r="O18" i="16" s="1"/>
  <c r="M18" i="16"/>
  <c r="V17" i="16"/>
  <c r="L17" i="16"/>
  <c r="O17" i="16" s="1"/>
  <c r="P17" i="16" s="1"/>
  <c r="Q17" i="16" s="1"/>
  <c r="M17" i="16"/>
  <c r="V16" i="16"/>
  <c r="L16" i="16"/>
  <c r="O16" i="16" s="1"/>
  <c r="P16" i="16" s="1"/>
  <c r="Q16" i="16" s="1"/>
  <c r="V14" i="16"/>
  <c r="L14" i="16"/>
  <c r="O14" i="16" s="1"/>
  <c r="P14" i="16"/>
  <c r="Q14" i="16" s="1"/>
  <c r="M14" i="16"/>
  <c r="V13" i="16"/>
  <c r="L13" i="16"/>
  <c r="O13" i="16" s="1"/>
  <c r="P13" i="16" s="1"/>
  <c r="Q13" i="16" s="1"/>
  <c r="M13" i="16"/>
  <c r="V12" i="16"/>
  <c r="L12" i="16"/>
  <c r="O12" i="16" s="1"/>
  <c r="P12" i="16"/>
  <c r="Q12" i="16" s="1"/>
  <c r="M12" i="16"/>
  <c r="L13" i="2"/>
  <c r="M13" i="2"/>
  <c r="O13" i="2"/>
  <c r="P13" i="2" s="1"/>
  <c r="Q13" i="2" s="1"/>
  <c r="V16" i="20"/>
  <c r="L16" i="20"/>
  <c r="O16" i="20" s="1"/>
  <c r="P16" i="20" s="1"/>
  <c r="Q16" i="20" s="1"/>
  <c r="M16" i="20"/>
  <c r="V14" i="20"/>
  <c r="L14" i="20"/>
  <c r="O14" i="20"/>
  <c r="P14" i="20" s="1"/>
  <c r="Q14" i="20" s="1"/>
  <c r="M14" i="20"/>
  <c r="V13" i="20"/>
  <c r="L13" i="20"/>
  <c r="O13" i="20" s="1"/>
  <c r="P13" i="20" s="1"/>
  <c r="Q13" i="20" s="1"/>
  <c r="M13" i="20"/>
  <c r="V15" i="16"/>
  <c r="L15" i="16"/>
  <c r="O15" i="16"/>
  <c r="P15" i="16" s="1"/>
  <c r="Q15" i="16" s="1"/>
  <c r="M15" i="16"/>
  <c r="V20" i="4"/>
  <c r="L20" i="4"/>
  <c r="O20" i="4" s="1"/>
  <c r="P20" i="4" s="1"/>
  <c r="Q20" i="4" s="1"/>
  <c r="M20" i="4"/>
  <c r="V19" i="4"/>
  <c r="L19" i="4"/>
  <c r="O19" i="4"/>
  <c r="P19" i="4" s="1"/>
  <c r="Q19" i="4" s="1"/>
  <c r="M19" i="4"/>
  <c r="V18" i="4"/>
  <c r="L18" i="4"/>
  <c r="O18" i="4" s="1"/>
  <c r="P18" i="4" s="1"/>
  <c r="Q18" i="4" s="1"/>
  <c r="M18" i="4"/>
  <c r="V22" i="3"/>
  <c r="L22" i="3"/>
  <c r="O22" i="3"/>
  <c r="P22" i="3" s="1"/>
  <c r="Q22" i="3" s="1"/>
  <c r="M22" i="3"/>
  <c r="V21" i="3"/>
  <c r="L21" i="3"/>
  <c r="O21" i="3" s="1"/>
  <c r="P21" i="3" s="1"/>
  <c r="Q21" i="3" s="1"/>
  <c r="M21" i="3"/>
  <c r="V20" i="3"/>
  <c r="L20" i="3"/>
  <c r="O20" i="3"/>
  <c r="P20" i="3" s="1"/>
  <c r="Q20" i="3" s="1"/>
  <c r="M20" i="3"/>
  <c r="V25" i="3"/>
  <c r="L25" i="3"/>
  <c r="O25" i="3" s="1"/>
  <c r="P25" i="3" s="1"/>
  <c r="Q25" i="3" s="1"/>
  <c r="M25" i="3"/>
  <c r="V24" i="3"/>
  <c r="L24" i="3"/>
  <c r="O24" i="3"/>
  <c r="P24" i="3" s="1"/>
  <c r="Q24" i="3" s="1"/>
  <c r="M24" i="3"/>
  <c r="V30" i="3"/>
  <c r="L30" i="3"/>
  <c r="O30" i="3" s="1"/>
  <c r="P30" i="3" s="1"/>
  <c r="Q30" i="3" s="1"/>
  <c r="M30" i="3"/>
  <c r="V29" i="3"/>
  <c r="L29" i="3"/>
  <c r="O29" i="3"/>
  <c r="P29" i="3" s="1"/>
  <c r="Q29" i="3" s="1"/>
  <c r="M29" i="3"/>
  <c r="V28" i="3"/>
  <c r="L28" i="3"/>
  <c r="O28" i="3" s="1"/>
  <c r="P28" i="3" s="1"/>
  <c r="Q28" i="3"/>
  <c r="M28" i="3"/>
  <c r="V27" i="3"/>
  <c r="L27" i="3"/>
  <c r="O27" i="3"/>
  <c r="P27" i="3" s="1"/>
  <c r="Q27" i="3" s="1"/>
  <c r="M27" i="3"/>
  <c r="V26" i="3"/>
  <c r="L26" i="3"/>
  <c r="O26" i="3" s="1"/>
  <c r="P26" i="3" s="1"/>
  <c r="Q26" i="3"/>
  <c r="M26" i="3"/>
  <c r="V23" i="3"/>
  <c r="L23" i="3"/>
  <c r="O23" i="3"/>
  <c r="P23" i="3" s="1"/>
  <c r="Q23" i="3" s="1"/>
  <c r="M23" i="3"/>
  <c r="V19" i="3"/>
  <c r="L19" i="3"/>
  <c r="O19" i="3" s="1"/>
  <c r="P19" i="3" s="1"/>
  <c r="Q19" i="3"/>
  <c r="M19" i="3"/>
  <c r="L21" i="2"/>
  <c r="O21" i="2"/>
  <c r="P21" i="2"/>
  <c r="Q21" i="2" s="1"/>
  <c r="M21" i="2"/>
  <c r="L15" i="2"/>
  <c r="O15" i="2"/>
  <c r="P15" i="2" s="1"/>
  <c r="Q15" i="2" s="1"/>
  <c r="M15" i="2"/>
  <c r="V24" i="2"/>
  <c r="L24" i="2"/>
  <c r="O24" i="2" s="1"/>
  <c r="P24" i="2" s="1"/>
  <c r="Q24" i="2" s="1"/>
  <c r="M24" i="2"/>
  <c r="V27" i="2"/>
  <c r="L27" i="2"/>
  <c r="O27" i="2"/>
  <c r="P27" i="2" s="1"/>
  <c r="Q27" i="2" s="1"/>
  <c r="M27" i="2"/>
  <c r="V18" i="3"/>
  <c r="L18" i="3"/>
  <c r="O18" i="3" s="1"/>
  <c r="P18" i="3" s="1"/>
  <c r="Q18" i="3" s="1"/>
  <c r="M18" i="3"/>
  <c r="V26" i="2"/>
  <c r="L26" i="2"/>
  <c r="O26" i="2"/>
  <c r="P26" i="2"/>
  <c r="Q26" i="2" s="1"/>
  <c r="M26" i="2"/>
  <c r="V25" i="2"/>
  <c r="L25" i="2"/>
  <c r="O25" i="2" s="1"/>
  <c r="P25" i="2" s="1"/>
  <c r="Q25" i="2"/>
  <c r="M25" i="2"/>
  <c r="Q14" i="2"/>
  <c r="L14" i="2"/>
  <c r="O14" i="2"/>
  <c r="M14" i="2"/>
  <c r="V18" i="2"/>
  <c r="L18" i="2"/>
  <c r="O18" i="2"/>
  <c r="P18" i="2" s="1"/>
  <c r="Q18" i="2" s="1"/>
  <c r="M18" i="2"/>
  <c r="V17" i="4"/>
  <c r="L17" i="4"/>
  <c r="V16" i="4"/>
  <c r="L16" i="4"/>
  <c r="O16" i="4"/>
  <c r="P16" i="4"/>
  <c r="Q16" i="4" s="1"/>
  <c r="M16" i="4"/>
  <c r="V15" i="4"/>
  <c r="L15" i="4"/>
  <c r="V14" i="4"/>
  <c r="L14" i="4"/>
  <c r="O14" i="4"/>
  <c r="P14" i="4" s="1"/>
  <c r="Q14" i="4" s="1"/>
  <c r="M14" i="4"/>
  <c r="V13" i="4"/>
  <c r="L13" i="4"/>
  <c r="V12" i="4"/>
  <c r="L12" i="4"/>
  <c r="O12" i="4"/>
  <c r="P12" i="4"/>
  <c r="Q12" i="4" s="1"/>
  <c r="M12" i="4"/>
  <c r="V17" i="3"/>
  <c r="L17" i="3"/>
  <c r="O17" i="3" s="1"/>
  <c r="P17" i="3"/>
  <c r="Q17" i="3" s="1"/>
  <c r="V16" i="3"/>
  <c r="L16" i="3"/>
  <c r="O16" i="3"/>
  <c r="P16" i="3" s="1"/>
  <c r="Q16" i="3" s="1"/>
  <c r="V15" i="3"/>
  <c r="L15" i="3"/>
  <c r="O15" i="3" s="1"/>
  <c r="P15" i="3" s="1"/>
  <c r="Q15" i="3" s="1"/>
  <c r="V14" i="3"/>
  <c r="L14" i="3"/>
  <c r="O14" i="3" s="1"/>
  <c r="P14" i="3" s="1"/>
  <c r="Q14" i="3" s="1"/>
  <c r="V13" i="3"/>
  <c r="L13" i="3"/>
  <c r="O13" i="3" s="1"/>
  <c r="P13" i="3" s="1"/>
  <c r="Q13" i="3" s="1"/>
  <c r="V12" i="3"/>
  <c r="L12" i="3"/>
  <c r="O12" i="3"/>
  <c r="P12" i="3"/>
  <c r="Q12" i="3" s="1"/>
  <c r="V19" i="2"/>
  <c r="L19" i="2"/>
  <c r="M19" i="2"/>
  <c r="V22" i="2"/>
  <c r="L22" i="2"/>
  <c r="M22" i="2"/>
  <c r="V17" i="2"/>
  <c r="L17" i="2"/>
  <c r="M17" i="2" s="1"/>
  <c r="V12" i="2"/>
  <c r="L12" i="2"/>
  <c r="M12" i="2"/>
  <c r="V23" i="2"/>
  <c r="L23" i="2"/>
  <c r="O23" i="2" s="1"/>
  <c r="P23" i="2" s="1"/>
  <c r="Q23" i="2" s="1"/>
  <c r="V16" i="2"/>
  <c r="L16" i="2"/>
  <c r="O16" i="2" s="1"/>
  <c r="P16" i="2" s="1"/>
  <c r="Q16" i="2" s="1"/>
  <c r="M16" i="3"/>
  <c r="M17" i="3"/>
  <c r="M12" i="3"/>
  <c r="M15" i="3"/>
  <c r="O19" i="2"/>
  <c r="P19" i="2"/>
  <c r="Q19" i="2" s="1"/>
  <c r="O22" i="2"/>
  <c r="P22" i="2" s="1"/>
  <c r="Q22" i="2" s="1"/>
  <c r="O17" i="2"/>
  <c r="P17" i="2"/>
  <c r="Q17" i="2" s="1"/>
  <c r="M16" i="2"/>
  <c r="O12" i="2"/>
  <c r="P12" i="2" s="1"/>
  <c r="Q12" i="2" s="1"/>
  <c r="O12" i="30" l="1"/>
  <c r="M12" i="30"/>
  <c r="M23" i="2"/>
  <c r="M14" i="3"/>
  <c r="M13" i="3"/>
  <c r="M16" i="16"/>
  <c r="M15" i="27"/>
  <c r="M14" i="30"/>
  <c r="M16" i="30"/>
  <c r="M14" i="32"/>
  <c r="M16" i="32"/>
  <c r="O19" i="28"/>
  <c r="M19" i="28"/>
  <c r="O15" i="4"/>
  <c r="P15" i="4" s="1"/>
  <c r="Q15" i="4" s="1"/>
  <c r="M15" i="4"/>
  <c r="O18" i="27"/>
  <c r="M18" i="27"/>
  <c r="O13" i="4"/>
  <c r="P13" i="4" s="1"/>
  <c r="Q13" i="4" s="1"/>
  <c r="M13" i="4"/>
  <c r="O17" i="4"/>
  <c r="P17" i="4" s="1"/>
  <c r="Q17" i="4" s="1"/>
  <c r="M17" i="4"/>
  <c r="M17" i="27"/>
  <c r="O20" i="2"/>
  <c r="O12" i="29"/>
  <c r="O19" i="29"/>
  <c r="O12" i="31"/>
</calcChain>
</file>

<file path=xl/comments1.xml><?xml version="1.0" encoding="utf-8"?>
<comments xmlns="http://schemas.openxmlformats.org/spreadsheetml/2006/main">
  <authors>
    <author>Diego Alejandro Rodríguez García</author>
    <author/>
    <author>Carlos Arturo Rodríguez O.</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AC19" authorId="2" shapeId="0">
      <text>
        <r>
          <rPr>
            <b/>
            <sz val="9"/>
            <color indexed="81"/>
            <rFont val="Tahoma"/>
            <family val="2"/>
          </rPr>
          <t xml:space="preserve">Car:
</t>
        </r>
        <r>
          <rPr>
            <sz val="9"/>
            <color indexed="81"/>
            <rFont val="Tahoma"/>
            <family val="2"/>
          </rPr>
          <t>Algunos beneficios de la Seguridad Basada en el Comportamiento son:
• El aumento de los comportamientos seguros 
• El aumento de la responsabilidad individual hacia la seguridad
• El aumento de la responsabilidad colectiva hacia la seguridad 
• Mejorar el apoyo de un trabajador a otro(s) 
• Disminución de la frecuencia, incidencia y gravedad de accidentes e incidentes 
• Disminución de  la frecuencia de los comportamientos riesgosos.</t>
        </r>
      </text>
    </comment>
    <comment ref="E27" authorId="2" shapeId="0">
      <text>
        <r>
          <rPr>
            <b/>
            <sz val="9"/>
            <color indexed="81"/>
            <rFont val="Tahoma"/>
            <family val="2"/>
          </rPr>
          <t xml:space="preserve">Car
</t>
        </r>
        <r>
          <rPr>
            <sz val="9"/>
            <color indexed="81"/>
            <rFont val="Tahoma"/>
            <family val="2"/>
          </rPr>
          <t>CASETON = Piezas huecas que se colocan a modo de relleno entre las vigas para aligerar el peso en un esqueleto; también llamada bovedilla cerámica.
es un término arquitectónico que designa cada uno de los adornos huecos geométricos (como cuadrados, rectángulos u octógonos) que se disponen en forma regular (parecido a un tablero de ajedrez) en un techo o en el interior de una bóveda.</t>
        </r>
      </text>
    </comment>
  </commentList>
</comments>
</file>

<file path=xl/comments10.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7"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11.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6"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12.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7"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13.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7"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2.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4" authorId="0" shapeId="0">
      <text>
        <r>
          <rPr>
            <b/>
            <sz val="9"/>
            <color indexed="81"/>
            <rFont val="Tahoma"/>
            <family val="2"/>
          </rPr>
          <t xml:space="preserve">RETIE: </t>
        </r>
        <r>
          <rPr>
            <sz val="9"/>
            <color indexed="81"/>
            <rFont val="Tahoma"/>
            <family val="2"/>
          </rPr>
          <t xml:space="preserve">
</t>
        </r>
        <r>
          <rPr>
            <sz val="9"/>
            <color indexed="81"/>
            <rFont val="Arial"/>
            <family val="2"/>
          </rPr>
          <t>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 ref="E19"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 ref="E29"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3.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4"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 ref="E18"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4.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4"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5.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5"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6.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6"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7.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5"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8.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6"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comments9.xml><?xml version="1.0" encoding="utf-8"?>
<comments xmlns="http://schemas.openxmlformats.org/spreadsheetml/2006/main">
  <authors>
    <author>Diego Alejandro Rodríguez García</author>
    <author/>
  </authors>
  <commentList>
    <comment ref="J6" authorId="0" shapeId="0">
      <text>
        <r>
          <rPr>
            <b/>
            <sz val="9"/>
            <color indexed="81"/>
            <rFont val="Tahoma"/>
            <family val="2"/>
          </rPr>
          <t xml:space="preserve">Proceso: </t>
        </r>
        <r>
          <rPr>
            <sz val="9"/>
            <color indexed="81"/>
            <rFont val="Tahoma"/>
            <family val="2"/>
          </rPr>
          <t>Conjunto de actividades mutuamente relacionadas o que interactúan, las cuales transforman elementos de entrada en resultados (NTC ISO 9000).</t>
        </r>
      </text>
    </comment>
    <comment ref="C10" authorId="1" shapeId="0">
      <text>
        <r>
          <rPr>
            <b/>
            <sz val="9"/>
            <color indexed="8"/>
            <rFont val="Tahoma"/>
            <family val="2"/>
          </rPr>
          <t>Peligro:</t>
        </r>
        <r>
          <rPr>
            <sz val="9"/>
            <color indexed="8"/>
            <rFont val="Tahoma"/>
            <family val="2"/>
          </rPr>
          <t xml:space="preserve"> Fuente, situación o acto con potencial de daño en términos de enfermedad, lesión a las personas o una combinación de éstos.</t>
        </r>
      </text>
    </comment>
    <comment ref="G10" authorId="1" shapeId="0">
      <text>
        <r>
          <rPr>
            <sz val="8"/>
            <color indexed="8"/>
            <rFont val="Arial"/>
            <family val="2"/>
          </rPr>
          <t>Corresponden a Medidas de Intervención en Fuente (F), Medio (M) y Trabajador (T) que se vienen aplicando de forma permanente en el IDU, de acuerdo con "Medidas de Control para cada uno de los Peligros (Factores de Riesgo)" y según Métodos de Control OHSAS 18001: Eliminación, Sustitución, Controles de Ingeniería, Señalización / Advertencia, Controles Administrativos y Equipos / Elementos de Protección Personal.</t>
        </r>
      </text>
    </comment>
    <comment ref="J10" authorId="1" shapeId="0">
      <text>
        <r>
          <rPr>
            <sz val="8"/>
            <color indexed="8"/>
            <rFont val="Arial"/>
            <family val="2"/>
          </rPr>
          <t>Evaluación del Riesgo: Proceso para determinar el nivel de riesgo  asociado al nivel de probabilidad y el nivel de consecuencia. Es calificar el riesgo asociado a cada peligro, incluyendo los controles existentes que están implementados. Se considera la eficacia de dichos controles, así como la probabilidad y las consecuencias si éstos fallan.</t>
        </r>
      </text>
    </comment>
    <comment ref="J11" authorId="1" shapeId="0">
      <text>
        <r>
          <rPr>
            <b/>
            <sz val="8"/>
            <color indexed="8"/>
            <rFont val="Tahoma"/>
            <family val="2"/>
          </rPr>
          <t xml:space="preserve">Nivel de Deficiencia:
</t>
        </r>
        <r>
          <rPr>
            <sz val="8"/>
            <color indexed="8"/>
            <rFont val="Tahoma"/>
            <family val="2"/>
          </rPr>
          <t>Magnitud de la relación esperable entre (1) el conjunto de peligros detectados y su relación causal directa con posibles incidentes y (2), con la eficacia de las medidas preventivas existentes en un lugar de trabajo.</t>
        </r>
      </text>
    </comment>
    <comment ref="K11" authorId="1" shapeId="0">
      <text>
        <r>
          <rPr>
            <b/>
            <sz val="8"/>
            <color indexed="8"/>
            <rFont val="Tahoma"/>
            <family val="2"/>
          </rPr>
          <t xml:space="preserve">NIVEL DE EXPOSICIÓN (NE)
</t>
        </r>
        <r>
          <rPr>
            <sz val="8"/>
            <color indexed="8"/>
            <rFont val="Tahoma"/>
            <family val="2"/>
          </rPr>
          <t>Situación de exposición a un peligro que se presenta en un tiempo determinado durante la jornada Laboral</t>
        </r>
      </text>
    </comment>
    <comment ref="L11" authorId="1" shapeId="0">
      <text>
        <r>
          <rPr>
            <b/>
            <sz val="8"/>
            <color indexed="8"/>
            <rFont val="Tahoma"/>
            <family val="2"/>
          </rPr>
          <t xml:space="preserve">NIVEL DE PROBABILIDAD (NP) 
</t>
        </r>
        <r>
          <rPr>
            <sz val="8"/>
            <color indexed="8"/>
            <rFont val="Tahoma"/>
            <family val="2"/>
          </rPr>
          <t>Producto del Nivel de Deficiencia por el Nivel de Exposición.</t>
        </r>
      </text>
    </comment>
    <comment ref="M11" authorId="1" shapeId="0">
      <text>
        <r>
          <rPr>
            <b/>
            <sz val="8"/>
            <color indexed="8"/>
            <rFont val="Tahoma"/>
            <family val="2"/>
          </rPr>
          <t>Muy Alto (MA) Entre 40 y 24</t>
        </r>
        <r>
          <rPr>
            <sz val="8"/>
            <color indexed="8"/>
            <rFont val="Tahoma"/>
            <family val="2"/>
          </rPr>
          <t xml:space="preserve"> Situación deficiente con exposición continua, o muy deficiente con exposición frecuente. Normalmente la materialización del riesgo ocurre con frecuencia.
</t>
        </r>
        <r>
          <rPr>
            <b/>
            <sz val="8"/>
            <color indexed="8"/>
            <rFont val="Tahoma"/>
            <family val="2"/>
          </rPr>
          <t>Alto (A) Entre 20 y 10</t>
        </r>
        <r>
          <rPr>
            <sz val="8"/>
            <color indexed="8"/>
            <rFont val="Tahoma"/>
            <family val="2"/>
          </rPr>
          <t xml:space="preserve"> Situación deficiente con exposición frecuente u ocasional, o bien situación muy deficiente con exposición ocasional o esporádica. La materialización del riesgo es posible que suceda varias veces en la
vida laboral.
</t>
        </r>
        <r>
          <rPr>
            <b/>
            <sz val="8"/>
            <color indexed="8"/>
            <rFont val="Tahoma"/>
            <family val="2"/>
          </rPr>
          <t xml:space="preserve">Medio (M) Entre 8 y 6 </t>
        </r>
        <r>
          <rPr>
            <sz val="8"/>
            <color indexed="8"/>
            <rFont val="Tahoma"/>
            <family val="2"/>
          </rPr>
          <t xml:space="preserve">Situación deficiente con exposición esporádica, o bien situación mejorable con exposición continuada o frecuente. Es posible que suceda el daño alguna vez.
</t>
        </r>
        <r>
          <rPr>
            <b/>
            <sz val="8"/>
            <color indexed="8"/>
            <rFont val="Tahoma"/>
            <family val="2"/>
          </rPr>
          <t xml:space="preserve">Bajo (B) Entre 4 y 2
</t>
        </r>
        <r>
          <rPr>
            <sz val="8"/>
            <color indexed="8"/>
            <rFont val="Tahoma"/>
            <family val="2"/>
          </rPr>
          <t>Situación mejorable con exposición ocasional o esporádica, o situación sin anomalía destacable con cualquier nivel de exposición. No es esperable que se materialice el riesgo, aunque puede ser</t>
        </r>
      </text>
    </comment>
    <comment ref="N11" authorId="1" shapeId="0">
      <text>
        <r>
          <rPr>
            <b/>
            <sz val="8"/>
            <color indexed="8"/>
            <rFont val="Tahoma"/>
            <family val="2"/>
          </rPr>
          <t>Mortal o Catastrófico</t>
        </r>
        <r>
          <rPr>
            <sz val="8"/>
            <color indexed="8"/>
            <rFont val="Tahoma"/>
            <family val="2"/>
          </rPr>
          <t xml:space="preserve"> (M) 100 Muerte (s)
</t>
        </r>
        <r>
          <rPr>
            <b/>
            <sz val="8"/>
            <color indexed="8"/>
            <rFont val="Tahoma"/>
            <family val="2"/>
          </rPr>
          <t>Muy grave (</t>
        </r>
        <r>
          <rPr>
            <sz val="8"/>
            <color indexed="8"/>
            <rFont val="Tahoma"/>
            <family val="2"/>
          </rPr>
          <t xml:space="preserve">MG) 60 Lesiones o enfermedades graves irreparables (incapacidad permante parcial o invalidez
</t>
        </r>
        <r>
          <rPr>
            <b/>
            <sz val="8"/>
            <color indexed="8"/>
            <rFont val="Tahoma"/>
            <family val="2"/>
          </rPr>
          <t>Grave</t>
        </r>
        <r>
          <rPr>
            <sz val="8"/>
            <color indexed="8"/>
            <rFont val="Tahoma"/>
            <family val="2"/>
          </rPr>
          <t xml:space="preserve"> (G) 25 , Les\ones o enfermedades con Incapacidad laboral temporal (ILT).
</t>
        </r>
        <r>
          <rPr>
            <b/>
            <sz val="8"/>
            <color indexed="8"/>
            <rFont val="Tahoma"/>
            <family val="2"/>
          </rPr>
          <t xml:space="preserve">Leve </t>
        </r>
        <r>
          <rPr>
            <sz val="8"/>
            <color indexed="8"/>
            <rFont val="Tahoma"/>
            <family val="2"/>
          </rPr>
          <t>(L) 10 Lesiones o enfermedades que no requieren incapacidad.</t>
        </r>
      </text>
    </comment>
    <comment ref="O11" authorId="1" shapeId="0">
      <text>
        <r>
          <rPr>
            <sz val="8"/>
            <color indexed="8"/>
            <rFont val="Tahoma"/>
            <family val="2"/>
          </rPr>
          <t>Nivel de riesgo y de intervención</t>
        </r>
        <r>
          <rPr>
            <b/>
            <sz val="8"/>
            <color indexed="8"/>
            <rFont val="Tahoma"/>
            <family val="2"/>
          </rPr>
          <t xml:space="preserve"> NR=NPxNC</t>
        </r>
      </text>
    </comment>
    <comment ref="P11" authorId="1" shapeId="0">
      <text>
        <r>
          <rPr>
            <b/>
            <sz val="8"/>
            <color indexed="8"/>
            <rFont val="Tahoma"/>
            <family val="2"/>
          </rPr>
          <t xml:space="preserve">I 4000 - 600 </t>
        </r>
        <r>
          <rPr>
            <sz val="8"/>
            <color indexed="8"/>
            <rFont val="Tahoma"/>
            <family val="2"/>
          </rPr>
          <t xml:space="preserve">Situación crítica. Suspender actividades hasta que el riesgo esté bajo control. intervención urgente.
</t>
        </r>
        <r>
          <rPr>
            <b/>
            <sz val="8"/>
            <color indexed="8"/>
            <rFont val="Tahoma"/>
            <family val="2"/>
          </rPr>
          <t xml:space="preserve">Il 500 - 150 </t>
        </r>
        <r>
          <rPr>
            <sz val="8"/>
            <color indexed="8"/>
            <rFont val="Tahoma"/>
            <family val="2"/>
          </rPr>
          <t xml:space="preserve">Corregir y adoptar medidas de control de inmediato
</t>
        </r>
        <r>
          <rPr>
            <b/>
            <sz val="8"/>
            <color indexed="8"/>
            <rFont val="Tahoma"/>
            <family val="2"/>
          </rPr>
          <t xml:space="preserve">Ill 120 - 40 </t>
        </r>
        <r>
          <rPr>
            <sz val="8"/>
            <color indexed="8"/>
            <rFont val="Tahoma"/>
            <family val="2"/>
          </rPr>
          <t xml:space="preserve">Mejorar si es posible. Sería conveniente justificar la intervención y su rentabilidad.
</t>
        </r>
        <r>
          <rPr>
            <b/>
            <sz val="8"/>
            <color indexed="8"/>
            <rFont val="Tahoma"/>
            <family val="2"/>
          </rPr>
          <t xml:space="preserve">IV 20 </t>
        </r>
        <r>
          <rPr>
            <sz val="8"/>
            <color indexed="8"/>
            <rFont val="Tahoma"/>
            <family val="2"/>
          </rPr>
          <t>Mantener las medidas de control existentes, pero se deberían considerar soluciones o mejoras y se deben hacer comprobaciones periódicas para asegurar que el riesgo aún es aceptable.</t>
        </r>
      </text>
    </comment>
    <comment ref="Q11" authorId="1" shapeId="0">
      <text>
        <r>
          <rPr>
            <b/>
            <sz val="8"/>
            <color indexed="8"/>
            <rFont val="Arial"/>
            <family val="2"/>
          </rPr>
          <t>I No Aceptable</t>
        </r>
        <r>
          <rPr>
            <sz val="8"/>
            <color indexed="8"/>
            <rFont val="Arial"/>
            <family val="2"/>
          </rPr>
          <t xml:space="preserve"> Situación crítica, corrección urgente
</t>
        </r>
        <r>
          <rPr>
            <b/>
            <sz val="8"/>
            <color indexed="8"/>
            <rFont val="Arial"/>
            <family val="2"/>
          </rPr>
          <t>II No Aceptable o Aceptable
con control especifico.</t>
        </r>
        <r>
          <rPr>
            <sz val="8"/>
            <color indexed="8"/>
            <rFont val="Arial"/>
            <family val="2"/>
          </rPr>
          <t xml:space="preserve"> Corregir o adoptar medidas de control
</t>
        </r>
        <r>
          <rPr>
            <b/>
            <sz val="8"/>
            <color indexed="8"/>
            <rFont val="Arial"/>
            <family val="2"/>
          </rPr>
          <t>III Mejorable.</t>
        </r>
        <r>
          <rPr>
            <sz val="8"/>
            <color indexed="8"/>
            <rFont val="Arial"/>
            <family val="2"/>
          </rPr>
          <t xml:space="preserve"> Mejorar el control existente
</t>
        </r>
        <r>
          <rPr>
            <b/>
            <sz val="8"/>
            <color indexed="8"/>
            <rFont val="Arial"/>
            <family val="2"/>
          </rPr>
          <t>IV Aceptable</t>
        </r>
        <r>
          <rPr>
            <sz val="8"/>
            <color indexed="8"/>
            <rFont val="Arial"/>
            <family val="2"/>
          </rPr>
          <t xml:space="preserve"> No intervenir, salvo que un análisis más preciso lo justifique</t>
        </r>
      </text>
    </comment>
    <comment ref="Z11" authorId="1" shapeId="0">
      <text>
        <r>
          <rPr>
            <b/>
            <sz val="7"/>
            <color indexed="8"/>
            <rFont val="Tahoma"/>
            <family val="2"/>
          </rPr>
          <t xml:space="preserve">Eliminación: </t>
        </r>
        <r>
          <rPr>
            <sz val="7"/>
            <color indexed="8"/>
            <rFont val="Tahoma"/>
            <family val="2"/>
          </rPr>
          <t xml:space="preserve">Modificar un diseño para eliminar el peligro, por ejemplo, introducir
dispositivos mecánicos de levantamiento para eliminar el peligro de manipulación manual.
</t>
        </r>
      </text>
    </comment>
    <comment ref="AA11" authorId="1" shapeId="0">
      <text>
        <r>
          <rPr>
            <b/>
            <sz val="7"/>
            <color indexed="8"/>
            <rFont val="Tahoma"/>
            <family val="2"/>
          </rPr>
          <t>Sustitución:</t>
        </r>
        <r>
          <rPr>
            <sz val="7"/>
            <color indexed="8"/>
            <rFont val="Tahoma"/>
            <family val="2"/>
          </rPr>
          <t xml:space="preserve"> reemplazar por un material menos peligroso o reducir la energía del sistema (por ejemplo, reducir la fuerza, el amperaje, la presión, la temperatura, el ruido, etc.).
• Sustitución por un material menos peligroso  </t>
        </r>
      </text>
    </comment>
    <comment ref="AB11" authorId="1" shapeId="0">
      <text>
        <r>
          <rPr>
            <b/>
            <sz val="7"/>
            <color indexed="8"/>
            <rFont val="Tahoma"/>
            <family val="2"/>
          </rPr>
          <t xml:space="preserve">Controles de ingeniería: </t>
        </r>
        <r>
          <rPr>
            <sz val="7"/>
            <color indexed="8"/>
            <rFont val="Tahoma"/>
            <family val="2"/>
          </rPr>
          <t xml:space="preserve">instalar sistemas de ventilación, protección para las máquinas, enclavamiento, cerramientos acústicos, etc. 
• Sistemas de ventilación
• Guardas de Maquinaria
• Encerramientos para el ruido
• Los cortacircuitos (breakers)  
• Barandas de seguridad
</t>
        </r>
      </text>
    </comment>
    <comment ref="AC11" authorId="1" shapeId="0">
      <text>
        <r>
          <rPr>
            <b/>
            <sz val="7"/>
            <color indexed="8"/>
            <rFont val="Tahoma"/>
            <family val="2"/>
          </rPr>
          <t xml:space="preserve">Controles administrativos: 
</t>
        </r>
        <r>
          <rPr>
            <sz val="7"/>
            <color indexed="8"/>
            <rFont val="Tahoma"/>
            <family val="2"/>
          </rPr>
          <t>• Instalación de alarmas,
• procedimientos de seguridad de los equipos, controles de acceso, capacitación del personal.
• Procedimientos de trabajo seguro (Controles Operacionales)
• Rotación de trabajadores
• Inspecciones de Seguridad
• Entrenamientos de Seguridad en General</t>
        </r>
      </text>
    </comment>
    <comment ref="AD11" authorId="1" shapeId="0">
      <text>
        <r>
          <rPr>
            <sz val="7"/>
            <color indexed="8"/>
            <rFont val="Arial"/>
            <family val="2"/>
          </rPr>
          <t>• Cascos
• Gafas de Seguridad
• Protectores Auditivos
• Protectores Respiratorios 
• Protectores Faciales
• Botas de Seguridad
• Guantes de Seguridad
• Entre otros</t>
        </r>
      </text>
    </comment>
    <comment ref="E17" authorId="0" shapeId="0">
      <text>
        <r>
          <rPr>
            <b/>
            <sz val="9"/>
            <color indexed="81"/>
            <rFont val="Tahoma"/>
            <family val="2"/>
          </rPr>
          <t xml:space="preserve">RETIE: </t>
        </r>
        <r>
          <rPr>
            <sz val="9"/>
            <color indexed="81"/>
            <rFont val="Tahoma"/>
            <family val="2"/>
          </rPr>
          <t xml:space="preserve">
Contacto Indirecto: Fallas de aislamiento, mal mantenimiento, falta de conductor de puesta a tierra.
Corto circuito: Fallas  de  aislamiento,  impericia  de  los  técnicos, accidentes externos, vientos fuertes, humedades.
Electricidad Estática: Unión y separación constante de materiales como aislantes, conductores, sólidos o gases con la presencia de un aislante.
Equipo defectuoso: Mal mantenimiento, mala instalación, mala utilización, tiempo de uso, transporte inadecuado.
Rayos: Fallas   en   el   diseño,   construcción,   operación, mantenimiento del sistema de protección.
Tensión de Contacto: Rayos, fallas a tierra, fallas de aislamiento, violación de distancias de seguridad.
Tensión de Paso: Rayos, fallas a tierra, fallas de aislamiento, violación de áreas restringidas</t>
        </r>
      </text>
    </comment>
  </commentList>
</comments>
</file>

<file path=xl/sharedStrings.xml><?xml version="1.0" encoding="utf-8"?>
<sst xmlns="http://schemas.openxmlformats.org/spreadsheetml/2006/main" count="2610" uniqueCount="299">
  <si>
    <t>MATRIZ IDENTIFICACION DE PELIGROS, VALORACION DE RIESGOS Y DETERMINACION DE CONTROLES</t>
  </si>
  <si>
    <t xml:space="preserve">   </t>
  </si>
  <si>
    <t>SEDE O PROYECTO:</t>
  </si>
  <si>
    <t xml:space="preserve">PROCESO (S): </t>
  </si>
  <si>
    <t>Gestión de Recursos Físicos</t>
  </si>
  <si>
    <t>DEPENDENCIA:</t>
  </si>
  <si>
    <t>ACTIVIDAD</t>
  </si>
  <si>
    <t>ÁREA:</t>
  </si>
  <si>
    <t>FECHA DE ELABORACIÓN</t>
  </si>
  <si>
    <t>ELABORADO POR:</t>
  </si>
  <si>
    <t>TAREA</t>
  </si>
  <si>
    <t>Rutinaria
(SI / NO)</t>
  </si>
  <si>
    <t>IDENTIFICACIÓN DEL PELIGRO</t>
  </si>
  <si>
    <t>EFECTOS POSIBLES</t>
  </si>
  <si>
    <t>CONTROLES EXISTENTES</t>
  </si>
  <si>
    <t>Valoración del Riesgo</t>
  </si>
  <si>
    <t>CRITERIOS PARA ESTABLECER CONTROLES</t>
  </si>
  <si>
    <t>CLASIFICACIÓN</t>
  </si>
  <si>
    <t>DESCRIPCIÓN DEL (LOS)  PELIGRO (S)</t>
  </si>
  <si>
    <t>FUENTE GENERADORA</t>
  </si>
  <si>
    <t>Fuente</t>
  </si>
  <si>
    <t>Medio</t>
  </si>
  <si>
    <t>Individuo</t>
  </si>
  <si>
    <t>Nivel de Deficiencia (ND)</t>
  </si>
  <si>
    <t xml:space="preserve">Nivel de Exposición </t>
  </si>
  <si>
    <t>Nivel de  Probabilidad NP (ND X NR)</t>
  </si>
  <si>
    <t>Interpretación del Nivel de Probabilidad</t>
  </si>
  <si>
    <t>Nivel de Consecuencia</t>
  </si>
  <si>
    <t>Nivel de Riesgo (NR) e Intervención</t>
  </si>
  <si>
    <t>Interpretación del NR</t>
  </si>
  <si>
    <t>Aceptabilidad del Riesgo</t>
  </si>
  <si>
    <t>Expuestos</t>
  </si>
  <si>
    <t>Trabajadores  Directos</t>
  </si>
  <si>
    <t>Contratistas</t>
  </si>
  <si>
    <t>Outsourcing</t>
  </si>
  <si>
    <t>No. Total Expuestos</t>
  </si>
  <si>
    <t>Tiempo de Exposición (Horas)</t>
  </si>
  <si>
    <t>Peor Consecuencia</t>
  </si>
  <si>
    <t>Existencia de Requisito Legal   Si / No</t>
  </si>
  <si>
    <t>SUSTITUCIÓN</t>
  </si>
  <si>
    <t>CONTROLES DE INGENIERÍA</t>
  </si>
  <si>
    <t>SEÑALIZACIÓN /ADMINISTRACIÓN CONTROLES ADMINISTRATIVOS</t>
  </si>
  <si>
    <t>EQUIPOS/ELEMENTOS DE PROTECCIÓN PERSONAL</t>
  </si>
  <si>
    <t>SI</t>
  </si>
  <si>
    <t>Quemaduras, contracciones musculares, agarrotamiento, fibrilación ventricular, electrocución.</t>
  </si>
  <si>
    <t>Programa de Mantenimiento Instalaciones Eléctricas. Sistemas de Conexión a Tierra Protecciones Eléctricas</t>
  </si>
  <si>
    <t>Ninguno</t>
  </si>
  <si>
    <t>Todos los cargos - Todos los Trabajadores</t>
  </si>
  <si>
    <t xml:space="preserve">Quemaduras, contracciones musculares, </t>
  </si>
  <si>
    <t>Si</t>
  </si>
  <si>
    <t>Físico</t>
  </si>
  <si>
    <t>Disminución de la agudeza visual, fatiga, potencialización de accidentes de trabajo.</t>
  </si>
  <si>
    <t xml:space="preserve">Ninguno  </t>
  </si>
  <si>
    <t>Personal Operativo</t>
  </si>
  <si>
    <t>Hipoacusia o sordera inducida por ruido</t>
  </si>
  <si>
    <t>Ruido continuo</t>
  </si>
  <si>
    <t>Tropezones, caídas, golpes, heridas, fracturas abiertas o fracturas cerradas. Disconfort, molestia, dolores de cabeza, tensión nerviosa e incluso: Estrés.</t>
  </si>
  <si>
    <t>Tropezones, caídas, golpes, heridas, fracturas</t>
  </si>
  <si>
    <t>Químico</t>
  </si>
  <si>
    <t>Dermatitis y problemas del sistema respiratorio, intoxicación por inhalación de sustancias químicas, alergias o irritación por la utilización de éstos.</t>
  </si>
  <si>
    <t>Dermatitis y problemas del sistema respiratorio</t>
  </si>
  <si>
    <t>Quemaduras de diferente grado, afecciones respiratorias, golpes, heridas abiertas, heridas cerradas, fracturas abiertas, fracturas cerradas y hasta la muerte. pérdidas materiales.</t>
  </si>
  <si>
    <t xml:space="preserve">Equipos de Protección Contra Incendios (Extintores portátiles). </t>
  </si>
  <si>
    <t xml:space="preserve">Brigada de Emergencias debidamente conformada y en capacitaciones - entrenamientos periodicos. </t>
  </si>
  <si>
    <t>Quemaduras Ploitrauma</t>
  </si>
  <si>
    <t>CALLE 22</t>
  </si>
  <si>
    <t xml:space="preserve">Disminución de la capacidad auditiva
Hipoacusia o sordera inducida por ruido, efectos sobre el sistema endocrino,cardiovascular, digestivo y función reproductiva, efectos psicológicos: Alteraciones del sueño, rendimiento y calidad del trabajo, alteraciones en la comunicación verbal seguridad del trabajo, disconfort, estrés, fatiga, dolor de cabeza, ansiedad y cambios conductuales.
</t>
  </si>
  <si>
    <t>Traumas de tejidos blandos y óseos: contusiones, heridas, atrapamientos, esguinces y/o golpes.
Tropezones, Caídas.</t>
  </si>
  <si>
    <t>Todos los cargos - Todos los Trabajadores Administrativos</t>
  </si>
  <si>
    <t>Traumas de tejidos blandos y óseos</t>
  </si>
  <si>
    <t>Lesiones severas, graves o mortales. Potencialización de cualquier evento y sus consecuencias descritas en todos los demás peligros analizados.</t>
  </si>
  <si>
    <t>Ubicación del trabajador acorde a su condición psico física y el trabajo a realizar.</t>
  </si>
  <si>
    <t xml:space="preserve">Inducción, Re inducción, Capacitaciones periódicas en temas de seguridad, salud ocupacional y medio ambiente, apoyo del Comité Paritario de Salud Ocupacional y apoyo del Comité de Convivencia Laboral. </t>
  </si>
  <si>
    <t xml:space="preserve">Potencialización de cualquier evento y sus consecuencias </t>
  </si>
  <si>
    <t>Psicosocial</t>
  </si>
  <si>
    <t>Estrés ocupacional, predisposición y aumento de susceptibilidad a enfermedades intestinales, cardiovasculares, metabólicas, neuropsiquiátricas, Conflictos, efectos negativos sobre la motivación y por lo tanto sobre la productividad, predisposición a mayores tasas de ausentismo y accidentalidad.  Disminución del rendimiento laboral.</t>
  </si>
  <si>
    <t xml:space="preserve">Programa de Pausas Activas. Conformación y puesta en funcionamiento del "Comité de Convivencia Laboral" de acuerdo con la Resolución 652 de Abril 30 de 2012, emitida por el Ministerio del Trabajo; Comité que identificará e intervendrá frente a los riesgos psicosociales en el trabajo causados por el estrés ocupacional y el acoso laboral. </t>
  </si>
  <si>
    <t>Personal administrativo, personal operativo</t>
  </si>
  <si>
    <t>Estrés</t>
  </si>
  <si>
    <t>MATRIZ IDENTIFICACIÓN DE PELIGROS, VALORACIÓN DE RIESGOS Y DETERMINACIÓN DE CONTROLES</t>
  </si>
  <si>
    <t>PISO 1</t>
  </si>
  <si>
    <t>EVALUACIÓN DEL RIESGO</t>
  </si>
  <si>
    <t>MEDIDAS DE INTERVENCIÓN</t>
  </si>
  <si>
    <t>ELIMINACIÓN</t>
  </si>
  <si>
    <t>Revisión y/o elaboración de documentos en computador, Revisión / lectura de documentos físicos, Reuniones - sesiones de trabajo conjuntas, comunicaciones vía telefónica.</t>
  </si>
  <si>
    <t>Biomecánico</t>
  </si>
  <si>
    <t>Desordenes musculo esqueléticos, fatiga, cansancio, estrés. Algias (dolores osteomusculares), tensión, espasmo y retracciones musculares, debilidad muscular (en especial abdominal), problemas circulatorios (en especial en predispuestos).</t>
  </si>
  <si>
    <t>Programa de Pausas Activas. Desplazamientos ocasionales a otros puestos de trabajo en la realización de diferentes tareas.</t>
  </si>
  <si>
    <t>Desord. musculo esqueléticos, fatiga, cansancio, estrés.</t>
  </si>
  <si>
    <t>Realización de tareas propias de oficina. Postura de manos sobre teclado del computador
Posiciones corporales repetitivas</t>
  </si>
  <si>
    <t>Lesiones osteomusculares por trauma acumulativo: -Síndrome del Túnel del Carpo (STC) - Tendinitis - Epicondilitis
Espasmo lumbar y de cuello, Perdida de la Capacidad Laboral.</t>
  </si>
  <si>
    <t>Programa de Pausas Activas. Realización periódica de otras tareas (contestar teléfono, manipular papeles). Desplazamientos ocasionales a otros puestos de trabajo en la realización de diferentes tareas.</t>
  </si>
  <si>
    <t>Lesiones osteomusculares por trauma acumulativo. Síndrome del Túnel del Carpo (STC)</t>
  </si>
  <si>
    <t>Ajuste Antropométrico del Puesto de Trabajo</t>
  </si>
  <si>
    <t>Se sugiere: T: Continuar la aplicación práctica del Programa de Pausas Activas (Acondicionamiento Físico y/o Gimnasia Laboral - Ejercicios de acondicionamiento físico durante la jornada laboral).</t>
  </si>
  <si>
    <t>Quemaduras, contracciones musculares, agarrotamiento, fibrilación ventricular, electrocución, Contracciones musculares, quemaduras internas y externas, trastornos cardiovasculares, daños neurológicos, asfixia, paro respiratorio y hasta la muerte.</t>
  </si>
  <si>
    <t xml:space="preserve">T: Suministro de equipos, papelería y útiles de oficina adecuados a las tareas. Aplicación permanente de la herramienta: Listos para Comenzar - – Informe de Peligros e Incidentes. </t>
  </si>
  <si>
    <t>Biológico</t>
  </si>
  <si>
    <t>Preparación de bebidas calientes</t>
  </si>
  <si>
    <t xml:space="preserve">La principal consecuencia del manejo inadecuado de los alimentos (consumo de alimentos contaminados) es la infección (enfermedad por intoxicación con alimentos). Los síntomas de la enfermedad causada por intoxicación con alimentos varían, pero generalmente abarcan problemas gastrointestinales. </t>
  </si>
  <si>
    <t>II</t>
  </si>
  <si>
    <t>Enfermedad por intoxicación con alimentos</t>
  </si>
  <si>
    <t>Trabajadoras de servicios generales</t>
  </si>
  <si>
    <t>NO</t>
  </si>
  <si>
    <t>Uso de Elementos de Protección Personal: Cofia, protección respiratoria (tapabocas), guantes, botas media caña en pvc y overol de trabajo</t>
  </si>
  <si>
    <t>PISO 8</t>
  </si>
  <si>
    <t>PISO 10</t>
  </si>
  <si>
    <t>D. T. A. I. (Dirección Técnica de Administración de Infraestructura)</t>
  </si>
  <si>
    <t>Tropezones, caídas, golpes, heridas, fracturas abiertas o fracturas cerradas. Atrapamiento.</t>
  </si>
  <si>
    <t>Archivo y manipulacion documental</t>
  </si>
  <si>
    <t>MARZO DEL 2016</t>
  </si>
  <si>
    <t>DIEGO RODRIGUEZ</t>
  </si>
  <si>
    <t>Condiciones de Seguridad</t>
  </si>
  <si>
    <t>Eléctrico (alta y baja tensión, estática)</t>
  </si>
  <si>
    <t>Iluminación   (luz  visible   por exceso o deficiencia)</t>
  </si>
  <si>
    <t>Mecánico (elementos o partes de máquinas, herramientas, equipos, piezas a trabajar, materiales proyectados sólidos o fluidos)</t>
  </si>
  <si>
    <t>Locativo condiciones de orden y aseo</t>
  </si>
  <si>
    <t>Líquidos (nieblas y rocíos)</t>
  </si>
  <si>
    <t>Tecnológico (explosión, fuga, derrame, incendio)</t>
  </si>
  <si>
    <t>Personal Operativo - Conductores en función de su trabajo</t>
  </si>
  <si>
    <t>Gases y vapores</t>
  </si>
  <si>
    <t>Gasolina (Vías de ingreso: absorción cutánea, inhalación, ingestión): Irritación de vías respiratorias, ojos y mucosas, alteraciones en el hígado, riñón, sistema nervioso central y Hematólogicas. Monoxido de Carbono (Vía de ingreso: Inhalación): Hipoxia tisular, cefalea, mareos, somnolencia, náuseas, vómito, colapso, coma y muerte. Dioxido de azufre (Vías de ingreso: Inhalación y vía dérmica): Irritación de vías respiratorias altas, bronconeumonía, Oxidos de Nitrogeno (Vías de ingreso: Inhalación y vía dérmica)</t>
  </si>
  <si>
    <t>F: Sincronización y mantenimiento  periodico de los vehículos de la empresa</t>
  </si>
  <si>
    <t>Irritación de vías respiratorias, ojos y mucosas, cefalea, mareos, somnolencia</t>
  </si>
  <si>
    <t>Postura prolongada mantenida</t>
  </si>
  <si>
    <t>Movimiento repetitivo</t>
  </si>
  <si>
    <t>Locativo (caídas de objeto)</t>
  </si>
  <si>
    <t>Uso de elementos cortantes y/o punzantes, Equipos de oficina, Útiles de Oficina.
Tijeras, bisturí, ganchos, sacaganchos, grapadora, papel.</t>
  </si>
  <si>
    <t>Locativo (sistemas y medios de almacenamiento)</t>
  </si>
  <si>
    <t>Todo el personal de planta y contratistas</t>
  </si>
  <si>
    <t>Punto ecológico</t>
  </si>
  <si>
    <t>Condiciones de iluminación deficientes e insuficientes en cuarto de comunicaciones</t>
  </si>
  <si>
    <t>Tropezones, caídas, golpes, heridas, fracturas abiertas o fracturas cerradas.
Proliferación de plagas y por consiguiente generación de basuras no evacuadas oportunamente.
Proliferación de plagas, infecciones, accidentes.</t>
  </si>
  <si>
    <t>Puerta de salida de emergencia sellada y obstruída por canaleta y escritorios.
La puerta principal de la oficina tiene una puerta de vidrio que limita el acceso o salida del personal.</t>
  </si>
  <si>
    <t>Tableros de controles eléctricos sin identificación y señalización de instalaciones o equipos que atienden.
Tomacorrientes sin etiquetar.
Posible contacto indirecto. Corto circuito. Electricidad estática.Tensión de Contacto. Tensión de Paso.
Conexiones elétricas defectuosas en lugar para almacenamiento de pertenencias para vigilancia.</t>
  </si>
  <si>
    <t>Archivo de documentos (centro de documentación)</t>
  </si>
  <si>
    <t>Portería (autorización de ingreso a personal interno y externo de la entidad)</t>
  </si>
  <si>
    <t>Almacenamiento inadecuado de menaje de cocina e insumos de cafeteria.
Elementos de aseo combinados con utensilios de alimentos.</t>
  </si>
  <si>
    <t>Ruido por funcionamiento de aire acondicionado en los baños del primer piso.
Circuitos de aire comprimido.</t>
  </si>
  <si>
    <t xml:space="preserve">Politraumatismos, lesiones graves e incluso la muerte.        </t>
  </si>
  <si>
    <t>Control de acceso (minuta, bitácora, detector de metales)</t>
  </si>
  <si>
    <t>Politraumatismo</t>
  </si>
  <si>
    <t>Atención al ciudadano
(Revisión y/o elaboración de documentos en computador, Revisión / lectura de documentos físicos, Reuniones - sesiones de trabajo conjuntas, comunicaciones vía telefónica.)</t>
  </si>
  <si>
    <t>Acceso a cuarto de comunicaciones, subestación eléctrica</t>
  </si>
  <si>
    <t>Bacterias
Hongos
Ricketsias</t>
  </si>
  <si>
    <t>Señalización de básica sobre ruta de evacuación.</t>
  </si>
  <si>
    <t xml:space="preserve">Realización de tareas propias de oficina.
Carga Estática: Adopción de postura sedente y/o prolongada por más del 60% de la jornada laboral. </t>
  </si>
  <si>
    <t>Oficina de CCTV (supervisión de aspectos de seguridad física en la entidad)</t>
  </si>
  <si>
    <t xml:space="preserve">Media y baja tensión, estática. Tensión de Contacto. Tensión de Paso.
Cableado y tomacorrientes expuestos.
Posible contacto indirecto. Corto circuito. Electricidad estática.Tensión de Contacto. </t>
  </si>
  <si>
    <t>Utilización de sillas ajustables con soporte lumbar.</t>
  </si>
  <si>
    <t>Utilización de sillas ajustables con soporte lumbar.
Soportes elevadores de monitor</t>
  </si>
  <si>
    <t>Condiciones de Seguridad: Locativo</t>
  </si>
  <si>
    <t>Se sugiere: T: Capacitar a los trabajadores (personas que atienden las cafeterias) en Temas tales como: "Higiene y Salubridad con los Alimentos". "Buenas prácticas de Manufactura" (aplicadas a edificaciones e instalaciones, equipos y utensilios; limpieza y desindección. Separar en forma adecuada el almacenamiento de comestibles y de insumos de aseo.</t>
  </si>
  <si>
    <t xml:space="preserve">Falta de señalización e identificación del trasiego en las tuberías. </t>
  </si>
  <si>
    <t xml:space="preserve">Características de la organización del trabajo: (comunicación, tecnología, organización del trabajo, demandas cualitativas y cuantitativas de la labor). </t>
  </si>
  <si>
    <t>Falta de orden y aseo. Falta de señalización e identificación del trasiego en las tuberías. Desorden general en cuarto de comunicaciones.</t>
  </si>
  <si>
    <t>Hueco en el piso ocasionado por el caseton</t>
  </si>
  <si>
    <t>Locativo condiciones del piso</t>
  </si>
  <si>
    <r>
      <t xml:space="preserve">Parqueo de vehículos, almacenamiento de objetos, acceso a cuarto eléctrico, </t>
    </r>
    <r>
      <rPr>
        <sz val="14"/>
        <rFont val="Arial"/>
        <family val="2"/>
      </rPr>
      <t>archivo</t>
    </r>
    <r>
      <rPr>
        <sz val="14"/>
        <color rgb="FFFF0000"/>
        <rFont val="Arial"/>
        <family val="2"/>
      </rPr>
      <t xml:space="preserve"> </t>
    </r>
    <r>
      <rPr>
        <sz val="14"/>
        <rFont val="Arial"/>
        <family val="2"/>
      </rPr>
      <t>de documentos (centro de documentación)</t>
    </r>
    <r>
      <rPr>
        <sz val="14"/>
        <color indexed="8"/>
        <rFont val="Arial"/>
        <family val="2"/>
      </rPr>
      <t>, recibo de mercancía, almacenamiento de productos químicos, depósito de residuos</t>
    </r>
  </si>
  <si>
    <t>CARLOS A. RODRIGUEZ</t>
  </si>
  <si>
    <t>Se sugiere: Señalizar e identificar el trasiego de las tuberias de acuerdo con código de colores (Res. 2400/79)</t>
  </si>
  <si>
    <t>Se sugiere: Implementación y aplicación de un Programa de Seguridad basado en el comportamiento.  Implementar Programas de bienestar con participación de todos los trabajadores, aplicación práctica del programa de pausas activas (acondicionamiento físico y/o gimnasia laboral). Realización periódica de encuesta sobre clima organizacional para implementación y aplicación de sistema de vigilancia epidemiológico de riesgo psicosocial (Res. 2646/2008), capacitación en “Los riesgos psicosociales y el manejo del estrés”. Realizar programa de pausas cognitivas con el fin de disminuir el cansancio y prevenir accidentes de trabajo por el apremio de tiempo y la monotonía.</t>
  </si>
  <si>
    <t>Se sugiere: Reparación inmediata del piso (casetón).</t>
  </si>
  <si>
    <t>Se sugiere: Ordenamiento y aseo al cuarto de comunicaciones: además de: señalizar e identificar el trasiego de las tuberias de acuerdo con código de colores (Res. 2400/79)</t>
  </si>
  <si>
    <t>Se sugiere: Aplicación del Programa de Pausas Activas (Acondicionamiento Físico y/o Gimnasia Laboral - Ejercicios de acondicionamiento físico durante la jornada laboral).</t>
  </si>
  <si>
    <t>Se sugiere: F,M,T: Programa de Vigilancia Epidemiológico Osteomuscular. Aplicación del Programa de Pausas Activas (Acondicionamiento Físico y/o Gimnasia Laboral - Ejercicios de acondicionamiento físico durante la jornada laboral).</t>
  </si>
  <si>
    <t>Desplazamientos ocasionales a otros puestos de trabajo en la realización de diferentes tareas.</t>
  </si>
  <si>
    <t>Realización periódica de otras tareas (contestar teléfono, manipular papeles). Desplazamientos ocasionales a otros puestos de trabajo en la realización de diferentes tareas.</t>
  </si>
  <si>
    <t>Se sugiere: M: Realizar evaluación - medición niveles de iluminación y ejecutar acciones operativas según los resultados y recomendaciones de dicha evaluación.</t>
  </si>
  <si>
    <t xml:space="preserve">Uso de elementos cortantes y/o punzantes en cuarto de almacenamiento de elementos de aseo, movimiento de materiales  - insumos de aseo y equipos de aseo, Uso de bisturí.
</t>
  </si>
  <si>
    <t>Se sugiere: Capacitaciones periodicas en ánalisis de peligros y control de riesgos en el sitio de trabajo. Capacitaciones periodicas en "Autocuidado y Prevención de Accidentes". Capacitaciones periodicas en Higiene Postural y Manejo Seguro de Materiales. Charlas de Seguridad tales como: ("Cuidado con las Herramientas Manuales", "Herramientas Cortantes", " Los Incidentes son Advertencias").</t>
  </si>
  <si>
    <t>Almacenamiento de productos químicos.</t>
  </si>
  <si>
    <t>Posible corto circuito (Instalaciones eléctricas) incluso en vehículos parqueados en el sótano, presencia permanente de material combustible  (papel, cartón, plástico,madera, etc.) en el sótano,  presencia de materiales combustibles e inflamables.</t>
  </si>
  <si>
    <t xml:space="preserve">Se sugiere: Aplicación del PESV, puntualmente la línea de acción VEHÍCULOS SEGUROS. Inspección rutinaria de los vehículos. Implementación y Aplicación Reporte de Peligros e Incidentes ". Inspecciones periódicas a extintores. T: Capacitaciones teórico – prácticas en conocimiento y manejo de los extintores. </t>
  </si>
  <si>
    <t>Se sugiere: Implementación y Aplicación Reporte de Peligros e Incidentes ". Reubicar los lockers a un area más amplia a objeto de lograr algo de comodidad al personal de seguridad. Asignar un lugar adecuado y privado para el cambio de ropa del personal femenino de seguridad.</t>
  </si>
  <si>
    <t xml:space="preserve">Lockers sin asegurar a la pared o al piso en area de seguridad física. Incomodidad y poso espacio en area de lockers cambio de ropa en cuarto aledaño a entrada al sótano por el costado sur. Las personas (Damas) del grupo de seguridad se estan cambiando de ropa de trabajo y ropa de calle en la misma oficina de operaciones del area, los señores que estan presentes en el momento se salen o se dan la vuelta. </t>
  </si>
  <si>
    <t>Tropezones, caídas, golpes, heridas, fracturas abiertas o fracturas cerradas.</t>
  </si>
  <si>
    <t>Se sugiere: Aplicación del PESV, puntualmente la línea de acción VEHÍCULOS SEGUROS. Inspección rutinaria de los vehículos y control de la contaminación ambiental. Estudiar la posibilidad de autorizar el parqueo de vehículos de frente a las oficinas ubicadas en el sótano de tal forma que las emisiones de los mismos no entre de forma directa a los puestos de trabajo allí ubicados.</t>
  </si>
  <si>
    <t xml:space="preserve">Exposición a inhalación de sustancias químicas. Sustancias químicas: gasolina, monoxido de carbono, dioxido de azufre, oxidos de nitrogeno (oxido nítrico, dióxido de nitrógeno, acido nítrico). Grasas, A.C.P.M. Exposición ocasionada por el movimiento y parqueo de vehículos en el sótano. Los vehículos son parqueados en reversa dentro del sótano.
</t>
  </si>
  <si>
    <t>Cables (extensiones de gran longitud), traperos con su respectivo tubo y bolsas con diferente tipo de materiales colocados sobre las tuberias que pasan por el cuarto de almacenamiento de materiales de aseo y sustancias químicas; ocasionando peligro potencial de accidente al caer elementos sobre el trabajador e incluso una situación de emergencia al soltarse algun tubo de sus soportes y/o presentar rotura debido al peso que esta soportando.</t>
  </si>
  <si>
    <t xml:space="preserve">Se sugiere: Reubicar de inmediato todos los elementos que es vienen colocando sobre las tuberias. Dar instrucciones precisas a quienes realizan labores de almacenamiento y movimiento de materiales de aseo y otros elementos en el sentido de no utilizar dichos tubos para colocar y menos aún para colgar elementos allí. </t>
  </si>
  <si>
    <t>tropezones, caídas, golpes, heridas, fracturas</t>
  </si>
  <si>
    <t xml:space="preserve">Malos olores, contaminación ambiental; accidentes (caídas, golpes, heridas, fracturas abiertas o fracturas cerradas). </t>
  </si>
  <si>
    <t>Caída de objetos por desplome o derrumbamiento: Materiales de archivo, cables, muebles sin asegurar.
Apilamiento de elementos pesados (pads, cepillos de máquinas lavadoras, brilladoras) sobre último entrepaño de los cuerpos de estanteria.</t>
  </si>
  <si>
    <t xml:space="preserve">Se sugiere: Reubicar todos los elementos actualmente colocados sobre el último entreapaño de los cuerpos de estanteria. Implementación y Aplicación "Programa Reporte de Condiciones Peligrosas ".  Inspecciones planeadas de seguridad. Capacitaciones periodicas en Higiene Postural y Manejo Seguro de Materiales. </t>
  </si>
  <si>
    <t xml:space="preserve">Puerta de acceso y salida sótano ubicada en el costado derecho permanece cerrada.
</t>
  </si>
  <si>
    <t>Locativo                                                                          Disminución de las condiciones de ventilación en el sótano; especialmente, disminución en la salida de humos, gases y vapores producido por los vehículos que se parquean allí. Disminución de los niveles de iluminación del area, incluso generación de mayor consumo de energia. Acumulación inadecuada de escombros y/o materiales de diversa índole.</t>
  </si>
  <si>
    <t xml:space="preserve">Afecciones respiratorias, accidentes potenciales (Tropezones, caídas, golpes, heridas, fracturas). </t>
  </si>
  <si>
    <t>Se sugiere: Evacuar de inmediato los escombros acumulados en esta area. Estudiar la posibilidad de mantener la puerta en mención, abierta y reubicar al señor guarda de seguridad a una parte central donde pueda ejercer el control sobre las dos puertas de acceso y salida existentes en este sótano.</t>
  </si>
  <si>
    <t>Afecciones respiratorias</t>
  </si>
  <si>
    <t>Quemaduras, contracciones musculares, agarrotamiento, fibrilación ventricular, electrocución, Contracciones musculares, quemaduras internas y externas, trastornos cardiovasculares.</t>
  </si>
  <si>
    <t>Falta de orden en algunos puestos de trabajo, elementos varios debajo o demasiados elementos sobre algunos escritorios; Cables sueltos y al piso. Objetos en el piso.</t>
  </si>
  <si>
    <t>Se sugiere: Implementación y Aplicación "Programa de las Cinco S's". Implementación y Aplicación Reporte de Peligros e Incidentes ".  Inspecciones planeadas de seguridad a todos los puestos de trabajo e instalaciones. M: Hacer amarres por grupos de cables (eléctricos, telefónicos, etc.,) o colocar los cables ordenadamente en canaletas.  Implementar y aplicar un programa de reciclaje.</t>
  </si>
  <si>
    <t>Se sugiere: Capacitaciones periodicas en "Autocuidado y Prevención de Accidentes". Ejecución de un programa "Observación del Comportamiento Seguro". Ejecución de un programa de "Reporte de Actos y/o Condiciones Inseguras"</t>
  </si>
  <si>
    <t>Ambiente de Trabajo"relacionado con aquellas condiciones bajo las cuales se realiza el trabajo, incluyendo factores físicos, ambientales y de otro tipo (tales como el ruido, la temperatura, la humedad, la iluminación o las condiciones climáticas).</t>
  </si>
  <si>
    <t>Se sugiere: En la parte central (puerta), correr un poco (aprox. 60 cms., el puesto de trabajo ubicado allí, de tal forma que se habilite dicha puerta únicamente como SALIDA DE EMERGENCIA y colocar la señalización correspondiente, esto es: Colocar un aviso de SALIDA DE EMERGENCIA en el dintel de la puerta).</t>
  </si>
  <si>
    <t>Dificultad para evacuar de forma rapida y segura en caso necesario. Accidentes potenciales.</t>
  </si>
  <si>
    <t>Quemaduras, contracciones musculares, agarrotamiento, fibrilación ventricular, electrocución, Contracciones musculares, quemaduras internas y externas, trastornos cardiovasculares, daños neurológicos.</t>
  </si>
  <si>
    <t xml:space="preserve">Orden Público: Delincuencia común, delincuencia organzada y/o terrorismo. </t>
  </si>
  <si>
    <t>Robos, atracos, asaltos, atentados, de orden público, etc.</t>
  </si>
  <si>
    <t>Ejecutar un programa de manejo de los riesgos públicos; elaborar y divulgar normas de seguridad para amenazas por delincuencia común, delincuencia organizada o terrorismo.</t>
  </si>
  <si>
    <t>Se sugiere: Programa de Vigilancia Epidemiológico Osteomuscular. Aplicación del Programa de Pausas Activas (Acondicionamiento Físico y/o Gimnasia Laboral - Ejercicios de acondicionamiento físico durante la jornada laboral).</t>
  </si>
  <si>
    <t xml:space="preserve">Se sugiere: Continuar la aplicación práctica del Programa de Pausas Activas (Acondicionamiento Físico y/o Gimnasia Laboral - Ejercicios de acondicionamiento físico durante la jornada laboral). </t>
  </si>
  <si>
    <t xml:space="preserve">Se sugiere: Aplicación práctica del Programa de Pausas Activas (Acondicionamiento Físico y/o Gimnasia Laboral - Ejercicios de acondicionamiento físico durante la jornada laboral). </t>
  </si>
  <si>
    <t>Carga Dinámica: Adopción de postura bípeda prolongada por más del 60% de la jornada laboral.
Carga Estática: Adopción de postura sedente por más del 60% de la jornada laboral.</t>
  </si>
  <si>
    <t>Se sugiere: F: Programa de Mantenimiento Preventivo del Sistema de aire acondcionado.</t>
  </si>
  <si>
    <t>Se sugiere: Inspecciones planeadas de seguridad a todas las instalaciones eléctricas.  Señalizar los tableros de controles eléctricos e igualmente identificar cada uno de los tacos tanto en la puerta del tablero de controles eléctricos como en el mismo elemento (taco) de tal forma que identifique máquina, equipo o instalación que atiende.. Aplicación permanente de los artículos 121 a 152 de la Resolución 2400 de 1979 sobre Condiciones de Vivienda, Higiene y Seguridad en los Establecimientos de Trabajo. Aplicación del RETIE 2008 y 2013</t>
  </si>
  <si>
    <t>Media y baja tensión, estática. Tensión de Contacto. Tensión de Paso.
Cableado y tomacorrientes expuestos.
Objetos (mueble de reciclaje de libros) cerca a tableros eléctricos y cables de media tensión.
Tableros de controles eléctricos sin identificación y señalización de instalaciones o equipos que atienden.</t>
  </si>
  <si>
    <t>Media y baja tensión, estática. Tensión de Contacto. Tensión de Paso.
Tableros de controles eléctricos sin identificación y señalización de instalaciones o equipos que atienden.</t>
  </si>
  <si>
    <t>Media y baja tensión, estática. Tensión de Contacto. Tensión de Paso.
Canaletas abiertas. Cableado y tomacorrientes expuestos.
Objetos cerca a tableros eléctricos y cables de media tensión.
Sobrecarga.
Tablero de controles sin etiquetar.</t>
  </si>
  <si>
    <t xml:space="preserve">Media y baja tensión, estática. Tensión de Contacto. Tensión de Paso.
Tableros de controles eléctricos sin identificación y señalización de instalaciones o equipos que atienden.   </t>
  </si>
  <si>
    <r>
      <t>Equipos de aseo (Lavadora - brilladora y pads) obstruyendo el acceso al extintor de Polvo químico seco ABC ubicado en pasillo de ascensores. Extintor de CO</t>
    </r>
    <r>
      <rPr>
        <sz val="10"/>
        <rFont val="Arial"/>
        <family val="2"/>
      </rPr>
      <t>²</t>
    </r>
    <r>
      <rPr>
        <sz val="8"/>
        <rFont val="Arial"/>
        <family val="2"/>
      </rPr>
      <t xml:space="preserve"> (Bioxido de Carbono) de 10 libras de capacidad inadecuadamente ubicado  sobre muro y división de encerramiento locativo (en esta area no hay ningún tipo de equipo o instalación eléctrica)</t>
    </r>
  </si>
  <si>
    <t>Uso de elementos cortantes y/o punzantes, Equipos de oficina, Útiles de Oficina.
Bisturí, ganchos, sacaganchos, grapadora, papel.</t>
  </si>
  <si>
    <t xml:space="preserve">Se sugiere: Capacitaciones periodicas en "Autocuidado y Prevención de Accidentes". Ejecución de un programa "Observación del Comportamiento Seguro". Ejecución de un programa de "Reporte de Actos y/o Condiciones Inseguras"  </t>
  </si>
  <si>
    <t>Tropezones, caídas, golpes, heridas, fracturas. Dificultad en la extinción rápida y oportuna del conato de incendio. Confusión al momento de seleccionar el extintor más apropiado para hacer frente al fuego.</t>
  </si>
  <si>
    <t>Se sugiere: Inspecciones planeadas de seguridad a todas las instalaciones eléctricas. Aplicación permanente de los artículos 121 a 152 de la Resolución 2400 de 1979 sobre Condiciones de Vivienda, Higiene y Seguridad en los Establecimientos de Trabajo. Aplicación del RETIE 2008 y 2013</t>
  </si>
  <si>
    <t xml:space="preserve">Se sugiere: Reubicar los equipos (Máquina lavadora y pads) a un area donde estos no obstruyan el extintor ni ocasionen peligro potencial de accidente. Reubicar el extintor de CO² (Bioxido de Carbono); instalarlo en un area donde haya cobertura a posible conato de incendio por equipos eléctricos o energizados. Ejecución de un programa "Observación del Comportamiento Seguro". Ejecución de un programa de "Reporte de Actos y/o Condiciones Inseguras"  </t>
  </si>
  <si>
    <t>Fenómenos naturales</t>
  </si>
  <si>
    <t>Dificultad en la evacuación oprtuna en caso de emergencia.</t>
  </si>
  <si>
    <t>FEBRERO DE 2017</t>
  </si>
  <si>
    <t xml:space="preserve">Se sugiere: Dar instrucción precisa de retirar de inmediato los elementos colgados y elementos colocados sobre la despensa. Ejecución de un programa "Observación del Comportamiento Seguro". Ejecución de un programa de "Reporte de Actos y/o Condiciones Inseguras"  </t>
  </si>
  <si>
    <t>Elementos varios de aseo (traperos, cepillos, pads y otros elementos) sobre y/o colgados en la parte superior de la despensa ubicada sobre la pileta de lavado.</t>
  </si>
  <si>
    <t>Servicios de limpieza instalaciones (Contratista de aseo)</t>
  </si>
  <si>
    <t>Capacitaciones dictadas por ARL POSITIVA e IDU a las señoras del servicio de limpieza instalaciones, en el manejo de sustancias químicas.Utilización de Elementos de Protección Personal: Guantes de neopreno, tapabocas y botas pantaneras por parte de las señoras del servicio de limpieza.</t>
  </si>
  <si>
    <t>Se sugiere: Solicitar a la empresa Contratista de los servicios de limpieza la Implementación y ejecución de un Programa de Manejo Seguro de Productos Químicos. Igualmente debe solicitarse que: Coloquen rotulo - etiqueta completa según norma NFPA 704 a cada uno de los recipientes y tengan a disposición para consulta permanente las hojas de seguridad MSDS para productos químicos. La firma Contratista debe tener en cuenta la norma NTC 4435. HOJAS DE SEGURIDAD PARA MATERIALES. PREPARACIÓN. y debe dictar capacitaciones periodicas  en el tema: "Manejo Seguro de los Productos Químicos. Se sugiere a IDU: Realizar control estricto a la empresa contratista del servicio de aseo en la manipulación, almacenamiento, re envasado, etc., de los productos químicos (insumos de aseo) que se utilizan para las labores de limpieza en las instalaciones del IDU (Todas las Sedes)</t>
  </si>
  <si>
    <t>Manipulación de Detergentes, limpiadores, jabones, grasas, disolventes, limpiadores.
Manipulación de insumos de aseo (productos químicos).
Re envasado de sustancias químicas en diferente tipo de recipientes.
Recipientes que contienen productos químicos para labores de limpieza con etiqueta incompleta (falta numeración - convenciones según norma NFPA 704) de  acuerdo con la hoja de seguridad MSDS del producto químico correspondiente.                                       Las hojas de seguridad existentes no se observan completas, no cumplen con NTC 4435</t>
  </si>
  <si>
    <t>Se sugiere: Solicitar a la empresa Contratista de los servicios de limpieza la Implementación y ejecución de un Programa de Manejo Seguro de Productos Químicos. Igualmente debe solicitarse que: Coloquen rotulo - etiqueta completa según norma NFPA 704 a cada uno de los recipientes y tengan a disposición para consulta permanente las hojas de seguridad MSDS para productos químicos. La firma Contratista debe tener en cuenta la norma NTC 4435. HOJAS DE SEGURIDAD PARA MATERIALES. PREPARACIÓN. y debe dictar capacitaciones periódicas  en el tema: "Manejo Seguro de los Productos Químicos. Se sugiere a IDU: Realizar control estricto a la empresa contratista del servicio de aseo en la manipulación, almacenamiento, re envasado, etc., de los productos químicos (insumos de aseo) que se utilizan para las labores de limpieza en las instalaciones del IDU (Todas las Sedes)</t>
  </si>
  <si>
    <t>Elementos varios (aviso pedestal, mueble cajonera y botellón de agua potable) obstruyendo el botiquin de primeros auxilios que esta ubicado en el pasillo, area de entrada a oficinas del 4to. Piso</t>
  </si>
  <si>
    <t xml:space="preserve">Se sugiere: Re ubicar de inmediato los elementos que estan ocasionando la obstrucción del botiquin y colocar aviso de "Mantenga esta zona despejada". </t>
  </si>
  <si>
    <t>Tropezones, caídas, golpes.</t>
  </si>
  <si>
    <t>Utilización del Botiquin Primeros Auxilios</t>
  </si>
  <si>
    <t>Ubicación inadecuada de dos extintores para distinta clase de fuegos en una sola area: Extintor solkaflam clase ABC y extintor de agua a presión, fuegos clase A. Punto ecológico no señalizado (Falta el aviso de Punto Ecologico).</t>
  </si>
  <si>
    <t>Dificultad en la extinción rápida y oportuna del conato de incendio. Confusión al momento de seleccionar el extintor más apropiado para hacer frente al fuego. Resta importancia al uso adecuado del punto ecologico.</t>
  </si>
  <si>
    <t>Se sugiere: Re ubicar de inmediato los extintores teniendo en cuenta la carga combustible de las areas; es decir, el extintor de solkaflam colocarlo en un area donde se encuentren equipos electrónicos (Computadores, impresoras, fotocopiadoras) y el extintor de agua a presión colocarlo en areas donde se encuentren combustibles sólidos tales como archivo, papel, plásticos, madera, etc.). Señalizar colocar aviso al Punto Ecologico existente en el area.</t>
  </si>
  <si>
    <t xml:space="preserve">Locativo (caídas de objeto) </t>
  </si>
  <si>
    <t>Desnivel del piso en la puerta de acceso al baño privado de la subdireccion general de desarrollo urbano.</t>
  </si>
  <si>
    <t>Tropezones, caídas, golpes, contusiones, heridas, fracturas.</t>
  </si>
  <si>
    <t>BAJO</t>
  </si>
  <si>
    <t>III</t>
  </si>
  <si>
    <t>Mejorable</t>
  </si>
  <si>
    <t>Directivo</t>
  </si>
  <si>
    <t>Pintar el quicio de la puerta con color amarillo tipo parqueadero de tal forma que quede señalizada la línea de peligro.</t>
  </si>
  <si>
    <t>Desplazamiento  hacia pisos superiores e inferiores del edificio</t>
  </si>
  <si>
    <t>Locativo</t>
  </si>
  <si>
    <t xml:space="preserve">Locativo </t>
  </si>
  <si>
    <t>Ascensores fuera de servicio al momento de realizar la inspección de seguridad para la Identificación de Peligros, lo que ocasiona que los ocupantes del edificio se tengan que desplazar a pie por las escaleras e incluso las señoras del servicio de limpieza y cafeteria se desplazan portando thermos, menaje de cocina, recipientes con agua, elementos y/o equipos propios de cafeteria y/o limpieza de las instalaciones.</t>
  </si>
  <si>
    <t>Fatiga, cansancio, estrés, posibles caídas, golpes, contusiones, fracturas, heridas.</t>
  </si>
  <si>
    <t>Cada uno de los pasos de las escaleras cuentan con su repectiva cinta antideslizante.</t>
  </si>
  <si>
    <t>Peronal Directivo, personal perativo, visitantes</t>
  </si>
  <si>
    <t>Caídas, Golpes, Contusiones, Fracturas</t>
  </si>
  <si>
    <t>Se sugiere:  Reparación inmediata de los ascensores. Mientras tanto: Colocar aviso con recomendaciones de seguridad tales como: "No corra ni baje o suba de prisa por las escaleras", "Pare en los descansos de las escaleras, respire, tome aire y luego si continue su camino", No se detenga a hablar con otras personas en el recorrido por las escaleras", etc. Para el personal de cafeteria y limpieza, implementar sitios intermedios en pisos para colocar botellones con agua y elementos necesarios para sus labores de tal forma que no tengan la necesidad de desplazarse hasta los últimos pisos en busca de los mismos.</t>
  </si>
  <si>
    <t>Ascensores fuera de servicio al momento de realizar la inspección de seguridad para la Identificación de Peligros, lo que ocasiona que los ocupantes del edificio se tengan que desplazar a pie por las escaleras e incluso las señoras del servicio de limpieza y cafeteria se desplazan portando thermos, menaje de cocina, recipientes con agua, elementos y/o equipos propios de cafeteria y/o limpieza de las instalaciones.  Extintor de solkaflam X 3700 grm., cuya señalización se observa suelta.</t>
  </si>
  <si>
    <t>Elementos varios (aviso pedestal, mueble cajonera y botellón de agua potable) obstruyendo el extintor de solkaflam X 3700 grms., que esta ubicado en el pasillo, area de entrada a oficinas del Piso 8o.</t>
  </si>
  <si>
    <t>Dificultad en la atención rapida y oportuna de conatos de incednio. Tropezones, caídas, golpes, heridas, fracturas abiertas o fracturas cerradas. Disconfort, molestia, dolores de cabeza, tensión nerviosa e incluso: Estrés.</t>
  </si>
  <si>
    <t xml:space="preserve">Se sugiere: Re ubicar de inmediato los elementos que estan ocasionando la obstrucción del extintor y colocar aviso de "Mantenga esta zona despejada". </t>
  </si>
  <si>
    <r>
      <t>Carrito transportador con resmas de papel obstruyendo el extintor de agua a presión X 2</t>
    </r>
    <r>
      <rPr>
        <sz val="8"/>
        <rFont val="Verdana"/>
        <family val="2"/>
      </rPr>
      <t>½</t>
    </r>
    <r>
      <rPr>
        <sz val="6.8"/>
        <rFont val="Arial"/>
        <family val="2"/>
      </rPr>
      <t xml:space="preserve"> Gl</t>
    </r>
    <r>
      <rPr>
        <sz val="8"/>
        <rFont val="Arial"/>
        <family val="2"/>
      </rPr>
      <t>s., que esta ubicado en el pasillo, area de entrada a oficinas del Piso 9o.</t>
    </r>
  </si>
  <si>
    <t xml:space="preserve">Se sugiere: Re ubicar de inmediato el carrito que está ocasionando la obstrucción del extintor y colocar aviso de "Mantenga esta zona despejada". </t>
  </si>
  <si>
    <t xml:space="preserve">Ascensores fuera de servicio al momento de realizar la inspección de seguridad para la Identificación de Peligros, lo que ocasiona que los ocupantes del edificio se tengan que desplazar a pie por las escaleras e incluso las señoras del servicio de limpieza y cafeteria se desplazan portando thermos, menaje de cocina, recipientes con agua, elementos y/o equipos propios de cafeteria y/o limpieza de las instalaciones.  </t>
  </si>
  <si>
    <t>Se sugiere:  Reparación inmediata de los ascensores. Mientras tanto: Colocar aviso con recomendaciones de seguridad tales como: "No corra ni baje o suba de prisa por las escaleras", "Pare en los descansos de las escaleras, respire, tome aire y luego si continue su camino", No se detenga a hablar con otras personas en el recorrido por las escaleras", etc. Para el personal de cafeteria y limpieza, implementar sitios intermedios en pisos para colocar botellones con agua y elementos necesarios para sus labores de tal forma que no tengan la necesidad de desplazarse hasta los últimos pisos en busca de los mismos. Fijar aviso del extintor al soporte o base correspondiente.</t>
  </si>
  <si>
    <t xml:space="preserve">Ascensores fuera de servicio al momento de realizar la inspección de seguridad para la Identificación de Peligros, lo que ocasiona que los ocupantes del edificio se tengan que desplazar a pie por las escaleras e incluso las señoras del servicio de limpieza y cafeteria se desplazan portando thermos, menaje de cocina, recipientes con agua, elementos y/o equipos propios de cafeteria y/o limpieza de las instalaciones. </t>
  </si>
  <si>
    <t>PISO 11</t>
  </si>
  <si>
    <t>PISO 12</t>
  </si>
  <si>
    <t>Escalera y compuerta</t>
  </si>
  <si>
    <t>Revisión y/o elaboración de documentos en computador, Revisión / lectura de documentos físicos, Reuniones - sesiones de                                                        trabajo conjuntas, comunicaciones vía telefónica.</t>
  </si>
  <si>
    <t xml:space="preserve">Escalera sin barandas. Compuerta de acceso a cuarto de máquinas pesada, sin señalizar y con peligro potencial de ocasionar accidentes. Desnivel en el piso (quicio de entrada al area de la escalera. </t>
  </si>
  <si>
    <t>Se sugiere: Instalación baranda a toda la longitud de la escalera. Revisión y acondicionamiento de la compuerta. Implementación y Aplicación "Programa Reporte de Condiciones Peligrosas ".  Señalizar de manera preventiva (pintando el quicio de color amarillo con pintura color amarillo tipo parqueadero.</t>
  </si>
  <si>
    <t>Huecos en el cuarto de máquinas</t>
  </si>
  <si>
    <t>Se sugiere: Inspecciones planeadas de seguridad a todas las instalaciones eléctricas.  Señalizar los tableros de controles eléctricos e igualmente identificar cada uno de los tacos tanto en la puerta del tablero de controles eléctricos como en el mismo elemento (taco) de tal forma que identifique máquina, equipo o instalación que atiende.. Aplicación permanente de  la Resolución 2400 de 1979 sobre Condiciones de Vivienda, Higiene y Seguridad en los Establecimientos de Trabajo. Título II, Capítulo VII De la electricidad, alterna, continua y estática, artículos 121 a 152.  Aplicación del RETIE 2008 y 2013</t>
  </si>
  <si>
    <t>Se sugiere: Inspecciones planeadas de seguridad a todas las instalaciones eléctricas.  Señalizar los tableros de controles eléctricos e igualmente identificar cada uno de los tacos tanto en la puerta del tablero de controles eléctricos como en el mismo elemento (taco) de tal forma que identifique máquina, equipo o instalación que atiende.. Aplicación permanente de  la Resolución 2400 de 1979 sobre Condiciones de Vivienda, Higiene y Seguridad en los Establecimientos de Trabajo. Título II, Capítulo VII De la electricidad, alterna, continua y estática, artículos 121 a 152. Aplicación del RETIE 2008 y 2013</t>
  </si>
  <si>
    <t>Se sugiere: Inspecciones planeadas de seguridad a todas las instalaciones eléctricas.  Señalizar los tableros de controles eléctricos e igualmente identificar cada uno de los tacos tanto en la puerta del tablero de controles eléctricos como en el mismo elemento (taco) de tal forma que identifique máquina, equipo o instalación que atiende. Aplicación permanente de  la Resolución 2400 de 1979 sobre Condiciones de Vivienda, Higiene y Seguridad en los Establecimientos de Trabajo. Título II, Capítulo VII De la electricidad, alterna, continua y estática, artículos 121 a 152. Aplicación del RETIE 2008 y 2013</t>
  </si>
  <si>
    <t xml:space="preserve">Organización y aseguramiento del cableado. </t>
  </si>
  <si>
    <t>Se sugiere: Inspecciones planeadas de seguridad a todas las instalaciones eléctricas.  Señalizar los tableros de controles eléctricos e igualmente identificar cada uno de los tacos tanto en la puerta del tablero de controles eléctricos como en el mismo elemento (taco) de tal forma que identifique máquina, equipo o instalación que atiende. Aplicación permanente de  la Resolución 2400 de 1979 sobre Condiciones de Vivienda, Higiene y Seguridad en los Establecimientos de Trabajo. Título II, Capítulo VII De la electricidad, alterna, continua y estática, artículos 121 a 152.  Aplicación del RETIE 2008 y 2013</t>
  </si>
  <si>
    <t>Se sugiere: Continuar la aplicación práctica del Programa de Pausas Activas (Acondicionamiento Físico y/o Gimnasia Laboral - Ejercicios de acondicionamiento físico durante la jornada laboral).</t>
  </si>
  <si>
    <t>DIRECCION TECNICA DE PROCESOS SELECTIVOS, DIRECCION  TECNICA DE GESTION CONTRACTUAL</t>
  </si>
  <si>
    <t xml:space="preserve">PISO 9 </t>
  </si>
  <si>
    <t>OFICINA ASESORA DE COMUNICACIONES, OFICINA ASESORA DE PLANEACION, SUBDIRECCION GENERAL JURIDICA</t>
  </si>
  <si>
    <t>DIRECCION GENERAL, ASESORES</t>
  </si>
  <si>
    <t xml:space="preserve">SÓTANO </t>
  </si>
  <si>
    <t>ALMACEN, SALA DE CONDUCTORES, ARCHIVO Y CORRESPONDENCIA, ASEO Y VIGILANCIA</t>
  </si>
  <si>
    <t>ATENCION AL CONTRIBUYENTE, ARCHIVO Y CORRESPONDENCIA, OFICINA ATENCION AL CIUDADANO</t>
  </si>
  <si>
    <t xml:space="preserve">PISO 2 </t>
  </si>
  <si>
    <t>SUBDIRECCION TECNICA DE RECURSO HUMANOS, SUBDIRECCIÓN TÉCNICA DE TESORERIA Y RECAUDO, DIRECCION TECNICA DE PROYECTOS</t>
  </si>
  <si>
    <t xml:space="preserve">PISO 3 </t>
  </si>
  <si>
    <t>DIRECCION TECNICA DE PROYECTOS</t>
  </si>
  <si>
    <t xml:space="preserve">PISO 4 </t>
  </si>
  <si>
    <t>DIRECCION TECNICA ADMINISTRATIVA Y FINANCIERA, SUBDIRECCION TECNICA DE  PRESUPUESTO Y CONTABILIDAD, SUBDIRECCION TECNICA DE RECURSOS TECNOLOGICOS</t>
  </si>
  <si>
    <t xml:space="preserve">PISO 5 </t>
  </si>
  <si>
    <t>SUBDIRECCION GENERAL DE DESARROLLO URBANO, DIRECCION TECNICA ESTRATEGICA</t>
  </si>
  <si>
    <t xml:space="preserve">PISO 6 </t>
  </si>
  <si>
    <t>DIRECCION TECNICA DE CONSTRUCCIONES, SUBDIRECCION TECNICA DE EJECUCION DEL SUBSISTEMA VIAL, SUBDIRECCION TECNICA DE EJECUCION DEL SUBSISTEMA TRANSPORTE</t>
  </si>
  <si>
    <t xml:space="preserve">PISO 7 </t>
  </si>
  <si>
    <t>SUBDIRECCION GENERAL DE GESTION CORPORATIVA, DIRECCION TECNICA ADMINISTRACION  DE INFRAESTRUCTURA</t>
  </si>
  <si>
    <t xml:space="preserve"> SUBDIRECCION GENERAL DE INFRAESTRUCTURA, DIRECCION TECNICA DE DISEÑO DE PROYECTOS</t>
  </si>
  <si>
    <t xml:space="preserve">Caídas accidentales, politraumatismo e incluso fallecimiento </t>
  </si>
  <si>
    <t>Trabajadores de mantenimiento (contratistas)</t>
  </si>
  <si>
    <t>Politraumatismos, fallecimiento trabajador</t>
  </si>
  <si>
    <t>Se sugiere: Obra civil, tapar de inmediato los huecos que se observan en el area. No permitir el acceso de persona alguna a este sitio mientras no se hayan realizado las obras civiles de reparación huecos.</t>
  </si>
  <si>
    <t>ALTO</t>
  </si>
  <si>
    <t>Labores de mantenimiento equipos.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</si>
</sst>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33" x14ac:knownFonts="1">
    <font>
      <sz val="11"/>
      <color indexed="8"/>
      <name val="Calibri"/>
      <family val="2"/>
    </font>
    <font>
      <sz val="11"/>
      <color theme="1"/>
      <name val="Calibri"/>
      <family val="2"/>
      <scheme val="minor"/>
    </font>
    <font>
      <sz val="10"/>
      <name val="Arial"/>
      <family val="2"/>
    </font>
    <font>
      <sz val="12"/>
      <name val="Arial"/>
      <family val="2"/>
    </font>
    <font>
      <b/>
      <sz val="12"/>
      <name val="Arial"/>
      <family val="2"/>
    </font>
    <font>
      <sz val="11"/>
      <color indexed="8"/>
      <name val="Calibri"/>
      <family val="2"/>
    </font>
    <font>
      <b/>
      <sz val="11"/>
      <color indexed="8"/>
      <name val="Calibri"/>
      <family val="2"/>
    </font>
    <font>
      <b/>
      <sz val="8"/>
      <name val="Arial"/>
      <family val="2"/>
    </font>
    <font>
      <b/>
      <sz val="9"/>
      <name val="Arial"/>
      <family val="2"/>
    </font>
    <font>
      <sz val="9"/>
      <name val="Arial"/>
      <family val="2"/>
    </font>
    <font>
      <sz val="8"/>
      <color indexed="12"/>
      <name val="Arial"/>
      <family val="2"/>
    </font>
    <font>
      <sz val="8"/>
      <name val="Arial"/>
      <family val="2"/>
    </font>
    <font>
      <sz val="14"/>
      <color indexed="8"/>
      <name val="Arial"/>
      <family val="2"/>
    </font>
    <font>
      <sz val="8"/>
      <color indexed="8"/>
      <name val="Arial"/>
      <family val="2"/>
    </font>
    <font>
      <b/>
      <sz val="9"/>
      <color indexed="81"/>
      <name val="Tahoma"/>
      <family val="2"/>
    </font>
    <font>
      <sz val="9"/>
      <color indexed="81"/>
      <name val="Tahoma"/>
      <family val="2"/>
    </font>
    <font>
      <b/>
      <sz val="9"/>
      <color indexed="8"/>
      <name val="Tahoma"/>
      <family val="2"/>
    </font>
    <font>
      <sz val="9"/>
      <color indexed="8"/>
      <name val="Tahoma"/>
      <family val="2"/>
    </font>
    <font>
      <b/>
      <sz val="8"/>
      <color indexed="8"/>
      <name val="Tahoma"/>
      <family val="2"/>
    </font>
    <font>
      <sz val="8"/>
      <color indexed="8"/>
      <name val="Tahoma"/>
      <family val="2"/>
    </font>
    <font>
      <b/>
      <sz val="8"/>
      <color indexed="8"/>
      <name val="Arial"/>
      <family val="2"/>
    </font>
    <font>
      <b/>
      <sz val="7"/>
      <color indexed="8"/>
      <name val="Tahoma"/>
      <family val="2"/>
    </font>
    <font>
      <sz val="7"/>
      <color indexed="8"/>
      <name val="Tahoma"/>
      <family val="2"/>
    </font>
    <font>
      <sz val="7"/>
      <color indexed="8"/>
      <name val="Arial"/>
      <family val="2"/>
    </font>
    <font>
      <sz val="11"/>
      <name val="Arial"/>
      <family val="2"/>
    </font>
    <font>
      <sz val="6.8"/>
      <name val="Arial"/>
      <family val="2"/>
    </font>
    <font>
      <b/>
      <sz val="8"/>
      <color theme="0"/>
      <name val="Arial"/>
      <family val="2"/>
    </font>
    <font>
      <b/>
      <sz val="8"/>
      <color theme="0"/>
      <name val="Calibri"/>
      <family val="2"/>
    </font>
    <font>
      <b/>
      <sz val="9"/>
      <color theme="0"/>
      <name val="Arial"/>
      <family val="2"/>
    </font>
    <font>
      <sz val="14"/>
      <color rgb="FFFF0000"/>
      <name val="Arial"/>
      <family val="2"/>
    </font>
    <font>
      <sz val="14"/>
      <name val="Arial"/>
      <family val="2"/>
    </font>
    <font>
      <sz val="9"/>
      <color indexed="81"/>
      <name val="Arial"/>
      <family val="2"/>
    </font>
    <font>
      <sz val="8"/>
      <name val="Verdana"/>
      <family val="2"/>
    </font>
  </fonts>
  <fills count="13">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rgb="FFCCCCFF"/>
        <bgColor indexed="42"/>
      </patternFill>
    </fill>
    <fill>
      <patternFill patternType="solid">
        <fgColor rgb="FF60497A"/>
        <bgColor indexed="60"/>
      </patternFill>
    </fill>
    <fill>
      <patternFill patternType="solid">
        <fgColor rgb="FFBFBFBF"/>
        <bgColor indexed="64"/>
      </patternFill>
    </fill>
    <fill>
      <patternFill patternType="solid">
        <fgColor theme="0" tint="-0.249977111117893"/>
        <bgColor indexed="31"/>
      </patternFill>
    </fill>
    <fill>
      <patternFill patternType="solid">
        <fgColor rgb="FF60497A"/>
        <bgColor indexed="64"/>
      </patternFill>
    </fill>
    <fill>
      <patternFill patternType="solid">
        <fgColor theme="0"/>
        <bgColor indexed="60"/>
      </patternFill>
    </fill>
    <fill>
      <patternFill patternType="solid">
        <fgColor theme="0" tint="-0.249977111117893"/>
        <bgColor indexed="60"/>
      </patternFill>
    </fill>
    <fill>
      <patternFill patternType="solid">
        <fgColor theme="0" tint="-0.24994659260841701"/>
        <bgColor indexed="64"/>
      </patternFill>
    </fill>
    <fill>
      <patternFill patternType="solid">
        <fgColor theme="0" tint="-0.249977111117893"/>
        <bgColor indexed="64"/>
      </patternFill>
    </fill>
  </fills>
  <borders count="50">
    <border>
      <left/>
      <right/>
      <top/>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medium">
        <color indexed="64"/>
      </right>
      <top style="medium">
        <color indexed="64"/>
      </top>
      <bottom style="thin">
        <color indexed="8"/>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5">
    <xf numFmtId="0" fontId="0" fillId="0" borderId="0"/>
    <xf numFmtId="0" fontId="2" fillId="0" borderId="0"/>
    <xf numFmtId="0" fontId="5" fillId="0" borderId="0"/>
    <xf numFmtId="0" fontId="1" fillId="0" borderId="0"/>
    <xf numFmtId="0" fontId="5" fillId="0" borderId="0"/>
  </cellStyleXfs>
  <cellXfs count="241">
    <xf numFmtId="0" fontId="0" fillId="0" borderId="0" xfId="0"/>
    <xf numFmtId="0" fontId="2" fillId="2" borderId="0" xfId="1" applyFont="1" applyFill="1" applyProtection="1"/>
    <xf numFmtId="0" fontId="3" fillId="2" borderId="0" xfId="1" applyFont="1" applyFill="1" applyBorder="1" applyProtection="1"/>
    <xf numFmtId="0" fontId="2" fillId="2" borderId="0" xfId="1" applyFont="1" applyFill="1" applyBorder="1" applyProtection="1"/>
    <xf numFmtId="0" fontId="6" fillId="2" borderId="0" xfId="0" applyFont="1" applyFill="1" applyBorder="1" applyAlignment="1" applyProtection="1">
      <alignment horizontal="right"/>
    </xf>
    <xf numFmtId="0" fontId="2" fillId="3" borderId="0" xfId="1" applyFont="1" applyFill="1" applyProtection="1"/>
    <xf numFmtId="0" fontId="9" fillId="3" borderId="0" xfId="1" applyFont="1" applyFill="1" applyProtection="1"/>
    <xf numFmtId="1" fontId="3" fillId="2" borderId="0" xfId="1" applyNumberFormat="1" applyFont="1" applyFill="1" applyBorder="1" applyAlignment="1" applyProtection="1">
      <alignment vertical="center" wrapText="1"/>
    </xf>
    <xf numFmtId="0" fontId="10" fillId="2" borderId="0" xfId="1" applyFont="1" applyFill="1" applyBorder="1" applyAlignment="1" applyProtection="1">
      <alignment horizontal="left" vertical="center" wrapText="1"/>
    </xf>
    <xf numFmtId="1" fontId="11" fillId="2" borderId="0" xfId="1" applyNumberFormat="1" applyFont="1" applyFill="1" applyBorder="1" applyAlignment="1" applyProtection="1">
      <alignment horizontal="left" vertical="center" wrapText="1"/>
    </xf>
    <xf numFmtId="164" fontId="11" fillId="2" borderId="0" xfId="1" applyNumberFormat="1" applyFont="1" applyFill="1" applyBorder="1" applyAlignment="1" applyProtection="1">
      <alignment horizontal="center" vertical="top" wrapText="1"/>
    </xf>
    <xf numFmtId="1" fontId="11" fillId="2" borderId="0" xfId="1" applyNumberFormat="1" applyFont="1" applyFill="1" applyBorder="1" applyAlignment="1" applyProtection="1">
      <alignment horizontal="center" vertical="center" wrapText="1"/>
    </xf>
    <xf numFmtId="1" fontId="11" fillId="2" borderId="1" xfId="1" applyNumberFormat="1" applyFont="1" applyFill="1" applyBorder="1" applyAlignment="1" applyProtection="1">
      <alignment horizontal="center" vertical="center" wrapText="1"/>
    </xf>
    <xf numFmtId="0" fontId="11" fillId="2" borderId="0" xfId="1" applyFont="1" applyFill="1" applyProtection="1"/>
    <xf numFmtId="0" fontId="7" fillId="2" borderId="0" xfId="1" applyFont="1" applyFill="1" applyProtection="1"/>
    <xf numFmtId="1" fontId="11" fillId="4" borderId="2" xfId="0" applyNumberFormat="1" applyFont="1" applyFill="1" applyBorder="1" applyAlignment="1" applyProtection="1">
      <alignment horizontal="center" vertical="center" wrapText="1"/>
    </xf>
    <xf numFmtId="1" fontId="11" fillId="0" borderId="2" xfId="0" applyNumberFormat="1" applyFont="1" applyFill="1" applyBorder="1" applyAlignment="1" applyProtection="1">
      <alignment horizontal="center" vertical="center" wrapText="1"/>
    </xf>
    <xf numFmtId="1" fontId="11" fillId="4" borderId="2" xfId="1" applyNumberFormat="1" applyFont="1" applyFill="1" applyBorder="1" applyAlignment="1" applyProtection="1">
      <alignment horizontal="center" vertical="center" wrapText="1"/>
    </xf>
    <xf numFmtId="0" fontId="11" fillId="2" borderId="2" xfId="1" applyFont="1" applyFill="1" applyBorder="1" applyAlignment="1" applyProtection="1">
      <alignment horizontal="center" vertical="center" wrapText="1"/>
    </xf>
    <xf numFmtId="0" fontId="11" fillId="2" borderId="0" xfId="1" applyFont="1" applyFill="1" applyAlignment="1" applyProtection="1">
      <alignment horizontal="center" vertical="center"/>
    </xf>
    <xf numFmtId="0" fontId="3" fillId="2" borderId="0" xfId="1" applyFont="1" applyFill="1" applyProtection="1"/>
    <xf numFmtId="0" fontId="2" fillId="2" borderId="0" xfId="1" applyFont="1" applyFill="1" applyBorder="1" applyAlignment="1" applyProtection="1">
      <alignment horizontal="center"/>
    </xf>
    <xf numFmtId="0" fontId="26" fillId="5" borderId="7" xfId="1" applyFont="1" applyFill="1" applyBorder="1" applyAlignment="1" applyProtection="1">
      <alignment horizontal="center" vertical="center" textRotation="90" wrapText="1"/>
    </xf>
    <xf numFmtId="0" fontId="26" fillId="5" borderId="6" xfId="1" applyFont="1" applyFill="1" applyBorder="1" applyAlignment="1" applyProtection="1">
      <alignment horizontal="center" vertical="center" textRotation="90" wrapText="1"/>
    </xf>
    <xf numFmtId="1" fontId="11" fillId="0" borderId="2" xfId="1" applyNumberFormat="1" applyFont="1" applyFill="1" applyBorder="1" applyAlignment="1" applyProtection="1">
      <alignment horizontal="center" vertical="center" wrapText="1"/>
    </xf>
    <xf numFmtId="1" fontId="11" fillId="0" borderId="2" xfId="1" applyNumberFormat="1" applyFont="1" applyFill="1" applyBorder="1" applyAlignment="1" applyProtection="1">
      <alignment horizontal="justify" vertical="top" wrapText="1"/>
    </xf>
    <xf numFmtId="0" fontId="11" fillId="0" borderId="2" xfId="1" applyFont="1" applyFill="1" applyBorder="1" applyAlignment="1" applyProtection="1">
      <alignment horizontal="center" vertical="center" textRotation="90" wrapText="1"/>
    </xf>
    <xf numFmtId="1" fontId="11" fillId="0" borderId="2" xfId="1" applyNumberFormat="1" applyFont="1" applyFill="1" applyBorder="1" applyAlignment="1" applyProtection="1">
      <alignment horizontal="center" vertical="center" textRotation="90" wrapText="1"/>
    </xf>
    <xf numFmtId="0" fontId="11" fillId="0" borderId="2" xfId="0" applyFont="1" applyFill="1" applyBorder="1" applyAlignment="1" applyProtection="1">
      <alignment horizontal="center" vertical="center" wrapText="1"/>
    </xf>
    <xf numFmtId="0" fontId="11" fillId="0" borderId="2" xfId="1" applyFont="1" applyFill="1" applyBorder="1" applyAlignment="1" applyProtection="1">
      <alignment horizontal="justify" vertical="top" wrapText="1"/>
    </xf>
    <xf numFmtId="1" fontId="26" fillId="5" borderId="7" xfId="1" applyNumberFormat="1" applyFont="1" applyFill="1" applyBorder="1" applyAlignment="1" applyProtection="1">
      <alignment horizontal="center" vertical="center" textRotation="90" wrapText="1"/>
    </xf>
    <xf numFmtId="1" fontId="26" fillId="5" borderId="7" xfId="0" applyNumberFormat="1" applyFont="1" applyFill="1" applyBorder="1" applyAlignment="1" applyProtection="1">
      <alignment horizontal="center" textRotation="90" wrapText="1"/>
    </xf>
    <xf numFmtId="1" fontId="26" fillId="5" borderId="7" xfId="1" applyNumberFormat="1" applyFont="1" applyFill="1" applyBorder="1" applyAlignment="1" applyProtection="1">
      <alignment textRotation="90" wrapText="1"/>
    </xf>
    <xf numFmtId="1" fontId="26" fillId="5" borderId="7" xfId="1" applyNumberFormat="1" applyFont="1" applyFill="1" applyBorder="1" applyAlignment="1" applyProtection="1">
      <alignment horizontal="center" textRotation="90" wrapText="1"/>
    </xf>
    <xf numFmtId="0" fontId="27" fillId="5" borderId="7" xfId="0" applyFont="1" applyFill="1" applyBorder="1" applyAlignment="1" applyProtection="1">
      <alignment horizontal="center" vertical="center" textRotation="90" wrapText="1"/>
    </xf>
    <xf numFmtId="0" fontId="26" fillId="5" borderId="7" xfId="0" applyFont="1" applyFill="1" applyBorder="1" applyAlignment="1" applyProtection="1">
      <alignment horizontal="center" vertical="center" textRotation="90" wrapText="1"/>
    </xf>
    <xf numFmtId="0" fontId="26" fillId="5" borderId="7" xfId="1" applyFont="1" applyFill="1" applyBorder="1" applyAlignment="1" applyProtection="1">
      <alignment horizontal="center" vertical="center" wrapText="1"/>
    </xf>
    <xf numFmtId="0" fontId="26" fillId="5" borderId="9" xfId="1" applyFont="1" applyFill="1" applyBorder="1" applyAlignment="1" applyProtection="1">
      <alignment horizontal="center" vertical="center" wrapText="1"/>
    </xf>
    <xf numFmtId="1" fontId="11" fillId="0" borderId="2" xfId="1" applyNumberFormat="1" applyFont="1" applyFill="1" applyBorder="1" applyAlignment="1" applyProtection="1">
      <alignment horizontal="justify" vertical="center" wrapText="1"/>
    </xf>
    <xf numFmtId="1" fontId="11" fillId="0" borderId="2" xfId="1" applyNumberFormat="1" applyFont="1" applyFill="1" applyBorder="1" applyAlignment="1" applyProtection="1">
      <alignment vertical="center" wrapText="1"/>
    </xf>
    <xf numFmtId="0" fontId="11" fillId="0" borderId="2" xfId="1" applyFont="1" applyFill="1" applyBorder="1" applyAlignment="1" applyProtection="1">
      <alignment horizontal="center" vertical="center" wrapText="1"/>
    </xf>
    <xf numFmtId="0" fontId="11" fillId="2" borderId="2" xfId="1" applyFont="1" applyFill="1" applyBorder="1" applyAlignment="1" applyProtection="1">
      <alignment horizontal="left" vertical="top" wrapText="1"/>
    </xf>
    <xf numFmtId="1" fontId="11" fillId="4" borderId="10" xfId="0" applyNumberFormat="1" applyFont="1" applyFill="1" applyBorder="1" applyAlignment="1" applyProtection="1">
      <alignment horizontal="center" vertical="center" wrapText="1"/>
    </xf>
    <xf numFmtId="1" fontId="11" fillId="0" borderId="10" xfId="0" applyNumberFormat="1" applyFont="1" applyFill="1" applyBorder="1" applyAlignment="1" applyProtection="1">
      <alignment horizontal="center" vertical="center" wrapText="1"/>
    </xf>
    <xf numFmtId="1" fontId="11" fillId="4" borderId="10" xfId="1" applyNumberFormat="1" applyFont="1" applyFill="1" applyBorder="1" applyAlignment="1" applyProtection="1">
      <alignment horizontal="center" vertical="center" wrapText="1"/>
    </xf>
    <xf numFmtId="0" fontId="11" fillId="2" borderId="10" xfId="1" applyFont="1" applyFill="1" applyBorder="1" applyAlignment="1" applyProtection="1">
      <alignment horizontal="center" vertical="center" wrapText="1"/>
    </xf>
    <xf numFmtId="0" fontId="11" fillId="2" borderId="2" xfId="1" applyFont="1" applyFill="1" applyBorder="1" applyAlignment="1" applyProtection="1">
      <alignment horizontal="center" vertical="center"/>
    </xf>
    <xf numFmtId="0" fontId="11" fillId="2" borderId="2" xfId="1" applyFont="1" applyFill="1" applyBorder="1" applyProtection="1"/>
    <xf numFmtId="1" fontId="11" fillId="2" borderId="2" xfId="1" applyNumberFormat="1" applyFont="1" applyFill="1" applyBorder="1" applyAlignment="1" applyProtection="1">
      <alignment horizontal="center" vertical="center" wrapText="1"/>
    </xf>
    <xf numFmtId="1" fontId="11" fillId="0" borderId="10" xfId="1" applyNumberFormat="1" applyFont="1" applyFill="1" applyBorder="1" applyAlignment="1" applyProtection="1">
      <alignment horizontal="center" vertical="center" wrapText="1"/>
    </xf>
    <xf numFmtId="1" fontId="11" fillId="0" borderId="10" xfId="1" applyNumberFormat="1" applyFont="1" applyFill="1" applyBorder="1" applyAlignment="1" applyProtection="1">
      <alignment horizontal="justify" vertical="center" wrapText="1"/>
    </xf>
    <xf numFmtId="1" fontId="11" fillId="0" borderId="10" xfId="1" applyNumberFormat="1" applyFont="1" applyFill="1" applyBorder="1" applyAlignment="1" applyProtection="1">
      <alignment horizontal="justify" vertical="top" wrapText="1"/>
    </xf>
    <xf numFmtId="1" fontId="11" fillId="0" borderId="10" xfId="1" applyNumberFormat="1" applyFont="1" applyFill="1" applyBorder="1" applyAlignment="1" applyProtection="1">
      <alignment vertical="center" wrapText="1"/>
    </xf>
    <xf numFmtId="0" fontId="11" fillId="0" borderId="10" xfId="1" applyFont="1" applyFill="1" applyBorder="1" applyAlignment="1" applyProtection="1">
      <alignment horizontal="center" vertical="center" textRotation="90" wrapText="1"/>
    </xf>
    <xf numFmtId="0" fontId="11" fillId="0" borderId="10" xfId="0" applyFont="1" applyFill="1" applyBorder="1" applyAlignment="1" applyProtection="1">
      <alignment horizontal="center" vertical="center" wrapText="1"/>
    </xf>
    <xf numFmtId="0" fontId="11" fillId="0" borderId="10" xfId="1" applyFont="1" applyFill="1" applyBorder="1" applyAlignment="1" applyProtection="1">
      <alignment horizontal="justify" vertical="top" wrapText="1"/>
    </xf>
    <xf numFmtId="0" fontId="26" fillId="5" borderId="8" xfId="1" applyFont="1" applyFill="1" applyBorder="1" applyAlignment="1" applyProtection="1">
      <alignment horizontal="center" vertical="center" wrapText="1"/>
    </xf>
    <xf numFmtId="1" fontId="28" fillId="5" borderId="10" xfId="1" applyNumberFormat="1" applyFont="1" applyFill="1" applyBorder="1" applyAlignment="1" applyProtection="1">
      <alignment horizontal="center" vertical="center" wrapText="1"/>
    </xf>
    <xf numFmtId="1" fontId="26" fillId="5" borderId="7" xfId="1" applyNumberFormat="1" applyFont="1" applyFill="1" applyBorder="1" applyAlignment="1" applyProtection="1">
      <alignment horizontal="center" vertical="center" wrapText="1"/>
    </xf>
    <xf numFmtId="0" fontId="11" fillId="2" borderId="2" xfId="1" applyFont="1" applyFill="1" applyBorder="1" applyAlignment="1" applyProtection="1">
      <alignment horizontal="center" vertical="top" wrapText="1"/>
    </xf>
    <xf numFmtId="0" fontId="13" fillId="2" borderId="2" xfId="1" applyFont="1" applyFill="1" applyBorder="1" applyAlignment="1" applyProtection="1">
      <alignment horizontal="center" vertical="top" wrapText="1"/>
    </xf>
    <xf numFmtId="0" fontId="11" fillId="2" borderId="2" xfId="0" applyFont="1" applyFill="1" applyBorder="1" applyAlignment="1" applyProtection="1">
      <alignment horizontal="center" vertical="top" wrapText="1"/>
    </xf>
    <xf numFmtId="0" fontId="11" fillId="2" borderId="2" xfId="0" applyFont="1" applyFill="1" applyBorder="1" applyAlignment="1" applyProtection="1">
      <alignment horizontal="justify" vertical="top" wrapText="1"/>
    </xf>
    <xf numFmtId="1" fontId="11" fillId="3" borderId="2" xfId="0" applyNumberFormat="1" applyFont="1" applyFill="1" applyBorder="1" applyAlignment="1" applyProtection="1">
      <alignment horizontal="center" vertical="center" wrapText="1"/>
    </xf>
    <xf numFmtId="1" fontId="11" fillId="3" borderId="2" xfId="1"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xf>
    <xf numFmtId="0" fontId="13" fillId="2" borderId="2" xfId="1" applyFont="1" applyFill="1" applyBorder="1" applyAlignment="1" applyProtection="1">
      <alignment horizontal="justify" vertical="center" wrapText="1"/>
    </xf>
    <xf numFmtId="0" fontId="13" fillId="3" borderId="2" xfId="1" applyFont="1" applyFill="1" applyBorder="1" applyAlignment="1" applyProtection="1">
      <alignment horizontal="center" vertical="center" wrapText="1"/>
    </xf>
    <xf numFmtId="0" fontId="13" fillId="2" borderId="2" xfId="1" applyFont="1" applyFill="1" applyBorder="1" applyAlignment="1" applyProtection="1">
      <alignment horizontal="center" vertical="center" wrapText="1"/>
    </xf>
    <xf numFmtId="0" fontId="11" fillId="3" borderId="2" xfId="0" applyFont="1" applyFill="1" applyBorder="1" applyAlignment="1" applyProtection="1">
      <alignment horizontal="justify" vertical="top" wrapText="1"/>
    </xf>
    <xf numFmtId="0" fontId="13" fillId="3" borderId="2" xfId="1" applyFont="1" applyFill="1" applyBorder="1" applyAlignment="1" applyProtection="1">
      <alignment horizontal="center" vertical="top" wrapText="1"/>
    </xf>
    <xf numFmtId="0" fontId="13" fillId="3" borderId="2" xfId="1" applyFont="1" applyFill="1" applyBorder="1" applyAlignment="1" applyProtection="1">
      <alignment horizontal="justify" vertical="top" wrapText="1"/>
    </xf>
    <xf numFmtId="0" fontId="11" fillId="3" borderId="2" xfId="0" applyFont="1" applyFill="1" applyBorder="1" applyAlignment="1" applyProtection="1">
      <alignment horizontal="center" vertical="top" wrapText="1"/>
    </xf>
    <xf numFmtId="1" fontId="11" fillId="2" borderId="2" xfId="0"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0" borderId="2" xfId="0" applyFont="1" applyFill="1" applyBorder="1" applyAlignment="1" applyProtection="1">
      <alignment horizontal="justify" vertical="top" wrapText="1"/>
    </xf>
    <xf numFmtId="0" fontId="2" fillId="2" borderId="2" xfId="1" applyFont="1" applyFill="1" applyBorder="1" applyProtection="1"/>
    <xf numFmtId="0" fontId="13" fillId="3" borderId="2" xfId="1" applyFont="1" applyFill="1" applyBorder="1" applyAlignment="1" applyProtection="1">
      <alignment horizontal="center" vertical="center"/>
    </xf>
    <xf numFmtId="0" fontId="11" fillId="2" borderId="2" xfId="1" applyFont="1" applyFill="1" applyBorder="1" applyAlignment="1" applyProtection="1">
      <alignment horizontal="justify" vertical="top" wrapText="1"/>
    </xf>
    <xf numFmtId="1" fontId="11" fillId="3" borderId="10" xfId="0" applyNumberFormat="1"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3" fillId="3" borderId="10" xfId="1" applyFont="1" applyFill="1" applyBorder="1" applyAlignment="1" applyProtection="1">
      <alignment horizontal="center" vertical="center" wrapText="1"/>
    </xf>
    <xf numFmtId="0" fontId="11" fillId="2" borderId="2" xfId="0" applyFont="1" applyFill="1" applyBorder="1" applyAlignment="1" applyProtection="1">
      <alignment horizontal="justify" vertical="top"/>
    </xf>
    <xf numFmtId="0" fontId="11" fillId="2" borderId="4" xfId="1" applyFont="1" applyFill="1" applyBorder="1" applyAlignment="1" applyProtection="1">
      <alignment horizontal="center" vertical="center"/>
    </xf>
    <xf numFmtId="0" fontId="11" fillId="2" borderId="3"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2" borderId="2" xfId="1" applyFont="1" applyFill="1" applyBorder="1" applyAlignment="1" applyProtection="1">
      <alignment horizontal="left" vertical="center"/>
    </xf>
    <xf numFmtId="0" fontId="11" fillId="0" borderId="2" xfId="0" applyFont="1" applyFill="1" applyBorder="1" applyAlignment="1" applyProtection="1">
      <alignment horizontal="center" vertical="top" wrapText="1"/>
    </xf>
    <xf numFmtId="1" fontId="3" fillId="6" borderId="38" xfId="1" applyNumberFormat="1" applyFont="1" applyFill="1" applyBorder="1" applyAlignment="1" applyProtection="1">
      <alignment horizontal="center" vertical="center" textRotation="90" wrapText="1"/>
    </xf>
    <xf numFmtId="0" fontId="11" fillId="3" borderId="2" xfId="1" applyFont="1" applyFill="1" applyBorder="1" applyAlignment="1" applyProtection="1">
      <alignment horizontal="justify" vertical="top" wrapText="1"/>
    </xf>
    <xf numFmtId="0" fontId="26" fillId="5" borderId="8" xfId="1" applyFont="1" applyFill="1" applyBorder="1" applyAlignment="1" applyProtection="1">
      <alignment horizontal="center" vertical="center" wrapText="1"/>
    </xf>
    <xf numFmtId="1" fontId="28" fillId="5" borderId="10" xfId="1" applyNumberFormat="1" applyFont="1" applyFill="1" applyBorder="1" applyAlignment="1" applyProtection="1">
      <alignment horizontal="center" vertical="center" wrapText="1"/>
    </xf>
    <xf numFmtId="1" fontId="26" fillId="5" borderId="7" xfId="1" applyNumberFormat="1" applyFont="1" applyFill="1" applyBorder="1" applyAlignment="1" applyProtection="1">
      <alignment horizontal="center" vertical="center" wrapText="1"/>
    </xf>
    <xf numFmtId="0" fontId="11" fillId="2" borderId="43" xfId="1" applyFont="1" applyFill="1" applyBorder="1" applyAlignment="1" applyProtection="1">
      <alignment horizontal="center" vertical="center"/>
    </xf>
    <xf numFmtId="0" fontId="11" fillId="2" borderId="44"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1" fillId="2" borderId="45" xfId="1" applyFont="1" applyFill="1" applyBorder="1" applyAlignment="1" applyProtection="1">
      <alignment horizontal="center" vertical="center"/>
    </xf>
    <xf numFmtId="0" fontId="26" fillId="5" borderId="8" xfId="1" applyFont="1" applyFill="1" applyBorder="1" applyAlignment="1" applyProtection="1">
      <alignment horizontal="center" vertical="center" wrapText="1"/>
    </xf>
    <xf numFmtId="1" fontId="28" fillId="5" borderId="10" xfId="1" applyNumberFormat="1" applyFont="1" applyFill="1" applyBorder="1" applyAlignment="1" applyProtection="1">
      <alignment horizontal="center" vertical="center" wrapText="1"/>
    </xf>
    <xf numFmtId="1" fontId="26" fillId="5" borderId="7"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justify" vertical="top" wrapText="1"/>
    </xf>
    <xf numFmtId="0" fontId="13" fillId="0" borderId="2" xfId="1" applyFont="1" applyFill="1" applyBorder="1" applyAlignment="1" applyProtection="1">
      <alignment horizontal="center" vertical="top" wrapText="1"/>
    </xf>
    <xf numFmtId="0" fontId="11" fillId="2" borderId="48" xfId="1" applyFont="1" applyFill="1" applyBorder="1" applyAlignment="1" applyProtection="1">
      <alignment horizontal="center" vertical="center"/>
    </xf>
    <xf numFmtId="0" fontId="11" fillId="0" borderId="10" xfId="1" applyFont="1" applyFill="1" applyBorder="1" applyAlignment="1" applyProtection="1">
      <alignment horizontal="center" vertical="center" wrapText="1"/>
    </xf>
    <xf numFmtId="0" fontId="30" fillId="11" borderId="12" xfId="1" applyFont="1" applyFill="1" applyBorder="1" applyAlignment="1" applyProtection="1">
      <alignment horizontal="center" vertical="center" textRotation="90"/>
    </xf>
    <xf numFmtId="0" fontId="11" fillId="2" borderId="6" xfId="1" applyFont="1" applyFill="1" applyBorder="1" applyAlignment="1" applyProtection="1">
      <alignment horizontal="center" vertical="top" wrapText="1"/>
    </xf>
    <xf numFmtId="0" fontId="13" fillId="3" borderId="6" xfId="1" applyFont="1" applyFill="1" applyBorder="1" applyAlignment="1" applyProtection="1">
      <alignment horizontal="center" vertical="center" wrapText="1"/>
    </xf>
    <xf numFmtId="0" fontId="13" fillId="3" borderId="6" xfId="1" applyFont="1" applyFill="1" applyBorder="1" applyAlignment="1" applyProtection="1">
      <alignment horizontal="justify" vertical="top" wrapText="1"/>
    </xf>
    <xf numFmtId="0" fontId="11" fillId="3" borderId="6" xfId="0" applyFont="1" applyFill="1" applyBorder="1" applyAlignment="1" applyProtection="1">
      <alignment horizontal="justify" vertical="top" wrapText="1"/>
    </xf>
    <xf numFmtId="0" fontId="11" fillId="3" borderId="6" xfId="0" applyFont="1" applyFill="1" applyBorder="1" applyAlignment="1" applyProtection="1">
      <alignment horizontal="center" vertical="top" wrapText="1"/>
    </xf>
    <xf numFmtId="1" fontId="11" fillId="3" borderId="6" xfId="0" applyNumberFormat="1" applyFont="1" applyFill="1" applyBorder="1" applyAlignment="1" applyProtection="1">
      <alignment horizontal="center" vertical="center" wrapText="1"/>
    </xf>
    <xf numFmtId="1" fontId="11" fillId="4" borderId="6" xfId="0" applyNumberFormat="1" applyFont="1" applyFill="1" applyBorder="1" applyAlignment="1" applyProtection="1">
      <alignment horizontal="center" vertical="center" wrapText="1"/>
    </xf>
    <xf numFmtId="1" fontId="11" fillId="0" borderId="6" xfId="0" applyNumberFormat="1" applyFont="1" applyFill="1" applyBorder="1" applyAlignment="1" applyProtection="1">
      <alignment horizontal="center" vertical="center" wrapText="1"/>
    </xf>
    <xf numFmtId="0" fontId="11" fillId="2" borderId="6" xfId="1" applyFont="1" applyFill="1" applyBorder="1" applyAlignment="1" applyProtection="1">
      <alignment horizontal="center" vertical="center" wrapText="1"/>
    </xf>
    <xf numFmtId="1" fontId="11" fillId="4" borderId="6" xfId="1" applyNumberFormat="1" applyFont="1" applyFill="1" applyBorder="1" applyAlignment="1" applyProtection="1">
      <alignment horizontal="center" vertical="center" wrapText="1"/>
    </xf>
    <xf numFmtId="1" fontId="11" fillId="3" borderId="6" xfId="1" applyNumberFormat="1" applyFont="1" applyFill="1" applyBorder="1" applyAlignment="1" applyProtection="1">
      <alignment horizontal="center" vertical="center" wrapText="1"/>
    </xf>
    <xf numFmtId="0" fontId="11" fillId="3" borderId="6" xfId="0"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xf>
    <xf numFmtId="0" fontId="11" fillId="2" borderId="6"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11" fillId="2" borderId="47" xfId="1" applyFont="1" applyFill="1" applyBorder="1" applyAlignment="1" applyProtection="1">
      <alignment horizontal="center" vertical="top" wrapText="1"/>
    </xf>
    <xf numFmtId="0" fontId="13" fillId="2" borderId="47" xfId="1" applyFont="1" applyFill="1" applyBorder="1" applyAlignment="1" applyProtection="1">
      <alignment horizontal="center" vertical="top" wrapText="1"/>
    </xf>
    <xf numFmtId="0" fontId="11" fillId="0" borderId="47" xfId="0" applyFont="1" applyFill="1" applyBorder="1" applyAlignment="1" applyProtection="1">
      <alignment horizontal="justify" vertical="top" wrapText="1"/>
    </xf>
    <xf numFmtId="0" fontId="11" fillId="2" borderId="47" xfId="0" applyFont="1" applyFill="1" applyBorder="1" applyAlignment="1" applyProtection="1">
      <alignment horizontal="justify" vertical="top" wrapText="1"/>
    </xf>
    <xf numFmtId="0" fontId="11" fillId="2" borderId="47" xfId="0" applyFont="1" applyFill="1" applyBorder="1" applyAlignment="1" applyProtection="1">
      <alignment horizontal="center" vertical="top" wrapText="1"/>
    </xf>
    <xf numFmtId="0" fontId="11" fillId="3" borderId="47" xfId="0" applyFont="1" applyFill="1" applyBorder="1" applyAlignment="1" applyProtection="1">
      <alignment horizontal="justify" vertical="top" wrapText="1"/>
    </xf>
    <xf numFmtId="1" fontId="11" fillId="3" borderId="47" xfId="0" applyNumberFormat="1" applyFont="1" applyFill="1" applyBorder="1" applyAlignment="1" applyProtection="1">
      <alignment horizontal="center" vertical="center" wrapText="1"/>
    </xf>
    <xf numFmtId="1" fontId="11" fillId="4" borderId="47" xfId="0" applyNumberFormat="1" applyFont="1" applyFill="1" applyBorder="1" applyAlignment="1" applyProtection="1">
      <alignment horizontal="center" vertical="center" wrapText="1"/>
    </xf>
    <xf numFmtId="1" fontId="11" fillId="0" borderId="47" xfId="0" applyNumberFormat="1" applyFont="1" applyFill="1" applyBorder="1" applyAlignment="1" applyProtection="1">
      <alignment horizontal="center" vertical="center" wrapText="1"/>
    </xf>
    <xf numFmtId="0" fontId="11" fillId="2" borderId="47" xfId="1" applyFont="1" applyFill="1" applyBorder="1" applyAlignment="1" applyProtection="1">
      <alignment horizontal="center" vertical="center" wrapText="1"/>
    </xf>
    <xf numFmtId="1" fontId="11" fillId="4" borderId="47" xfId="1" applyNumberFormat="1" applyFont="1" applyFill="1" applyBorder="1" applyAlignment="1" applyProtection="1">
      <alignment horizontal="center" vertical="center" wrapText="1"/>
    </xf>
    <xf numFmtId="1" fontId="11" fillId="3" borderId="47" xfId="1" applyNumberFormat="1" applyFont="1" applyFill="1" applyBorder="1" applyAlignment="1" applyProtection="1">
      <alignment horizontal="center" vertical="center" wrapText="1"/>
    </xf>
    <xf numFmtId="0" fontId="11" fillId="3" borderId="47" xfId="0" applyFont="1" applyFill="1" applyBorder="1" applyAlignment="1" applyProtection="1">
      <alignment horizontal="center" vertical="center" wrapText="1"/>
    </xf>
    <xf numFmtId="0" fontId="13" fillId="2" borderId="47" xfId="1" applyFont="1" applyFill="1" applyBorder="1" applyAlignment="1" applyProtection="1">
      <alignment horizontal="center" vertical="center"/>
    </xf>
    <xf numFmtId="0" fontId="11" fillId="2" borderId="47" xfId="1" applyFont="1" applyFill="1" applyBorder="1" applyAlignment="1" applyProtection="1">
      <alignment horizontal="center" vertical="center"/>
    </xf>
    <xf numFmtId="0" fontId="13" fillId="2" borderId="47" xfId="1" applyFont="1" applyFill="1" applyBorder="1" applyAlignment="1" applyProtection="1">
      <alignment horizontal="center" vertical="center" wrapText="1"/>
    </xf>
    <xf numFmtId="0" fontId="13" fillId="3" borderId="47" xfId="1" applyFont="1" applyFill="1" applyBorder="1" applyAlignment="1" applyProtection="1">
      <alignment horizontal="center" vertical="center" wrapText="1"/>
    </xf>
    <xf numFmtId="0" fontId="11" fillId="2" borderId="44" xfId="0" applyFont="1" applyFill="1" applyBorder="1" applyAlignment="1" applyProtection="1">
      <alignment horizontal="center" vertical="center" wrapText="1"/>
    </xf>
    <xf numFmtId="0" fontId="13" fillId="3" borderId="47" xfId="1" applyFont="1" applyFill="1" applyBorder="1" applyAlignment="1" applyProtection="1">
      <alignment horizontal="center" vertical="top" wrapText="1"/>
    </xf>
    <xf numFmtId="0" fontId="13" fillId="0" borderId="47" xfId="1" applyFont="1" applyFill="1" applyBorder="1" applyAlignment="1" applyProtection="1">
      <alignment horizontal="justify" vertical="top" wrapText="1"/>
    </xf>
    <xf numFmtId="0" fontId="13" fillId="3" borderId="47" xfId="1" applyFont="1" applyFill="1" applyBorder="1" applyAlignment="1" applyProtection="1">
      <alignment horizontal="justify" vertical="top" wrapText="1"/>
    </xf>
    <xf numFmtId="0" fontId="11" fillId="3" borderId="47" xfId="0" applyFont="1" applyFill="1" applyBorder="1" applyAlignment="1" applyProtection="1">
      <alignment horizontal="center" vertical="top" wrapText="1"/>
    </xf>
    <xf numFmtId="1" fontId="30" fillId="12" borderId="15" xfId="1" applyNumberFormat="1" applyFont="1" applyFill="1" applyBorder="1" applyAlignment="1" applyProtection="1">
      <alignment horizontal="center" vertical="center" textRotation="90" wrapText="1"/>
    </xf>
    <xf numFmtId="0" fontId="26" fillId="5" borderId="8" xfId="1" applyFont="1" applyFill="1" applyBorder="1" applyAlignment="1" applyProtection="1">
      <alignment horizontal="center" vertical="center" wrapText="1"/>
    </xf>
    <xf numFmtId="1" fontId="28" fillId="5" borderId="10" xfId="1" applyNumberFormat="1" applyFont="1" applyFill="1" applyBorder="1" applyAlignment="1" applyProtection="1">
      <alignment horizontal="center" vertical="center" wrapText="1"/>
    </xf>
    <xf numFmtId="1" fontId="26" fillId="5" borderId="7" xfId="1" applyNumberFormat="1" applyFont="1" applyFill="1" applyBorder="1" applyAlignment="1" applyProtection="1">
      <alignment horizontal="center" vertical="center" wrapText="1"/>
    </xf>
    <xf numFmtId="1" fontId="11" fillId="0" borderId="2" xfId="1" applyNumberFormat="1" applyFont="1" applyFill="1" applyBorder="1" applyAlignment="1" applyProtection="1">
      <alignment horizontal="center" vertical="top" wrapText="1"/>
    </xf>
    <xf numFmtId="0" fontId="11" fillId="0" borderId="3" xfId="1" applyFont="1" applyFill="1" applyBorder="1" applyAlignment="1" applyProtection="1">
      <alignment horizontal="center" vertical="center" wrapText="1"/>
    </xf>
    <xf numFmtId="1" fontId="11" fillId="0" borderId="47" xfId="1" applyNumberFormat="1" applyFont="1" applyFill="1" applyBorder="1" applyAlignment="1" applyProtection="1">
      <alignment horizontal="justify" vertical="top" wrapText="1"/>
    </xf>
    <xf numFmtId="1" fontId="11" fillId="0" borderId="47" xfId="1" applyNumberFormat="1" applyFont="1" applyFill="1" applyBorder="1" applyAlignment="1" applyProtection="1">
      <alignment horizontal="center" vertical="top" wrapText="1"/>
    </xf>
    <xf numFmtId="1" fontId="11" fillId="0" borderId="47" xfId="1" applyNumberFormat="1" applyFont="1" applyFill="1" applyBorder="1" applyAlignment="1" applyProtection="1">
      <alignment vertical="center" wrapText="1"/>
    </xf>
    <xf numFmtId="1" fontId="11" fillId="0" borderId="47" xfId="1" applyNumberFormat="1" applyFont="1" applyFill="1" applyBorder="1" applyAlignment="1" applyProtection="1">
      <alignment horizontal="center" vertical="center" wrapText="1"/>
    </xf>
    <xf numFmtId="0" fontId="11" fillId="0" borderId="47" xfId="1" applyFont="1" applyFill="1" applyBorder="1" applyAlignment="1" applyProtection="1">
      <alignment horizontal="center" vertical="center" wrapText="1"/>
    </xf>
    <xf numFmtId="0" fontId="11" fillId="0" borderId="47" xfId="0" applyFont="1" applyFill="1" applyBorder="1" applyAlignment="1" applyProtection="1">
      <alignment horizontal="center" vertical="center" wrapText="1"/>
    </xf>
    <xf numFmtId="0" fontId="11" fillId="0" borderId="47" xfId="1" applyFont="1" applyFill="1" applyBorder="1" applyAlignment="1" applyProtection="1">
      <alignment horizontal="justify" vertical="top" wrapText="1"/>
    </xf>
    <xf numFmtId="0" fontId="11" fillId="0" borderId="44" xfId="1" applyFont="1" applyFill="1" applyBorder="1" applyAlignment="1" applyProtection="1">
      <alignment horizontal="center" vertical="center" wrapText="1"/>
    </xf>
    <xf numFmtId="1" fontId="30" fillId="12" borderId="41" xfId="1" applyNumberFormat="1" applyFont="1" applyFill="1" applyBorder="1" applyAlignment="1" applyProtection="1">
      <alignment horizontal="center" vertical="center" textRotation="90" wrapText="1"/>
    </xf>
    <xf numFmtId="0" fontId="11" fillId="2" borderId="2" xfId="1" applyFont="1" applyFill="1" applyBorder="1" applyAlignment="1" applyProtection="1">
      <alignment horizontal="center" vertical="top" wrapText="1"/>
      <protection locked="0"/>
    </xf>
    <xf numFmtId="0" fontId="13" fillId="2" borderId="2" xfId="1" applyFont="1" applyFill="1" applyBorder="1" applyAlignment="1" applyProtection="1">
      <alignment horizontal="center" vertical="top" wrapText="1"/>
      <protection locked="0"/>
    </xf>
    <xf numFmtId="0" fontId="11" fillId="2" borderId="2" xfId="0" applyFont="1" applyFill="1" applyBorder="1" applyAlignment="1" applyProtection="1">
      <alignment horizontal="justify" vertical="top" wrapText="1"/>
      <protection locked="0"/>
    </xf>
    <xf numFmtId="0" fontId="11" fillId="2" borderId="2" xfId="0" applyFont="1" applyFill="1" applyBorder="1" applyAlignment="1" applyProtection="1">
      <alignment horizontal="center" vertical="top" wrapText="1"/>
      <protection locked="0"/>
    </xf>
    <xf numFmtId="1" fontId="11" fillId="3" borderId="2" xfId="0" applyNumberFormat="1" applyFont="1" applyFill="1" applyBorder="1" applyAlignment="1" applyProtection="1">
      <alignment horizontal="center" vertical="center" wrapText="1"/>
      <protection locked="0"/>
    </xf>
    <xf numFmtId="0" fontId="11" fillId="2" borderId="2" xfId="1" applyFont="1" applyFill="1" applyBorder="1" applyAlignment="1" applyProtection="1">
      <alignment horizontal="center" vertical="center" wrapText="1"/>
      <protection locked="0"/>
    </xf>
    <xf numFmtId="1" fontId="11" fillId="3" borderId="2" xfId="1" applyNumberFormat="1"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11" fillId="2" borderId="2"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wrapText="1"/>
      <protection locked="0"/>
    </xf>
    <xf numFmtId="0" fontId="13" fillId="3" borderId="2" xfId="1" applyFont="1" applyFill="1" applyBorder="1" applyAlignment="1" applyProtection="1">
      <alignment horizontal="center" vertical="center" wrapText="1"/>
      <protection locked="0"/>
    </xf>
    <xf numFmtId="0" fontId="12" fillId="7" borderId="15" xfId="1" applyFont="1" applyFill="1" applyBorder="1" applyAlignment="1" applyProtection="1">
      <alignment horizontal="center" vertical="center" textRotation="90" wrapText="1"/>
    </xf>
    <xf numFmtId="0" fontId="12" fillId="7" borderId="41" xfId="1" applyFont="1" applyFill="1" applyBorder="1" applyAlignment="1" applyProtection="1">
      <alignment horizontal="center" vertical="center" textRotation="90" wrapText="1"/>
    </xf>
    <xf numFmtId="0" fontId="0" fillId="0" borderId="42" xfId="0" applyBorder="1" applyAlignment="1">
      <alignment horizontal="center" vertical="center" textRotation="90" wrapText="1"/>
    </xf>
    <xf numFmtId="0" fontId="0" fillId="0" borderId="40" xfId="0" applyBorder="1" applyAlignment="1">
      <alignment horizontal="center" vertical="center" textRotation="90" wrapText="1"/>
    </xf>
    <xf numFmtId="0" fontId="3" fillId="2" borderId="16" xfId="1" applyFont="1" applyFill="1" applyBorder="1" applyAlignment="1" applyProtection="1">
      <alignment horizontal="center"/>
    </xf>
    <xf numFmtId="0" fontId="3" fillId="2" borderId="17" xfId="1" applyFont="1" applyFill="1" applyBorder="1" applyAlignment="1" applyProtection="1">
      <alignment horizontal="center"/>
    </xf>
    <xf numFmtId="0" fontId="3" fillId="2" borderId="18" xfId="1" applyFont="1" applyFill="1" applyBorder="1" applyAlignment="1" applyProtection="1">
      <alignment horizontal="center"/>
    </xf>
    <xf numFmtId="0" fontId="3" fillId="2" borderId="0" xfId="1" applyFont="1" applyFill="1" applyBorder="1" applyAlignment="1" applyProtection="1">
      <alignment horizontal="center"/>
    </xf>
    <xf numFmtId="0" fontId="3" fillId="2" borderId="19" xfId="1" applyFont="1" applyFill="1" applyBorder="1" applyAlignment="1" applyProtection="1">
      <alignment horizontal="center"/>
    </xf>
    <xf numFmtId="0" fontId="3" fillId="2" borderId="20" xfId="1" applyFont="1" applyFill="1" applyBorder="1" applyAlignment="1" applyProtection="1">
      <alignment horizontal="center"/>
    </xf>
    <xf numFmtId="0" fontId="12" fillId="7" borderId="42" xfId="1" applyFont="1" applyFill="1" applyBorder="1" applyAlignment="1" applyProtection="1">
      <alignment horizontal="center" vertical="center" textRotation="90" wrapText="1"/>
    </xf>
    <xf numFmtId="0" fontId="2" fillId="8" borderId="5" xfId="1" applyFont="1" applyFill="1" applyBorder="1" applyAlignment="1" applyProtection="1">
      <alignment horizontal="center"/>
    </xf>
    <xf numFmtId="0" fontId="2" fillId="8" borderId="4" xfId="1" applyFont="1" applyFill="1" applyBorder="1" applyAlignment="1" applyProtection="1">
      <alignment horizontal="center"/>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21" xfId="1" applyFont="1" applyFill="1" applyBorder="1" applyAlignment="1" applyProtection="1">
      <alignment horizontal="center" vertical="center"/>
    </xf>
    <xf numFmtId="0" fontId="4" fillId="2" borderId="0" xfId="1" applyFont="1" applyFill="1" applyBorder="1" applyAlignment="1" applyProtection="1">
      <alignment horizontal="center" vertical="center" wrapText="1"/>
    </xf>
    <xf numFmtId="1" fontId="28" fillId="5" borderId="22" xfId="1" applyNumberFormat="1" applyFont="1" applyFill="1" applyBorder="1" applyAlignment="1" applyProtection="1">
      <alignment horizontal="center" vertical="center" wrapText="1"/>
    </xf>
    <xf numFmtId="1" fontId="28" fillId="5" borderId="23" xfId="1" applyNumberFormat="1" applyFont="1" applyFill="1" applyBorder="1" applyAlignment="1" applyProtection="1">
      <alignment horizontal="center" vertical="center" wrapText="1"/>
    </xf>
    <xf numFmtId="1" fontId="28" fillId="5" borderId="24" xfId="1" applyNumberFormat="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1" fontId="28" fillId="5" borderId="5" xfId="1" applyNumberFormat="1" applyFont="1" applyFill="1" applyBorder="1" applyAlignment="1" applyProtection="1">
      <alignment horizontal="center" vertical="center" wrapText="1"/>
    </xf>
    <xf numFmtId="0" fontId="26" fillId="9" borderId="17" xfId="1" applyFont="1" applyFill="1" applyBorder="1" applyAlignment="1" applyProtection="1">
      <alignment horizontal="center" vertical="center" wrapText="1"/>
    </xf>
    <xf numFmtId="0" fontId="26" fillId="9" borderId="25" xfId="1" applyFont="1" applyFill="1" applyBorder="1" applyAlignment="1" applyProtection="1">
      <alignment horizontal="center" vertical="center" wrapText="1"/>
    </xf>
    <xf numFmtId="0" fontId="26" fillId="9" borderId="26" xfId="1" applyFont="1" applyFill="1" applyBorder="1" applyAlignment="1" applyProtection="1">
      <alignment horizontal="center" vertical="center" wrapText="1"/>
    </xf>
    <xf numFmtId="0" fontId="26" fillId="9" borderId="0" xfId="1" applyFont="1" applyFill="1" applyBorder="1" applyAlignment="1" applyProtection="1">
      <alignment horizontal="center" vertical="center" wrapText="1"/>
    </xf>
    <xf numFmtId="0" fontId="26" fillId="9" borderId="27" xfId="1" applyFont="1" applyFill="1" applyBorder="1" applyAlignment="1" applyProtection="1">
      <alignment horizontal="center" vertical="center" wrapText="1"/>
    </xf>
    <xf numFmtId="1" fontId="28" fillId="5" borderId="15" xfId="1" applyNumberFormat="1" applyFont="1" applyFill="1" applyBorder="1" applyAlignment="1" applyProtection="1">
      <alignment horizontal="center" vertical="center" wrapText="1"/>
    </xf>
    <xf numFmtId="1" fontId="28" fillId="5" borderId="28" xfId="1" applyNumberFormat="1" applyFont="1" applyFill="1" applyBorder="1" applyAlignment="1" applyProtection="1">
      <alignment horizontal="center" vertical="center" wrapText="1"/>
    </xf>
    <xf numFmtId="1" fontId="28" fillId="5" borderId="29" xfId="1" applyNumberFormat="1" applyFont="1" applyFill="1" applyBorder="1" applyAlignment="1" applyProtection="1">
      <alignment horizontal="center" vertical="center" wrapText="1"/>
    </xf>
    <xf numFmtId="0" fontId="26" fillId="5" borderId="8" xfId="1" applyFont="1" applyFill="1" applyBorder="1" applyAlignment="1" applyProtection="1">
      <alignment horizontal="center" vertical="center" wrapText="1"/>
    </xf>
    <xf numFmtId="1" fontId="28" fillId="5" borderId="2" xfId="1" applyNumberFormat="1" applyFont="1" applyFill="1" applyBorder="1" applyAlignment="1" applyProtection="1">
      <alignment horizontal="center" vertical="center" wrapText="1"/>
    </xf>
    <xf numFmtId="1" fontId="8" fillId="2" borderId="10" xfId="1" applyNumberFormat="1" applyFont="1" applyFill="1" applyBorder="1" applyAlignment="1" applyProtection="1">
      <alignment horizontal="center" vertical="center" wrapText="1"/>
    </xf>
    <xf numFmtId="1" fontId="8" fillId="2" borderId="21" xfId="1" applyNumberFormat="1" applyFont="1" applyFill="1" applyBorder="1" applyAlignment="1" applyProtection="1">
      <alignment horizontal="center" vertical="center" wrapText="1"/>
    </xf>
    <xf numFmtId="1" fontId="28" fillId="5" borderId="13" xfId="1" applyNumberFormat="1" applyFont="1" applyFill="1" applyBorder="1" applyAlignment="1" applyProtection="1">
      <alignment horizontal="center" vertical="center" wrapText="1"/>
    </xf>
    <xf numFmtId="1" fontId="28" fillId="5" borderId="10" xfId="1" applyNumberFormat="1" applyFont="1" applyFill="1" applyBorder="1" applyAlignment="1" applyProtection="1">
      <alignment horizontal="center" vertical="center" wrapText="1"/>
    </xf>
    <xf numFmtId="1" fontId="28" fillId="5" borderId="14" xfId="1" applyNumberFormat="1" applyFont="1" applyFill="1" applyBorder="1" applyAlignment="1" applyProtection="1">
      <alignment horizontal="center" vertical="center" wrapText="1"/>
    </xf>
    <xf numFmtId="17" fontId="7" fillId="2" borderId="10" xfId="1" applyNumberFormat="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26" fillId="5" borderId="34" xfId="1" applyFont="1" applyFill="1" applyBorder="1" applyAlignment="1" applyProtection="1">
      <alignment horizontal="center" vertical="center" wrapText="1"/>
    </xf>
    <xf numFmtId="1" fontId="26" fillId="5" borderId="8" xfId="1" applyNumberFormat="1" applyFont="1" applyFill="1" applyBorder="1" applyAlignment="1" applyProtection="1">
      <alignment horizontal="center" vertical="center" wrapText="1"/>
    </xf>
    <xf numFmtId="1" fontId="26" fillId="5" borderId="7" xfId="1" applyNumberFormat="1" applyFont="1" applyFill="1" applyBorder="1" applyAlignment="1" applyProtection="1">
      <alignment horizontal="center" vertical="center" wrapText="1"/>
    </xf>
    <xf numFmtId="1" fontId="28" fillId="5" borderId="12" xfId="1" applyNumberFormat="1" applyFont="1" applyFill="1" applyBorder="1" applyAlignment="1" applyProtection="1">
      <alignment horizontal="center" vertical="center" wrapText="1"/>
    </xf>
    <xf numFmtId="1" fontId="26" fillId="5" borderId="32" xfId="1" applyNumberFormat="1" applyFont="1" applyFill="1" applyBorder="1" applyAlignment="1" applyProtection="1">
      <alignment horizontal="center" vertical="center" textRotation="90" wrapText="1"/>
    </xf>
    <xf numFmtId="1" fontId="26" fillId="5" borderId="33" xfId="1" applyNumberFormat="1" applyFont="1" applyFill="1" applyBorder="1" applyAlignment="1" applyProtection="1">
      <alignment horizontal="center" vertical="center" textRotation="90" wrapText="1"/>
    </xf>
    <xf numFmtId="1" fontId="26" fillId="5" borderId="30" xfId="1" applyNumberFormat="1" applyFont="1" applyFill="1" applyBorder="1" applyAlignment="1" applyProtection="1">
      <alignment horizontal="center" vertical="center" textRotation="90" wrapText="1"/>
    </xf>
    <xf numFmtId="1" fontId="26" fillId="5" borderId="31" xfId="1" applyNumberFormat="1" applyFont="1" applyFill="1" applyBorder="1" applyAlignment="1" applyProtection="1">
      <alignment horizontal="center" vertical="center" textRotation="90" wrapText="1"/>
    </xf>
    <xf numFmtId="0" fontId="3" fillId="2" borderId="5" xfId="1" applyFont="1" applyFill="1" applyBorder="1" applyAlignment="1" applyProtection="1">
      <alignment horizontal="center" vertical="center" wrapText="1"/>
    </xf>
    <xf numFmtId="0" fontId="24" fillId="2" borderId="5" xfId="1" applyFont="1" applyFill="1" applyBorder="1" applyAlignment="1" applyProtection="1">
      <alignment horizontal="center" vertical="center" wrapText="1"/>
    </xf>
    <xf numFmtId="0" fontId="26" fillId="9" borderId="35" xfId="1" applyFont="1" applyFill="1" applyBorder="1" applyAlignment="1" applyProtection="1">
      <alignment horizontal="center" vertical="center" wrapText="1"/>
    </xf>
    <xf numFmtId="0" fontId="26" fillId="9" borderId="36" xfId="1" applyFont="1" applyFill="1" applyBorder="1" applyAlignment="1" applyProtection="1">
      <alignment horizontal="center" vertical="center" wrapText="1"/>
    </xf>
    <xf numFmtId="0" fontId="26" fillId="9" borderId="37" xfId="1" applyFont="1" applyFill="1" applyBorder="1" applyAlignment="1" applyProtection="1">
      <alignment horizontal="center" vertical="center" wrapText="1"/>
    </xf>
    <xf numFmtId="0" fontId="12" fillId="7" borderId="6" xfId="1" applyFont="1" applyFill="1" applyBorder="1" applyAlignment="1" applyProtection="1">
      <alignment horizontal="center" vertical="center" textRotation="90" wrapText="1"/>
    </xf>
    <xf numFmtId="0" fontId="0" fillId="0" borderId="46" xfId="0" applyBorder="1" applyAlignment="1">
      <alignment horizontal="center" vertical="center" textRotation="90" wrapText="1"/>
    </xf>
    <xf numFmtId="0" fontId="0" fillId="0" borderId="47" xfId="0" applyBorder="1" applyAlignment="1">
      <alignment horizontal="center" vertical="center" textRotation="90" wrapText="1"/>
    </xf>
    <xf numFmtId="0" fontId="12" fillId="7" borderId="11" xfId="1" applyFont="1" applyFill="1" applyBorder="1" applyAlignment="1" applyProtection="1">
      <alignment horizontal="center" vertical="center" textRotation="90" wrapText="1"/>
    </xf>
    <xf numFmtId="0" fontId="0" fillId="0" borderId="38" xfId="0" applyBorder="1" applyAlignment="1">
      <alignment horizontal="center" vertical="center" textRotation="90" wrapText="1"/>
    </xf>
    <xf numFmtId="0" fontId="0" fillId="0" borderId="39" xfId="0" applyBorder="1" applyAlignment="1">
      <alignment horizontal="center" vertical="center" textRotation="90" wrapText="1"/>
    </xf>
    <xf numFmtId="1" fontId="3" fillId="10" borderId="41" xfId="1" applyNumberFormat="1" applyFont="1" applyFill="1" applyBorder="1" applyAlignment="1" applyProtection="1">
      <alignment horizontal="center" vertical="center" textRotation="90" wrapText="1"/>
    </xf>
    <xf numFmtId="1" fontId="3" fillId="10" borderId="11" xfId="1" applyNumberFormat="1" applyFont="1" applyFill="1" applyBorder="1" applyAlignment="1" applyProtection="1">
      <alignment horizontal="center" vertical="center" textRotation="90" wrapText="1"/>
    </xf>
    <xf numFmtId="1" fontId="3" fillId="10" borderId="38" xfId="1" applyNumberFormat="1" applyFont="1" applyFill="1" applyBorder="1" applyAlignment="1" applyProtection="1">
      <alignment horizontal="center" vertical="center" textRotation="90" wrapText="1"/>
    </xf>
    <xf numFmtId="1" fontId="3" fillId="10" borderId="39" xfId="1" applyNumberFormat="1" applyFont="1" applyFill="1" applyBorder="1" applyAlignment="1" applyProtection="1">
      <alignment horizontal="center" vertical="center" textRotation="90" wrapText="1"/>
    </xf>
    <xf numFmtId="0" fontId="3" fillId="2" borderId="10" xfId="1" applyFont="1" applyFill="1" applyBorder="1" applyAlignment="1" applyProtection="1">
      <alignment horizontal="center" vertical="center" wrapText="1"/>
    </xf>
    <xf numFmtId="0" fontId="3" fillId="2" borderId="29" xfId="1" applyFont="1" applyFill="1" applyBorder="1" applyAlignment="1" applyProtection="1">
      <alignment horizontal="justify" vertical="top" wrapText="1"/>
    </xf>
    <xf numFmtId="0" fontId="3" fillId="2" borderId="49" xfId="1" applyFont="1" applyFill="1" applyBorder="1" applyAlignment="1" applyProtection="1">
      <alignment horizontal="justify" vertical="top" wrapText="1"/>
    </xf>
    <xf numFmtId="0" fontId="3" fillId="2" borderId="28" xfId="1" applyFont="1" applyFill="1" applyBorder="1" applyAlignment="1" applyProtection="1">
      <alignment horizontal="justify" vertical="top" wrapText="1"/>
    </xf>
    <xf numFmtId="1" fontId="30" fillId="12" borderId="41" xfId="1" applyNumberFormat="1" applyFont="1" applyFill="1" applyBorder="1" applyAlignment="1" applyProtection="1">
      <alignment horizontal="center" vertical="center" textRotation="90" wrapText="1"/>
    </xf>
    <xf numFmtId="0" fontId="12" fillId="12" borderId="41" xfId="0" applyFont="1" applyFill="1" applyBorder="1" applyAlignment="1">
      <alignment horizontal="center" vertical="center" textRotation="90" wrapText="1"/>
    </xf>
    <xf numFmtId="0" fontId="0" fillId="12" borderId="42" xfId="0" applyFill="1" applyBorder="1" applyAlignment="1">
      <alignment horizontal="center" vertical="center" textRotation="90" wrapText="1"/>
    </xf>
    <xf numFmtId="0" fontId="0" fillId="12" borderId="40" xfId="0" applyFill="1" applyBorder="1" applyAlignment="1">
      <alignment horizontal="center" vertical="center" textRotation="90" wrapText="1"/>
    </xf>
  </cellXfs>
  <cellStyles count="5">
    <cellStyle name="Normal" xfId="0" builtinId="0"/>
    <cellStyle name="Normal 2" xfId="1"/>
    <cellStyle name="Normal 3" xfId="4"/>
    <cellStyle name="Normal 4" xfId="2"/>
    <cellStyle name="Normal 5" xfId="3"/>
  </cellStyles>
  <dxfs count="616">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ill>
        <patternFill>
          <bgColor rgb="FFFF0000"/>
        </patternFill>
      </fill>
    </dxf>
    <dxf>
      <fill>
        <patternFill>
          <bgColor rgb="FFFFC000"/>
        </patternFill>
      </fill>
    </dxf>
    <dxf>
      <fill>
        <patternFill>
          <bgColor rgb="FFFFFF00"/>
        </patternFill>
      </fill>
    </dxf>
    <dxf>
      <fill>
        <patternFill>
          <bgColor rgb="FF00FF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
      <font>
        <b val="0"/>
        <condense val="0"/>
        <extend val="0"/>
        <sz val="11"/>
        <color indexed="8"/>
      </font>
      <fill>
        <patternFill patternType="solid">
          <fgColor indexed="51"/>
          <bgColor indexed="52"/>
        </patternFill>
      </fill>
    </dxf>
    <dxf>
      <font>
        <b val="0"/>
        <condense val="0"/>
        <extend val="0"/>
        <sz val="11"/>
        <color indexed="8"/>
      </font>
      <fill>
        <patternFill patternType="solid">
          <fgColor indexed="34"/>
          <bgColor indexed="13"/>
        </patternFill>
      </fill>
    </dxf>
    <dxf>
      <font>
        <b val="0"/>
        <condense val="0"/>
        <extend val="0"/>
        <sz val="11"/>
        <color indexed="8"/>
      </font>
      <fill>
        <patternFill patternType="solid">
          <fgColor indexed="49"/>
          <bgColor indexed="11"/>
        </patternFill>
      </fill>
    </dxf>
    <dxf>
      <fill>
        <patternFill>
          <bgColor rgb="FFFF0000"/>
        </patternFill>
      </fill>
    </dxf>
    <dxf>
      <fill>
        <patternFill>
          <bgColor rgb="FF66FF33"/>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66FF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1</xdr:col>
      <xdr:colOff>238125</xdr:colOff>
      <xdr:row>3</xdr:row>
      <xdr:rowOff>152400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8001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1762125</xdr:colOff>
      <xdr:row>0</xdr:row>
      <xdr:rowOff>85725</xdr:rowOff>
    </xdr:from>
    <xdr:to>
      <xdr:col>4</xdr:col>
      <xdr:colOff>685800</xdr:colOff>
      <xdr:row>3</xdr:row>
      <xdr:rowOff>114300</xdr:rowOff>
    </xdr:to>
    <xdr:pic>
      <xdr:nvPicPr>
        <xdr:cNvPr id="3" name="27 Imagen"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85725"/>
          <a:ext cx="971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07%20Herramienta%20seguimiento\Consolidar\PQ.FR004.01%20seguimiento%20actividad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minio\RUNT\05%20Gerencia%20Tecnica\05%20Integrador\07%20Calidad%20y%20Pruebas\01%20Calidad\02%20Control%20y%20Seguimiento\07%20Herramienta%20seguimiento\SWA\Seguimiento%20actividades%20SW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solidado"/>
      <sheetName val="Informe"/>
      <sheetName val="Bitacora"/>
      <sheetName val="Act_comité"/>
      <sheetName val="Listas"/>
      <sheetName val="Tabla1"/>
    </sheetNames>
    <sheetDataSet>
      <sheetData sheetId="0" refreshError="1"/>
      <sheetData sheetId="1"/>
      <sheetData sheetId="2" refreshError="1"/>
      <sheetData sheetId="3" refreshError="1"/>
      <sheetData sheetId="4" refreshError="1"/>
      <sheetData sheetId="5">
        <row r="2">
          <cell r="F2" t="str">
            <v>Interna</v>
          </cell>
          <cell r="G2" t="str">
            <v>Programada</v>
          </cell>
          <cell r="H2" t="str">
            <v>En revisión Interna</v>
          </cell>
        </row>
        <row r="3">
          <cell r="F3" t="str">
            <v>MT</v>
          </cell>
          <cell r="G3" t="str">
            <v>Ejecutada</v>
          </cell>
          <cell r="H3" t="str">
            <v>En revisión MT</v>
          </cell>
        </row>
        <row r="4">
          <cell r="F4" t="str">
            <v>OT</v>
          </cell>
          <cell r="G4" t="str">
            <v>Aplazada</v>
          </cell>
          <cell r="H4" t="str">
            <v>Firmada</v>
          </cell>
        </row>
        <row r="5">
          <cell r="F5" t="str">
            <v>Otro Actor</v>
          </cell>
          <cell r="H5" t="str">
            <v>En revisión Interventoría</v>
          </cell>
        </row>
        <row r="6">
          <cell r="F6" t="str">
            <v>DT</v>
          </cell>
        </row>
        <row r="7">
          <cell r="F7" t="str">
            <v>Proveedor</v>
          </cell>
        </row>
        <row r="8">
          <cell r="F8" t="str">
            <v>Interventoria</v>
          </cell>
        </row>
        <row r="9">
          <cell r="F9" t="str">
            <v>HSH</v>
          </cell>
        </row>
        <row r="10">
          <cell r="F10" t="str">
            <v>Externa</v>
          </cell>
        </row>
        <row r="11">
          <cell r="F11" t="str">
            <v>-</v>
          </cell>
        </row>
        <row r="12">
          <cell r="F12" t="str">
            <v>-</v>
          </cell>
        </row>
        <row r="13">
          <cell r="F13" t="str">
            <v>-</v>
          </cell>
        </row>
        <row r="14">
          <cell r="F14" t="str">
            <v>-</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A"/>
      <sheetName val="Listas"/>
    </sheetNames>
    <sheetDataSet>
      <sheetData sheetId="0" refreshError="1"/>
      <sheetData sheetId="1">
        <row r="2">
          <cell r="J2">
            <v>0</v>
          </cell>
        </row>
        <row r="3">
          <cell r="J3">
            <v>0.5</v>
          </cell>
        </row>
        <row r="4">
          <cell r="J4">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27"/>
  <sheetViews>
    <sheetView topLeftCell="A4" zoomScale="85" zoomScaleNormal="85" workbookViewId="0">
      <selection activeCell="D8" sqref="D8:I8"/>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8" width="15.7109375" style="1" customWidth="1"/>
    <col min="9" max="9" width="18.4257812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6.85546875" style="1" customWidth="1"/>
    <col min="30" max="30" width="24.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0</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8" customHeight="1" x14ac:dyDescent="0.2">
      <c r="A6" s="188" t="s">
        <v>2</v>
      </c>
      <c r="B6" s="189"/>
      <c r="C6" s="190"/>
      <c r="D6" s="191" t="s">
        <v>65</v>
      </c>
      <c r="E6" s="191"/>
      <c r="F6" s="191"/>
      <c r="G6" s="191"/>
      <c r="H6" s="191"/>
      <c r="I6" s="191"/>
      <c r="J6" s="189" t="s">
        <v>3</v>
      </c>
      <c r="K6" s="192"/>
      <c r="L6" s="192"/>
      <c r="M6" s="190"/>
      <c r="N6" s="191" t="s">
        <v>4</v>
      </c>
      <c r="O6" s="191"/>
      <c r="P6" s="191"/>
      <c r="Q6" s="191"/>
      <c r="R6" s="191"/>
      <c r="S6" s="191"/>
      <c r="T6" s="191"/>
      <c r="U6" s="191"/>
      <c r="V6" s="191"/>
      <c r="W6" s="191"/>
      <c r="X6" s="191"/>
      <c r="Y6" s="191"/>
      <c r="Z6" s="191"/>
      <c r="AA6" s="193"/>
      <c r="AB6" s="193"/>
      <c r="AC6" s="193"/>
      <c r="AD6" s="194"/>
    </row>
    <row r="7" spans="1:30" s="5" customFormat="1" ht="18" customHeight="1" x14ac:dyDescent="0.2">
      <c r="A7" s="198" t="s">
        <v>5</v>
      </c>
      <c r="B7" s="199"/>
      <c r="C7" s="200"/>
      <c r="D7" s="191" t="s">
        <v>278</v>
      </c>
      <c r="E7" s="191"/>
      <c r="F7" s="191"/>
      <c r="G7" s="191"/>
      <c r="H7" s="191"/>
      <c r="I7" s="191"/>
      <c r="J7" s="199" t="s">
        <v>6</v>
      </c>
      <c r="K7" s="202"/>
      <c r="L7" s="202"/>
      <c r="M7" s="200"/>
      <c r="N7" s="191"/>
      <c r="O7" s="191"/>
      <c r="P7" s="191"/>
      <c r="Q7" s="191"/>
      <c r="R7" s="191"/>
      <c r="S7" s="191"/>
      <c r="T7" s="191"/>
      <c r="U7" s="191"/>
      <c r="V7" s="191"/>
      <c r="W7" s="191"/>
      <c r="X7" s="191"/>
      <c r="Y7" s="191"/>
      <c r="Z7" s="191"/>
      <c r="AA7" s="195"/>
      <c r="AB7" s="196"/>
      <c r="AC7" s="196"/>
      <c r="AD7" s="197"/>
    </row>
    <row r="8" spans="1:30" s="6" customFormat="1" ht="36.75" customHeight="1" thickBot="1" x14ac:dyDescent="0.25">
      <c r="A8" s="213" t="s">
        <v>7</v>
      </c>
      <c r="B8" s="205"/>
      <c r="C8" s="207"/>
      <c r="D8" s="191" t="s">
        <v>277</v>
      </c>
      <c r="E8" s="191"/>
      <c r="F8" s="191"/>
      <c r="G8" s="191"/>
      <c r="H8" s="191"/>
      <c r="I8" s="191"/>
      <c r="J8" s="205" t="s">
        <v>8</v>
      </c>
      <c r="K8" s="206"/>
      <c r="L8" s="206"/>
      <c r="M8" s="207"/>
      <c r="N8" s="208">
        <v>42767</v>
      </c>
      <c r="O8" s="209"/>
      <c r="P8" s="209"/>
      <c r="Q8" s="209"/>
      <c r="R8" s="209"/>
      <c r="S8" s="209"/>
      <c r="T8" s="209"/>
      <c r="U8" s="209"/>
      <c r="V8" s="209"/>
      <c r="W8" s="209"/>
      <c r="X8" s="209"/>
      <c r="Y8" s="209"/>
      <c r="Z8" s="209"/>
      <c r="AA8" s="57"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56" t="s">
        <v>15</v>
      </c>
      <c r="R10" s="201" t="s">
        <v>16</v>
      </c>
      <c r="S10" s="201"/>
      <c r="T10" s="201"/>
      <c r="U10" s="201"/>
      <c r="V10" s="201"/>
      <c r="W10" s="201"/>
      <c r="X10" s="201"/>
      <c r="Y10" s="201"/>
      <c r="Z10" s="201" t="s">
        <v>82</v>
      </c>
      <c r="AA10" s="201"/>
      <c r="AB10" s="201"/>
      <c r="AC10" s="201"/>
      <c r="AD10" s="210"/>
    </row>
    <row r="11" spans="1:30" s="14" customFormat="1" ht="69.95" customHeight="1" thickBot="1" x14ac:dyDescent="0.25">
      <c r="A11" s="217"/>
      <c r="B11" s="215"/>
      <c r="C11" s="58" t="s">
        <v>17</v>
      </c>
      <c r="D11" s="58" t="s">
        <v>18</v>
      </c>
      <c r="E11" s="58"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9" customFormat="1" ht="98.25" customHeight="1" x14ac:dyDescent="0.25">
      <c r="A12" s="171" t="s">
        <v>158</v>
      </c>
      <c r="B12" s="59" t="s">
        <v>43</v>
      </c>
      <c r="C12" s="60" t="s">
        <v>112</v>
      </c>
      <c r="D12" s="61" t="s">
        <v>116</v>
      </c>
      <c r="E12" s="62" t="s">
        <v>153</v>
      </c>
      <c r="F12" s="62" t="s">
        <v>56</v>
      </c>
      <c r="G12" s="61" t="s">
        <v>46</v>
      </c>
      <c r="H12" s="61" t="s">
        <v>46</v>
      </c>
      <c r="I12" s="61" t="s">
        <v>46</v>
      </c>
      <c r="J12" s="63">
        <v>2</v>
      </c>
      <c r="K12" s="63">
        <v>3</v>
      </c>
      <c r="L12" s="15">
        <f>IF(J12="",K12,J12*K12)</f>
        <v>6</v>
      </c>
      <c r="M12" s="16" t="str">
        <f>IF(L12&gt;23,"MUY ALTO",IF(L12&gt;9,"ALTO",IF(L12&gt;5,"MEDIO","BAJO")))</f>
        <v>MEDIO</v>
      </c>
      <c r="N12" s="18">
        <v>25</v>
      </c>
      <c r="O12" s="17">
        <f>L12*N12</f>
        <v>150</v>
      </c>
      <c r="P12" s="64" t="str">
        <f>IF(O12&gt;501,"I",IF(O12&gt;149,"II",IF(O12&gt;39,"III","IV")))</f>
        <v>II</v>
      </c>
      <c r="Q12" s="18" t="str">
        <f>IF(P12="I","No aceptable",IF(P12="II","No Aceptable o Aceptable con Control Específico",IF(P12="III","Mejorable","Aceptable")))</f>
        <v>No Aceptable o Aceptable con Control Específico</v>
      </c>
      <c r="R12" s="48" t="s">
        <v>53</v>
      </c>
      <c r="S12" s="65">
        <v>1</v>
      </c>
      <c r="T12" s="65">
        <v>11</v>
      </c>
      <c r="U12" s="65"/>
      <c r="V12" s="66">
        <f>SUM(S12:U12)</f>
        <v>12</v>
      </c>
      <c r="W12" s="46">
        <v>8</v>
      </c>
      <c r="X12" s="67" t="s">
        <v>57</v>
      </c>
      <c r="Y12" s="68" t="s">
        <v>49</v>
      </c>
      <c r="Z12" s="65" t="s">
        <v>46</v>
      </c>
      <c r="AA12" s="65" t="s">
        <v>46</v>
      </c>
      <c r="AB12" s="65" t="s">
        <v>46</v>
      </c>
      <c r="AC12" s="62" t="s">
        <v>160</v>
      </c>
      <c r="AD12" s="94" t="s">
        <v>46</v>
      </c>
    </row>
    <row r="13" spans="1:30" s="19" customFormat="1" ht="123" customHeight="1" x14ac:dyDescent="0.25">
      <c r="A13" s="180"/>
      <c r="B13" s="59" t="s">
        <v>43</v>
      </c>
      <c r="C13" s="60" t="s">
        <v>112</v>
      </c>
      <c r="D13" s="62" t="s">
        <v>186</v>
      </c>
      <c r="E13" s="62" t="s">
        <v>185</v>
      </c>
      <c r="F13" s="62" t="s">
        <v>187</v>
      </c>
      <c r="G13" s="61" t="s">
        <v>46</v>
      </c>
      <c r="H13" s="61" t="s">
        <v>46</v>
      </c>
      <c r="I13" s="61" t="s">
        <v>46</v>
      </c>
      <c r="J13" s="63">
        <v>2</v>
      </c>
      <c r="K13" s="63">
        <v>3</v>
      </c>
      <c r="L13" s="15">
        <f>IF(J13="",K13,J13*K13)</f>
        <v>6</v>
      </c>
      <c r="M13" s="16" t="str">
        <f>IF(L13&gt;23,"MUY ALTO",IF(L13&gt;9,"ALTO",IF(L13&gt;5,"MEDIO","BAJO")))</f>
        <v>MEDIO</v>
      </c>
      <c r="N13" s="18">
        <v>25</v>
      </c>
      <c r="O13" s="17">
        <f>L13*N13</f>
        <v>150</v>
      </c>
      <c r="P13" s="64" t="str">
        <f>IF(O13&gt;501,"I",IF(O13&gt;149,"II",IF(O13&gt;39,"III","IV")))</f>
        <v>II</v>
      </c>
      <c r="Q13" s="18" t="str">
        <f>IF(P13="I","No aceptable",IF(P13="II","No Aceptable o Aceptable con Control Específico",IF(P13="III","Mejorable","Aceptable")))</f>
        <v>No Aceptable o Aceptable con Control Específico</v>
      </c>
      <c r="R13" s="48" t="s">
        <v>53</v>
      </c>
      <c r="S13" s="65">
        <v>1</v>
      </c>
      <c r="T13" s="65">
        <v>0</v>
      </c>
      <c r="U13" s="65"/>
      <c r="V13" s="66">
        <v>1</v>
      </c>
      <c r="W13" s="46">
        <v>8</v>
      </c>
      <c r="X13" s="67" t="s">
        <v>189</v>
      </c>
      <c r="Y13" s="68" t="s">
        <v>49</v>
      </c>
      <c r="Z13" s="65" t="s">
        <v>46</v>
      </c>
      <c r="AA13" s="65" t="s">
        <v>46</v>
      </c>
      <c r="AB13" s="65" t="s">
        <v>46</v>
      </c>
      <c r="AC13" s="62" t="s">
        <v>188</v>
      </c>
      <c r="AD13" s="96" t="s">
        <v>46</v>
      </c>
    </row>
    <row r="14" spans="1:30" ht="94.5" customHeight="1" x14ac:dyDescent="0.2">
      <c r="A14" s="172"/>
      <c r="B14" s="24" t="s">
        <v>43</v>
      </c>
      <c r="C14" s="24" t="s">
        <v>112</v>
      </c>
      <c r="D14" s="24" t="s">
        <v>126</v>
      </c>
      <c r="E14" s="79" t="s">
        <v>183</v>
      </c>
      <c r="F14" s="25" t="s">
        <v>56</v>
      </c>
      <c r="G14" s="24" t="s">
        <v>46</v>
      </c>
      <c r="H14" s="24" t="s">
        <v>130</v>
      </c>
      <c r="I14" s="24" t="s">
        <v>46</v>
      </c>
      <c r="J14" s="16">
        <v>2</v>
      </c>
      <c r="K14" s="16">
        <v>3</v>
      </c>
      <c r="L14" s="15">
        <f>IF(J14="",K14,J14*K14)</f>
        <v>6</v>
      </c>
      <c r="M14" s="16" t="str">
        <f>IF(L14&gt;23,"MUY ALTO",IF(L14&gt;9,"ALTO",IF(L14&gt;5,"MEDIO","BAJO")))</f>
        <v>MEDIO</v>
      </c>
      <c r="N14" s="39">
        <v>25</v>
      </c>
      <c r="O14" s="17">
        <f>L14*N14</f>
        <v>150</v>
      </c>
      <c r="P14" s="39" t="s">
        <v>100</v>
      </c>
      <c r="Q14" s="18" t="str">
        <f>IF(P14="I","No aceptable",IF(P14="II","No Aceptable o Aceptable con Control Específico",IF(P14="III","Mejorable","Aceptable")))</f>
        <v>No Aceptable o Aceptable con Control Específico</v>
      </c>
      <c r="R14" s="65" t="s">
        <v>68</v>
      </c>
      <c r="S14" s="26"/>
      <c r="T14" s="26"/>
      <c r="U14" s="26"/>
      <c r="V14" s="27"/>
      <c r="W14" s="24">
        <v>8</v>
      </c>
      <c r="X14" s="69" t="s">
        <v>57</v>
      </c>
      <c r="Y14" s="68" t="s">
        <v>49</v>
      </c>
      <c r="Z14" s="65" t="s">
        <v>46</v>
      </c>
      <c r="AA14" s="65" t="s">
        <v>46</v>
      </c>
      <c r="AB14" s="65" t="s">
        <v>46</v>
      </c>
      <c r="AC14" s="62" t="s">
        <v>184</v>
      </c>
      <c r="AD14" s="96" t="s">
        <v>46</v>
      </c>
    </row>
    <row r="15" spans="1:30" ht="119.25" customHeight="1" x14ac:dyDescent="0.2">
      <c r="A15" s="172"/>
      <c r="B15" s="59" t="s">
        <v>43</v>
      </c>
      <c r="C15" s="60" t="s">
        <v>112</v>
      </c>
      <c r="D15" s="76" t="s">
        <v>128</v>
      </c>
      <c r="E15" s="76" t="s">
        <v>175</v>
      </c>
      <c r="F15" s="62" t="s">
        <v>176</v>
      </c>
      <c r="G15" s="61" t="s">
        <v>46</v>
      </c>
      <c r="H15" s="61" t="s">
        <v>46</v>
      </c>
      <c r="I15" s="70" t="s">
        <v>46</v>
      </c>
      <c r="J15" s="63">
        <v>2</v>
      </c>
      <c r="K15" s="63">
        <v>2</v>
      </c>
      <c r="L15" s="15">
        <f t="shared" ref="L15" si="0">IF(J15="",K15,J15*K15)</f>
        <v>4</v>
      </c>
      <c r="M15" s="16" t="str">
        <f t="shared" ref="M15" si="1">IF(L15&gt;23,"MUY ALTO",IF(L15&gt;9,"ALTO",IF(L15&gt;5,"MEDIO","BAJO")))</f>
        <v>BAJO</v>
      </c>
      <c r="N15" s="18">
        <v>10</v>
      </c>
      <c r="O15" s="17">
        <f t="shared" ref="O15" si="2">L15*N15</f>
        <v>40</v>
      </c>
      <c r="P15" s="64" t="str">
        <f t="shared" ref="P15" si="3">IF(O15&gt;501,"I",IF(O15&gt;149,"II",IF(O15&gt;39,"III","IV")))</f>
        <v>III</v>
      </c>
      <c r="Q15" s="18" t="str">
        <f t="shared" ref="Q15" si="4">IF(P15="I","No aceptable",IF(P15="II","No Aceptable o Aceptable con Control Específico",IF(P15="III","Mejorable","Aceptable")))</f>
        <v>Mejorable</v>
      </c>
      <c r="R15" s="65" t="s">
        <v>53</v>
      </c>
      <c r="S15" s="65"/>
      <c r="T15" s="65"/>
      <c r="U15" s="65"/>
      <c r="V15" s="66"/>
      <c r="W15" s="46"/>
      <c r="X15" s="69" t="s">
        <v>57</v>
      </c>
      <c r="Y15" s="68" t="s">
        <v>49</v>
      </c>
      <c r="Z15" s="65" t="s">
        <v>46</v>
      </c>
      <c r="AA15" s="65" t="s">
        <v>46</v>
      </c>
      <c r="AB15" s="65" t="s">
        <v>46</v>
      </c>
      <c r="AC15" s="76" t="s">
        <v>174</v>
      </c>
      <c r="AD15" s="97" t="s">
        <v>46</v>
      </c>
    </row>
    <row r="16" spans="1:30" s="19" customFormat="1" ht="115.5" customHeight="1" x14ac:dyDescent="0.25">
      <c r="A16" s="172"/>
      <c r="B16" s="59" t="s">
        <v>43</v>
      </c>
      <c r="C16" s="60" t="s">
        <v>112</v>
      </c>
      <c r="D16" s="61" t="s">
        <v>113</v>
      </c>
      <c r="E16" s="62" t="s">
        <v>134</v>
      </c>
      <c r="F16" s="62" t="s">
        <v>44</v>
      </c>
      <c r="G16" s="62" t="s">
        <v>45</v>
      </c>
      <c r="H16" s="61" t="s">
        <v>46</v>
      </c>
      <c r="I16" s="61" t="s">
        <v>46</v>
      </c>
      <c r="J16" s="63">
        <v>2</v>
      </c>
      <c r="K16" s="63">
        <v>3</v>
      </c>
      <c r="L16" s="15">
        <f t="shared" ref="L16:L20" si="5">IF(J16="",K16,J16*K16)</f>
        <v>6</v>
      </c>
      <c r="M16" s="16" t="str">
        <f t="shared" ref="M16:M20" si="6">IF(L16&gt;23,"MUY ALTO",IF(L16&gt;9,"ALTO",IF(L16&gt;5,"MEDIO","BAJO")))</f>
        <v>MEDIO</v>
      </c>
      <c r="N16" s="18">
        <v>25</v>
      </c>
      <c r="O16" s="17">
        <f t="shared" ref="O16:O20" si="7">L16*N16</f>
        <v>150</v>
      </c>
      <c r="P16" s="64" t="str">
        <f>IF(O16&gt;501,"I",IF(O16&gt;149,"II",IF(O16&gt;39,"III","IV")))</f>
        <v>II</v>
      </c>
      <c r="Q16" s="18" t="str">
        <f>IF(P16="I","No aceptable",IF(P16="II","No Aceptable o Aceptable con Control Específico",IF(P16="III","Mejorable","Aceptable")))</f>
        <v>No Aceptable o Aceptable con Control Específico</v>
      </c>
      <c r="R16" s="65" t="s">
        <v>47</v>
      </c>
      <c r="S16" s="65">
        <v>1</v>
      </c>
      <c r="T16" s="65">
        <v>11</v>
      </c>
      <c r="U16" s="65"/>
      <c r="V16" s="66">
        <f>SUM(S16:U16)</f>
        <v>12</v>
      </c>
      <c r="W16" s="46">
        <v>3</v>
      </c>
      <c r="X16" s="60" t="s">
        <v>48</v>
      </c>
      <c r="Y16" s="68" t="s">
        <v>49</v>
      </c>
      <c r="Z16" s="65" t="s">
        <v>46</v>
      </c>
      <c r="AA16" s="65" t="s">
        <v>46</v>
      </c>
      <c r="AB16" s="70" t="s">
        <v>270</v>
      </c>
      <c r="AC16" s="62" t="s">
        <v>269</v>
      </c>
      <c r="AD16" s="96" t="s">
        <v>46</v>
      </c>
    </row>
    <row r="17" spans="1:30" ht="117.75" customHeight="1" thickBot="1" x14ac:dyDescent="0.25">
      <c r="A17" s="172"/>
      <c r="B17" s="59" t="s">
        <v>43</v>
      </c>
      <c r="C17" s="60" t="s">
        <v>112</v>
      </c>
      <c r="D17" s="71" t="s">
        <v>118</v>
      </c>
      <c r="E17" s="90" t="s">
        <v>172</v>
      </c>
      <c r="F17" s="70" t="s">
        <v>61</v>
      </c>
      <c r="G17" s="73" t="s">
        <v>46</v>
      </c>
      <c r="H17" s="73" t="s">
        <v>62</v>
      </c>
      <c r="I17" s="73" t="s">
        <v>63</v>
      </c>
      <c r="J17" s="74">
        <v>2</v>
      </c>
      <c r="K17" s="74">
        <v>3</v>
      </c>
      <c r="L17" s="15">
        <f t="shared" si="5"/>
        <v>6</v>
      </c>
      <c r="M17" s="16" t="str">
        <f t="shared" si="6"/>
        <v>MEDIO</v>
      </c>
      <c r="N17" s="48">
        <v>25</v>
      </c>
      <c r="O17" s="17">
        <f t="shared" si="7"/>
        <v>150</v>
      </c>
      <c r="P17" s="64" t="str">
        <f>IF(O17&gt;501,"I",IF(O17&gt;149,"II",IF(O17&gt;39,"III","IV")))</f>
        <v>II</v>
      </c>
      <c r="Q17" s="18" t="str">
        <f>IF(P17="I","No aceptable",IF(P17="II","No Aceptable o Aceptable con Control Específico",IF(P17="III","Mejorable","Aceptable")))</f>
        <v>No Aceptable o Aceptable con Control Específico</v>
      </c>
      <c r="R17" s="65" t="s">
        <v>47</v>
      </c>
      <c r="S17" s="65">
        <v>1</v>
      </c>
      <c r="T17" s="65">
        <v>11</v>
      </c>
      <c r="U17" s="65"/>
      <c r="V17" s="66">
        <f>SUM(S17:U17)</f>
        <v>12</v>
      </c>
      <c r="W17" s="46">
        <v>8</v>
      </c>
      <c r="X17" s="69" t="s">
        <v>64</v>
      </c>
      <c r="Y17" s="68" t="s">
        <v>49</v>
      </c>
      <c r="Z17" s="65" t="s">
        <v>46</v>
      </c>
      <c r="AA17" s="65" t="s">
        <v>46</v>
      </c>
      <c r="AB17" s="65" t="s">
        <v>46</v>
      </c>
      <c r="AC17" s="70" t="s">
        <v>173</v>
      </c>
      <c r="AD17" s="95" t="s">
        <v>46</v>
      </c>
    </row>
    <row r="18" spans="1:30" ht="300.75" customHeight="1" thickBot="1" x14ac:dyDescent="0.25">
      <c r="A18" s="172"/>
      <c r="B18" s="46" t="s">
        <v>43</v>
      </c>
      <c r="C18" s="68" t="s">
        <v>58</v>
      </c>
      <c r="D18" s="68" t="s">
        <v>120</v>
      </c>
      <c r="E18" s="72" t="s">
        <v>178</v>
      </c>
      <c r="F18" s="70" t="s">
        <v>121</v>
      </c>
      <c r="G18" s="70" t="s">
        <v>122</v>
      </c>
      <c r="H18" s="70" t="s">
        <v>46</v>
      </c>
      <c r="I18" s="70" t="s">
        <v>46</v>
      </c>
      <c r="J18" s="46">
        <v>2</v>
      </c>
      <c r="K18" s="46">
        <v>3</v>
      </c>
      <c r="L18" s="15">
        <f t="shared" si="5"/>
        <v>6</v>
      </c>
      <c r="M18" s="16" t="str">
        <f t="shared" si="6"/>
        <v>MEDIO</v>
      </c>
      <c r="N18" s="46">
        <v>25</v>
      </c>
      <c r="O18" s="17">
        <f t="shared" si="7"/>
        <v>150</v>
      </c>
      <c r="P18" s="64" t="str">
        <f t="shared" ref="P18:P19" si="8">IF(O18&gt;501,"I",IF(O18&gt;149,"II",IF(O18&gt;39,"III","IV")))</f>
        <v>II</v>
      </c>
      <c r="Q18" s="18" t="str">
        <f t="shared" ref="Q18:Q19" si="9">IF(P18="I","No aceptable",IF(P18="II","No Aceptable o Aceptable con Control Específico",IF(P18="III","Mejorable","Aceptable")))</f>
        <v>No Aceptable o Aceptable con Control Específico</v>
      </c>
      <c r="R18" s="48" t="s">
        <v>119</v>
      </c>
      <c r="S18" s="65">
        <v>1</v>
      </c>
      <c r="T18" s="65">
        <v>11</v>
      </c>
      <c r="U18" s="77"/>
      <c r="V18" s="46">
        <f t="shared" ref="V18:V20" si="10">SUM(S18:U18)</f>
        <v>12</v>
      </c>
      <c r="W18" s="48">
        <v>8</v>
      </c>
      <c r="X18" s="68" t="s">
        <v>123</v>
      </c>
      <c r="Y18" s="78" t="s">
        <v>43</v>
      </c>
      <c r="Z18" s="70" t="s">
        <v>46</v>
      </c>
      <c r="AA18" s="70" t="s">
        <v>46</v>
      </c>
      <c r="AB18" s="70" t="s">
        <v>46</v>
      </c>
      <c r="AC18" s="70" t="s">
        <v>177</v>
      </c>
      <c r="AD18" s="84" t="s">
        <v>46</v>
      </c>
    </row>
    <row r="19" spans="1:30" ht="231.75" customHeight="1" x14ac:dyDescent="0.2">
      <c r="A19" s="173"/>
      <c r="B19" s="106" t="s">
        <v>43</v>
      </c>
      <c r="C19" s="107" t="s">
        <v>74</v>
      </c>
      <c r="D19" s="108" t="s">
        <v>154</v>
      </c>
      <c r="E19" s="108" t="s">
        <v>194</v>
      </c>
      <c r="F19" s="109" t="s">
        <v>75</v>
      </c>
      <c r="G19" s="110" t="s">
        <v>46</v>
      </c>
      <c r="H19" s="110" t="s">
        <v>46</v>
      </c>
      <c r="I19" s="110" t="s">
        <v>76</v>
      </c>
      <c r="J19" s="111">
        <v>2</v>
      </c>
      <c r="K19" s="111">
        <v>2</v>
      </c>
      <c r="L19" s="112">
        <f t="shared" si="5"/>
        <v>4</v>
      </c>
      <c r="M19" s="113" t="str">
        <f t="shared" si="6"/>
        <v>BAJO</v>
      </c>
      <c r="N19" s="114">
        <v>10</v>
      </c>
      <c r="O19" s="115">
        <f t="shared" si="7"/>
        <v>40</v>
      </c>
      <c r="P19" s="116" t="str">
        <f t="shared" si="8"/>
        <v>III</v>
      </c>
      <c r="Q19" s="114" t="str">
        <f t="shared" si="9"/>
        <v>Mejorable</v>
      </c>
      <c r="R19" s="117" t="s">
        <v>77</v>
      </c>
      <c r="S19" s="117"/>
      <c r="T19" s="117">
        <v>7</v>
      </c>
      <c r="U19" s="117"/>
      <c r="V19" s="118">
        <f t="shared" si="10"/>
        <v>7</v>
      </c>
      <c r="W19" s="119">
        <v>6</v>
      </c>
      <c r="X19" s="107" t="s">
        <v>78</v>
      </c>
      <c r="Y19" s="120" t="s">
        <v>43</v>
      </c>
      <c r="Z19" s="117"/>
      <c r="AA19" s="117"/>
      <c r="AB19" s="117"/>
      <c r="AC19" s="109" t="s">
        <v>161</v>
      </c>
      <c r="AD19" s="94" t="s">
        <v>46</v>
      </c>
    </row>
    <row r="20" spans="1:30" s="19" customFormat="1" ht="176.25" customHeight="1" x14ac:dyDescent="0.25">
      <c r="A20" s="171" t="s">
        <v>171</v>
      </c>
      <c r="B20" s="24" t="s">
        <v>43</v>
      </c>
      <c r="C20" s="24" t="s">
        <v>58</v>
      </c>
      <c r="D20" s="38" t="s">
        <v>117</v>
      </c>
      <c r="E20" s="25" t="s">
        <v>225</v>
      </c>
      <c r="F20" s="25" t="s">
        <v>59</v>
      </c>
      <c r="G20" s="24" t="s">
        <v>46</v>
      </c>
      <c r="H20" s="24" t="s">
        <v>46</v>
      </c>
      <c r="I20" s="25" t="s">
        <v>223</v>
      </c>
      <c r="J20" s="63">
        <v>4</v>
      </c>
      <c r="K20" s="63">
        <v>3</v>
      </c>
      <c r="L20" s="15">
        <f t="shared" si="5"/>
        <v>12</v>
      </c>
      <c r="M20" s="16" t="str">
        <f t="shared" si="6"/>
        <v>ALTO</v>
      </c>
      <c r="N20" s="39">
        <v>25</v>
      </c>
      <c r="O20" s="17">
        <f t="shared" si="7"/>
        <v>300</v>
      </c>
      <c r="P20" s="39" t="s">
        <v>100</v>
      </c>
      <c r="Q20" s="18" t="str">
        <f>IF(P20="I","No aceptable",IF(P20="II","No Aceptable o Aceptable con Control Específico",IF(P20="III","Mejorable","Aceptable")))</f>
        <v>No Aceptable o Aceptable con Control Específico</v>
      </c>
      <c r="R20" s="65" t="s">
        <v>102</v>
      </c>
      <c r="S20" s="26"/>
      <c r="T20" s="40">
        <v>18</v>
      </c>
      <c r="U20" s="26"/>
      <c r="V20" s="24">
        <f t="shared" si="10"/>
        <v>18</v>
      </c>
      <c r="W20" s="24">
        <v>5</v>
      </c>
      <c r="X20" s="28" t="s">
        <v>60</v>
      </c>
      <c r="Y20" s="68" t="s">
        <v>49</v>
      </c>
      <c r="Z20" s="65" t="s">
        <v>46</v>
      </c>
      <c r="AA20" s="65" t="s">
        <v>46</v>
      </c>
      <c r="AB20" s="65" t="s">
        <v>46</v>
      </c>
      <c r="AC20" s="29" t="s">
        <v>224</v>
      </c>
      <c r="AD20" s="96" t="s">
        <v>46</v>
      </c>
    </row>
    <row r="21" spans="1:30" ht="141" customHeight="1" x14ac:dyDescent="0.2">
      <c r="A21" s="172"/>
      <c r="B21" s="121" t="s">
        <v>43</v>
      </c>
      <c r="C21" s="122" t="s">
        <v>112</v>
      </c>
      <c r="D21" s="123" t="s">
        <v>128</v>
      </c>
      <c r="E21" s="123" t="s">
        <v>179</v>
      </c>
      <c r="F21" s="124" t="s">
        <v>132</v>
      </c>
      <c r="G21" s="125" t="s">
        <v>46</v>
      </c>
      <c r="H21" s="125" t="s">
        <v>46</v>
      </c>
      <c r="I21" s="126" t="s">
        <v>104</v>
      </c>
      <c r="J21" s="127">
        <v>2</v>
      </c>
      <c r="K21" s="127">
        <v>3</v>
      </c>
      <c r="L21" s="128">
        <f t="shared" ref="L21" si="11">IF(J21="",K21,J21*K21)</f>
        <v>6</v>
      </c>
      <c r="M21" s="129" t="str">
        <f t="shared" ref="M21" si="12">IF(L21&gt;23,"MUY ALTO",IF(L21&gt;9,"ALTO",IF(L21&gt;5,"MEDIO","BAJO")))</f>
        <v>MEDIO</v>
      </c>
      <c r="N21" s="130">
        <v>10</v>
      </c>
      <c r="O21" s="131">
        <f t="shared" ref="O21" si="13">L21*N21</f>
        <v>60</v>
      </c>
      <c r="P21" s="132" t="str">
        <f t="shared" ref="P21" si="14">IF(O21&gt;501,"I",IF(O21&gt;149,"II",IF(O21&gt;39,"III","IV")))</f>
        <v>III</v>
      </c>
      <c r="Q21" s="130" t="str">
        <f t="shared" ref="Q21" si="15">IF(P21="I","No aceptable",IF(P21="II","No Aceptable o Aceptable con Control Específico",IF(P21="III","Mejorable","Aceptable")))</f>
        <v>Mejorable</v>
      </c>
      <c r="R21" s="133" t="s">
        <v>53</v>
      </c>
      <c r="S21" s="133"/>
      <c r="T21" s="133"/>
      <c r="U21" s="133"/>
      <c r="V21" s="134"/>
      <c r="W21" s="135"/>
      <c r="X21" s="136" t="s">
        <v>57</v>
      </c>
      <c r="Y21" s="137" t="s">
        <v>49</v>
      </c>
      <c r="Z21" s="133" t="s">
        <v>46</v>
      </c>
      <c r="AA21" s="133" t="s">
        <v>46</v>
      </c>
      <c r="AB21" s="133" t="s">
        <v>46</v>
      </c>
      <c r="AC21" s="123" t="s">
        <v>180</v>
      </c>
      <c r="AD21" s="138" t="s">
        <v>46</v>
      </c>
    </row>
    <row r="22" spans="1:30" s="19" customFormat="1" ht="84" customHeight="1" x14ac:dyDescent="0.25">
      <c r="A22" s="173"/>
      <c r="B22" s="59" t="s">
        <v>43</v>
      </c>
      <c r="C22" s="60" t="s">
        <v>112</v>
      </c>
      <c r="D22" s="73" t="s">
        <v>115</v>
      </c>
      <c r="E22" s="73" t="s">
        <v>169</v>
      </c>
      <c r="F22" s="73" t="s">
        <v>67</v>
      </c>
      <c r="G22" s="73" t="s">
        <v>46</v>
      </c>
      <c r="H22" s="73" t="s">
        <v>46</v>
      </c>
      <c r="I22" s="73" t="s">
        <v>46</v>
      </c>
      <c r="J22" s="63">
        <v>2</v>
      </c>
      <c r="K22" s="63">
        <v>1</v>
      </c>
      <c r="L22" s="15">
        <f>IF(J22="",K22,J22*K22)</f>
        <v>2</v>
      </c>
      <c r="M22" s="16" t="str">
        <f>IF(L22&gt;23,"MUY ALTO",IF(L22&gt;9,"ALTO",IF(L22&gt;5,"MEDIO","BAJO")))</f>
        <v>BAJO</v>
      </c>
      <c r="N22" s="18">
        <v>25</v>
      </c>
      <c r="O22" s="17">
        <f>L22*N22</f>
        <v>50</v>
      </c>
      <c r="P22" s="64" t="str">
        <f>IF(O22&gt;501,"I",IF(O22&gt;149,"II",IF(O22&gt;39,"III","IV")))</f>
        <v>III</v>
      </c>
      <c r="Q22" s="18" t="str">
        <f>IF(P22="I","No aceptable",IF(P22="II","No Aceptable o Aceptable con Control Específico",IF(P22="III","Mejorable","Aceptable")))</f>
        <v>Mejorable</v>
      </c>
      <c r="R22" s="65" t="s">
        <v>68</v>
      </c>
      <c r="S22" s="65">
        <v>5</v>
      </c>
      <c r="T22" s="65">
        <v>17</v>
      </c>
      <c r="U22" s="65">
        <v>10</v>
      </c>
      <c r="V22" s="66">
        <f>SUM(S22:U22)</f>
        <v>32</v>
      </c>
      <c r="W22" s="46">
        <v>2</v>
      </c>
      <c r="X22" s="68" t="s">
        <v>69</v>
      </c>
      <c r="Y22" s="68" t="s">
        <v>49</v>
      </c>
      <c r="Z22" s="65" t="s">
        <v>46</v>
      </c>
      <c r="AA22" s="65" t="s">
        <v>46</v>
      </c>
      <c r="AB22" s="65" t="s">
        <v>46</v>
      </c>
      <c r="AC22" s="70" t="s">
        <v>170</v>
      </c>
      <c r="AD22" s="85" t="s">
        <v>46</v>
      </c>
    </row>
    <row r="23" spans="1:30" s="19" customFormat="1" ht="45" customHeight="1" x14ac:dyDescent="0.25">
      <c r="A23" s="170" t="s">
        <v>143</v>
      </c>
      <c r="B23" s="59" t="s">
        <v>43</v>
      </c>
      <c r="C23" s="60" t="s">
        <v>50</v>
      </c>
      <c r="D23" s="61" t="s">
        <v>114</v>
      </c>
      <c r="E23" s="62" t="s">
        <v>131</v>
      </c>
      <c r="F23" s="62" t="s">
        <v>51</v>
      </c>
      <c r="G23" s="73" t="s">
        <v>46</v>
      </c>
      <c r="H23" s="61" t="s">
        <v>52</v>
      </c>
      <c r="I23" s="61" t="s">
        <v>46</v>
      </c>
      <c r="J23" s="63">
        <v>2</v>
      </c>
      <c r="K23" s="63">
        <v>3</v>
      </c>
      <c r="L23" s="15">
        <f t="shared" ref="L23:L27" si="16">IF(J23="",K23,J23*K23)</f>
        <v>6</v>
      </c>
      <c r="M23" s="16" t="str">
        <f t="shared" ref="M23:M27" si="17">IF(L23&gt;23,"MUY ALTO",IF(L23&gt;9,"ALTO",IF(L23&gt;5,"MEDIO","BAJO")))</f>
        <v>MEDIO</v>
      </c>
      <c r="N23" s="18">
        <v>10</v>
      </c>
      <c r="O23" s="17">
        <f t="shared" ref="O23:O27" si="18">L23*N23</f>
        <v>60</v>
      </c>
      <c r="P23" s="64" t="str">
        <f>IF(O23&gt;501,"I",IF(O23&gt;149,"II",IF(O23&gt;39,"III","IV")))</f>
        <v>III</v>
      </c>
      <c r="Q23" s="18" t="str">
        <f>IF(P23="I","No aceptable",IF(P23="II","No Aceptable o Aceptable con Control Específico",IF(P23="III","Mejorable","Aceptable")))</f>
        <v>Mejorable</v>
      </c>
      <c r="R23" s="65" t="s">
        <v>47</v>
      </c>
      <c r="S23" s="65">
        <v>1</v>
      </c>
      <c r="T23" s="65">
        <v>11</v>
      </c>
      <c r="U23" s="65"/>
      <c r="V23" s="66">
        <f>SUM(S23:U23)</f>
        <v>12</v>
      </c>
      <c r="W23" s="78">
        <v>8</v>
      </c>
      <c r="X23" s="62" t="s">
        <v>51</v>
      </c>
      <c r="Y23" s="68" t="s">
        <v>49</v>
      </c>
      <c r="Z23" s="65" t="s">
        <v>46</v>
      </c>
      <c r="AA23" s="65" t="s">
        <v>46</v>
      </c>
      <c r="AB23" s="65" t="s">
        <v>46</v>
      </c>
      <c r="AC23" s="70" t="s">
        <v>168</v>
      </c>
      <c r="AD23" s="85" t="s">
        <v>46</v>
      </c>
    </row>
    <row r="24" spans="1:30" s="19" customFormat="1" ht="95.25" customHeight="1" x14ac:dyDescent="0.25">
      <c r="A24" s="170"/>
      <c r="B24" s="59" t="s">
        <v>43</v>
      </c>
      <c r="C24" s="60" t="s">
        <v>112</v>
      </c>
      <c r="D24" s="61" t="s">
        <v>116</v>
      </c>
      <c r="E24" s="62" t="s">
        <v>155</v>
      </c>
      <c r="F24" s="62" t="s">
        <v>56</v>
      </c>
      <c r="G24" s="61" t="s">
        <v>46</v>
      </c>
      <c r="H24" s="61" t="s">
        <v>46</v>
      </c>
      <c r="I24" s="61" t="s">
        <v>46</v>
      </c>
      <c r="J24" s="63">
        <v>2</v>
      </c>
      <c r="K24" s="63">
        <v>3</v>
      </c>
      <c r="L24" s="15">
        <f t="shared" si="16"/>
        <v>6</v>
      </c>
      <c r="M24" s="16" t="str">
        <f t="shared" si="17"/>
        <v>MEDIO</v>
      </c>
      <c r="N24" s="18">
        <v>25</v>
      </c>
      <c r="O24" s="17">
        <f t="shared" si="18"/>
        <v>150</v>
      </c>
      <c r="P24" s="64" t="str">
        <f>IF(O24&gt;501,"I",IF(O24&gt;149,"II",IF(O24&gt;39,"III","IV")))</f>
        <v>II</v>
      </c>
      <c r="Q24" s="18" t="str">
        <f>IF(P24="I","No aceptable",IF(P24="II","No Aceptable o Aceptable con Control Específico",IF(P24="III","Mejorable","Aceptable")))</f>
        <v>No Aceptable o Aceptable con Control Específico</v>
      </c>
      <c r="R24" s="48" t="s">
        <v>53</v>
      </c>
      <c r="S24" s="65">
        <v>1</v>
      </c>
      <c r="T24" s="65">
        <v>11</v>
      </c>
      <c r="U24" s="65"/>
      <c r="V24" s="66">
        <f>SUM(S24:U24)</f>
        <v>12</v>
      </c>
      <c r="W24" s="46">
        <v>8</v>
      </c>
      <c r="X24" s="67" t="s">
        <v>57</v>
      </c>
      <c r="Y24" s="68" t="s">
        <v>49</v>
      </c>
      <c r="Z24" s="65" t="s">
        <v>46</v>
      </c>
      <c r="AA24" s="65" t="s">
        <v>46</v>
      </c>
      <c r="AB24" s="65" t="s">
        <v>46</v>
      </c>
      <c r="AC24" s="62" t="s">
        <v>163</v>
      </c>
      <c r="AD24" s="85" t="s">
        <v>46</v>
      </c>
    </row>
    <row r="25" spans="1:30" s="19" customFormat="1" ht="152.25" customHeight="1" x14ac:dyDescent="0.25">
      <c r="A25" s="171" t="s">
        <v>135</v>
      </c>
      <c r="B25" s="59" t="s">
        <v>43</v>
      </c>
      <c r="C25" s="71" t="s">
        <v>85</v>
      </c>
      <c r="D25" s="72" t="s">
        <v>124</v>
      </c>
      <c r="E25" s="72" t="s">
        <v>146</v>
      </c>
      <c r="F25" s="70" t="s">
        <v>86</v>
      </c>
      <c r="G25" s="73" t="s">
        <v>46</v>
      </c>
      <c r="H25" s="73" t="s">
        <v>149</v>
      </c>
      <c r="I25" s="73" t="s">
        <v>166</v>
      </c>
      <c r="J25" s="63">
        <v>2</v>
      </c>
      <c r="K25" s="63">
        <v>3</v>
      </c>
      <c r="L25" s="15">
        <f t="shared" si="16"/>
        <v>6</v>
      </c>
      <c r="M25" s="16" t="str">
        <f t="shared" si="17"/>
        <v>MEDIO</v>
      </c>
      <c r="N25" s="18">
        <v>25</v>
      </c>
      <c r="O25" s="17">
        <f t="shared" si="18"/>
        <v>150</v>
      </c>
      <c r="P25" s="64" t="str">
        <f t="shared" ref="P25:P26" si="19">IF(O25&gt;501,"I",IF(O25&gt;149,"II",IF(O25&gt;39,"III","IV")))</f>
        <v>II</v>
      </c>
      <c r="Q25" s="18" t="str">
        <f t="shared" ref="Q25:Q26" si="20">IF(P25="I","No aceptable",IF(P25="II","No Aceptable o Aceptable con Control Específico",IF(P25="III","Mejorable","Aceptable")))</f>
        <v>No Aceptable o Aceptable con Control Específico</v>
      </c>
      <c r="R25" s="65" t="s">
        <v>68</v>
      </c>
      <c r="S25" s="65"/>
      <c r="T25" s="65">
        <v>7</v>
      </c>
      <c r="U25" s="65"/>
      <c r="V25" s="66">
        <f t="shared" ref="V25:V26" si="21">SUM(S25:U25)</f>
        <v>7</v>
      </c>
      <c r="W25" s="46">
        <v>6</v>
      </c>
      <c r="X25" s="68" t="s">
        <v>88</v>
      </c>
      <c r="Y25" s="68" t="s">
        <v>49</v>
      </c>
      <c r="Z25" s="65" t="s">
        <v>46</v>
      </c>
      <c r="AA25" s="65" t="s">
        <v>46</v>
      </c>
      <c r="AB25" s="65" t="s">
        <v>46</v>
      </c>
      <c r="AC25" s="70" t="s">
        <v>165</v>
      </c>
      <c r="AD25" s="86" t="s">
        <v>46</v>
      </c>
    </row>
    <row r="26" spans="1:30" s="19" customFormat="1" ht="106.5" customHeight="1" x14ac:dyDescent="0.25">
      <c r="A26" s="172"/>
      <c r="B26" s="59" t="s">
        <v>43</v>
      </c>
      <c r="C26" s="71" t="s">
        <v>85</v>
      </c>
      <c r="D26" s="72" t="s">
        <v>125</v>
      </c>
      <c r="E26" s="72" t="s">
        <v>89</v>
      </c>
      <c r="F26" s="70" t="s">
        <v>90</v>
      </c>
      <c r="G26" s="73" t="s">
        <v>46</v>
      </c>
      <c r="H26" s="73" t="s">
        <v>46</v>
      </c>
      <c r="I26" s="73" t="s">
        <v>167</v>
      </c>
      <c r="J26" s="63">
        <v>2</v>
      </c>
      <c r="K26" s="63">
        <v>3</v>
      </c>
      <c r="L26" s="15">
        <f t="shared" si="16"/>
        <v>6</v>
      </c>
      <c r="M26" s="16" t="str">
        <f t="shared" si="17"/>
        <v>MEDIO</v>
      </c>
      <c r="N26" s="18">
        <v>25</v>
      </c>
      <c r="O26" s="17">
        <f t="shared" si="18"/>
        <v>150</v>
      </c>
      <c r="P26" s="64" t="str">
        <f t="shared" si="19"/>
        <v>II</v>
      </c>
      <c r="Q26" s="18" t="str">
        <f t="shared" si="20"/>
        <v>No Aceptable o Aceptable con Control Específico</v>
      </c>
      <c r="R26" s="65" t="s">
        <v>68</v>
      </c>
      <c r="S26" s="65"/>
      <c r="T26" s="65">
        <v>7</v>
      </c>
      <c r="U26" s="65"/>
      <c r="V26" s="66">
        <f t="shared" si="21"/>
        <v>7</v>
      </c>
      <c r="W26" s="46">
        <v>4</v>
      </c>
      <c r="X26" s="69" t="s">
        <v>92</v>
      </c>
      <c r="Y26" s="68" t="s">
        <v>49</v>
      </c>
      <c r="Z26" s="65" t="s">
        <v>46</v>
      </c>
      <c r="AA26" s="65" t="s">
        <v>46</v>
      </c>
      <c r="AB26" s="65" t="s">
        <v>93</v>
      </c>
      <c r="AC26" s="70" t="s">
        <v>164</v>
      </c>
      <c r="AD26" s="86" t="s">
        <v>46</v>
      </c>
    </row>
    <row r="27" spans="1:30" s="19" customFormat="1" ht="86.25" customHeight="1" x14ac:dyDescent="0.25">
      <c r="A27" s="173"/>
      <c r="B27" s="59" t="s">
        <v>43</v>
      </c>
      <c r="C27" s="60" t="s">
        <v>112</v>
      </c>
      <c r="D27" s="88" t="s">
        <v>157</v>
      </c>
      <c r="E27" s="76" t="s">
        <v>156</v>
      </c>
      <c r="F27" s="62" t="s">
        <v>182</v>
      </c>
      <c r="G27" s="61" t="s">
        <v>46</v>
      </c>
      <c r="H27" s="61" t="s">
        <v>46</v>
      </c>
      <c r="I27" s="61" t="s">
        <v>46</v>
      </c>
      <c r="J27" s="63">
        <v>2</v>
      </c>
      <c r="K27" s="63">
        <v>3</v>
      </c>
      <c r="L27" s="15">
        <f t="shared" si="16"/>
        <v>6</v>
      </c>
      <c r="M27" s="16" t="str">
        <f t="shared" si="17"/>
        <v>MEDIO</v>
      </c>
      <c r="N27" s="18">
        <v>25</v>
      </c>
      <c r="O27" s="17">
        <f t="shared" si="18"/>
        <v>150</v>
      </c>
      <c r="P27" s="64" t="str">
        <f>IF(O27&gt;501,"I",IF(O27&gt;149,"II",IF(O27&gt;39,"III","IV")))</f>
        <v>II</v>
      </c>
      <c r="Q27" s="18" t="str">
        <f>IF(P27="I","No aceptable",IF(P27="II","No Aceptable o Aceptable con Control Específico",IF(P27="III","Mejorable","Aceptable")))</f>
        <v>No Aceptable o Aceptable con Control Específico</v>
      </c>
      <c r="R27" s="48" t="s">
        <v>53</v>
      </c>
      <c r="S27" s="65">
        <v>1</v>
      </c>
      <c r="T27" s="65">
        <v>11</v>
      </c>
      <c r="U27" s="65"/>
      <c r="V27" s="66">
        <f>SUM(S27:U27)</f>
        <v>12</v>
      </c>
      <c r="W27" s="46">
        <v>8</v>
      </c>
      <c r="X27" s="67" t="s">
        <v>181</v>
      </c>
      <c r="Y27" s="68" t="s">
        <v>49</v>
      </c>
      <c r="Z27" s="65" t="s">
        <v>46</v>
      </c>
      <c r="AA27" s="65" t="s">
        <v>46</v>
      </c>
      <c r="AB27" s="65" t="s">
        <v>46</v>
      </c>
      <c r="AC27" s="62" t="s">
        <v>162</v>
      </c>
      <c r="AD27" s="86" t="s">
        <v>46</v>
      </c>
    </row>
  </sheetData>
  <sheetProtection selectLockedCells="1" selectUnlockedCells="1"/>
  <mergeCells count="30">
    <mergeCell ref="J10:P10"/>
    <mergeCell ref="D7:I7"/>
    <mergeCell ref="J7:M7"/>
    <mergeCell ref="N7:Z7"/>
    <mergeCell ref="AB8:AD8"/>
    <mergeCell ref="J8:M8"/>
    <mergeCell ref="N8:Z8"/>
    <mergeCell ref="R10:Y10"/>
    <mergeCell ref="Z10:AD10"/>
    <mergeCell ref="C10:E10"/>
    <mergeCell ref="F10:F11"/>
    <mergeCell ref="G10:I10"/>
    <mergeCell ref="A8:C8"/>
    <mergeCell ref="D8:I8"/>
    <mergeCell ref="B10:B11"/>
    <mergeCell ref="A10:A11"/>
    <mergeCell ref="I1:AD1"/>
    <mergeCell ref="I2:AD4"/>
    <mergeCell ref="F5:AC5"/>
    <mergeCell ref="A6:C6"/>
    <mergeCell ref="D6:I6"/>
    <mergeCell ref="J6:M6"/>
    <mergeCell ref="N6:Z6"/>
    <mergeCell ref="AA6:AD7"/>
    <mergeCell ref="A7:C7"/>
    <mergeCell ref="A23:A24"/>
    <mergeCell ref="A20:A22"/>
    <mergeCell ref="A25:A27"/>
    <mergeCell ref="A1:H4"/>
    <mergeCell ref="A12:A19"/>
  </mergeCells>
  <conditionalFormatting sqref="Q23 Q28:Q77 Q16:Q17 Q12:Q13">
    <cfRule type="cellIs" dxfId="615" priority="173" operator="equal">
      <formula>"Aceptable"</formula>
    </cfRule>
    <cfRule type="cellIs" dxfId="614" priority="174" operator="equal">
      <formula>"No aceptable"</formula>
    </cfRule>
    <cfRule type="cellIs" dxfId="613" priority="175" operator="equal">
      <formula>"Mejorable"</formula>
    </cfRule>
    <cfRule type="cellIs" dxfId="612" priority="176" operator="equal">
      <formula>"No Aceptable o Aceptable con Control Específico"</formula>
    </cfRule>
  </conditionalFormatting>
  <conditionalFormatting sqref="M28:M77">
    <cfRule type="cellIs" dxfId="611" priority="169" operator="equal">
      <formula>"MUY ALTO"</formula>
    </cfRule>
    <cfRule type="cellIs" dxfId="610" priority="170" operator="equal">
      <formula>"ALTO"</formula>
    </cfRule>
    <cfRule type="cellIs" dxfId="609" priority="171" operator="equal">
      <formula>"MEDIO"</formula>
    </cfRule>
    <cfRule type="cellIs" dxfId="608" priority="172" operator="equal">
      <formula>"BAJO"</formula>
    </cfRule>
  </conditionalFormatting>
  <conditionalFormatting sqref="M23 M16:M18 M12:M13">
    <cfRule type="cellIs" dxfId="607" priority="165" operator="equal">
      <formula>"MUY ALTO"</formula>
    </cfRule>
    <cfRule type="cellIs" dxfId="606" priority="166" operator="equal">
      <formula>"BAJO"</formula>
    </cfRule>
    <cfRule type="cellIs" dxfId="605" priority="167" operator="equal">
      <formula>"MEDIO"</formula>
    </cfRule>
    <cfRule type="cellIs" dxfId="604" priority="168" operator="equal">
      <formula>"ALTO"</formula>
    </cfRule>
  </conditionalFormatting>
  <conditionalFormatting sqref="Q22">
    <cfRule type="cellIs" dxfId="603" priority="161" operator="equal">
      <formula>"Aceptable"</formula>
    </cfRule>
    <cfRule type="cellIs" dxfId="602" priority="162" operator="equal">
      <formula>"No aceptable"</formula>
    </cfRule>
    <cfRule type="cellIs" dxfId="601" priority="163" operator="equal">
      <formula>"Mejorable"</formula>
    </cfRule>
    <cfRule type="cellIs" dxfId="600" priority="164" operator="equal">
      <formula>"No Aceptable o Aceptable con Control Específico"</formula>
    </cfRule>
  </conditionalFormatting>
  <conditionalFormatting sqref="M22">
    <cfRule type="cellIs" dxfId="599" priority="157" operator="equal">
      <formula>"MUY ALTO"</formula>
    </cfRule>
    <cfRule type="cellIs" dxfId="598" priority="158" operator="equal">
      <formula>"BAJO"</formula>
    </cfRule>
    <cfRule type="cellIs" dxfId="597" priority="159" operator="equal">
      <formula>"MEDIO"</formula>
    </cfRule>
    <cfRule type="cellIs" dxfId="596" priority="160" operator="equal">
      <formula>"ALTO"</formula>
    </cfRule>
  </conditionalFormatting>
  <conditionalFormatting sqref="M19">
    <cfRule type="cellIs" dxfId="595" priority="141" operator="equal">
      <formula>"MUY ALTO"</formula>
    </cfRule>
    <cfRule type="cellIs" dxfId="594" priority="142" operator="equal">
      <formula>"BAJO"</formula>
    </cfRule>
    <cfRule type="cellIs" dxfId="593" priority="143" operator="equal">
      <formula>"MEDIO"</formula>
    </cfRule>
    <cfRule type="cellIs" dxfId="592" priority="144" operator="equal">
      <formula>"ALTO"</formula>
    </cfRule>
  </conditionalFormatting>
  <conditionalFormatting sqref="Q19">
    <cfRule type="cellIs" dxfId="591" priority="145" operator="equal">
      <formula>"Aceptable"</formula>
    </cfRule>
    <cfRule type="cellIs" dxfId="590" priority="146" operator="equal">
      <formula>"Mejorable"</formula>
    </cfRule>
    <cfRule type="cellIs" dxfId="589" priority="147" operator="equal">
      <formula>"No Aceptable o Aceptable con Control Específico"</formula>
    </cfRule>
    <cfRule type="cellIs" dxfId="588" priority="148" operator="equal">
      <formula>"No aceptable"</formula>
    </cfRule>
  </conditionalFormatting>
  <conditionalFormatting sqref="Q18">
    <cfRule type="cellIs" dxfId="587" priority="137" operator="equal">
      <formula>"Aceptable"</formula>
    </cfRule>
    <cfRule type="cellIs" dxfId="586" priority="138" operator="equal">
      <formula>"No aceptable"</formula>
    </cfRule>
    <cfRule type="cellIs" dxfId="585" priority="139" operator="equal">
      <formula>"Mejorable"</formula>
    </cfRule>
    <cfRule type="cellIs" dxfId="584" priority="140" operator="equal">
      <formula>"No Aceptable o Aceptable con Control Específico"</formula>
    </cfRule>
  </conditionalFormatting>
  <conditionalFormatting sqref="M14">
    <cfRule type="cellIs" dxfId="583" priority="97" operator="equal">
      <formula>"MUY ALTO"</formula>
    </cfRule>
    <cfRule type="cellIs" dxfId="582" priority="98" operator="equal">
      <formula>"BAJO"</formula>
    </cfRule>
    <cfRule type="cellIs" dxfId="581" priority="99" operator="equal">
      <formula>"MEDIO"</formula>
    </cfRule>
    <cfRule type="cellIs" dxfId="580" priority="100" operator="equal">
      <formula>"ALTO"</formula>
    </cfRule>
  </conditionalFormatting>
  <conditionalFormatting sqref="Q14">
    <cfRule type="cellIs" dxfId="579" priority="101" operator="equal">
      <formula>"Aceptable"</formula>
    </cfRule>
    <cfRule type="cellIs" dxfId="578" priority="102" operator="equal">
      <formula>"Mejorable"</formula>
    </cfRule>
    <cfRule type="cellIs" dxfId="577" priority="103" operator="equal">
      <formula>"No Aceptable o Aceptable con Control Específico"</formula>
    </cfRule>
    <cfRule type="cellIs" dxfId="576" priority="104" operator="equal">
      <formula>"No aceptable"</formula>
    </cfRule>
  </conditionalFormatting>
  <conditionalFormatting sqref="M25:M26">
    <cfRule type="cellIs" dxfId="575" priority="81" operator="equal">
      <formula>"MUY ALTO"</formula>
    </cfRule>
    <cfRule type="cellIs" dxfId="574" priority="82" operator="equal">
      <formula>"BAJO"</formula>
    </cfRule>
    <cfRule type="cellIs" dxfId="573" priority="83" operator="equal">
      <formula>"MEDIO"</formula>
    </cfRule>
    <cfRule type="cellIs" dxfId="572" priority="84" operator="equal">
      <formula>"ALTO"</formula>
    </cfRule>
  </conditionalFormatting>
  <conditionalFormatting sqref="Q25:Q26">
    <cfRule type="cellIs" dxfId="571" priority="85" operator="equal">
      <formula>"Aceptable"</formula>
    </cfRule>
    <cfRule type="cellIs" dxfId="570" priority="86" operator="equal">
      <formula>"Mejorable"</formula>
    </cfRule>
    <cfRule type="cellIs" dxfId="569" priority="87" operator="equal">
      <formula>"No Aceptable o Aceptable con Control Específico"</formula>
    </cfRule>
    <cfRule type="cellIs" dxfId="568" priority="88" operator="equal">
      <formula>"No aceptable"</formula>
    </cfRule>
  </conditionalFormatting>
  <conditionalFormatting sqref="Q27">
    <cfRule type="cellIs" dxfId="567" priority="53" operator="equal">
      <formula>"Aceptable"</formula>
    </cfRule>
    <cfRule type="cellIs" dxfId="566" priority="54" operator="equal">
      <formula>"No aceptable"</formula>
    </cfRule>
    <cfRule type="cellIs" dxfId="565" priority="55" operator="equal">
      <formula>"Mejorable"</formula>
    </cfRule>
    <cfRule type="cellIs" dxfId="564" priority="56" operator="equal">
      <formula>"No Aceptable o Aceptable con Control Específico"</formula>
    </cfRule>
  </conditionalFormatting>
  <conditionalFormatting sqref="M27">
    <cfRule type="cellIs" dxfId="563" priority="49" operator="equal">
      <formula>"MUY ALTO"</formula>
    </cfRule>
    <cfRule type="cellIs" dxfId="562" priority="50" operator="equal">
      <formula>"BAJO"</formula>
    </cfRule>
    <cfRule type="cellIs" dxfId="561" priority="51" operator="equal">
      <formula>"MEDIO"</formula>
    </cfRule>
    <cfRule type="cellIs" dxfId="560" priority="52" operator="equal">
      <formula>"ALTO"</formula>
    </cfRule>
  </conditionalFormatting>
  <conditionalFormatting sqref="Q24">
    <cfRule type="cellIs" dxfId="559" priority="45" operator="equal">
      <formula>"Aceptable"</formula>
    </cfRule>
    <cfRule type="cellIs" dxfId="558" priority="46" operator="equal">
      <formula>"No aceptable"</formula>
    </cfRule>
    <cfRule type="cellIs" dxfId="557" priority="47" operator="equal">
      <formula>"Mejorable"</formula>
    </cfRule>
    <cfRule type="cellIs" dxfId="556" priority="48" operator="equal">
      <formula>"No Aceptable o Aceptable con Control Específico"</formula>
    </cfRule>
  </conditionalFormatting>
  <conditionalFormatting sqref="M24">
    <cfRule type="cellIs" dxfId="555" priority="41" operator="equal">
      <formula>"MUY ALTO"</formula>
    </cfRule>
    <cfRule type="cellIs" dxfId="554" priority="42" operator="equal">
      <formula>"BAJO"</formula>
    </cfRule>
    <cfRule type="cellIs" dxfId="553" priority="43" operator="equal">
      <formula>"MEDIO"</formula>
    </cfRule>
    <cfRule type="cellIs" dxfId="552" priority="44" operator="equal">
      <formula>"ALTO"</formula>
    </cfRule>
  </conditionalFormatting>
  <conditionalFormatting sqref="M15">
    <cfRule type="cellIs" dxfId="551" priority="33" operator="equal">
      <formula>"MUY ALTO"</formula>
    </cfRule>
    <cfRule type="cellIs" dxfId="550" priority="34" operator="equal">
      <formula>"BAJO"</formula>
    </cfRule>
    <cfRule type="cellIs" dxfId="549" priority="35" operator="equal">
      <formula>"MEDIO"</formula>
    </cfRule>
    <cfRule type="cellIs" dxfId="548" priority="36" operator="equal">
      <formula>"ALTO"</formula>
    </cfRule>
  </conditionalFormatting>
  <conditionalFormatting sqref="Q15">
    <cfRule type="cellIs" dxfId="547" priority="37" operator="equal">
      <formula>"Aceptable"</formula>
    </cfRule>
    <cfRule type="cellIs" dxfId="546" priority="38" operator="equal">
      <formula>"Mejorable"</formula>
    </cfRule>
    <cfRule type="cellIs" dxfId="545" priority="39" operator="equal">
      <formula>"No Aceptable o Aceptable con Control Específico"</formula>
    </cfRule>
    <cfRule type="cellIs" dxfId="544" priority="40" operator="equal">
      <formula>"No aceptable"</formula>
    </cfRule>
  </conditionalFormatting>
  <conditionalFormatting sqref="M21">
    <cfRule type="cellIs" dxfId="543" priority="25" operator="equal">
      <formula>"MUY ALTO"</formula>
    </cfRule>
    <cfRule type="cellIs" dxfId="542" priority="26" operator="equal">
      <formula>"BAJO"</formula>
    </cfRule>
    <cfRule type="cellIs" dxfId="541" priority="27" operator="equal">
      <formula>"MEDIO"</formula>
    </cfRule>
    <cfRule type="cellIs" dxfId="540" priority="28" operator="equal">
      <formula>"ALTO"</formula>
    </cfRule>
  </conditionalFormatting>
  <conditionalFormatting sqref="Q21">
    <cfRule type="cellIs" dxfId="539" priority="29" operator="equal">
      <formula>"Aceptable"</formula>
    </cfRule>
    <cfRule type="cellIs" dxfId="538" priority="30" operator="equal">
      <formula>"Mejorable"</formula>
    </cfRule>
    <cfRule type="cellIs" dxfId="537" priority="31" operator="equal">
      <formula>"No Aceptable o Aceptable con Control Específico"</formula>
    </cfRule>
    <cfRule type="cellIs" dxfId="536" priority="32" operator="equal">
      <formula>"No aceptable"</formula>
    </cfRule>
  </conditionalFormatting>
  <conditionalFormatting sqref="M20">
    <cfRule type="cellIs" dxfId="535" priority="1" operator="equal">
      <formula>"MUY ALTO"</formula>
    </cfRule>
    <cfRule type="cellIs" dxfId="534" priority="2" operator="equal">
      <formula>"BAJO"</formula>
    </cfRule>
    <cfRule type="cellIs" dxfId="533" priority="3" operator="equal">
      <formula>"MEDIO"</formula>
    </cfRule>
    <cfRule type="cellIs" dxfId="532" priority="4" operator="equal">
      <formula>"ALTO"</formula>
    </cfRule>
  </conditionalFormatting>
  <conditionalFormatting sqref="Q20">
    <cfRule type="cellIs" dxfId="531" priority="5" operator="equal">
      <formula>"Aceptable"</formula>
    </cfRule>
    <cfRule type="cellIs" dxfId="530" priority="6" operator="equal">
      <formula>"Mejorable"</formula>
    </cfRule>
    <cfRule type="cellIs" dxfId="529" priority="7" operator="equal">
      <formula>"No Aceptable o Aceptable con Control Específico"</formula>
    </cfRule>
    <cfRule type="cellIs" dxfId="528"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9"/>
  <sheetViews>
    <sheetView topLeftCell="C2" zoomScale="85" zoomScaleNormal="85" workbookViewId="0">
      <selection activeCell="E11" sqref="E11"/>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18" customHeight="1" x14ac:dyDescent="0.2">
      <c r="A7" s="198" t="s">
        <v>5</v>
      </c>
      <c r="B7" s="199"/>
      <c r="C7" s="202"/>
      <c r="D7" s="191" t="s">
        <v>273</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274</v>
      </c>
      <c r="E8" s="233"/>
      <c r="F8" s="233"/>
      <c r="G8" s="233"/>
      <c r="H8" s="233"/>
      <c r="I8" s="233"/>
      <c r="J8" s="206" t="s">
        <v>8</v>
      </c>
      <c r="K8" s="206"/>
      <c r="L8" s="206"/>
      <c r="M8" s="206"/>
      <c r="N8" s="208">
        <v>42767</v>
      </c>
      <c r="O8" s="209"/>
      <c r="P8" s="209"/>
      <c r="Q8" s="209"/>
      <c r="R8" s="209"/>
      <c r="S8" s="209"/>
      <c r="T8" s="209"/>
      <c r="U8" s="209"/>
      <c r="V8" s="209"/>
      <c r="W8" s="209"/>
      <c r="X8" s="209"/>
      <c r="Y8" s="209"/>
      <c r="Z8" s="209"/>
      <c r="AA8" s="145"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144"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146" t="s">
        <v>17</v>
      </c>
      <c r="D11" s="146" t="s">
        <v>18</v>
      </c>
      <c r="E11" s="146"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90.5" customHeight="1" thickBot="1" x14ac:dyDescent="0.25">
      <c r="A12" s="143" t="s">
        <v>242</v>
      </c>
      <c r="B12" s="147" t="s">
        <v>49</v>
      </c>
      <c r="C12" s="25" t="s">
        <v>112</v>
      </c>
      <c r="D12" s="25" t="s">
        <v>243</v>
      </c>
      <c r="E12" s="25" t="s">
        <v>251</v>
      </c>
      <c r="F12" s="25" t="s">
        <v>246</v>
      </c>
      <c r="G12" s="147" t="s">
        <v>46</v>
      </c>
      <c r="H12" s="25" t="s">
        <v>247</v>
      </c>
      <c r="I12" s="147" t="s">
        <v>46</v>
      </c>
      <c r="J12" s="63">
        <v>2</v>
      </c>
      <c r="K12" s="63">
        <v>6</v>
      </c>
      <c r="L12" s="15">
        <f t="shared" ref="L12:L19" si="0">IF(J12="",K12,J12*K12)</f>
        <v>12</v>
      </c>
      <c r="M12" s="16" t="str">
        <f t="shared" ref="M12:M19" si="1">IF(L12&gt;23,"MUY ALTO",IF(L12&gt;9,"ALTO",IF(L12&gt;5,"MEDIO","BAJO")))</f>
        <v>ALTO</v>
      </c>
      <c r="N12" s="39">
        <v>25</v>
      </c>
      <c r="O12" s="17">
        <f t="shared" ref="O12:O19" si="2">L12*N12</f>
        <v>300</v>
      </c>
      <c r="P12" s="39" t="s">
        <v>100</v>
      </c>
      <c r="Q12" s="18" t="str">
        <f>IF(P12="I","No aceptable",IF(P12="II","No Aceptable o Aceptable con Control Específico",IF(P12="III","Mejorable","Aceptable")))</f>
        <v>No Aceptable o Aceptable con Control Específico</v>
      </c>
      <c r="R12" s="24" t="s">
        <v>248</v>
      </c>
      <c r="S12" s="40">
        <v>200</v>
      </c>
      <c r="T12" s="40">
        <v>50</v>
      </c>
      <c r="U12" s="40">
        <v>10</v>
      </c>
      <c r="V12" s="24"/>
      <c r="W12" s="24">
        <v>8</v>
      </c>
      <c r="X12" s="28" t="s">
        <v>249</v>
      </c>
      <c r="Y12" s="28" t="s">
        <v>49</v>
      </c>
      <c r="Z12" s="40" t="s">
        <v>46</v>
      </c>
      <c r="AA12" s="40" t="s">
        <v>46</v>
      </c>
      <c r="AB12" s="40" t="s">
        <v>46</v>
      </c>
      <c r="AC12" s="29" t="s">
        <v>250</v>
      </c>
      <c r="AD12" s="148" t="s">
        <v>46</v>
      </c>
    </row>
    <row r="13" spans="1:30" s="14" customFormat="1" ht="190.5" customHeight="1" x14ac:dyDescent="0.2">
      <c r="A13" s="237" t="s">
        <v>84</v>
      </c>
      <c r="B13" s="25" t="s">
        <v>49</v>
      </c>
      <c r="C13" s="25" t="s">
        <v>112</v>
      </c>
      <c r="D13" s="25" t="s">
        <v>243</v>
      </c>
      <c r="E13" s="149" t="s">
        <v>255</v>
      </c>
      <c r="F13" s="62" t="s">
        <v>253</v>
      </c>
      <c r="G13" s="61" t="s">
        <v>46</v>
      </c>
      <c r="H13" s="61" t="s">
        <v>46</v>
      </c>
      <c r="I13" s="61" t="s">
        <v>46</v>
      </c>
      <c r="J13" s="63">
        <v>2</v>
      </c>
      <c r="K13" s="63">
        <v>3</v>
      </c>
      <c r="L13" s="15">
        <f t="shared" si="0"/>
        <v>6</v>
      </c>
      <c r="M13" s="16" t="str">
        <f t="shared" si="1"/>
        <v>MEDIO</v>
      </c>
      <c r="N13" s="18">
        <v>25</v>
      </c>
      <c r="O13" s="17">
        <f t="shared" si="2"/>
        <v>150</v>
      </c>
      <c r="P13" s="64" t="str">
        <f t="shared" ref="P13:P18" si="3">IF(O13&gt;501,"I",IF(O13&gt;149,"II",IF(O13&gt;39,"III","IV")))</f>
        <v>II</v>
      </c>
      <c r="Q13" s="18" t="str">
        <f t="shared" ref="Q13:Q18" si="4">IF(P13="I","No aceptable",IF(P13="II","No Aceptable o Aceptable con Control Específico",IF(P13="III","Mejorable","Aceptable")))</f>
        <v>No Aceptable o Aceptable con Control Específico</v>
      </c>
      <c r="R13" s="65" t="s">
        <v>53</v>
      </c>
      <c r="S13" s="65"/>
      <c r="T13" s="65">
        <v>7</v>
      </c>
      <c r="U13" s="65"/>
      <c r="V13" s="66">
        <f t="shared" ref="V13:V19" si="5">SUM(S13:U13)</f>
        <v>7</v>
      </c>
      <c r="W13" s="46">
        <v>8</v>
      </c>
      <c r="X13" s="69" t="s">
        <v>229</v>
      </c>
      <c r="Y13" s="68" t="s">
        <v>49</v>
      </c>
      <c r="Z13" s="65" t="s">
        <v>46</v>
      </c>
      <c r="AA13" s="65" t="s">
        <v>46</v>
      </c>
      <c r="AB13" s="65" t="s">
        <v>46</v>
      </c>
      <c r="AC13" s="62" t="s">
        <v>256</v>
      </c>
      <c r="AD13" s="84" t="s">
        <v>46</v>
      </c>
    </row>
    <row r="14" spans="1:30" s="14" customFormat="1" ht="158.25" customHeight="1" thickBot="1" x14ac:dyDescent="0.25">
      <c r="A14" s="172"/>
      <c r="B14" s="121" t="s">
        <v>43</v>
      </c>
      <c r="C14" s="139" t="s">
        <v>85</v>
      </c>
      <c r="D14" s="141" t="s">
        <v>124</v>
      </c>
      <c r="E14" s="141" t="s">
        <v>146</v>
      </c>
      <c r="F14" s="126" t="s">
        <v>86</v>
      </c>
      <c r="G14" s="142" t="s">
        <v>46</v>
      </c>
      <c r="H14" s="142" t="s">
        <v>150</v>
      </c>
      <c r="I14" s="142" t="s">
        <v>87</v>
      </c>
      <c r="J14" s="127">
        <v>2</v>
      </c>
      <c r="K14" s="127">
        <v>3</v>
      </c>
      <c r="L14" s="128">
        <f t="shared" si="0"/>
        <v>6</v>
      </c>
      <c r="M14" s="129" t="str">
        <f t="shared" si="1"/>
        <v>MEDIO</v>
      </c>
      <c r="N14" s="130">
        <v>25</v>
      </c>
      <c r="O14" s="131">
        <f t="shared" si="2"/>
        <v>150</v>
      </c>
      <c r="P14" s="132" t="str">
        <f t="shared" si="3"/>
        <v>II</v>
      </c>
      <c r="Q14" s="130" t="str">
        <f t="shared" si="4"/>
        <v>No Aceptable o Aceptable con Control Específico</v>
      </c>
      <c r="R14" s="133" t="s">
        <v>68</v>
      </c>
      <c r="S14" s="133">
        <v>40</v>
      </c>
      <c r="T14" s="133">
        <v>7</v>
      </c>
      <c r="U14" s="133"/>
      <c r="V14" s="134">
        <f t="shared" si="5"/>
        <v>47</v>
      </c>
      <c r="W14" s="135">
        <v>6</v>
      </c>
      <c r="X14" s="137" t="s">
        <v>88</v>
      </c>
      <c r="Y14" s="137" t="s">
        <v>49</v>
      </c>
      <c r="Z14" s="133" t="s">
        <v>46</v>
      </c>
      <c r="AA14" s="133" t="s">
        <v>46</v>
      </c>
      <c r="AB14" s="133" t="s">
        <v>46</v>
      </c>
      <c r="AC14" s="126" t="s">
        <v>201</v>
      </c>
      <c r="AD14" s="95" t="s">
        <v>46</v>
      </c>
    </row>
    <row r="15" spans="1:30" s="19" customFormat="1" ht="124.5" thickBot="1" x14ac:dyDescent="0.3">
      <c r="A15" s="172"/>
      <c r="B15" s="59" t="s">
        <v>43</v>
      </c>
      <c r="C15" s="71" t="s">
        <v>85</v>
      </c>
      <c r="D15" s="72" t="s">
        <v>125</v>
      </c>
      <c r="E15" s="72" t="s">
        <v>89</v>
      </c>
      <c r="F15" s="70" t="s">
        <v>90</v>
      </c>
      <c r="G15" s="73" t="s">
        <v>46</v>
      </c>
      <c r="H15" s="73" t="s">
        <v>46</v>
      </c>
      <c r="I15" s="73" t="s">
        <v>91</v>
      </c>
      <c r="J15" s="63">
        <v>2</v>
      </c>
      <c r="K15" s="63">
        <v>3</v>
      </c>
      <c r="L15" s="15">
        <f t="shared" si="0"/>
        <v>6</v>
      </c>
      <c r="M15" s="16" t="str">
        <f t="shared" si="1"/>
        <v>MEDIO</v>
      </c>
      <c r="N15" s="18">
        <v>25</v>
      </c>
      <c r="O15" s="17">
        <f t="shared" si="2"/>
        <v>150</v>
      </c>
      <c r="P15" s="64" t="str">
        <f t="shared" si="3"/>
        <v>II</v>
      </c>
      <c r="Q15" s="18" t="str">
        <f t="shared" si="4"/>
        <v>No Aceptable o Aceptable con Control Específico</v>
      </c>
      <c r="R15" s="65" t="s">
        <v>68</v>
      </c>
      <c r="S15" s="65"/>
      <c r="T15" s="65">
        <v>7</v>
      </c>
      <c r="U15" s="65"/>
      <c r="V15" s="66">
        <f t="shared" si="5"/>
        <v>7</v>
      </c>
      <c r="W15" s="46">
        <v>4</v>
      </c>
      <c r="X15" s="69" t="s">
        <v>92</v>
      </c>
      <c r="Y15" s="68" t="s">
        <v>49</v>
      </c>
      <c r="Z15" s="65" t="s">
        <v>46</v>
      </c>
      <c r="AA15" s="65" t="s">
        <v>46</v>
      </c>
      <c r="AB15" s="65" t="s">
        <v>93</v>
      </c>
      <c r="AC15" s="70" t="s">
        <v>94</v>
      </c>
      <c r="AD15" s="84" t="s">
        <v>46</v>
      </c>
    </row>
    <row r="16" spans="1:30" s="19" customFormat="1" ht="143.25" customHeight="1" thickBot="1" x14ac:dyDescent="0.3">
      <c r="A16" s="172"/>
      <c r="B16" s="59" t="s">
        <v>43</v>
      </c>
      <c r="C16" s="60" t="s">
        <v>112</v>
      </c>
      <c r="D16" s="76" t="s">
        <v>115</v>
      </c>
      <c r="E16" s="70" t="s">
        <v>212</v>
      </c>
      <c r="F16" s="70" t="s">
        <v>67</v>
      </c>
      <c r="G16" s="73" t="s">
        <v>46</v>
      </c>
      <c r="H16" s="73" t="s">
        <v>46</v>
      </c>
      <c r="I16" s="73" t="s">
        <v>96</v>
      </c>
      <c r="J16" s="63">
        <v>2</v>
      </c>
      <c r="K16" s="63">
        <v>1</v>
      </c>
      <c r="L16" s="15">
        <f t="shared" si="0"/>
        <v>2</v>
      </c>
      <c r="M16" s="16" t="str">
        <f t="shared" si="1"/>
        <v>BAJO</v>
      </c>
      <c r="N16" s="18">
        <v>25</v>
      </c>
      <c r="O16" s="17">
        <f t="shared" si="2"/>
        <v>50</v>
      </c>
      <c r="P16" s="64" t="str">
        <f t="shared" si="3"/>
        <v>III</v>
      </c>
      <c r="Q16" s="18" t="str">
        <f t="shared" si="4"/>
        <v>Mejorable</v>
      </c>
      <c r="R16" s="65" t="s">
        <v>68</v>
      </c>
      <c r="S16" s="65"/>
      <c r="T16" s="65">
        <v>7</v>
      </c>
      <c r="U16" s="65"/>
      <c r="V16" s="66">
        <f t="shared" si="5"/>
        <v>7</v>
      </c>
      <c r="W16" s="46">
        <v>1</v>
      </c>
      <c r="X16" s="68" t="s">
        <v>69</v>
      </c>
      <c r="Y16" s="68" t="s">
        <v>49</v>
      </c>
      <c r="Z16" s="65" t="s">
        <v>46</v>
      </c>
      <c r="AA16" s="65" t="s">
        <v>46</v>
      </c>
      <c r="AB16" s="65" t="s">
        <v>46</v>
      </c>
      <c r="AC16" s="70" t="s">
        <v>213</v>
      </c>
      <c r="AD16" s="84" t="s">
        <v>46</v>
      </c>
    </row>
    <row r="17" spans="1:30" s="19" customFormat="1" ht="135.75" thickBot="1" x14ac:dyDescent="0.3">
      <c r="A17" s="172"/>
      <c r="B17" s="59" t="s">
        <v>43</v>
      </c>
      <c r="C17" s="60" t="s">
        <v>112</v>
      </c>
      <c r="D17" s="76" t="s">
        <v>113</v>
      </c>
      <c r="E17" s="62" t="s">
        <v>210</v>
      </c>
      <c r="F17" s="62" t="s">
        <v>197</v>
      </c>
      <c r="G17" s="61" t="s">
        <v>45</v>
      </c>
      <c r="H17" s="61" t="s">
        <v>46</v>
      </c>
      <c r="I17" s="61" t="s">
        <v>46</v>
      </c>
      <c r="J17" s="63">
        <v>1</v>
      </c>
      <c r="K17" s="63">
        <v>3</v>
      </c>
      <c r="L17" s="15">
        <f t="shared" si="0"/>
        <v>3</v>
      </c>
      <c r="M17" s="16" t="str">
        <f t="shared" si="1"/>
        <v>BAJO</v>
      </c>
      <c r="N17" s="18">
        <v>25</v>
      </c>
      <c r="O17" s="17">
        <f t="shared" si="2"/>
        <v>75</v>
      </c>
      <c r="P17" s="64" t="str">
        <f t="shared" si="3"/>
        <v>III</v>
      </c>
      <c r="Q17" s="18" t="str">
        <f t="shared" si="4"/>
        <v>Mejorable</v>
      </c>
      <c r="R17" s="65" t="s">
        <v>53</v>
      </c>
      <c r="S17" s="65"/>
      <c r="T17" s="65">
        <v>7</v>
      </c>
      <c r="U17" s="65"/>
      <c r="V17" s="66">
        <f t="shared" si="5"/>
        <v>7</v>
      </c>
      <c r="W17" s="46">
        <v>3</v>
      </c>
      <c r="X17" s="69" t="s">
        <v>48</v>
      </c>
      <c r="Y17" s="68" t="s">
        <v>49</v>
      </c>
      <c r="Z17" s="65" t="s">
        <v>46</v>
      </c>
      <c r="AA17" s="65" t="s">
        <v>46</v>
      </c>
      <c r="AB17" s="65" t="s">
        <v>46</v>
      </c>
      <c r="AC17" s="62" t="s">
        <v>271</v>
      </c>
      <c r="AD17" s="84" t="s">
        <v>46</v>
      </c>
    </row>
    <row r="18" spans="1:30" s="14" customFormat="1" ht="198.75" customHeight="1" thickBot="1" x14ac:dyDescent="0.25">
      <c r="A18" s="173"/>
      <c r="B18" s="59" t="s">
        <v>43</v>
      </c>
      <c r="C18" s="60" t="s">
        <v>74</v>
      </c>
      <c r="D18" s="76" t="s">
        <v>154</v>
      </c>
      <c r="E18" s="62" t="s">
        <v>194</v>
      </c>
      <c r="F18" s="62" t="s">
        <v>75</v>
      </c>
      <c r="G18" s="73" t="s">
        <v>46</v>
      </c>
      <c r="H18" s="61" t="s">
        <v>71</v>
      </c>
      <c r="I18" s="61" t="s">
        <v>72</v>
      </c>
      <c r="J18" s="63">
        <v>2</v>
      </c>
      <c r="K18" s="63">
        <v>3</v>
      </c>
      <c r="L18" s="15">
        <f t="shared" si="0"/>
        <v>6</v>
      </c>
      <c r="M18" s="16" t="str">
        <f t="shared" si="1"/>
        <v>MEDIO</v>
      </c>
      <c r="N18" s="18">
        <v>10</v>
      </c>
      <c r="O18" s="17">
        <f t="shared" si="2"/>
        <v>60</v>
      </c>
      <c r="P18" s="64" t="str">
        <f t="shared" si="3"/>
        <v>III</v>
      </c>
      <c r="Q18" s="18" t="str">
        <f t="shared" si="4"/>
        <v>Mejorable</v>
      </c>
      <c r="R18" s="65" t="s">
        <v>68</v>
      </c>
      <c r="S18" s="65"/>
      <c r="T18" s="65">
        <v>7</v>
      </c>
      <c r="U18" s="65"/>
      <c r="V18" s="66">
        <f t="shared" si="5"/>
        <v>7</v>
      </c>
      <c r="W18" s="46">
        <v>6</v>
      </c>
      <c r="X18" s="69" t="s">
        <v>73</v>
      </c>
      <c r="Y18" s="68" t="s">
        <v>49</v>
      </c>
      <c r="Z18" s="65" t="s">
        <v>46</v>
      </c>
      <c r="AA18" s="65" t="s">
        <v>46</v>
      </c>
      <c r="AB18" s="65" t="s">
        <v>46</v>
      </c>
      <c r="AC18" s="62" t="s">
        <v>161</v>
      </c>
      <c r="AD18" s="84" t="s">
        <v>46</v>
      </c>
    </row>
    <row r="19" spans="1:30" ht="372.75" thickBot="1" x14ac:dyDescent="0.25">
      <c r="A19" s="105" t="s">
        <v>222</v>
      </c>
      <c r="B19" s="49" t="s">
        <v>43</v>
      </c>
      <c r="C19" s="49" t="s">
        <v>58</v>
      </c>
      <c r="D19" s="50" t="s">
        <v>117</v>
      </c>
      <c r="E19" s="51" t="s">
        <v>225</v>
      </c>
      <c r="F19" s="51" t="s">
        <v>59</v>
      </c>
      <c r="G19" s="49" t="s">
        <v>46</v>
      </c>
      <c r="H19" s="49" t="s">
        <v>46</v>
      </c>
      <c r="I19" s="51" t="s">
        <v>223</v>
      </c>
      <c r="J19" s="80">
        <v>4</v>
      </c>
      <c r="K19" s="80">
        <v>3</v>
      </c>
      <c r="L19" s="42">
        <f t="shared" si="0"/>
        <v>12</v>
      </c>
      <c r="M19" s="43" t="str">
        <f t="shared" si="1"/>
        <v>ALTO</v>
      </c>
      <c r="N19" s="52">
        <v>25</v>
      </c>
      <c r="O19" s="44">
        <f t="shared" si="2"/>
        <v>300</v>
      </c>
      <c r="P19" s="52" t="s">
        <v>100</v>
      </c>
      <c r="Q19" s="45" t="str">
        <f>IF(P19="I","No aceptable",IF(P19="II","No Aceptable o Aceptable con Control Específico",IF(P19="III","Mejorable","Aceptable")))</f>
        <v>No Aceptable o Aceptable con Control Específico</v>
      </c>
      <c r="R19" s="81" t="s">
        <v>102</v>
      </c>
      <c r="S19" s="53"/>
      <c r="T19" s="104">
        <v>18</v>
      </c>
      <c r="U19" s="53"/>
      <c r="V19" s="49">
        <f t="shared" si="5"/>
        <v>18</v>
      </c>
      <c r="W19" s="49">
        <v>5</v>
      </c>
      <c r="X19" s="54" t="s">
        <v>60</v>
      </c>
      <c r="Y19" s="82" t="s">
        <v>49</v>
      </c>
      <c r="Z19" s="81" t="s">
        <v>46</v>
      </c>
      <c r="AA19" s="81" t="s">
        <v>46</v>
      </c>
      <c r="AB19" s="81" t="s">
        <v>46</v>
      </c>
      <c r="AC19" s="55" t="s">
        <v>226</v>
      </c>
      <c r="AD19" s="103" t="s">
        <v>46</v>
      </c>
    </row>
  </sheetData>
  <sheetProtection selectLockedCells="1" selectUnlockedCells="1"/>
  <mergeCells count="27">
    <mergeCell ref="A13: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R10:Y10"/>
    <mergeCell ref="Z10:AD10"/>
    <mergeCell ref="A8:C8"/>
    <mergeCell ref="D8:I8"/>
    <mergeCell ref="J8:M8"/>
    <mergeCell ref="N8:Z8"/>
    <mergeCell ref="B10:B11"/>
    <mergeCell ref="C10:E10"/>
    <mergeCell ref="F10:F11"/>
    <mergeCell ref="G10:I10"/>
    <mergeCell ref="J10:P10"/>
  </mergeCells>
  <conditionalFormatting sqref="M20:M85 M14:M15 M17">
    <cfRule type="cellIs" dxfId="175" priority="41" operator="equal">
      <formula>"MUY ALTO"</formula>
    </cfRule>
    <cfRule type="cellIs" dxfId="174" priority="42" operator="equal">
      <formula>"BAJO"</formula>
    </cfRule>
    <cfRule type="cellIs" dxfId="173" priority="43" operator="equal">
      <formula>"MEDIO"</formula>
    </cfRule>
    <cfRule type="cellIs" dxfId="172" priority="44" operator="equal">
      <formula>"ALTO"</formula>
    </cfRule>
  </conditionalFormatting>
  <conditionalFormatting sqref="Q20:Q85 Q14:Q15 Q17">
    <cfRule type="cellIs" dxfId="171" priority="45" operator="equal">
      <formula>"Aceptable"</formula>
    </cfRule>
    <cfRule type="cellIs" dxfId="170" priority="46" operator="equal">
      <formula>"Mejorable"</formula>
    </cfRule>
    <cfRule type="cellIs" dxfId="169" priority="47" operator="equal">
      <formula>"No Aceptable o Aceptable con Control Específico"</formula>
    </cfRule>
    <cfRule type="cellIs" dxfId="168" priority="48" operator="equal">
      <formula>"No aceptable"</formula>
    </cfRule>
  </conditionalFormatting>
  <conditionalFormatting sqref="M12">
    <cfRule type="cellIs" dxfId="167" priority="33" operator="equal">
      <formula>"MUY ALTO"</formula>
    </cfRule>
    <cfRule type="cellIs" dxfId="166" priority="34" operator="equal">
      <formula>"BAJO"</formula>
    </cfRule>
    <cfRule type="cellIs" dxfId="165" priority="35" operator="equal">
      <formula>"MEDIO"</formula>
    </cfRule>
    <cfRule type="cellIs" dxfId="164" priority="36" operator="equal">
      <formula>"ALTO"</formula>
    </cfRule>
  </conditionalFormatting>
  <conditionalFormatting sqref="Q12">
    <cfRule type="cellIs" dxfId="163" priority="37" operator="equal">
      <formula>"Aceptable"</formula>
    </cfRule>
    <cfRule type="cellIs" dxfId="162" priority="38" operator="equal">
      <formula>"Mejorable"</formula>
    </cfRule>
    <cfRule type="cellIs" dxfId="161" priority="39" operator="equal">
      <formula>"No Aceptable o Aceptable con Control Específico"</formula>
    </cfRule>
    <cfRule type="cellIs" dxfId="160" priority="40" operator="equal">
      <formula>"No aceptable"</formula>
    </cfRule>
  </conditionalFormatting>
  <conditionalFormatting sqref="M16">
    <cfRule type="cellIs" dxfId="159" priority="25" operator="equal">
      <formula>"MUY ALTO"</formula>
    </cfRule>
    <cfRule type="cellIs" dxfId="158" priority="26" operator="equal">
      <formula>"BAJO"</formula>
    </cfRule>
    <cfRule type="cellIs" dxfId="157" priority="27" operator="equal">
      <formula>"MEDIO"</formula>
    </cfRule>
    <cfRule type="cellIs" dxfId="156" priority="28" operator="equal">
      <formula>"ALTO"</formula>
    </cfRule>
  </conditionalFormatting>
  <conditionalFormatting sqref="Q16">
    <cfRule type="cellIs" dxfId="155" priority="29" operator="equal">
      <formula>"Aceptable"</formula>
    </cfRule>
    <cfRule type="cellIs" dxfId="154" priority="30" operator="equal">
      <formula>"Mejorable"</formula>
    </cfRule>
    <cfRule type="cellIs" dxfId="153" priority="31" operator="equal">
      <formula>"No Aceptable o Aceptable con Control Específico"</formula>
    </cfRule>
    <cfRule type="cellIs" dxfId="152" priority="32" operator="equal">
      <formula>"No aceptable"</formula>
    </cfRule>
  </conditionalFormatting>
  <conditionalFormatting sqref="M18">
    <cfRule type="cellIs" dxfId="151" priority="17" operator="equal">
      <formula>"MUY ALTO"</formula>
    </cfRule>
    <cfRule type="cellIs" dxfId="150" priority="18" operator="equal">
      <formula>"BAJO"</formula>
    </cfRule>
    <cfRule type="cellIs" dxfId="149" priority="19" operator="equal">
      <formula>"MEDIO"</formula>
    </cfRule>
    <cfRule type="cellIs" dxfId="148" priority="20" operator="equal">
      <formula>"ALTO"</formula>
    </cfRule>
  </conditionalFormatting>
  <conditionalFormatting sqref="Q18">
    <cfRule type="cellIs" dxfId="147" priority="21" operator="equal">
      <formula>"Aceptable"</formula>
    </cfRule>
    <cfRule type="cellIs" dxfId="146" priority="22" operator="equal">
      <formula>"Mejorable"</formula>
    </cfRule>
    <cfRule type="cellIs" dxfId="145" priority="23" operator="equal">
      <formula>"No Aceptable o Aceptable con Control Específico"</formula>
    </cfRule>
    <cfRule type="cellIs" dxfId="144" priority="24" operator="equal">
      <formula>"No aceptable"</formula>
    </cfRule>
  </conditionalFormatting>
  <conditionalFormatting sqref="M19">
    <cfRule type="cellIs" dxfId="143" priority="9" operator="equal">
      <formula>"MUY ALTO"</formula>
    </cfRule>
    <cfRule type="cellIs" dxfId="142" priority="10" operator="equal">
      <formula>"BAJO"</formula>
    </cfRule>
    <cfRule type="cellIs" dxfId="141" priority="11" operator="equal">
      <formula>"MEDIO"</formula>
    </cfRule>
    <cfRule type="cellIs" dxfId="140" priority="12" operator="equal">
      <formula>"ALTO"</formula>
    </cfRule>
  </conditionalFormatting>
  <conditionalFormatting sqref="Q19">
    <cfRule type="cellIs" dxfId="139" priority="13" operator="equal">
      <formula>"Aceptable"</formula>
    </cfRule>
    <cfRule type="cellIs" dxfId="138" priority="14" operator="equal">
      <formula>"Mejorable"</formula>
    </cfRule>
    <cfRule type="cellIs" dxfId="137" priority="15" operator="equal">
      <formula>"No Aceptable o Aceptable con Control Específico"</formula>
    </cfRule>
    <cfRule type="cellIs" dxfId="136" priority="16" operator="equal">
      <formula>"No aceptable"</formula>
    </cfRule>
  </conditionalFormatting>
  <conditionalFormatting sqref="M13">
    <cfRule type="cellIs" dxfId="135" priority="1" operator="equal">
      <formula>"MUY ALTO"</formula>
    </cfRule>
    <cfRule type="cellIs" dxfId="134" priority="2" operator="equal">
      <formula>"BAJO"</formula>
    </cfRule>
    <cfRule type="cellIs" dxfId="133" priority="3" operator="equal">
      <formula>"MEDIO"</formula>
    </cfRule>
    <cfRule type="cellIs" dxfId="132" priority="4" operator="equal">
      <formula>"ALTO"</formula>
    </cfRule>
  </conditionalFormatting>
  <conditionalFormatting sqref="Q13">
    <cfRule type="cellIs" dxfId="131" priority="5" operator="equal">
      <formula>"Aceptable"</formula>
    </cfRule>
    <cfRule type="cellIs" dxfId="130" priority="6" operator="equal">
      <formula>"Mejorable"</formula>
    </cfRule>
    <cfRule type="cellIs" dxfId="129" priority="7" operator="equal">
      <formula>"No Aceptable o Aceptable con Control Específico"</formula>
    </cfRule>
    <cfRule type="cellIs" dxfId="128"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8"/>
  <sheetViews>
    <sheetView topLeftCell="D5" zoomScale="85" zoomScaleNormal="85" workbookViewId="0">
      <selection activeCell="D7" sqref="D7:I7"/>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36" customHeight="1" x14ac:dyDescent="0.2">
      <c r="A7" s="198" t="s">
        <v>5</v>
      </c>
      <c r="B7" s="199"/>
      <c r="C7" s="202"/>
      <c r="D7" s="191" t="s">
        <v>275</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106</v>
      </c>
      <c r="E8" s="233"/>
      <c r="F8" s="233"/>
      <c r="G8" s="233"/>
      <c r="H8" s="233"/>
      <c r="I8" s="233"/>
      <c r="J8" s="206" t="s">
        <v>8</v>
      </c>
      <c r="K8" s="206"/>
      <c r="L8" s="206"/>
      <c r="M8" s="206"/>
      <c r="N8" s="208">
        <v>42767</v>
      </c>
      <c r="O8" s="209"/>
      <c r="P8" s="209"/>
      <c r="Q8" s="209"/>
      <c r="R8" s="209"/>
      <c r="S8" s="209"/>
      <c r="T8" s="209"/>
      <c r="U8" s="209"/>
      <c r="V8" s="209"/>
      <c r="W8" s="209"/>
      <c r="X8" s="209"/>
      <c r="Y8" s="209"/>
      <c r="Z8" s="209"/>
      <c r="AA8" s="145"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144"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146" t="s">
        <v>17</v>
      </c>
      <c r="D11" s="146" t="s">
        <v>18</v>
      </c>
      <c r="E11" s="146"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90.5" customHeight="1" x14ac:dyDescent="0.2">
      <c r="A12" s="143" t="s">
        <v>242</v>
      </c>
      <c r="B12" s="147" t="s">
        <v>49</v>
      </c>
      <c r="C12" s="25" t="s">
        <v>112</v>
      </c>
      <c r="D12" s="25" t="s">
        <v>243</v>
      </c>
      <c r="E12" s="25" t="s">
        <v>257</v>
      </c>
      <c r="F12" s="25" t="s">
        <v>246</v>
      </c>
      <c r="G12" s="147" t="s">
        <v>46</v>
      </c>
      <c r="H12" s="25" t="s">
        <v>247</v>
      </c>
      <c r="I12" s="147" t="s">
        <v>46</v>
      </c>
      <c r="J12" s="63">
        <v>2</v>
      </c>
      <c r="K12" s="63">
        <v>6</v>
      </c>
      <c r="L12" s="15">
        <f t="shared" ref="L12:L18" si="0">IF(J12="",K12,J12*K12)</f>
        <v>12</v>
      </c>
      <c r="M12" s="16" t="str">
        <f t="shared" ref="M12:M18" si="1">IF(L12&gt;23,"MUY ALTO",IF(L12&gt;9,"ALTO",IF(L12&gt;5,"MEDIO","BAJO")))</f>
        <v>ALTO</v>
      </c>
      <c r="N12" s="39">
        <v>25</v>
      </c>
      <c r="O12" s="17">
        <f t="shared" ref="O12:O18" si="2">L12*N12</f>
        <v>300</v>
      </c>
      <c r="P12" s="39" t="s">
        <v>100</v>
      </c>
      <c r="Q12" s="18" t="str">
        <f>IF(P12="I","No aceptable",IF(P12="II","No Aceptable o Aceptable con Control Específico",IF(P12="III","Mejorable","Aceptable")))</f>
        <v>No Aceptable o Aceptable con Control Específico</v>
      </c>
      <c r="R12" s="24" t="s">
        <v>248</v>
      </c>
      <c r="S12" s="40">
        <v>200</v>
      </c>
      <c r="T12" s="40">
        <v>50</v>
      </c>
      <c r="U12" s="40">
        <v>10</v>
      </c>
      <c r="V12" s="24"/>
      <c r="W12" s="24">
        <v>8</v>
      </c>
      <c r="X12" s="28" t="s">
        <v>249</v>
      </c>
      <c r="Y12" s="28" t="s">
        <v>49</v>
      </c>
      <c r="Z12" s="40" t="s">
        <v>46</v>
      </c>
      <c r="AA12" s="40" t="s">
        <v>46</v>
      </c>
      <c r="AB12" s="40" t="s">
        <v>46</v>
      </c>
      <c r="AC12" s="29" t="s">
        <v>250</v>
      </c>
      <c r="AD12" s="148" t="s">
        <v>46</v>
      </c>
    </row>
    <row r="13" spans="1:30" s="14" customFormat="1" ht="158.25" customHeight="1" thickBot="1" x14ac:dyDescent="0.25">
      <c r="A13" s="238" t="s">
        <v>84</v>
      </c>
      <c r="B13" s="121" t="s">
        <v>43</v>
      </c>
      <c r="C13" s="139" t="s">
        <v>85</v>
      </c>
      <c r="D13" s="141" t="s">
        <v>124</v>
      </c>
      <c r="E13" s="141" t="s">
        <v>146</v>
      </c>
      <c r="F13" s="126" t="s">
        <v>86</v>
      </c>
      <c r="G13" s="142" t="s">
        <v>46</v>
      </c>
      <c r="H13" s="142" t="s">
        <v>150</v>
      </c>
      <c r="I13" s="142" t="s">
        <v>87</v>
      </c>
      <c r="J13" s="127">
        <v>2</v>
      </c>
      <c r="K13" s="127">
        <v>3</v>
      </c>
      <c r="L13" s="128">
        <f t="shared" si="0"/>
        <v>6</v>
      </c>
      <c r="M13" s="129" t="str">
        <f t="shared" si="1"/>
        <v>MEDIO</v>
      </c>
      <c r="N13" s="130">
        <v>25</v>
      </c>
      <c r="O13" s="131">
        <f t="shared" si="2"/>
        <v>150</v>
      </c>
      <c r="P13" s="132" t="str">
        <f t="shared" ref="P13:P17" si="3">IF(O13&gt;501,"I",IF(O13&gt;149,"II",IF(O13&gt;39,"III","IV")))</f>
        <v>II</v>
      </c>
      <c r="Q13" s="130" t="str">
        <f t="shared" ref="Q13:Q17" si="4">IF(P13="I","No aceptable",IF(P13="II","No Aceptable o Aceptable con Control Específico",IF(P13="III","Mejorable","Aceptable")))</f>
        <v>No Aceptable o Aceptable con Control Específico</v>
      </c>
      <c r="R13" s="133" t="s">
        <v>68</v>
      </c>
      <c r="S13" s="133">
        <v>40</v>
      </c>
      <c r="T13" s="133">
        <v>7</v>
      </c>
      <c r="U13" s="133"/>
      <c r="V13" s="134">
        <f t="shared" ref="V13:V18" si="5">SUM(S13:U13)</f>
        <v>47</v>
      </c>
      <c r="W13" s="135">
        <v>6</v>
      </c>
      <c r="X13" s="137" t="s">
        <v>88</v>
      </c>
      <c r="Y13" s="137" t="s">
        <v>49</v>
      </c>
      <c r="Z13" s="133" t="s">
        <v>46</v>
      </c>
      <c r="AA13" s="133" t="s">
        <v>46</v>
      </c>
      <c r="AB13" s="133" t="s">
        <v>46</v>
      </c>
      <c r="AC13" s="126" t="s">
        <v>201</v>
      </c>
      <c r="AD13" s="95" t="s">
        <v>46</v>
      </c>
    </row>
    <row r="14" spans="1:30" s="19" customFormat="1" ht="124.5" thickBot="1" x14ac:dyDescent="0.3">
      <c r="A14" s="239"/>
      <c r="B14" s="59" t="s">
        <v>43</v>
      </c>
      <c r="C14" s="71" t="s">
        <v>85</v>
      </c>
      <c r="D14" s="72" t="s">
        <v>125</v>
      </c>
      <c r="E14" s="72" t="s">
        <v>89</v>
      </c>
      <c r="F14" s="70" t="s">
        <v>90</v>
      </c>
      <c r="G14" s="73" t="s">
        <v>46</v>
      </c>
      <c r="H14" s="73" t="s">
        <v>46</v>
      </c>
      <c r="I14" s="73" t="s">
        <v>91</v>
      </c>
      <c r="J14" s="63">
        <v>2</v>
      </c>
      <c r="K14" s="63">
        <v>3</v>
      </c>
      <c r="L14" s="15">
        <f t="shared" si="0"/>
        <v>6</v>
      </c>
      <c r="M14" s="16" t="str">
        <f t="shared" si="1"/>
        <v>MEDIO</v>
      </c>
      <c r="N14" s="18">
        <v>25</v>
      </c>
      <c r="O14" s="17">
        <f t="shared" si="2"/>
        <v>150</v>
      </c>
      <c r="P14" s="64" t="str">
        <f t="shared" si="3"/>
        <v>II</v>
      </c>
      <c r="Q14" s="18" t="str">
        <f t="shared" si="4"/>
        <v>No Aceptable o Aceptable con Control Específico</v>
      </c>
      <c r="R14" s="65" t="s">
        <v>68</v>
      </c>
      <c r="S14" s="65"/>
      <c r="T14" s="65">
        <v>7</v>
      </c>
      <c r="U14" s="65"/>
      <c r="V14" s="66">
        <f t="shared" si="5"/>
        <v>7</v>
      </c>
      <c r="W14" s="46">
        <v>4</v>
      </c>
      <c r="X14" s="69" t="s">
        <v>92</v>
      </c>
      <c r="Y14" s="68" t="s">
        <v>49</v>
      </c>
      <c r="Z14" s="65" t="s">
        <v>46</v>
      </c>
      <c r="AA14" s="65" t="s">
        <v>46</v>
      </c>
      <c r="AB14" s="65" t="s">
        <v>93</v>
      </c>
      <c r="AC14" s="70" t="s">
        <v>94</v>
      </c>
      <c r="AD14" s="84" t="s">
        <v>46</v>
      </c>
    </row>
    <row r="15" spans="1:30" s="19" customFormat="1" ht="143.25" customHeight="1" thickBot="1" x14ac:dyDescent="0.3">
      <c r="A15" s="239"/>
      <c r="B15" s="59" t="s">
        <v>43</v>
      </c>
      <c r="C15" s="60" t="s">
        <v>112</v>
      </c>
      <c r="D15" s="76" t="s">
        <v>115</v>
      </c>
      <c r="E15" s="70" t="s">
        <v>212</v>
      </c>
      <c r="F15" s="70" t="s">
        <v>67</v>
      </c>
      <c r="G15" s="73" t="s">
        <v>46</v>
      </c>
      <c r="H15" s="73" t="s">
        <v>46</v>
      </c>
      <c r="I15" s="73" t="s">
        <v>96</v>
      </c>
      <c r="J15" s="63">
        <v>2</v>
      </c>
      <c r="K15" s="63">
        <v>1</v>
      </c>
      <c r="L15" s="15">
        <f t="shared" si="0"/>
        <v>2</v>
      </c>
      <c r="M15" s="16" t="str">
        <f t="shared" si="1"/>
        <v>BAJO</v>
      </c>
      <c r="N15" s="18">
        <v>25</v>
      </c>
      <c r="O15" s="17">
        <f t="shared" si="2"/>
        <v>50</v>
      </c>
      <c r="P15" s="64" t="str">
        <f t="shared" si="3"/>
        <v>III</v>
      </c>
      <c r="Q15" s="18" t="str">
        <f t="shared" si="4"/>
        <v>Mejorable</v>
      </c>
      <c r="R15" s="65" t="s">
        <v>68</v>
      </c>
      <c r="S15" s="65"/>
      <c r="T15" s="65">
        <v>7</v>
      </c>
      <c r="U15" s="65"/>
      <c r="V15" s="66">
        <f t="shared" si="5"/>
        <v>7</v>
      </c>
      <c r="W15" s="46">
        <v>1</v>
      </c>
      <c r="X15" s="68" t="s">
        <v>69</v>
      </c>
      <c r="Y15" s="68" t="s">
        <v>49</v>
      </c>
      <c r="Z15" s="65" t="s">
        <v>46</v>
      </c>
      <c r="AA15" s="65" t="s">
        <v>46</v>
      </c>
      <c r="AB15" s="65" t="s">
        <v>46</v>
      </c>
      <c r="AC15" s="70" t="s">
        <v>213</v>
      </c>
      <c r="AD15" s="84" t="s">
        <v>46</v>
      </c>
    </row>
    <row r="16" spans="1:30" s="19" customFormat="1" ht="135.75" thickBot="1" x14ac:dyDescent="0.3">
      <c r="A16" s="239"/>
      <c r="B16" s="59" t="s">
        <v>43</v>
      </c>
      <c r="C16" s="60" t="s">
        <v>112</v>
      </c>
      <c r="D16" s="76" t="s">
        <v>113</v>
      </c>
      <c r="E16" s="62" t="s">
        <v>210</v>
      </c>
      <c r="F16" s="62" t="s">
        <v>197</v>
      </c>
      <c r="G16" s="61" t="s">
        <v>45</v>
      </c>
      <c r="H16" s="61" t="s">
        <v>46</v>
      </c>
      <c r="I16" s="61" t="s">
        <v>46</v>
      </c>
      <c r="J16" s="63">
        <v>1</v>
      </c>
      <c r="K16" s="63">
        <v>3</v>
      </c>
      <c r="L16" s="15">
        <f t="shared" si="0"/>
        <v>3</v>
      </c>
      <c r="M16" s="16" t="str">
        <f t="shared" si="1"/>
        <v>BAJO</v>
      </c>
      <c r="N16" s="18">
        <v>25</v>
      </c>
      <c r="O16" s="17">
        <f t="shared" si="2"/>
        <v>75</v>
      </c>
      <c r="P16" s="64" t="str">
        <f t="shared" si="3"/>
        <v>III</v>
      </c>
      <c r="Q16" s="18" t="str">
        <f t="shared" si="4"/>
        <v>Mejorable</v>
      </c>
      <c r="R16" s="65" t="s">
        <v>53</v>
      </c>
      <c r="S16" s="65"/>
      <c r="T16" s="65">
        <v>7</v>
      </c>
      <c r="U16" s="65"/>
      <c r="V16" s="66">
        <f t="shared" si="5"/>
        <v>7</v>
      </c>
      <c r="W16" s="46">
        <v>3</v>
      </c>
      <c r="X16" s="69" t="s">
        <v>48</v>
      </c>
      <c r="Y16" s="68" t="s">
        <v>49</v>
      </c>
      <c r="Z16" s="65" t="s">
        <v>46</v>
      </c>
      <c r="AA16" s="65" t="s">
        <v>46</v>
      </c>
      <c r="AB16" s="65" t="s">
        <v>46</v>
      </c>
      <c r="AC16" s="62" t="s">
        <v>271</v>
      </c>
      <c r="AD16" s="84" t="s">
        <v>46</v>
      </c>
    </row>
    <row r="17" spans="1:30" s="14" customFormat="1" ht="198.75" customHeight="1" thickBot="1" x14ac:dyDescent="0.25">
      <c r="A17" s="240"/>
      <c r="B17" s="59" t="s">
        <v>43</v>
      </c>
      <c r="C17" s="60" t="s">
        <v>74</v>
      </c>
      <c r="D17" s="76" t="s">
        <v>154</v>
      </c>
      <c r="E17" s="62" t="s">
        <v>194</v>
      </c>
      <c r="F17" s="62" t="s">
        <v>75</v>
      </c>
      <c r="G17" s="73" t="s">
        <v>46</v>
      </c>
      <c r="H17" s="61" t="s">
        <v>71</v>
      </c>
      <c r="I17" s="61" t="s">
        <v>72</v>
      </c>
      <c r="J17" s="63">
        <v>2</v>
      </c>
      <c r="K17" s="63">
        <v>3</v>
      </c>
      <c r="L17" s="15">
        <f t="shared" si="0"/>
        <v>6</v>
      </c>
      <c r="M17" s="16" t="str">
        <f t="shared" si="1"/>
        <v>MEDIO</v>
      </c>
      <c r="N17" s="18">
        <v>10</v>
      </c>
      <c r="O17" s="17">
        <f t="shared" si="2"/>
        <v>60</v>
      </c>
      <c r="P17" s="64" t="str">
        <f t="shared" si="3"/>
        <v>III</v>
      </c>
      <c r="Q17" s="18" t="str">
        <f t="shared" si="4"/>
        <v>Mejorable</v>
      </c>
      <c r="R17" s="65" t="s">
        <v>68</v>
      </c>
      <c r="S17" s="65"/>
      <c r="T17" s="65">
        <v>7</v>
      </c>
      <c r="U17" s="65"/>
      <c r="V17" s="66">
        <f t="shared" si="5"/>
        <v>7</v>
      </c>
      <c r="W17" s="46">
        <v>6</v>
      </c>
      <c r="X17" s="69" t="s">
        <v>73</v>
      </c>
      <c r="Y17" s="68" t="s">
        <v>49</v>
      </c>
      <c r="Z17" s="65" t="s">
        <v>46</v>
      </c>
      <c r="AA17" s="65" t="s">
        <v>46</v>
      </c>
      <c r="AB17" s="65" t="s">
        <v>46</v>
      </c>
      <c r="AC17" s="62" t="s">
        <v>161</v>
      </c>
      <c r="AD17" s="84" t="s">
        <v>46</v>
      </c>
    </row>
    <row r="18" spans="1:30" ht="372.75" thickBot="1" x14ac:dyDescent="0.25">
      <c r="A18" s="105" t="s">
        <v>222</v>
      </c>
      <c r="B18" s="49" t="s">
        <v>43</v>
      </c>
      <c r="C18" s="49" t="s">
        <v>58</v>
      </c>
      <c r="D18" s="50" t="s">
        <v>117</v>
      </c>
      <c r="E18" s="51" t="s">
        <v>225</v>
      </c>
      <c r="F18" s="51" t="s">
        <v>59</v>
      </c>
      <c r="G18" s="49" t="s">
        <v>46</v>
      </c>
      <c r="H18" s="49" t="s">
        <v>46</v>
      </c>
      <c r="I18" s="51" t="s">
        <v>223</v>
      </c>
      <c r="J18" s="80">
        <v>4</v>
      </c>
      <c r="K18" s="80">
        <v>3</v>
      </c>
      <c r="L18" s="42">
        <f t="shared" si="0"/>
        <v>12</v>
      </c>
      <c r="M18" s="43" t="str">
        <f t="shared" si="1"/>
        <v>ALTO</v>
      </c>
      <c r="N18" s="52">
        <v>25</v>
      </c>
      <c r="O18" s="44">
        <f t="shared" si="2"/>
        <v>300</v>
      </c>
      <c r="P18" s="52" t="s">
        <v>100</v>
      </c>
      <c r="Q18" s="45" t="str">
        <f>IF(P18="I","No aceptable",IF(P18="II","No Aceptable o Aceptable con Control Específico",IF(P18="III","Mejorable","Aceptable")))</f>
        <v>No Aceptable o Aceptable con Control Específico</v>
      </c>
      <c r="R18" s="81" t="s">
        <v>102</v>
      </c>
      <c r="S18" s="53"/>
      <c r="T18" s="104">
        <v>18</v>
      </c>
      <c r="U18" s="53"/>
      <c r="V18" s="49">
        <f t="shared" si="5"/>
        <v>18</v>
      </c>
      <c r="W18" s="49">
        <v>5</v>
      </c>
      <c r="X18" s="54" t="s">
        <v>60</v>
      </c>
      <c r="Y18" s="82" t="s">
        <v>49</v>
      </c>
      <c r="Z18" s="81" t="s">
        <v>46</v>
      </c>
      <c r="AA18" s="81" t="s">
        <v>46</v>
      </c>
      <c r="AB18" s="81" t="s">
        <v>46</v>
      </c>
      <c r="AC18" s="55" t="s">
        <v>226</v>
      </c>
      <c r="AD18" s="103" t="s">
        <v>46</v>
      </c>
    </row>
  </sheetData>
  <sheetProtection selectLockedCells="1" selectUnlockedCells="1"/>
  <mergeCells count="27">
    <mergeCell ref="A13:A17"/>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R10:Y10"/>
    <mergeCell ref="Z10:AD10"/>
    <mergeCell ref="A8:C8"/>
    <mergeCell ref="D8:I8"/>
    <mergeCell ref="J8:M8"/>
    <mergeCell ref="N8:Z8"/>
    <mergeCell ref="B10:B11"/>
    <mergeCell ref="C10:E10"/>
    <mergeCell ref="F10:F11"/>
    <mergeCell ref="G10:I10"/>
    <mergeCell ref="J10:P10"/>
  </mergeCells>
  <conditionalFormatting sqref="M19:M84 M13:M14 M16">
    <cfRule type="cellIs" dxfId="127" priority="41" operator="equal">
      <formula>"MUY ALTO"</formula>
    </cfRule>
    <cfRule type="cellIs" dxfId="126" priority="42" operator="equal">
      <formula>"BAJO"</formula>
    </cfRule>
    <cfRule type="cellIs" dxfId="125" priority="43" operator="equal">
      <formula>"MEDIO"</formula>
    </cfRule>
    <cfRule type="cellIs" dxfId="124" priority="44" operator="equal">
      <formula>"ALTO"</formula>
    </cfRule>
  </conditionalFormatting>
  <conditionalFormatting sqref="Q19:Q84 Q13:Q14 Q16">
    <cfRule type="cellIs" dxfId="123" priority="45" operator="equal">
      <formula>"Aceptable"</formula>
    </cfRule>
    <cfRule type="cellIs" dxfId="122" priority="46" operator="equal">
      <formula>"Mejorable"</formula>
    </cfRule>
    <cfRule type="cellIs" dxfId="121" priority="47" operator="equal">
      <formula>"No Aceptable o Aceptable con Control Específico"</formula>
    </cfRule>
    <cfRule type="cellIs" dxfId="120" priority="48" operator="equal">
      <formula>"No aceptable"</formula>
    </cfRule>
  </conditionalFormatting>
  <conditionalFormatting sqref="M12">
    <cfRule type="cellIs" dxfId="119" priority="33" operator="equal">
      <formula>"MUY ALTO"</formula>
    </cfRule>
    <cfRule type="cellIs" dxfId="118" priority="34" operator="equal">
      <formula>"BAJO"</formula>
    </cfRule>
    <cfRule type="cellIs" dxfId="117" priority="35" operator="equal">
      <formula>"MEDIO"</formula>
    </cfRule>
    <cfRule type="cellIs" dxfId="116" priority="36" operator="equal">
      <formula>"ALTO"</formula>
    </cfRule>
  </conditionalFormatting>
  <conditionalFormatting sqref="Q12">
    <cfRule type="cellIs" dxfId="115" priority="37" operator="equal">
      <formula>"Aceptable"</formula>
    </cfRule>
    <cfRule type="cellIs" dxfId="114" priority="38" operator="equal">
      <formula>"Mejorable"</formula>
    </cfRule>
    <cfRule type="cellIs" dxfId="113" priority="39" operator="equal">
      <formula>"No Aceptable o Aceptable con Control Específico"</formula>
    </cfRule>
    <cfRule type="cellIs" dxfId="112" priority="40" operator="equal">
      <formula>"No aceptable"</formula>
    </cfRule>
  </conditionalFormatting>
  <conditionalFormatting sqref="M15">
    <cfRule type="cellIs" dxfId="111" priority="25" operator="equal">
      <formula>"MUY ALTO"</formula>
    </cfRule>
    <cfRule type="cellIs" dxfId="110" priority="26" operator="equal">
      <formula>"BAJO"</formula>
    </cfRule>
    <cfRule type="cellIs" dxfId="109" priority="27" operator="equal">
      <formula>"MEDIO"</formula>
    </cfRule>
    <cfRule type="cellIs" dxfId="108" priority="28" operator="equal">
      <formula>"ALTO"</formula>
    </cfRule>
  </conditionalFormatting>
  <conditionalFormatting sqref="Q15">
    <cfRule type="cellIs" dxfId="107" priority="29" operator="equal">
      <formula>"Aceptable"</formula>
    </cfRule>
    <cfRule type="cellIs" dxfId="106" priority="30" operator="equal">
      <formula>"Mejorable"</formula>
    </cfRule>
    <cfRule type="cellIs" dxfId="105" priority="31" operator="equal">
      <formula>"No Aceptable o Aceptable con Control Específico"</formula>
    </cfRule>
    <cfRule type="cellIs" dxfId="104" priority="32" operator="equal">
      <formula>"No aceptable"</formula>
    </cfRule>
  </conditionalFormatting>
  <conditionalFormatting sqref="M17">
    <cfRule type="cellIs" dxfId="103" priority="17" operator="equal">
      <formula>"MUY ALTO"</formula>
    </cfRule>
    <cfRule type="cellIs" dxfId="102" priority="18" operator="equal">
      <formula>"BAJO"</formula>
    </cfRule>
    <cfRule type="cellIs" dxfId="101" priority="19" operator="equal">
      <formula>"MEDIO"</formula>
    </cfRule>
    <cfRule type="cellIs" dxfId="100" priority="20" operator="equal">
      <formula>"ALTO"</formula>
    </cfRule>
  </conditionalFormatting>
  <conditionalFormatting sqref="Q17">
    <cfRule type="cellIs" dxfId="99" priority="21" operator="equal">
      <formula>"Aceptable"</formula>
    </cfRule>
    <cfRule type="cellIs" dxfId="98" priority="22" operator="equal">
      <formula>"Mejorable"</formula>
    </cfRule>
    <cfRule type="cellIs" dxfId="97" priority="23" operator="equal">
      <formula>"No Aceptable o Aceptable con Control Específico"</formula>
    </cfRule>
    <cfRule type="cellIs" dxfId="96" priority="24" operator="equal">
      <formula>"No aceptable"</formula>
    </cfRule>
  </conditionalFormatting>
  <conditionalFormatting sqref="M18">
    <cfRule type="cellIs" dxfId="95" priority="9" operator="equal">
      <formula>"MUY ALTO"</formula>
    </cfRule>
    <cfRule type="cellIs" dxfId="94" priority="10" operator="equal">
      <formula>"BAJO"</formula>
    </cfRule>
    <cfRule type="cellIs" dxfId="93" priority="11" operator="equal">
      <formula>"MEDIO"</formula>
    </cfRule>
    <cfRule type="cellIs" dxfId="92" priority="12" operator="equal">
      <formula>"ALTO"</formula>
    </cfRule>
  </conditionalFormatting>
  <conditionalFormatting sqref="Q18">
    <cfRule type="cellIs" dxfId="91" priority="13" operator="equal">
      <formula>"Aceptable"</formula>
    </cfRule>
    <cfRule type="cellIs" dxfId="90" priority="14" operator="equal">
      <formula>"Mejorable"</formula>
    </cfRule>
    <cfRule type="cellIs" dxfId="89" priority="15" operator="equal">
      <formula>"No Aceptable o Aceptable con Control Específico"</formula>
    </cfRule>
    <cfRule type="cellIs" dxfId="88" priority="16"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9"/>
  <sheetViews>
    <sheetView tabSelected="1" zoomScale="85" zoomScaleNormal="85" workbookViewId="0">
      <selection activeCell="C13" sqref="C13"/>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18" customHeight="1" x14ac:dyDescent="0.2">
      <c r="A7" s="198" t="s">
        <v>5</v>
      </c>
      <c r="B7" s="199"/>
      <c r="C7" s="202"/>
      <c r="D7" s="191" t="s">
        <v>276</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260</v>
      </c>
      <c r="E8" s="233"/>
      <c r="F8" s="233"/>
      <c r="G8" s="233"/>
      <c r="H8" s="233"/>
      <c r="I8" s="233"/>
      <c r="J8" s="206" t="s">
        <v>8</v>
      </c>
      <c r="K8" s="206"/>
      <c r="L8" s="206"/>
      <c r="M8" s="206"/>
      <c r="N8" s="208">
        <v>42767</v>
      </c>
      <c r="O8" s="209"/>
      <c r="P8" s="209"/>
      <c r="Q8" s="209"/>
      <c r="R8" s="209"/>
      <c r="S8" s="209"/>
      <c r="T8" s="209"/>
      <c r="U8" s="209"/>
      <c r="V8" s="209"/>
      <c r="W8" s="209"/>
      <c r="X8" s="209"/>
      <c r="Y8" s="209"/>
      <c r="Z8" s="209"/>
      <c r="AA8" s="145"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144"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146" t="s">
        <v>17</v>
      </c>
      <c r="D11" s="146" t="s">
        <v>18</v>
      </c>
      <c r="E11" s="146"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90.5" customHeight="1" x14ac:dyDescent="0.2">
      <c r="A12" s="143" t="s">
        <v>242</v>
      </c>
      <c r="B12" s="147" t="s">
        <v>49</v>
      </c>
      <c r="C12" s="25" t="s">
        <v>112</v>
      </c>
      <c r="D12" s="25" t="s">
        <v>243</v>
      </c>
      <c r="E12" s="25" t="s">
        <v>257</v>
      </c>
      <c r="F12" s="25" t="s">
        <v>246</v>
      </c>
      <c r="G12" s="147" t="s">
        <v>46</v>
      </c>
      <c r="H12" s="25" t="s">
        <v>247</v>
      </c>
      <c r="I12" s="147" t="s">
        <v>46</v>
      </c>
      <c r="J12" s="63">
        <v>2</v>
      </c>
      <c r="K12" s="63">
        <v>6</v>
      </c>
      <c r="L12" s="15">
        <f t="shared" ref="L12:L19" si="0">IF(J12="",K12,J12*K12)</f>
        <v>12</v>
      </c>
      <c r="M12" s="16" t="str">
        <f t="shared" ref="M12:M19" si="1">IF(L12&gt;23,"MUY ALTO",IF(L12&gt;9,"ALTO",IF(L12&gt;5,"MEDIO","BAJO")))</f>
        <v>ALTO</v>
      </c>
      <c r="N12" s="39">
        <v>25</v>
      </c>
      <c r="O12" s="17">
        <f t="shared" ref="O12:O19" si="2">L12*N12</f>
        <v>300</v>
      </c>
      <c r="P12" s="39" t="s">
        <v>100</v>
      </c>
      <c r="Q12" s="18" t="str">
        <f>IF(P12="I","No aceptable",IF(P12="II","No Aceptable o Aceptable con Control Específico",IF(P12="III","Mejorable","Aceptable")))</f>
        <v>No Aceptable o Aceptable con Control Específico</v>
      </c>
      <c r="R12" s="24" t="s">
        <v>248</v>
      </c>
      <c r="S12" s="40">
        <v>200</v>
      </c>
      <c r="T12" s="40">
        <v>50</v>
      </c>
      <c r="U12" s="40">
        <v>10</v>
      </c>
      <c r="V12" s="24"/>
      <c r="W12" s="24">
        <v>8</v>
      </c>
      <c r="X12" s="28" t="s">
        <v>249</v>
      </c>
      <c r="Y12" s="28" t="s">
        <v>49</v>
      </c>
      <c r="Z12" s="40" t="s">
        <v>46</v>
      </c>
      <c r="AA12" s="40" t="s">
        <v>46</v>
      </c>
      <c r="AB12" s="40" t="s">
        <v>46</v>
      </c>
      <c r="AC12" s="29" t="s">
        <v>250</v>
      </c>
      <c r="AD12" s="148" t="s">
        <v>46</v>
      </c>
    </row>
    <row r="13" spans="1:30" s="14" customFormat="1" ht="190.5" customHeight="1" x14ac:dyDescent="0.2">
      <c r="A13" s="157" t="s">
        <v>298</v>
      </c>
      <c r="B13" s="150" t="s">
        <v>103</v>
      </c>
      <c r="C13" s="25" t="s">
        <v>112</v>
      </c>
      <c r="D13" s="25" t="s">
        <v>243</v>
      </c>
      <c r="E13" s="149" t="s">
        <v>266</v>
      </c>
      <c r="F13" s="149" t="s">
        <v>293</v>
      </c>
      <c r="G13" s="150" t="s">
        <v>46</v>
      </c>
      <c r="H13" s="149" t="s">
        <v>46</v>
      </c>
      <c r="I13" s="150" t="s">
        <v>46</v>
      </c>
      <c r="J13" s="127">
        <v>2</v>
      </c>
      <c r="K13" s="127">
        <v>6</v>
      </c>
      <c r="L13" s="128">
        <v>6</v>
      </c>
      <c r="M13" s="129" t="s">
        <v>297</v>
      </c>
      <c r="N13" s="151">
        <v>25</v>
      </c>
      <c r="O13" s="131">
        <v>300</v>
      </c>
      <c r="P13" s="151" t="s">
        <v>100</v>
      </c>
      <c r="Q13" s="130" t="str">
        <f t="shared" ref="Q13:Q18" si="3">IF(P13="I","No aceptable",IF(P13="II","No Aceptable o Aceptable con Control Específico",IF(P13="III","Mejorable","Aceptable")))</f>
        <v>No Aceptable o Aceptable con Control Específico</v>
      </c>
      <c r="R13" s="152" t="s">
        <v>294</v>
      </c>
      <c r="S13" s="153"/>
      <c r="T13" s="153">
        <v>2</v>
      </c>
      <c r="U13" s="153"/>
      <c r="V13" s="152">
        <v>2</v>
      </c>
      <c r="W13" s="152">
        <v>3</v>
      </c>
      <c r="X13" s="154" t="s">
        <v>295</v>
      </c>
      <c r="Y13" s="154" t="s">
        <v>49</v>
      </c>
      <c r="Z13" s="153" t="s">
        <v>46</v>
      </c>
      <c r="AA13" s="153" t="s">
        <v>46</v>
      </c>
      <c r="AB13" s="153" t="s">
        <v>46</v>
      </c>
      <c r="AC13" s="155" t="s">
        <v>296</v>
      </c>
      <c r="AD13" s="156" t="s">
        <v>46</v>
      </c>
    </row>
    <row r="14" spans="1:30" s="14" customFormat="1" ht="158.25" customHeight="1" thickBot="1" x14ac:dyDescent="0.25">
      <c r="A14" s="238" t="s">
        <v>84</v>
      </c>
      <c r="B14" s="121" t="s">
        <v>43</v>
      </c>
      <c r="C14" s="139" t="s">
        <v>85</v>
      </c>
      <c r="D14" s="141" t="s">
        <v>124</v>
      </c>
      <c r="E14" s="141" t="s">
        <v>146</v>
      </c>
      <c r="F14" s="126" t="s">
        <v>86</v>
      </c>
      <c r="G14" s="142" t="s">
        <v>46</v>
      </c>
      <c r="H14" s="142" t="s">
        <v>150</v>
      </c>
      <c r="I14" s="142" t="s">
        <v>87</v>
      </c>
      <c r="J14" s="127">
        <v>2</v>
      </c>
      <c r="K14" s="127">
        <v>3</v>
      </c>
      <c r="L14" s="128">
        <f t="shared" si="0"/>
        <v>6</v>
      </c>
      <c r="M14" s="129" t="str">
        <f t="shared" si="1"/>
        <v>MEDIO</v>
      </c>
      <c r="N14" s="130">
        <v>25</v>
      </c>
      <c r="O14" s="131">
        <f t="shared" si="2"/>
        <v>150</v>
      </c>
      <c r="P14" s="132" t="str">
        <f t="shared" ref="P14:P18" si="4">IF(O14&gt;501,"I",IF(O14&gt;149,"II",IF(O14&gt;39,"III","IV")))</f>
        <v>II</v>
      </c>
      <c r="Q14" s="130" t="str">
        <f t="shared" si="3"/>
        <v>No Aceptable o Aceptable con Control Específico</v>
      </c>
      <c r="R14" s="133" t="s">
        <v>68</v>
      </c>
      <c r="S14" s="133">
        <v>40</v>
      </c>
      <c r="T14" s="133">
        <v>7</v>
      </c>
      <c r="U14" s="133"/>
      <c r="V14" s="134">
        <f t="shared" ref="V14:V19" si="5">SUM(S14:U14)</f>
        <v>47</v>
      </c>
      <c r="W14" s="135">
        <v>6</v>
      </c>
      <c r="X14" s="137" t="s">
        <v>88</v>
      </c>
      <c r="Y14" s="137" t="s">
        <v>49</v>
      </c>
      <c r="Z14" s="133" t="s">
        <v>46</v>
      </c>
      <c r="AA14" s="133" t="s">
        <v>46</v>
      </c>
      <c r="AB14" s="133" t="s">
        <v>46</v>
      </c>
      <c r="AC14" s="126" t="s">
        <v>201</v>
      </c>
      <c r="AD14" s="95" t="s">
        <v>46</v>
      </c>
    </row>
    <row r="15" spans="1:30" s="19" customFormat="1" ht="124.5" thickBot="1" x14ac:dyDescent="0.3">
      <c r="A15" s="239"/>
      <c r="B15" s="59" t="s">
        <v>43</v>
      </c>
      <c r="C15" s="71" t="s">
        <v>85</v>
      </c>
      <c r="D15" s="72" t="s">
        <v>125</v>
      </c>
      <c r="E15" s="72" t="s">
        <v>89</v>
      </c>
      <c r="F15" s="70" t="s">
        <v>90</v>
      </c>
      <c r="G15" s="73" t="s">
        <v>46</v>
      </c>
      <c r="H15" s="73" t="s">
        <v>46</v>
      </c>
      <c r="I15" s="73" t="s">
        <v>91</v>
      </c>
      <c r="J15" s="63">
        <v>2</v>
      </c>
      <c r="K15" s="63">
        <v>3</v>
      </c>
      <c r="L15" s="15">
        <f t="shared" si="0"/>
        <v>6</v>
      </c>
      <c r="M15" s="16" t="str">
        <f t="shared" si="1"/>
        <v>MEDIO</v>
      </c>
      <c r="N15" s="18">
        <v>25</v>
      </c>
      <c r="O15" s="17">
        <f t="shared" si="2"/>
        <v>150</v>
      </c>
      <c r="P15" s="64" t="str">
        <f t="shared" si="4"/>
        <v>II</v>
      </c>
      <c r="Q15" s="18" t="str">
        <f t="shared" si="3"/>
        <v>No Aceptable o Aceptable con Control Específico</v>
      </c>
      <c r="R15" s="65" t="s">
        <v>68</v>
      </c>
      <c r="S15" s="65"/>
      <c r="T15" s="65">
        <v>7</v>
      </c>
      <c r="U15" s="65"/>
      <c r="V15" s="66">
        <f t="shared" si="5"/>
        <v>7</v>
      </c>
      <c r="W15" s="46">
        <v>4</v>
      </c>
      <c r="X15" s="69" t="s">
        <v>92</v>
      </c>
      <c r="Y15" s="68" t="s">
        <v>49</v>
      </c>
      <c r="Z15" s="65" t="s">
        <v>46</v>
      </c>
      <c r="AA15" s="65" t="s">
        <v>46</v>
      </c>
      <c r="AB15" s="65" t="s">
        <v>93</v>
      </c>
      <c r="AC15" s="70" t="s">
        <v>94</v>
      </c>
      <c r="AD15" s="84" t="s">
        <v>46</v>
      </c>
    </row>
    <row r="16" spans="1:30" s="19" customFormat="1" ht="143.25" customHeight="1" thickBot="1" x14ac:dyDescent="0.3">
      <c r="A16" s="239"/>
      <c r="B16" s="59" t="s">
        <v>43</v>
      </c>
      <c r="C16" s="60" t="s">
        <v>112</v>
      </c>
      <c r="D16" s="76" t="s">
        <v>115</v>
      </c>
      <c r="E16" s="70" t="s">
        <v>212</v>
      </c>
      <c r="F16" s="70" t="s">
        <v>67</v>
      </c>
      <c r="G16" s="73" t="s">
        <v>46</v>
      </c>
      <c r="H16" s="73" t="s">
        <v>46</v>
      </c>
      <c r="I16" s="73" t="s">
        <v>96</v>
      </c>
      <c r="J16" s="63">
        <v>2</v>
      </c>
      <c r="K16" s="63">
        <v>1</v>
      </c>
      <c r="L16" s="15">
        <f t="shared" si="0"/>
        <v>2</v>
      </c>
      <c r="M16" s="16" t="str">
        <f t="shared" si="1"/>
        <v>BAJO</v>
      </c>
      <c r="N16" s="18">
        <v>25</v>
      </c>
      <c r="O16" s="17">
        <f t="shared" si="2"/>
        <v>50</v>
      </c>
      <c r="P16" s="64" t="str">
        <f t="shared" si="4"/>
        <v>III</v>
      </c>
      <c r="Q16" s="18" t="str">
        <f t="shared" si="3"/>
        <v>Mejorable</v>
      </c>
      <c r="R16" s="65" t="s">
        <v>68</v>
      </c>
      <c r="S16" s="65"/>
      <c r="T16" s="65">
        <v>7</v>
      </c>
      <c r="U16" s="65"/>
      <c r="V16" s="66">
        <f t="shared" si="5"/>
        <v>7</v>
      </c>
      <c r="W16" s="46">
        <v>1</v>
      </c>
      <c r="X16" s="68" t="s">
        <v>69</v>
      </c>
      <c r="Y16" s="68" t="s">
        <v>49</v>
      </c>
      <c r="Z16" s="65" t="s">
        <v>46</v>
      </c>
      <c r="AA16" s="65" t="s">
        <v>46</v>
      </c>
      <c r="AB16" s="65" t="s">
        <v>46</v>
      </c>
      <c r="AC16" s="70" t="s">
        <v>213</v>
      </c>
      <c r="AD16" s="84" t="s">
        <v>46</v>
      </c>
    </row>
    <row r="17" spans="1:30" s="19" customFormat="1" ht="135.75" thickBot="1" x14ac:dyDescent="0.3">
      <c r="A17" s="239"/>
      <c r="B17" s="59" t="s">
        <v>43</v>
      </c>
      <c r="C17" s="60" t="s">
        <v>112</v>
      </c>
      <c r="D17" s="76" t="s">
        <v>113</v>
      </c>
      <c r="E17" s="62" t="s">
        <v>210</v>
      </c>
      <c r="F17" s="62" t="s">
        <v>197</v>
      </c>
      <c r="G17" s="61" t="s">
        <v>45</v>
      </c>
      <c r="H17" s="61" t="s">
        <v>46</v>
      </c>
      <c r="I17" s="61" t="s">
        <v>46</v>
      </c>
      <c r="J17" s="63">
        <v>1</v>
      </c>
      <c r="K17" s="63">
        <v>3</v>
      </c>
      <c r="L17" s="15">
        <f t="shared" si="0"/>
        <v>3</v>
      </c>
      <c r="M17" s="16" t="str">
        <f t="shared" si="1"/>
        <v>BAJO</v>
      </c>
      <c r="N17" s="18">
        <v>25</v>
      </c>
      <c r="O17" s="17">
        <f t="shared" si="2"/>
        <v>75</v>
      </c>
      <c r="P17" s="64" t="str">
        <f t="shared" si="4"/>
        <v>III</v>
      </c>
      <c r="Q17" s="18" t="str">
        <f t="shared" si="3"/>
        <v>Mejorable</v>
      </c>
      <c r="R17" s="65" t="s">
        <v>53</v>
      </c>
      <c r="S17" s="65"/>
      <c r="T17" s="65">
        <v>7</v>
      </c>
      <c r="U17" s="65"/>
      <c r="V17" s="66">
        <f t="shared" si="5"/>
        <v>7</v>
      </c>
      <c r="W17" s="46">
        <v>3</v>
      </c>
      <c r="X17" s="69" t="s">
        <v>48</v>
      </c>
      <c r="Y17" s="68" t="s">
        <v>49</v>
      </c>
      <c r="Z17" s="65" t="s">
        <v>46</v>
      </c>
      <c r="AA17" s="65" t="s">
        <v>46</v>
      </c>
      <c r="AB17" s="65" t="s">
        <v>46</v>
      </c>
      <c r="AC17" s="62" t="s">
        <v>271</v>
      </c>
      <c r="AD17" s="84" t="s">
        <v>46</v>
      </c>
    </row>
    <row r="18" spans="1:30" s="14" customFormat="1" ht="198.75" customHeight="1" thickBot="1" x14ac:dyDescent="0.25">
      <c r="A18" s="240"/>
      <c r="B18" s="59" t="s">
        <v>43</v>
      </c>
      <c r="C18" s="60" t="s">
        <v>74</v>
      </c>
      <c r="D18" s="76" t="s">
        <v>154</v>
      </c>
      <c r="E18" s="62" t="s">
        <v>194</v>
      </c>
      <c r="F18" s="62" t="s">
        <v>75</v>
      </c>
      <c r="G18" s="73" t="s">
        <v>46</v>
      </c>
      <c r="H18" s="61" t="s">
        <v>71</v>
      </c>
      <c r="I18" s="61" t="s">
        <v>72</v>
      </c>
      <c r="J18" s="63">
        <v>2</v>
      </c>
      <c r="K18" s="63">
        <v>3</v>
      </c>
      <c r="L18" s="15">
        <f t="shared" si="0"/>
        <v>6</v>
      </c>
      <c r="M18" s="16" t="str">
        <f t="shared" si="1"/>
        <v>MEDIO</v>
      </c>
      <c r="N18" s="18">
        <v>10</v>
      </c>
      <c r="O18" s="17">
        <f t="shared" si="2"/>
        <v>60</v>
      </c>
      <c r="P18" s="64" t="str">
        <f t="shared" si="4"/>
        <v>III</v>
      </c>
      <c r="Q18" s="18" t="str">
        <f t="shared" si="3"/>
        <v>Mejorable</v>
      </c>
      <c r="R18" s="65" t="s">
        <v>68</v>
      </c>
      <c r="S18" s="65"/>
      <c r="T18" s="65">
        <v>7</v>
      </c>
      <c r="U18" s="65"/>
      <c r="V18" s="66">
        <f t="shared" si="5"/>
        <v>7</v>
      </c>
      <c r="W18" s="46">
        <v>6</v>
      </c>
      <c r="X18" s="69" t="s">
        <v>73</v>
      </c>
      <c r="Y18" s="68" t="s">
        <v>49</v>
      </c>
      <c r="Z18" s="65" t="s">
        <v>46</v>
      </c>
      <c r="AA18" s="65" t="s">
        <v>46</v>
      </c>
      <c r="AB18" s="65" t="s">
        <v>46</v>
      </c>
      <c r="AC18" s="62" t="s">
        <v>161</v>
      </c>
      <c r="AD18" s="84" t="s">
        <v>46</v>
      </c>
    </row>
    <row r="19" spans="1:30" ht="372.75" thickBot="1" x14ac:dyDescent="0.25">
      <c r="A19" s="105" t="s">
        <v>222</v>
      </c>
      <c r="B19" s="49" t="s">
        <v>43</v>
      </c>
      <c r="C19" s="49" t="s">
        <v>58</v>
      </c>
      <c r="D19" s="50" t="s">
        <v>117</v>
      </c>
      <c r="E19" s="51" t="s">
        <v>225</v>
      </c>
      <c r="F19" s="51" t="s">
        <v>59</v>
      </c>
      <c r="G19" s="49" t="s">
        <v>46</v>
      </c>
      <c r="H19" s="49" t="s">
        <v>46</v>
      </c>
      <c r="I19" s="51" t="s">
        <v>223</v>
      </c>
      <c r="J19" s="80">
        <v>4</v>
      </c>
      <c r="K19" s="80">
        <v>3</v>
      </c>
      <c r="L19" s="42">
        <f t="shared" si="0"/>
        <v>12</v>
      </c>
      <c r="M19" s="43" t="str">
        <f t="shared" si="1"/>
        <v>ALTO</v>
      </c>
      <c r="N19" s="52">
        <v>25</v>
      </c>
      <c r="O19" s="44">
        <f t="shared" si="2"/>
        <v>300</v>
      </c>
      <c r="P19" s="52" t="s">
        <v>100</v>
      </c>
      <c r="Q19" s="45" t="str">
        <f>IF(P19="I","No aceptable",IF(P19="II","No Aceptable o Aceptable con Control Específico",IF(P19="III","Mejorable","Aceptable")))</f>
        <v>No Aceptable o Aceptable con Control Específico</v>
      </c>
      <c r="R19" s="81" t="s">
        <v>102</v>
      </c>
      <c r="S19" s="53"/>
      <c r="T19" s="104">
        <v>18</v>
      </c>
      <c r="U19" s="53"/>
      <c r="V19" s="49">
        <f t="shared" si="5"/>
        <v>18</v>
      </c>
      <c r="W19" s="49">
        <v>5</v>
      </c>
      <c r="X19" s="54" t="s">
        <v>60</v>
      </c>
      <c r="Y19" s="82" t="s">
        <v>49</v>
      </c>
      <c r="Z19" s="81" t="s">
        <v>46</v>
      </c>
      <c r="AA19" s="81" t="s">
        <v>46</v>
      </c>
      <c r="AB19" s="81" t="s">
        <v>46</v>
      </c>
      <c r="AC19" s="55" t="s">
        <v>226</v>
      </c>
      <c r="AD19" s="103" t="s">
        <v>46</v>
      </c>
    </row>
  </sheetData>
  <sheetProtection selectLockedCells="1" selectUnlockedCells="1"/>
  <mergeCells count="27">
    <mergeCell ref="A14: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R10:Y10"/>
    <mergeCell ref="Z10:AD10"/>
    <mergeCell ref="A8:C8"/>
    <mergeCell ref="D8:I8"/>
    <mergeCell ref="J8:M8"/>
    <mergeCell ref="N8:Z8"/>
    <mergeCell ref="B10:B11"/>
    <mergeCell ref="C10:E10"/>
    <mergeCell ref="F10:F11"/>
    <mergeCell ref="G10:I10"/>
    <mergeCell ref="J10:P10"/>
  </mergeCells>
  <conditionalFormatting sqref="M20:M85 M14:M15 M17">
    <cfRule type="cellIs" dxfId="87" priority="33" operator="equal">
      <formula>"MUY ALTO"</formula>
    </cfRule>
    <cfRule type="cellIs" dxfId="86" priority="34" operator="equal">
      <formula>"BAJO"</formula>
    </cfRule>
    <cfRule type="cellIs" dxfId="85" priority="35" operator="equal">
      <formula>"MEDIO"</formula>
    </cfRule>
    <cfRule type="cellIs" dxfId="84" priority="36" operator="equal">
      <formula>"ALTO"</formula>
    </cfRule>
  </conditionalFormatting>
  <conditionalFormatting sqref="Q20:Q85 Q17 Q13:Q15">
    <cfRule type="cellIs" dxfId="83" priority="37" operator="equal">
      <formula>"Aceptable"</formula>
    </cfRule>
    <cfRule type="cellIs" dxfId="82" priority="38" operator="equal">
      <formula>"Mejorable"</formula>
    </cfRule>
    <cfRule type="cellIs" dxfId="81" priority="39" operator="equal">
      <formula>"No Aceptable o Aceptable con Control Específico"</formula>
    </cfRule>
    <cfRule type="cellIs" dxfId="80" priority="40" operator="equal">
      <formula>"No aceptable"</formula>
    </cfRule>
  </conditionalFormatting>
  <conditionalFormatting sqref="M12:M13">
    <cfRule type="cellIs" dxfId="79" priority="25" operator="equal">
      <formula>"MUY ALTO"</formula>
    </cfRule>
    <cfRule type="cellIs" dxfId="78" priority="26" operator="equal">
      <formula>"BAJO"</formula>
    </cfRule>
    <cfRule type="cellIs" dxfId="77" priority="27" operator="equal">
      <formula>"MEDIO"</formula>
    </cfRule>
    <cfRule type="cellIs" dxfId="76" priority="28" operator="equal">
      <formula>"ALTO"</formula>
    </cfRule>
  </conditionalFormatting>
  <conditionalFormatting sqref="Q12">
    <cfRule type="cellIs" dxfId="75" priority="29" operator="equal">
      <formula>"Aceptable"</formula>
    </cfRule>
    <cfRule type="cellIs" dxfId="74" priority="30" operator="equal">
      <formula>"Mejorable"</formula>
    </cfRule>
    <cfRule type="cellIs" dxfId="73" priority="31" operator="equal">
      <formula>"No Aceptable o Aceptable con Control Específico"</formula>
    </cfRule>
    <cfRule type="cellIs" dxfId="72" priority="32" operator="equal">
      <formula>"No aceptable"</formula>
    </cfRule>
  </conditionalFormatting>
  <conditionalFormatting sqref="M16">
    <cfRule type="cellIs" dxfId="71" priority="17" operator="equal">
      <formula>"MUY ALTO"</formula>
    </cfRule>
    <cfRule type="cellIs" dxfId="70" priority="18" operator="equal">
      <formula>"BAJO"</formula>
    </cfRule>
    <cfRule type="cellIs" dxfId="69" priority="19" operator="equal">
      <formula>"MEDIO"</formula>
    </cfRule>
    <cfRule type="cellIs" dxfId="68" priority="20" operator="equal">
      <formula>"ALTO"</formula>
    </cfRule>
  </conditionalFormatting>
  <conditionalFormatting sqref="Q16">
    <cfRule type="cellIs" dxfId="67" priority="21" operator="equal">
      <formula>"Aceptable"</formula>
    </cfRule>
    <cfRule type="cellIs" dxfId="66" priority="22" operator="equal">
      <formula>"Mejorable"</formula>
    </cfRule>
    <cfRule type="cellIs" dxfId="65" priority="23" operator="equal">
      <formula>"No Aceptable o Aceptable con Control Específico"</formula>
    </cfRule>
    <cfRule type="cellIs" dxfId="64" priority="24" operator="equal">
      <formula>"No aceptable"</formula>
    </cfRule>
  </conditionalFormatting>
  <conditionalFormatting sqref="M18">
    <cfRule type="cellIs" dxfId="63" priority="9" operator="equal">
      <formula>"MUY ALTO"</formula>
    </cfRule>
    <cfRule type="cellIs" dxfId="62" priority="10" operator="equal">
      <formula>"BAJO"</formula>
    </cfRule>
    <cfRule type="cellIs" dxfId="61" priority="11" operator="equal">
      <formula>"MEDIO"</formula>
    </cfRule>
    <cfRule type="cellIs" dxfId="60" priority="12" operator="equal">
      <formula>"ALTO"</formula>
    </cfRule>
  </conditionalFormatting>
  <conditionalFormatting sqref="Q18">
    <cfRule type="cellIs" dxfId="59" priority="13" operator="equal">
      <formula>"Aceptable"</formula>
    </cfRule>
    <cfRule type="cellIs" dxfId="58" priority="14" operator="equal">
      <formula>"Mejorable"</formula>
    </cfRule>
    <cfRule type="cellIs" dxfId="57" priority="15" operator="equal">
      <formula>"No Aceptable o Aceptable con Control Específico"</formula>
    </cfRule>
    <cfRule type="cellIs" dxfId="56" priority="16" operator="equal">
      <formula>"No aceptable"</formula>
    </cfRule>
  </conditionalFormatting>
  <conditionalFormatting sqref="M19">
    <cfRule type="cellIs" dxfId="55" priority="1" operator="equal">
      <formula>"MUY ALTO"</formula>
    </cfRule>
    <cfRule type="cellIs" dxfId="54" priority="2" operator="equal">
      <formula>"BAJO"</formula>
    </cfRule>
    <cfRule type="cellIs" dxfId="53" priority="3" operator="equal">
      <formula>"MEDIO"</formula>
    </cfRule>
    <cfRule type="cellIs" dxfId="52" priority="4" operator="equal">
      <formula>"ALTO"</formula>
    </cfRule>
  </conditionalFormatting>
  <conditionalFormatting sqref="Q19">
    <cfRule type="cellIs" dxfId="51" priority="5" operator="equal">
      <formula>"Aceptable"</formula>
    </cfRule>
    <cfRule type="cellIs" dxfId="50" priority="6" operator="equal">
      <formula>"Mejorable"</formula>
    </cfRule>
    <cfRule type="cellIs" dxfId="49" priority="7" operator="equal">
      <formula>"No Aceptable o Aceptable con Control Específico"</formula>
    </cfRule>
    <cfRule type="cellIs" dxfId="48"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9"/>
  <sheetViews>
    <sheetView topLeftCell="A13" zoomScale="85" zoomScaleNormal="85" workbookViewId="0">
      <selection activeCell="E15" sqref="E15"/>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18" customHeight="1" x14ac:dyDescent="0.2">
      <c r="A7" s="198" t="s">
        <v>5</v>
      </c>
      <c r="B7" s="199"/>
      <c r="C7" s="202"/>
      <c r="D7" s="191" t="s">
        <v>107</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261</v>
      </c>
      <c r="E8" s="233"/>
      <c r="F8" s="233"/>
      <c r="G8" s="233"/>
      <c r="H8" s="233"/>
      <c r="I8" s="233"/>
      <c r="J8" s="206" t="s">
        <v>8</v>
      </c>
      <c r="K8" s="206"/>
      <c r="L8" s="206"/>
      <c r="M8" s="206"/>
      <c r="N8" s="208">
        <v>42767</v>
      </c>
      <c r="O8" s="209"/>
      <c r="P8" s="209"/>
      <c r="Q8" s="209"/>
      <c r="R8" s="209"/>
      <c r="S8" s="209"/>
      <c r="T8" s="209"/>
      <c r="U8" s="209"/>
      <c r="V8" s="209"/>
      <c r="W8" s="209"/>
      <c r="X8" s="209"/>
      <c r="Y8" s="209"/>
      <c r="Z8" s="209"/>
      <c r="AA8" s="145"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144"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146" t="s">
        <v>17</v>
      </c>
      <c r="D11" s="146" t="s">
        <v>18</v>
      </c>
      <c r="E11" s="146"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90.5" customHeight="1" x14ac:dyDescent="0.2">
      <c r="A12" s="143" t="s">
        <v>242</v>
      </c>
      <c r="B12" s="147" t="s">
        <v>49</v>
      </c>
      <c r="C12" s="25" t="s">
        <v>112</v>
      </c>
      <c r="D12" s="25" t="s">
        <v>243</v>
      </c>
      <c r="E12" s="25" t="s">
        <v>257</v>
      </c>
      <c r="F12" s="25" t="s">
        <v>246</v>
      </c>
      <c r="G12" s="147" t="s">
        <v>46</v>
      </c>
      <c r="H12" s="25" t="s">
        <v>247</v>
      </c>
      <c r="I12" s="147" t="s">
        <v>46</v>
      </c>
      <c r="J12" s="63">
        <v>2</v>
      </c>
      <c r="K12" s="63">
        <v>6</v>
      </c>
      <c r="L12" s="15">
        <f t="shared" ref="L12:L19" si="0">IF(J12="",K12,J12*K12)</f>
        <v>12</v>
      </c>
      <c r="M12" s="16" t="str">
        <f t="shared" ref="M12:M19" si="1">IF(L12&gt;23,"MUY ALTO",IF(L12&gt;9,"ALTO",IF(L12&gt;5,"MEDIO","BAJO")))</f>
        <v>ALTO</v>
      </c>
      <c r="N12" s="39">
        <v>25</v>
      </c>
      <c r="O12" s="17">
        <f t="shared" ref="O12:O19" si="2">L12*N12</f>
        <v>300</v>
      </c>
      <c r="P12" s="39" t="s">
        <v>100</v>
      </c>
      <c r="Q12" s="18" t="str">
        <f>IF(P12="I","No aceptable",IF(P12="II","No Aceptable o Aceptable con Control Específico",IF(P12="III","Mejorable","Aceptable")))</f>
        <v>No Aceptable o Aceptable con Control Específico</v>
      </c>
      <c r="R12" s="24" t="s">
        <v>248</v>
      </c>
      <c r="S12" s="40">
        <v>200</v>
      </c>
      <c r="T12" s="40">
        <v>50</v>
      </c>
      <c r="U12" s="40">
        <v>10</v>
      </c>
      <c r="V12" s="24"/>
      <c r="W12" s="24">
        <v>8</v>
      </c>
      <c r="X12" s="28" t="s">
        <v>249</v>
      </c>
      <c r="Y12" s="28" t="s">
        <v>49</v>
      </c>
      <c r="Z12" s="40" t="s">
        <v>46</v>
      </c>
      <c r="AA12" s="40" t="s">
        <v>46</v>
      </c>
      <c r="AB12" s="40" t="s">
        <v>46</v>
      </c>
      <c r="AC12" s="29" t="s">
        <v>250</v>
      </c>
      <c r="AD12" s="148" t="s">
        <v>46</v>
      </c>
    </row>
    <row r="13" spans="1:30" s="14" customFormat="1" ht="75.75" customHeight="1" x14ac:dyDescent="0.2">
      <c r="A13" s="237" t="s">
        <v>263</v>
      </c>
      <c r="B13" s="158" t="s">
        <v>43</v>
      </c>
      <c r="C13" s="159" t="s">
        <v>151</v>
      </c>
      <c r="D13" s="160" t="s">
        <v>264</v>
      </c>
      <c r="E13" s="160" t="s">
        <v>262</v>
      </c>
      <c r="F13" s="160" t="s">
        <v>108</v>
      </c>
      <c r="G13" s="161" t="s">
        <v>46</v>
      </c>
      <c r="H13" s="161" t="s">
        <v>46</v>
      </c>
      <c r="I13" s="161" t="s">
        <v>46</v>
      </c>
      <c r="J13" s="162">
        <v>3</v>
      </c>
      <c r="K13" s="162">
        <v>2</v>
      </c>
      <c r="L13" s="15">
        <f t="shared" si="0"/>
        <v>6</v>
      </c>
      <c r="M13" s="16" t="str">
        <f t="shared" si="1"/>
        <v>MEDIO</v>
      </c>
      <c r="N13" s="163">
        <v>25</v>
      </c>
      <c r="O13" s="17">
        <f t="shared" si="2"/>
        <v>150</v>
      </c>
      <c r="P13" s="164" t="str">
        <f t="shared" ref="P13" si="3">IF(O13&gt;501,"I",IF(O13&gt;149,"II",IF(O13&gt;39,"III","IV")))</f>
        <v>II</v>
      </c>
      <c r="Q13" s="18" t="str">
        <f t="shared" ref="Q13" si="4">IF(P13="I","No aceptable",IF(P13="II","No Aceptable o Aceptable con Control Específico",IF(P13="III","Mejorable","Aceptable")))</f>
        <v>No Aceptable o Aceptable con Control Específico</v>
      </c>
      <c r="R13" s="165" t="s">
        <v>53</v>
      </c>
      <c r="S13" s="165"/>
      <c r="T13" s="165">
        <v>7</v>
      </c>
      <c r="U13" s="165"/>
      <c r="V13" s="166">
        <f>SUM(S13:U13)</f>
        <v>7</v>
      </c>
      <c r="W13" s="167">
        <v>8</v>
      </c>
      <c r="X13" s="168" t="s">
        <v>57</v>
      </c>
      <c r="Y13" s="169" t="s">
        <v>49</v>
      </c>
      <c r="Z13" s="165" t="s">
        <v>46</v>
      </c>
      <c r="AA13" s="165" t="s">
        <v>46</v>
      </c>
      <c r="AB13" s="165" t="s">
        <v>46</v>
      </c>
      <c r="AC13" s="160" t="s">
        <v>265</v>
      </c>
      <c r="AD13" s="148" t="s">
        <v>46</v>
      </c>
    </row>
    <row r="14" spans="1:30" s="14" customFormat="1" ht="158.25" customHeight="1" thickBot="1" x14ac:dyDescent="0.25">
      <c r="A14" s="172"/>
      <c r="B14" s="121" t="s">
        <v>43</v>
      </c>
      <c r="C14" s="139" t="s">
        <v>85</v>
      </c>
      <c r="D14" s="141" t="s">
        <v>124</v>
      </c>
      <c r="E14" s="141" t="s">
        <v>146</v>
      </c>
      <c r="F14" s="126" t="s">
        <v>86</v>
      </c>
      <c r="G14" s="142" t="s">
        <v>46</v>
      </c>
      <c r="H14" s="142" t="s">
        <v>150</v>
      </c>
      <c r="I14" s="142" t="s">
        <v>87</v>
      </c>
      <c r="J14" s="127">
        <v>2</v>
      </c>
      <c r="K14" s="127">
        <v>3</v>
      </c>
      <c r="L14" s="128">
        <f t="shared" si="0"/>
        <v>6</v>
      </c>
      <c r="M14" s="129" t="str">
        <f t="shared" si="1"/>
        <v>MEDIO</v>
      </c>
      <c r="N14" s="130">
        <v>25</v>
      </c>
      <c r="O14" s="131">
        <f t="shared" si="2"/>
        <v>150</v>
      </c>
      <c r="P14" s="132" t="str">
        <f t="shared" ref="P14:P18" si="5">IF(O14&gt;501,"I",IF(O14&gt;149,"II",IF(O14&gt;39,"III","IV")))</f>
        <v>II</v>
      </c>
      <c r="Q14" s="130" t="str">
        <f t="shared" ref="Q14:Q18" si="6">IF(P14="I","No aceptable",IF(P14="II","No Aceptable o Aceptable con Control Específico",IF(P14="III","Mejorable","Aceptable")))</f>
        <v>No Aceptable o Aceptable con Control Específico</v>
      </c>
      <c r="R14" s="133" t="s">
        <v>68</v>
      </c>
      <c r="S14" s="133">
        <v>40</v>
      </c>
      <c r="T14" s="133">
        <v>7</v>
      </c>
      <c r="U14" s="133"/>
      <c r="V14" s="134">
        <f t="shared" ref="V14:V19" si="7">SUM(S14:U14)</f>
        <v>47</v>
      </c>
      <c r="W14" s="135">
        <v>6</v>
      </c>
      <c r="X14" s="137" t="s">
        <v>88</v>
      </c>
      <c r="Y14" s="137" t="s">
        <v>49</v>
      </c>
      <c r="Z14" s="133" t="s">
        <v>46</v>
      </c>
      <c r="AA14" s="133" t="s">
        <v>46</v>
      </c>
      <c r="AB14" s="133" t="s">
        <v>46</v>
      </c>
      <c r="AC14" s="126" t="s">
        <v>201</v>
      </c>
      <c r="AD14" s="95" t="s">
        <v>46</v>
      </c>
    </row>
    <row r="15" spans="1:30" s="19" customFormat="1" ht="124.5" thickBot="1" x14ac:dyDescent="0.3">
      <c r="A15" s="172"/>
      <c r="B15" s="59" t="s">
        <v>43</v>
      </c>
      <c r="C15" s="71" t="s">
        <v>85</v>
      </c>
      <c r="D15" s="72" t="s">
        <v>125</v>
      </c>
      <c r="E15" s="72" t="s">
        <v>89</v>
      </c>
      <c r="F15" s="70" t="s">
        <v>90</v>
      </c>
      <c r="G15" s="73" t="s">
        <v>46</v>
      </c>
      <c r="H15" s="73" t="s">
        <v>46</v>
      </c>
      <c r="I15" s="73" t="s">
        <v>91</v>
      </c>
      <c r="J15" s="63">
        <v>2</v>
      </c>
      <c r="K15" s="63">
        <v>3</v>
      </c>
      <c r="L15" s="15">
        <f t="shared" si="0"/>
        <v>6</v>
      </c>
      <c r="M15" s="16" t="str">
        <f t="shared" si="1"/>
        <v>MEDIO</v>
      </c>
      <c r="N15" s="18">
        <v>25</v>
      </c>
      <c r="O15" s="17">
        <f t="shared" si="2"/>
        <v>150</v>
      </c>
      <c r="P15" s="64" t="str">
        <f t="shared" si="5"/>
        <v>II</v>
      </c>
      <c r="Q15" s="18" t="str">
        <f t="shared" si="6"/>
        <v>No Aceptable o Aceptable con Control Específico</v>
      </c>
      <c r="R15" s="65" t="s">
        <v>68</v>
      </c>
      <c r="S15" s="65"/>
      <c r="T15" s="65">
        <v>7</v>
      </c>
      <c r="U15" s="65"/>
      <c r="V15" s="66">
        <f t="shared" si="7"/>
        <v>7</v>
      </c>
      <c r="W15" s="46">
        <v>4</v>
      </c>
      <c r="X15" s="69" t="s">
        <v>92</v>
      </c>
      <c r="Y15" s="68" t="s">
        <v>49</v>
      </c>
      <c r="Z15" s="65" t="s">
        <v>46</v>
      </c>
      <c r="AA15" s="65" t="s">
        <v>46</v>
      </c>
      <c r="AB15" s="65" t="s">
        <v>93</v>
      </c>
      <c r="AC15" s="70" t="s">
        <v>94</v>
      </c>
      <c r="AD15" s="84" t="s">
        <v>46</v>
      </c>
    </row>
    <row r="16" spans="1:30" s="19" customFormat="1" ht="143.25" customHeight="1" thickBot="1" x14ac:dyDescent="0.3">
      <c r="A16" s="172"/>
      <c r="B16" s="59" t="s">
        <v>43</v>
      </c>
      <c r="C16" s="60" t="s">
        <v>112</v>
      </c>
      <c r="D16" s="76" t="s">
        <v>115</v>
      </c>
      <c r="E16" s="70" t="s">
        <v>212</v>
      </c>
      <c r="F16" s="70" t="s">
        <v>67</v>
      </c>
      <c r="G16" s="73" t="s">
        <v>46</v>
      </c>
      <c r="H16" s="73" t="s">
        <v>46</v>
      </c>
      <c r="I16" s="73" t="s">
        <v>96</v>
      </c>
      <c r="J16" s="63">
        <v>2</v>
      </c>
      <c r="K16" s="63">
        <v>1</v>
      </c>
      <c r="L16" s="15">
        <f t="shared" si="0"/>
        <v>2</v>
      </c>
      <c r="M16" s="16" t="str">
        <f t="shared" si="1"/>
        <v>BAJO</v>
      </c>
      <c r="N16" s="18">
        <v>25</v>
      </c>
      <c r="O16" s="17">
        <f t="shared" si="2"/>
        <v>50</v>
      </c>
      <c r="P16" s="64" t="str">
        <f t="shared" si="5"/>
        <v>III</v>
      </c>
      <c r="Q16" s="18" t="str">
        <f t="shared" si="6"/>
        <v>Mejorable</v>
      </c>
      <c r="R16" s="65" t="s">
        <v>68</v>
      </c>
      <c r="S16" s="65"/>
      <c r="T16" s="65">
        <v>7</v>
      </c>
      <c r="U16" s="65"/>
      <c r="V16" s="66">
        <f t="shared" si="7"/>
        <v>7</v>
      </c>
      <c r="W16" s="46">
        <v>1</v>
      </c>
      <c r="X16" s="68" t="s">
        <v>69</v>
      </c>
      <c r="Y16" s="68" t="s">
        <v>49</v>
      </c>
      <c r="Z16" s="65" t="s">
        <v>46</v>
      </c>
      <c r="AA16" s="65" t="s">
        <v>46</v>
      </c>
      <c r="AB16" s="65" t="s">
        <v>46</v>
      </c>
      <c r="AC16" s="70" t="s">
        <v>213</v>
      </c>
      <c r="AD16" s="84" t="s">
        <v>46</v>
      </c>
    </row>
    <row r="17" spans="1:30" s="19" customFormat="1" ht="135.75" thickBot="1" x14ac:dyDescent="0.3">
      <c r="A17" s="172"/>
      <c r="B17" s="59" t="s">
        <v>43</v>
      </c>
      <c r="C17" s="60" t="s">
        <v>112</v>
      </c>
      <c r="D17" s="76" t="s">
        <v>113</v>
      </c>
      <c r="E17" s="62" t="s">
        <v>210</v>
      </c>
      <c r="F17" s="62" t="s">
        <v>197</v>
      </c>
      <c r="G17" s="61" t="s">
        <v>45</v>
      </c>
      <c r="H17" s="61" t="s">
        <v>46</v>
      </c>
      <c r="I17" s="61" t="s">
        <v>46</v>
      </c>
      <c r="J17" s="63">
        <v>1</v>
      </c>
      <c r="K17" s="63">
        <v>3</v>
      </c>
      <c r="L17" s="15">
        <f t="shared" si="0"/>
        <v>3</v>
      </c>
      <c r="M17" s="16" t="str">
        <f t="shared" si="1"/>
        <v>BAJO</v>
      </c>
      <c r="N17" s="18">
        <v>25</v>
      </c>
      <c r="O17" s="17">
        <f t="shared" si="2"/>
        <v>75</v>
      </c>
      <c r="P17" s="64" t="str">
        <f t="shared" si="5"/>
        <v>III</v>
      </c>
      <c r="Q17" s="18" t="str">
        <f t="shared" si="6"/>
        <v>Mejorable</v>
      </c>
      <c r="R17" s="65" t="s">
        <v>53</v>
      </c>
      <c r="S17" s="65"/>
      <c r="T17" s="65">
        <v>7</v>
      </c>
      <c r="U17" s="65"/>
      <c r="V17" s="66">
        <f t="shared" si="7"/>
        <v>7</v>
      </c>
      <c r="W17" s="46">
        <v>3</v>
      </c>
      <c r="X17" s="69" t="s">
        <v>48</v>
      </c>
      <c r="Y17" s="68" t="s">
        <v>49</v>
      </c>
      <c r="Z17" s="65" t="s">
        <v>46</v>
      </c>
      <c r="AA17" s="65" t="s">
        <v>46</v>
      </c>
      <c r="AB17" s="65" t="s">
        <v>46</v>
      </c>
      <c r="AC17" s="62" t="s">
        <v>271</v>
      </c>
      <c r="AD17" s="84" t="s">
        <v>46</v>
      </c>
    </row>
    <row r="18" spans="1:30" s="14" customFormat="1" ht="198.75" customHeight="1" thickBot="1" x14ac:dyDescent="0.25">
      <c r="A18" s="173"/>
      <c r="B18" s="59" t="s">
        <v>43</v>
      </c>
      <c r="C18" s="60" t="s">
        <v>74</v>
      </c>
      <c r="D18" s="76" t="s">
        <v>154</v>
      </c>
      <c r="E18" s="62" t="s">
        <v>194</v>
      </c>
      <c r="F18" s="62" t="s">
        <v>75</v>
      </c>
      <c r="G18" s="73" t="s">
        <v>46</v>
      </c>
      <c r="H18" s="61" t="s">
        <v>71</v>
      </c>
      <c r="I18" s="61" t="s">
        <v>72</v>
      </c>
      <c r="J18" s="63">
        <v>2</v>
      </c>
      <c r="K18" s="63">
        <v>3</v>
      </c>
      <c r="L18" s="15">
        <f t="shared" si="0"/>
        <v>6</v>
      </c>
      <c r="M18" s="16" t="str">
        <f t="shared" si="1"/>
        <v>MEDIO</v>
      </c>
      <c r="N18" s="18">
        <v>10</v>
      </c>
      <c r="O18" s="17">
        <f t="shared" si="2"/>
        <v>60</v>
      </c>
      <c r="P18" s="64" t="str">
        <f t="shared" si="5"/>
        <v>III</v>
      </c>
      <c r="Q18" s="18" t="str">
        <f t="shared" si="6"/>
        <v>Mejorable</v>
      </c>
      <c r="R18" s="65" t="s">
        <v>68</v>
      </c>
      <c r="S18" s="65"/>
      <c r="T18" s="65">
        <v>7</v>
      </c>
      <c r="U18" s="65"/>
      <c r="V18" s="66">
        <f t="shared" si="7"/>
        <v>7</v>
      </c>
      <c r="W18" s="46">
        <v>6</v>
      </c>
      <c r="X18" s="69" t="s">
        <v>73</v>
      </c>
      <c r="Y18" s="68" t="s">
        <v>49</v>
      </c>
      <c r="Z18" s="65" t="s">
        <v>46</v>
      </c>
      <c r="AA18" s="65" t="s">
        <v>46</v>
      </c>
      <c r="AB18" s="65" t="s">
        <v>46</v>
      </c>
      <c r="AC18" s="62" t="s">
        <v>161</v>
      </c>
      <c r="AD18" s="84" t="s">
        <v>46</v>
      </c>
    </row>
    <row r="19" spans="1:30" ht="372.75" thickBot="1" x14ac:dyDescent="0.25">
      <c r="A19" s="105" t="s">
        <v>222</v>
      </c>
      <c r="B19" s="49" t="s">
        <v>43</v>
      </c>
      <c r="C19" s="49" t="s">
        <v>58</v>
      </c>
      <c r="D19" s="50" t="s">
        <v>117</v>
      </c>
      <c r="E19" s="51" t="s">
        <v>225</v>
      </c>
      <c r="F19" s="51" t="s">
        <v>59</v>
      </c>
      <c r="G19" s="49" t="s">
        <v>46</v>
      </c>
      <c r="H19" s="49" t="s">
        <v>46</v>
      </c>
      <c r="I19" s="51" t="s">
        <v>223</v>
      </c>
      <c r="J19" s="80">
        <v>4</v>
      </c>
      <c r="K19" s="80">
        <v>3</v>
      </c>
      <c r="L19" s="42">
        <f t="shared" si="0"/>
        <v>12</v>
      </c>
      <c r="M19" s="43" t="str">
        <f t="shared" si="1"/>
        <v>ALTO</v>
      </c>
      <c r="N19" s="52">
        <v>25</v>
      </c>
      <c r="O19" s="44">
        <f t="shared" si="2"/>
        <v>300</v>
      </c>
      <c r="P19" s="52" t="s">
        <v>100</v>
      </c>
      <c r="Q19" s="45" t="str">
        <f>IF(P19="I","No aceptable",IF(P19="II","No Aceptable o Aceptable con Control Específico",IF(P19="III","Mejorable","Aceptable")))</f>
        <v>No Aceptable o Aceptable con Control Específico</v>
      </c>
      <c r="R19" s="81" t="s">
        <v>102</v>
      </c>
      <c r="S19" s="53"/>
      <c r="T19" s="104">
        <v>18</v>
      </c>
      <c r="U19" s="53"/>
      <c r="V19" s="49">
        <f t="shared" si="7"/>
        <v>18</v>
      </c>
      <c r="W19" s="49">
        <v>5</v>
      </c>
      <c r="X19" s="54" t="s">
        <v>60</v>
      </c>
      <c r="Y19" s="82" t="s">
        <v>49</v>
      </c>
      <c r="Z19" s="81" t="s">
        <v>46</v>
      </c>
      <c r="AA19" s="81" t="s">
        <v>46</v>
      </c>
      <c r="AB19" s="81" t="s">
        <v>46</v>
      </c>
      <c r="AC19" s="55" t="s">
        <v>226</v>
      </c>
      <c r="AD19" s="103" t="s">
        <v>46</v>
      </c>
    </row>
  </sheetData>
  <sheetProtection selectLockedCells="1" selectUnlockedCells="1"/>
  <mergeCells count="27">
    <mergeCell ref="A13: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R10:Y10"/>
    <mergeCell ref="Z10:AD10"/>
    <mergeCell ref="A8:C8"/>
    <mergeCell ref="D8:I8"/>
    <mergeCell ref="J8:M8"/>
    <mergeCell ref="N8:Z8"/>
    <mergeCell ref="B10:B11"/>
    <mergeCell ref="C10:E10"/>
    <mergeCell ref="F10:F11"/>
    <mergeCell ref="G10:I10"/>
    <mergeCell ref="J10:P10"/>
  </mergeCells>
  <conditionalFormatting sqref="M20:M85 M14:M15 M17">
    <cfRule type="cellIs" dxfId="47" priority="41" operator="equal">
      <formula>"MUY ALTO"</formula>
    </cfRule>
    <cfRule type="cellIs" dxfId="46" priority="42" operator="equal">
      <formula>"BAJO"</formula>
    </cfRule>
    <cfRule type="cellIs" dxfId="45" priority="43" operator="equal">
      <formula>"MEDIO"</formula>
    </cfRule>
    <cfRule type="cellIs" dxfId="44" priority="44" operator="equal">
      <formula>"ALTO"</formula>
    </cfRule>
  </conditionalFormatting>
  <conditionalFormatting sqref="Q20:Q85 Q14:Q15 Q17">
    <cfRule type="cellIs" dxfId="43" priority="45" operator="equal">
      <formula>"Aceptable"</formula>
    </cfRule>
    <cfRule type="cellIs" dxfId="42" priority="46" operator="equal">
      <formula>"Mejorable"</formula>
    </cfRule>
    <cfRule type="cellIs" dxfId="41" priority="47" operator="equal">
      <formula>"No Aceptable o Aceptable con Control Específico"</formula>
    </cfRule>
    <cfRule type="cellIs" dxfId="40" priority="48" operator="equal">
      <formula>"No aceptable"</formula>
    </cfRule>
  </conditionalFormatting>
  <conditionalFormatting sqref="M12">
    <cfRule type="cellIs" dxfId="39" priority="33" operator="equal">
      <formula>"MUY ALTO"</formula>
    </cfRule>
    <cfRule type="cellIs" dxfId="38" priority="34" operator="equal">
      <formula>"BAJO"</formula>
    </cfRule>
    <cfRule type="cellIs" dxfId="37" priority="35" operator="equal">
      <formula>"MEDIO"</formula>
    </cfRule>
    <cfRule type="cellIs" dxfId="36" priority="36" operator="equal">
      <formula>"ALTO"</formula>
    </cfRule>
  </conditionalFormatting>
  <conditionalFormatting sqref="Q12">
    <cfRule type="cellIs" dxfId="35" priority="37" operator="equal">
      <formula>"Aceptable"</formula>
    </cfRule>
    <cfRule type="cellIs" dxfId="34" priority="38" operator="equal">
      <formula>"Mejorable"</formula>
    </cfRule>
    <cfRule type="cellIs" dxfId="33" priority="39" operator="equal">
      <formula>"No Aceptable o Aceptable con Control Específico"</formula>
    </cfRule>
    <cfRule type="cellIs" dxfId="32" priority="40" operator="equal">
      <formula>"No aceptable"</formula>
    </cfRule>
  </conditionalFormatting>
  <conditionalFormatting sqref="M16">
    <cfRule type="cellIs" dxfId="31" priority="25" operator="equal">
      <formula>"MUY ALTO"</formula>
    </cfRule>
    <cfRule type="cellIs" dxfId="30" priority="26" operator="equal">
      <formula>"BAJO"</formula>
    </cfRule>
    <cfRule type="cellIs" dxfId="29" priority="27" operator="equal">
      <formula>"MEDIO"</formula>
    </cfRule>
    <cfRule type="cellIs" dxfId="28" priority="28" operator="equal">
      <formula>"ALTO"</formula>
    </cfRule>
  </conditionalFormatting>
  <conditionalFormatting sqref="Q16">
    <cfRule type="cellIs" dxfId="27" priority="29" operator="equal">
      <formula>"Aceptable"</formula>
    </cfRule>
    <cfRule type="cellIs" dxfId="26" priority="30" operator="equal">
      <formula>"Mejorable"</formula>
    </cfRule>
    <cfRule type="cellIs" dxfId="25" priority="31" operator="equal">
      <formula>"No Aceptable o Aceptable con Control Específico"</formula>
    </cfRule>
    <cfRule type="cellIs" dxfId="24" priority="32" operator="equal">
      <formula>"No aceptable"</formula>
    </cfRule>
  </conditionalFormatting>
  <conditionalFormatting sqref="M18">
    <cfRule type="cellIs" dxfId="23" priority="17" operator="equal">
      <formula>"MUY ALTO"</formula>
    </cfRule>
    <cfRule type="cellIs" dxfId="22" priority="18" operator="equal">
      <formula>"BAJO"</formula>
    </cfRule>
    <cfRule type="cellIs" dxfId="21" priority="19" operator="equal">
      <formula>"MEDIO"</formula>
    </cfRule>
    <cfRule type="cellIs" dxfId="20" priority="20" operator="equal">
      <formula>"ALTO"</formula>
    </cfRule>
  </conditionalFormatting>
  <conditionalFormatting sqref="Q18">
    <cfRule type="cellIs" dxfId="19" priority="21" operator="equal">
      <formula>"Aceptable"</formula>
    </cfRule>
    <cfRule type="cellIs" dxfId="18" priority="22" operator="equal">
      <formula>"Mejorable"</formula>
    </cfRule>
    <cfRule type="cellIs" dxfId="17" priority="23" operator="equal">
      <formula>"No Aceptable o Aceptable con Control Específico"</formula>
    </cfRule>
    <cfRule type="cellIs" dxfId="16" priority="24" operator="equal">
      <formula>"No aceptable"</formula>
    </cfRule>
  </conditionalFormatting>
  <conditionalFormatting sqref="M19">
    <cfRule type="cellIs" dxfId="15" priority="9" operator="equal">
      <formula>"MUY ALTO"</formula>
    </cfRule>
    <cfRule type="cellIs" dxfId="14" priority="10" operator="equal">
      <formula>"BAJO"</formula>
    </cfRule>
    <cfRule type="cellIs" dxfId="13" priority="11" operator="equal">
      <formula>"MEDIO"</formula>
    </cfRule>
    <cfRule type="cellIs" dxfId="12" priority="12" operator="equal">
      <formula>"ALTO"</formula>
    </cfRule>
  </conditionalFormatting>
  <conditionalFormatting sqref="Q19">
    <cfRule type="cellIs" dxfId="11" priority="13" operator="equal">
      <formula>"Aceptable"</formula>
    </cfRule>
    <cfRule type="cellIs" dxfId="10" priority="14" operator="equal">
      <formula>"Mejorable"</formula>
    </cfRule>
    <cfRule type="cellIs" dxfId="9" priority="15" operator="equal">
      <formula>"No Aceptable o Aceptable con Control Específico"</formula>
    </cfRule>
    <cfRule type="cellIs" dxfId="8" priority="16" operator="equal">
      <formula>"No aceptable"</formula>
    </cfRule>
  </conditionalFormatting>
  <conditionalFormatting sqref="M13">
    <cfRule type="cellIs" dxfId="7" priority="1" operator="equal">
      <formula>"MUY ALTO"</formula>
    </cfRule>
    <cfRule type="cellIs" dxfId="6" priority="2" operator="equal">
      <formula>"BAJO"</formula>
    </cfRule>
    <cfRule type="cellIs" dxfId="5" priority="3" operator="equal">
      <formula>"MEDIO"</formula>
    </cfRule>
    <cfRule type="cellIs" dxfId="4" priority="4" operator="equal">
      <formula>"ALTO"</formula>
    </cfRule>
  </conditionalFormatting>
  <conditionalFormatting sqref="Q13">
    <cfRule type="cellIs" dxfId="3" priority="5" operator="equal">
      <formula>"Aceptable"</formula>
    </cfRule>
    <cfRule type="cellIs" dxfId="2" priority="6" operator="equal">
      <formula>"Mejorable"</formula>
    </cfRule>
    <cfRule type="cellIs" dxfId="1" priority="7" operator="equal">
      <formula>"No Aceptable o Aceptable con Control Específico"</formula>
    </cfRule>
    <cfRule type="cellIs" dxfId="0"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30"/>
  <sheetViews>
    <sheetView topLeftCell="G1" zoomScale="85" zoomScaleNormal="85" workbookViewId="0">
      <selection activeCell="D8" sqref="D8:I8"/>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18" customHeight="1" x14ac:dyDescent="0.2">
      <c r="A7" s="198" t="s">
        <v>5</v>
      </c>
      <c r="B7" s="199"/>
      <c r="C7" s="202"/>
      <c r="D7" s="191" t="s">
        <v>279</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80</v>
      </c>
      <c r="E8" s="233"/>
      <c r="F8" s="233"/>
      <c r="G8" s="233"/>
      <c r="H8" s="233"/>
      <c r="I8" s="233"/>
      <c r="J8" s="206" t="s">
        <v>8</v>
      </c>
      <c r="K8" s="206"/>
      <c r="L8" s="206"/>
      <c r="M8" s="206"/>
      <c r="N8" s="209" t="s">
        <v>110</v>
      </c>
      <c r="O8" s="209"/>
      <c r="P8" s="209"/>
      <c r="Q8" s="209"/>
      <c r="R8" s="209"/>
      <c r="S8" s="209"/>
      <c r="T8" s="209"/>
      <c r="U8" s="209"/>
      <c r="V8" s="209"/>
      <c r="W8" s="209"/>
      <c r="X8" s="209"/>
      <c r="Y8" s="209"/>
      <c r="Z8" s="209"/>
      <c r="AA8" s="57" t="s">
        <v>9</v>
      </c>
      <c r="AB8" s="203" t="s">
        <v>111</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56"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58" t="s">
        <v>17</v>
      </c>
      <c r="D11" s="58" t="s">
        <v>18</v>
      </c>
      <c r="E11" s="58"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54.5" customHeight="1" x14ac:dyDescent="0.2">
      <c r="A12" s="223" t="s">
        <v>84</v>
      </c>
      <c r="B12" s="59" t="s">
        <v>43</v>
      </c>
      <c r="C12" s="71" t="s">
        <v>85</v>
      </c>
      <c r="D12" s="72" t="s">
        <v>124</v>
      </c>
      <c r="E12" s="72" t="s">
        <v>146</v>
      </c>
      <c r="F12" s="70" t="s">
        <v>86</v>
      </c>
      <c r="G12" s="73" t="s">
        <v>46</v>
      </c>
      <c r="H12" s="73" t="s">
        <v>150</v>
      </c>
      <c r="I12" s="73" t="s">
        <v>87</v>
      </c>
      <c r="J12" s="63">
        <v>2</v>
      </c>
      <c r="K12" s="63">
        <v>3</v>
      </c>
      <c r="L12" s="15">
        <f t="shared" ref="L12:L17" si="0">IF(J12="",K12,J12*K12)</f>
        <v>6</v>
      </c>
      <c r="M12" s="16" t="str">
        <f t="shared" ref="M12:M17" si="1">IF(L12&gt;23,"MUY ALTO",IF(L12&gt;9,"ALTO",IF(L12&gt;5,"MEDIO","BAJO")))</f>
        <v>MEDIO</v>
      </c>
      <c r="N12" s="18">
        <v>25</v>
      </c>
      <c r="O12" s="17">
        <f t="shared" ref="O12:O17" si="2">L12*N12</f>
        <v>150</v>
      </c>
      <c r="P12" s="64" t="str">
        <f t="shared" ref="P12:P17" si="3">IF(O12&gt;501,"I",IF(O12&gt;149,"II",IF(O12&gt;39,"III","IV")))</f>
        <v>II</v>
      </c>
      <c r="Q12" s="18" t="str">
        <f t="shared" ref="Q12:Q17" si="4">IF(P12="I","No aceptable",IF(P12="II","No Aceptable o Aceptable con Control Específico",IF(P12="III","Mejorable","Aceptable")))</f>
        <v>No Aceptable o Aceptable con Control Específico</v>
      </c>
      <c r="R12" s="65" t="s">
        <v>68</v>
      </c>
      <c r="S12" s="65"/>
      <c r="T12" s="65">
        <v>7</v>
      </c>
      <c r="U12" s="65"/>
      <c r="V12" s="66">
        <f t="shared" ref="V12:V17" si="5">SUM(S12:U12)</f>
        <v>7</v>
      </c>
      <c r="W12" s="46">
        <v>6</v>
      </c>
      <c r="X12" s="68" t="s">
        <v>88</v>
      </c>
      <c r="Y12" s="68" t="s">
        <v>49</v>
      </c>
      <c r="Z12" s="65" t="s">
        <v>46</v>
      </c>
      <c r="AA12" s="65" t="s">
        <v>46</v>
      </c>
      <c r="AB12" s="65" t="s">
        <v>46</v>
      </c>
      <c r="AC12" s="70" t="s">
        <v>201</v>
      </c>
      <c r="AD12" s="65" t="s">
        <v>46</v>
      </c>
    </row>
    <row r="13" spans="1:30" s="19" customFormat="1" ht="123.75" x14ac:dyDescent="0.25">
      <c r="A13" s="224"/>
      <c r="B13" s="59" t="s">
        <v>43</v>
      </c>
      <c r="C13" s="71" t="s">
        <v>85</v>
      </c>
      <c r="D13" s="72" t="s">
        <v>125</v>
      </c>
      <c r="E13" s="72" t="s">
        <v>89</v>
      </c>
      <c r="F13" s="70" t="s">
        <v>90</v>
      </c>
      <c r="G13" s="73" t="s">
        <v>46</v>
      </c>
      <c r="H13" s="73" t="s">
        <v>46</v>
      </c>
      <c r="I13" s="73" t="s">
        <v>91</v>
      </c>
      <c r="J13" s="63">
        <v>2</v>
      </c>
      <c r="K13" s="63">
        <v>3</v>
      </c>
      <c r="L13" s="15">
        <f t="shared" si="0"/>
        <v>6</v>
      </c>
      <c r="M13" s="16" t="str">
        <f t="shared" si="1"/>
        <v>MEDIO</v>
      </c>
      <c r="N13" s="18">
        <v>25</v>
      </c>
      <c r="O13" s="17">
        <f t="shared" si="2"/>
        <v>150</v>
      </c>
      <c r="P13" s="64" t="str">
        <f t="shared" si="3"/>
        <v>II</v>
      </c>
      <c r="Q13" s="18" t="str">
        <f t="shared" si="4"/>
        <v>No Aceptable o Aceptable con Control Específico</v>
      </c>
      <c r="R13" s="65" t="s">
        <v>68</v>
      </c>
      <c r="S13" s="65"/>
      <c r="T13" s="65">
        <v>7</v>
      </c>
      <c r="U13" s="65"/>
      <c r="V13" s="66">
        <f t="shared" si="5"/>
        <v>7</v>
      </c>
      <c r="W13" s="46">
        <v>4</v>
      </c>
      <c r="X13" s="69" t="s">
        <v>92</v>
      </c>
      <c r="Y13" s="68" t="s">
        <v>49</v>
      </c>
      <c r="Z13" s="65" t="s">
        <v>46</v>
      </c>
      <c r="AA13" s="65" t="s">
        <v>46</v>
      </c>
      <c r="AB13" s="65" t="s">
        <v>93</v>
      </c>
      <c r="AC13" s="70" t="s">
        <v>202</v>
      </c>
      <c r="AD13" s="65" t="s">
        <v>46</v>
      </c>
    </row>
    <row r="14" spans="1:30" s="19" customFormat="1" ht="132.75" customHeight="1" x14ac:dyDescent="0.25">
      <c r="A14" s="224"/>
      <c r="B14" s="59" t="s">
        <v>43</v>
      </c>
      <c r="C14" s="60" t="s">
        <v>112</v>
      </c>
      <c r="D14" s="62" t="s">
        <v>113</v>
      </c>
      <c r="E14" s="62" t="s">
        <v>209</v>
      </c>
      <c r="F14" s="62" t="s">
        <v>190</v>
      </c>
      <c r="G14" s="61" t="s">
        <v>45</v>
      </c>
      <c r="H14" s="61" t="s">
        <v>46</v>
      </c>
      <c r="I14" s="61" t="s">
        <v>46</v>
      </c>
      <c r="J14" s="63">
        <v>1</v>
      </c>
      <c r="K14" s="63">
        <v>3</v>
      </c>
      <c r="L14" s="15">
        <f t="shared" si="0"/>
        <v>3</v>
      </c>
      <c r="M14" s="16" t="str">
        <f t="shared" si="1"/>
        <v>BAJO</v>
      </c>
      <c r="N14" s="18">
        <v>25</v>
      </c>
      <c r="O14" s="17">
        <f t="shared" si="2"/>
        <v>75</v>
      </c>
      <c r="P14" s="64" t="str">
        <f t="shared" si="3"/>
        <v>III</v>
      </c>
      <c r="Q14" s="18" t="str">
        <f t="shared" si="4"/>
        <v>Mejorable</v>
      </c>
      <c r="R14" s="65" t="s">
        <v>53</v>
      </c>
      <c r="S14" s="65"/>
      <c r="T14" s="65">
        <v>7</v>
      </c>
      <c r="U14" s="65"/>
      <c r="V14" s="66">
        <f t="shared" si="5"/>
        <v>7</v>
      </c>
      <c r="W14" s="46">
        <v>3</v>
      </c>
      <c r="X14" s="69" t="s">
        <v>48</v>
      </c>
      <c r="Y14" s="68" t="s">
        <v>49</v>
      </c>
      <c r="Z14" s="65" t="s">
        <v>46</v>
      </c>
      <c r="AA14" s="65" t="s">
        <v>46</v>
      </c>
      <c r="AB14" s="65" t="s">
        <v>46</v>
      </c>
      <c r="AC14" s="62" t="s">
        <v>268</v>
      </c>
      <c r="AD14" s="65" t="s">
        <v>46</v>
      </c>
    </row>
    <row r="15" spans="1:30" s="19" customFormat="1" ht="95.25" customHeight="1" x14ac:dyDescent="0.25">
      <c r="A15" s="224"/>
      <c r="B15" s="59" t="s">
        <v>43</v>
      </c>
      <c r="C15" s="60" t="s">
        <v>112</v>
      </c>
      <c r="D15" s="62" t="s">
        <v>116</v>
      </c>
      <c r="E15" s="62" t="s">
        <v>191</v>
      </c>
      <c r="F15" s="62" t="s">
        <v>56</v>
      </c>
      <c r="G15" s="61" t="s">
        <v>46</v>
      </c>
      <c r="H15" s="61" t="s">
        <v>46</v>
      </c>
      <c r="I15" s="61" t="s">
        <v>46</v>
      </c>
      <c r="J15" s="63">
        <v>2</v>
      </c>
      <c r="K15" s="63">
        <v>3</v>
      </c>
      <c r="L15" s="15">
        <f t="shared" si="0"/>
        <v>6</v>
      </c>
      <c r="M15" s="16" t="str">
        <f t="shared" si="1"/>
        <v>MEDIO</v>
      </c>
      <c r="N15" s="18">
        <v>25</v>
      </c>
      <c r="O15" s="17">
        <f t="shared" si="2"/>
        <v>150</v>
      </c>
      <c r="P15" s="64" t="str">
        <f t="shared" si="3"/>
        <v>II</v>
      </c>
      <c r="Q15" s="18" t="str">
        <f t="shared" si="4"/>
        <v>No Aceptable o Aceptable con Control Específico</v>
      </c>
      <c r="R15" s="65" t="s">
        <v>68</v>
      </c>
      <c r="S15" s="65"/>
      <c r="T15" s="65">
        <v>7</v>
      </c>
      <c r="U15" s="65"/>
      <c r="V15" s="66">
        <f t="shared" si="5"/>
        <v>7</v>
      </c>
      <c r="W15" s="46">
        <v>5</v>
      </c>
      <c r="X15" s="69" t="s">
        <v>57</v>
      </c>
      <c r="Y15" s="68" t="s">
        <v>49</v>
      </c>
      <c r="Z15" s="65" t="s">
        <v>46</v>
      </c>
      <c r="AA15" s="65" t="s">
        <v>46</v>
      </c>
      <c r="AB15" s="65" t="s">
        <v>46</v>
      </c>
      <c r="AC15" s="62" t="s">
        <v>192</v>
      </c>
      <c r="AD15" s="65" t="s">
        <v>46</v>
      </c>
    </row>
    <row r="16" spans="1:30" s="19" customFormat="1" ht="117" customHeight="1" x14ac:dyDescent="0.25">
      <c r="A16" s="224"/>
      <c r="B16" s="59" t="s">
        <v>43</v>
      </c>
      <c r="C16" s="60" t="s">
        <v>112</v>
      </c>
      <c r="D16" s="76" t="s">
        <v>115</v>
      </c>
      <c r="E16" s="70" t="s">
        <v>127</v>
      </c>
      <c r="F16" s="70" t="s">
        <v>67</v>
      </c>
      <c r="G16" s="73" t="s">
        <v>46</v>
      </c>
      <c r="H16" s="73" t="s">
        <v>46</v>
      </c>
      <c r="I16" s="73" t="s">
        <v>96</v>
      </c>
      <c r="J16" s="63">
        <v>2</v>
      </c>
      <c r="K16" s="63">
        <v>1</v>
      </c>
      <c r="L16" s="15">
        <f t="shared" si="0"/>
        <v>2</v>
      </c>
      <c r="M16" s="16" t="str">
        <f t="shared" si="1"/>
        <v>BAJO</v>
      </c>
      <c r="N16" s="18">
        <v>25</v>
      </c>
      <c r="O16" s="17">
        <f t="shared" si="2"/>
        <v>50</v>
      </c>
      <c r="P16" s="64" t="str">
        <f t="shared" si="3"/>
        <v>III</v>
      </c>
      <c r="Q16" s="18" t="str">
        <f t="shared" si="4"/>
        <v>Mejorable</v>
      </c>
      <c r="R16" s="65" t="s">
        <v>68</v>
      </c>
      <c r="S16" s="65"/>
      <c r="T16" s="65">
        <v>7</v>
      </c>
      <c r="U16" s="65"/>
      <c r="V16" s="66">
        <f t="shared" si="5"/>
        <v>7</v>
      </c>
      <c r="W16" s="46">
        <v>1</v>
      </c>
      <c r="X16" s="68" t="s">
        <v>69</v>
      </c>
      <c r="Y16" s="68" t="s">
        <v>49</v>
      </c>
      <c r="Z16" s="65" t="s">
        <v>46</v>
      </c>
      <c r="AA16" s="65" t="s">
        <v>46</v>
      </c>
      <c r="AB16" s="65" t="s">
        <v>46</v>
      </c>
      <c r="AC16" s="70" t="s">
        <v>193</v>
      </c>
      <c r="AD16" s="65" t="s">
        <v>46</v>
      </c>
    </row>
    <row r="17" spans="1:30" s="19" customFormat="1" ht="236.25" x14ac:dyDescent="0.25">
      <c r="A17" s="224"/>
      <c r="B17" s="59" t="s">
        <v>43</v>
      </c>
      <c r="C17" s="71" t="s">
        <v>74</v>
      </c>
      <c r="D17" s="72" t="s">
        <v>154</v>
      </c>
      <c r="E17" s="72" t="s">
        <v>194</v>
      </c>
      <c r="F17" s="70" t="s">
        <v>75</v>
      </c>
      <c r="G17" s="73" t="s">
        <v>46</v>
      </c>
      <c r="H17" s="73" t="s">
        <v>46</v>
      </c>
      <c r="I17" s="73" t="s">
        <v>76</v>
      </c>
      <c r="J17" s="63">
        <v>2</v>
      </c>
      <c r="K17" s="63">
        <v>3</v>
      </c>
      <c r="L17" s="15">
        <f t="shared" si="0"/>
        <v>6</v>
      </c>
      <c r="M17" s="16" t="str">
        <f t="shared" si="1"/>
        <v>MEDIO</v>
      </c>
      <c r="N17" s="18">
        <v>10</v>
      </c>
      <c r="O17" s="17">
        <f t="shared" si="2"/>
        <v>60</v>
      </c>
      <c r="P17" s="64" t="str">
        <f t="shared" si="3"/>
        <v>III</v>
      </c>
      <c r="Q17" s="18" t="str">
        <f t="shared" si="4"/>
        <v>Mejorable</v>
      </c>
      <c r="R17" s="65" t="s">
        <v>77</v>
      </c>
      <c r="S17" s="65"/>
      <c r="T17" s="65">
        <v>7</v>
      </c>
      <c r="U17" s="65"/>
      <c r="V17" s="66">
        <f t="shared" si="5"/>
        <v>7</v>
      </c>
      <c r="W17" s="46">
        <v>6</v>
      </c>
      <c r="X17" s="68" t="s">
        <v>78</v>
      </c>
      <c r="Y17" s="78" t="s">
        <v>43</v>
      </c>
      <c r="Z17" s="65" t="s">
        <v>46</v>
      </c>
      <c r="AA17" s="65" t="s">
        <v>46</v>
      </c>
      <c r="AB17" s="65" t="s">
        <v>46</v>
      </c>
      <c r="AC17" s="70" t="s">
        <v>161</v>
      </c>
      <c r="AD17" s="65" t="s">
        <v>46</v>
      </c>
    </row>
    <row r="18" spans="1:30" ht="97.5" customHeight="1" x14ac:dyDescent="0.2">
      <c r="A18" s="225"/>
      <c r="B18" s="59" t="s">
        <v>43</v>
      </c>
      <c r="C18" s="48" t="s">
        <v>217</v>
      </c>
      <c r="D18" s="48" t="s">
        <v>218</v>
      </c>
      <c r="E18" s="62" t="s">
        <v>133</v>
      </c>
      <c r="F18" s="62" t="s">
        <v>196</v>
      </c>
      <c r="G18" s="73" t="s">
        <v>46</v>
      </c>
      <c r="H18" s="73" t="s">
        <v>145</v>
      </c>
      <c r="I18" s="73" t="s">
        <v>46</v>
      </c>
      <c r="J18" s="63">
        <v>2</v>
      </c>
      <c r="K18" s="63">
        <v>3</v>
      </c>
      <c r="L18" s="15">
        <f t="shared" ref="L18" si="6">IF(J18="",K18,J18*K18)</f>
        <v>6</v>
      </c>
      <c r="M18" s="16" t="str">
        <f t="shared" ref="M18" si="7">IF(L18&gt;23,"MUY ALTO",IF(L18&gt;9,"ALTO",IF(L18&gt;5,"MEDIO","BAJO")))</f>
        <v>MEDIO</v>
      </c>
      <c r="N18" s="48">
        <v>25</v>
      </c>
      <c r="O18" s="17">
        <f t="shared" ref="O18" si="8">L18*N18</f>
        <v>150</v>
      </c>
      <c r="P18" s="64" t="str">
        <f t="shared" ref="P18" si="9">IF(O18&gt;501,"I",IF(O18&gt;149,"II",IF(O18&gt;39,"III","IV")))</f>
        <v>II</v>
      </c>
      <c r="Q18" s="18" t="str">
        <f t="shared" ref="Q18" si="10">IF(P18="I","No aceptable",IF(P18="II","No Aceptable o Aceptable con Control Específico",IF(P18="III","Mejorable","Aceptable")))</f>
        <v>No Aceptable o Aceptable con Control Específico</v>
      </c>
      <c r="R18" s="65" t="s">
        <v>68</v>
      </c>
      <c r="S18" s="65"/>
      <c r="T18" s="65">
        <v>7</v>
      </c>
      <c r="U18" s="65"/>
      <c r="V18" s="66">
        <f t="shared" ref="V18" si="11">SUM(S18:U18)</f>
        <v>7</v>
      </c>
      <c r="W18" s="78">
        <v>8</v>
      </c>
      <c r="X18" s="62" t="s">
        <v>70</v>
      </c>
      <c r="Y18" s="68" t="s">
        <v>49</v>
      </c>
      <c r="Z18" s="65" t="s">
        <v>46</v>
      </c>
      <c r="AA18" s="65" t="s">
        <v>46</v>
      </c>
      <c r="AB18" s="65" t="s">
        <v>46</v>
      </c>
      <c r="AC18" s="70" t="s">
        <v>195</v>
      </c>
      <c r="AD18" s="65" t="s">
        <v>46</v>
      </c>
    </row>
    <row r="19" spans="1:30" s="19" customFormat="1" ht="141" customHeight="1" x14ac:dyDescent="0.25">
      <c r="A19" s="226" t="s">
        <v>136</v>
      </c>
      <c r="B19" s="59" t="s">
        <v>43</v>
      </c>
      <c r="C19" s="60" t="s">
        <v>112</v>
      </c>
      <c r="D19" s="62" t="s">
        <v>113</v>
      </c>
      <c r="E19" s="62" t="s">
        <v>207</v>
      </c>
      <c r="F19" s="62" t="s">
        <v>197</v>
      </c>
      <c r="G19" s="61" t="s">
        <v>45</v>
      </c>
      <c r="H19" s="61" t="s">
        <v>46</v>
      </c>
      <c r="I19" s="61" t="s">
        <v>46</v>
      </c>
      <c r="J19" s="63">
        <v>2</v>
      </c>
      <c r="K19" s="63">
        <v>3</v>
      </c>
      <c r="L19" s="15">
        <f t="shared" ref="L19:L25" si="12">IF(J19="",K19,J19*K19)</f>
        <v>6</v>
      </c>
      <c r="M19" s="16" t="str">
        <f t="shared" ref="M19:M25" si="13">IF(L19&gt;23,"MUY ALTO",IF(L19&gt;9,"ALTO",IF(L19&gt;5,"MEDIO","BAJO")))</f>
        <v>MEDIO</v>
      </c>
      <c r="N19" s="18">
        <v>25</v>
      </c>
      <c r="O19" s="17">
        <f t="shared" ref="O19:O25" si="14">L19*N19</f>
        <v>150</v>
      </c>
      <c r="P19" s="64" t="str">
        <f t="shared" ref="P19:P22" si="15">IF(O19&gt;501,"I",IF(O19&gt;149,"II",IF(O19&gt;39,"III","IV")))</f>
        <v>II</v>
      </c>
      <c r="Q19" s="18" t="str">
        <f t="shared" ref="Q19:Q22" si="16">IF(P19="I","No aceptable",IF(P19="II","No Aceptable o Aceptable con Control Específico",IF(P19="III","Mejorable","Aceptable")))</f>
        <v>No Aceptable o Aceptable con Control Específico</v>
      </c>
      <c r="R19" s="65" t="s">
        <v>53</v>
      </c>
      <c r="S19" s="65"/>
      <c r="T19" s="65">
        <v>7</v>
      </c>
      <c r="U19" s="65"/>
      <c r="V19" s="66">
        <f t="shared" ref="V19:V22" si="17">SUM(S19:U19)</f>
        <v>7</v>
      </c>
      <c r="W19" s="46">
        <v>3</v>
      </c>
      <c r="X19" s="69" t="s">
        <v>48</v>
      </c>
      <c r="Y19" s="68" t="s">
        <v>49</v>
      </c>
      <c r="Z19" s="65" t="s">
        <v>46</v>
      </c>
      <c r="AA19" s="65" t="s">
        <v>46</v>
      </c>
      <c r="AB19" s="65" t="s">
        <v>46</v>
      </c>
      <c r="AC19" s="62" t="s">
        <v>206</v>
      </c>
      <c r="AD19" s="65" t="s">
        <v>46</v>
      </c>
    </row>
    <row r="20" spans="1:30" ht="45" x14ac:dyDescent="0.2">
      <c r="A20" s="227"/>
      <c r="B20" s="59" t="s">
        <v>43</v>
      </c>
      <c r="C20" s="71" t="s">
        <v>112</v>
      </c>
      <c r="D20" s="72" t="s">
        <v>198</v>
      </c>
      <c r="E20" s="62" t="s">
        <v>199</v>
      </c>
      <c r="F20" s="70" t="s">
        <v>139</v>
      </c>
      <c r="G20" s="73" t="s">
        <v>46</v>
      </c>
      <c r="H20" s="73" t="s">
        <v>140</v>
      </c>
      <c r="I20" s="73" t="s">
        <v>46</v>
      </c>
      <c r="J20" s="74">
        <v>2</v>
      </c>
      <c r="K20" s="74">
        <v>3</v>
      </c>
      <c r="L20" s="15">
        <f t="shared" si="12"/>
        <v>6</v>
      </c>
      <c r="M20" s="16" t="str">
        <f t="shared" si="13"/>
        <v>MEDIO</v>
      </c>
      <c r="N20" s="48">
        <v>60</v>
      </c>
      <c r="O20" s="17">
        <f t="shared" si="14"/>
        <v>360</v>
      </c>
      <c r="P20" s="64" t="str">
        <f t="shared" si="15"/>
        <v>II</v>
      </c>
      <c r="Q20" s="18" t="str">
        <f t="shared" si="16"/>
        <v>No Aceptable o Aceptable con Control Específico</v>
      </c>
      <c r="R20" s="65" t="s">
        <v>68</v>
      </c>
      <c r="S20" s="65"/>
      <c r="T20" s="65">
        <v>7</v>
      </c>
      <c r="U20" s="65"/>
      <c r="V20" s="66">
        <f t="shared" si="17"/>
        <v>7</v>
      </c>
      <c r="W20" s="78">
        <v>8</v>
      </c>
      <c r="X20" s="69" t="s">
        <v>141</v>
      </c>
      <c r="Y20" s="68" t="s">
        <v>49</v>
      </c>
      <c r="Z20" s="65" t="s">
        <v>46</v>
      </c>
      <c r="AA20" s="65" t="s">
        <v>46</v>
      </c>
      <c r="AB20" s="65" t="s">
        <v>46</v>
      </c>
      <c r="AC20" s="70" t="s">
        <v>200</v>
      </c>
      <c r="AD20" s="65" t="s">
        <v>46</v>
      </c>
    </row>
    <row r="21" spans="1:30" s="19" customFormat="1" ht="151.5" customHeight="1" x14ac:dyDescent="0.25">
      <c r="A21" s="227"/>
      <c r="B21" s="59" t="s">
        <v>43</v>
      </c>
      <c r="C21" s="71" t="s">
        <v>85</v>
      </c>
      <c r="D21" s="72" t="s">
        <v>124</v>
      </c>
      <c r="E21" s="72" t="s">
        <v>204</v>
      </c>
      <c r="F21" s="70" t="s">
        <v>86</v>
      </c>
      <c r="G21" s="73" t="s">
        <v>46</v>
      </c>
      <c r="H21" s="73" t="s">
        <v>46</v>
      </c>
      <c r="I21" s="73" t="s">
        <v>46</v>
      </c>
      <c r="J21" s="63">
        <v>2</v>
      </c>
      <c r="K21" s="63">
        <v>3</v>
      </c>
      <c r="L21" s="15">
        <f t="shared" si="12"/>
        <v>6</v>
      </c>
      <c r="M21" s="16" t="str">
        <f t="shared" si="13"/>
        <v>MEDIO</v>
      </c>
      <c r="N21" s="18">
        <v>25</v>
      </c>
      <c r="O21" s="17">
        <f t="shared" si="14"/>
        <v>150</v>
      </c>
      <c r="P21" s="64" t="str">
        <f t="shared" si="15"/>
        <v>II</v>
      </c>
      <c r="Q21" s="18" t="str">
        <f t="shared" si="16"/>
        <v>No Aceptable o Aceptable con Control Específico</v>
      </c>
      <c r="R21" s="65" t="s">
        <v>68</v>
      </c>
      <c r="S21" s="65"/>
      <c r="T21" s="65">
        <v>7</v>
      </c>
      <c r="U21" s="65"/>
      <c r="V21" s="66">
        <f t="shared" si="17"/>
        <v>7</v>
      </c>
      <c r="W21" s="46">
        <v>6</v>
      </c>
      <c r="X21" s="68" t="s">
        <v>88</v>
      </c>
      <c r="Y21" s="68" t="s">
        <v>49</v>
      </c>
      <c r="Z21" s="65" t="s">
        <v>46</v>
      </c>
      <c r="AA21" s="65" t="s">
        <v>46</v>
      </c>
      <c r="AB21" s="65" t="s">
        <v>46</v>
      </c>
      <c r="AC21" s="70" t="s">
        <v>201</v>
      </c>
      <c r="AD21" s="65" t="s">
        <v>46</v>
      </c>
    </row>
    <row r="22" spans="1:30" s="19" customFormat="1" ht="105" customHeight="1" x14ac:dyDescent="0.25">
      <c r="A22" s="228"/>
      <c r="B22" s="59" t="s">
        <v>43</v>
      </c>
      <c r="C22" s="71" t="s">
        <v>85</v>
      </c>
      <c r="D22" s="72" t="s">
        <v>125</v>
      </c>
      <c r="E22" s="72" t="s">
        <v>89</v>
      </c>
      <c r="F22" s="70" t="s">
        <v>90</v>
      </c>
      <c r="G22" s="73" t="s">
        <v>46</v>
      </c>
      <c r="H22" s="73" t="s">
        <v>46</v>
      </c>
      <c r="I22" s="73" t="s">
        <v>91</v>
      </c>
      <c r="J22" s="63">
        <v>2</v>
      </c>
      <c r="K22" s="63">
        <v>3</v>
      </c>
      <c r="L22" s="15">
        <f t="shared" si="12"/>
        <v>6</v>
      </c>
      <c r="M22" s="16" t="str">
        <f t="shared" si="13"/>
        <v>MEDIO</v>
      </c>
      <c r="N22" s="18">
        <v>25</v>
      </c>
      <c r="O22" s="17">
        <f t="shared" si="14"/>
        <v>150</v>
      </c>
      <c r="P22" s="64" t="str">
        <f t="shared" si="15"/>
        <v>II</v>
      </c>
      <c r="Q22" s="18" t="str">
        <f t="shared" si="16"/>
        <v>No Aceptable o Aceptable con Control Específico</v>
      </c>
      <c r="R22" s="65" t="s">
        <v>68</v>
      </c>
      <c r="S22" s="65"/>
      <c r="T22" s="65">
        <v>7</v>
      </c>
      <c r="U22" s="65"/>
      <c r="V22" s="66">
        <f t="shared" si="17"/>
        <v>7</v>
      </c>
      <c r="W22" s="46">
        <v>4</v>
      </c>
      <c r="X22" s="69" t="s">
        <v>92</v>
      </c>
      <c r="Y22" s="68" t="s">
        <v>49</v>
      </c>
      <c r="Z22" s="65" t="s">
        <v>46</v>
      </c>
      <c r="AA22" s="65" t="s">
        <v>46</v>
      </c>
      <c r="AB22" s="65" t="s">
        <v>93</v>
      </c>
      <c r="AC22" s="70" t="s">
        <v>203</v>
      </c>
      <c r="AD22" s="65" t="s">
        <v>46</v>
      </c>
    </row>
    <row r="23" spans="1:30" s="14" customFormat="1" ht="183.75" customHeight="1" x14ac:dyDescent="0.2">
      <c r="A23" s="89" t="s">
        <v>98</v>
      </c>
      <c r="B23" s="24" t="s">
        <v>43</v>
      </c>
      <c r="C23" s="69" t="s">
        <v>97</v>
      </c>
      <c r="D23" s="75" t="s">
        <v>144</v>
      </c>
      <c r="E23" s="62" t="s">
        <v>137</v>
      </c>
      <c r="F23" s="25" t="s">
        <v>99</v>
      </c>
      <c r="G23" s="24" t="s">
        <v>46</v>
      </c>
      <c r="H23" s="24" t="s">
        <v>46</v>
      </c>
      <c r="I23" s="24" t="s">
        <v>46</v>
      </c>
      <c r="J23" s="16">
        <v>2</v>
      </c>
      <c r="K23" s="16">
        <v>2</v>
      </c>
      <c r="L23" s="15">
        <f t="shared" si="12"/>
        <v>4</v>
      </c>
      <c r="M23" s="16" t="str">
        <f t="shared" si="13"/>
        <v>BAJO</v>
      </c>
      <c r="N23" s="39">
        <v>25</v>
      </c>
      <c r="O23" s="17">
        <f t="shared" si="14"/>
        <v>100</v>
      </c>
      <c r="P23" s="64" t="str">
        <f t="shared" ref="P23" si="18">IF(O23&gt;501,"I",IF(O23&gt;149,"II",IF(O23&gt;39,"III","IV")))</f>
        <v>III</v>
      </c>
      <c r="Q23" s="18" t="str">
        <f>IF(P23="I","No aceptable",IF(P23="II","No Aceptable o Aceptable con Control Específico",IF(P23="III","Mejorable","Aceptable")))</f>
        <v>Mejorable</v>
      </c>
      <c r="R23" s="48" t="s">
        <v>129</v>
      </c>
      <c r="S23" s="65"/>
      <c r="T23" s="65">
        <v>7</v>
      </c>
      <c r="U23" s="65"/>
      <c r="V23" s="66">
        <f t="shared" ref="V23" si="19">SUM(S23:U23)</f>
        <v>7</v>
      </c>
      <c r="W23" s="24">
        <v>8</v>
      </c>
      <c r="X23" s="28" t="s">
        <v>101</v>
      </c>
      <c r="Y23" s="68" t="s">
        <v>49</v>
      </c>
      <c r="Z23" s="65" t="s">
        <v>46</v>
      </c>
      <c r="AA23" s="65" t="s">
        <v>46</v>
      </c>
      <c r="AB23" s="65" t="s">
        <v>46</v>
      </c>
      <c r="AC23" s="29" t="s">
        <v>152</v>
      </c>
      <c r="AD23" s="65" t="s">
        <v>46</v>
      </c>
    </row>
    <row r="24" spans="1:30" s="14" customFormat="1" ht="152.25" customHeight="1" x14ac:dyDescent="0.2">
      <c r="A24" s="229" t="s">
        <v>109</v>
      </c>
      <c r="B24" s="59" t="s">
        <v>43</v>
      </c>
      <c r="C24" s="71" t="s">
        <v>85</v>
      </c>
      <c r="D24" s="72" t="s">
        <v>124</v>
      </c>
      <c r="E24" s="72" t="s">
        <v>146</v>
      </c>
      <c r="F24" s="70" t="s">
        <v>86</v>
      </c>
      <c r="G24" s="73" t="s">
        <v>46</v>
      </c>
      <c r="H24" s="73" t="s">
        <v>150</v>
      </c>
      <c r="I24" s="73" t="s">
        <v>87</v>
      </c>
      <c r="J24" s="63">
        <v>2</v>
      </c>
      <c r="K24" s="63">
        <v>3</v>
      </c>
      <c r="L24" s="15">
        <f t="shared" si="12"/>
        <v>6</v>
      </c>
      <c r="M24" s="16" t="str">
        <f t="shared" si="13"/>
        <v>MEDIO</v>
      </c>
      <c r="N24" s="18">
        <v>25</v>
      </c>
      <c r="O24" s="17">
        <f t="shared" si="14"/>
        <v>150</v>
      </c>
      <c r="P24" s="64" t="str">
        <f t="shared" ref="P24:P25" si="20">IF(O24&gt;501,"I",IF(O24&gt;149,"II",IF(O24&gt;39,"III","IV")))</f>
        <v>II</v>
      </c>
      <c r="Q24" s="18" t="str">
        <f t="shared" ref="Q24:Q25" si="21">IF(P24="I","No aceptable",IF(P24="II","No Aceptable o Aceptable con Control Específico",IF(P24="III","Mejorable","Aceptable")))</f>
        <v>No Aceptable o Aceptable con Control Específico</v>
      </c>
      <c r="R24" s="65" t="s">
        <v>68</v>
      </c>
      <c r="S24" s="65"/>
      <c r="T24" s="65">
        <v>7</v>
      </c>
      <c r="U24" s="65"/>
      <c r="V24" s="66">
        <f t="shared" ref="V24:V25" si="22">SUM(S24:U24)</f>
        <v>7</v>
      </c>
      <c r="W24" s="46">
        <v>6</v>
      </c>
      <c r="X24" s="68" t="s">
        <v>88</v>
      </c>
      <c r="Y24" s="68" t="s">
        <v>49</v>
      </c>
      <c r="Z24" s="65" t="s">
        <v>46</v>
      </c>
      <c r="AA24" s="65" t="s">
        <v>46</v>
      </c>
      <c r="AB24" s="65" t="s">
        <v>46</v>
      </c>
      <c r="AC24" s="70" t="s">
        <v>201</v>
      </c>
      <c r="AD24" s="65" t="s">
        <v>46</v>
      </c>
    </row>
    <row r="25" spans="1:30" s="14" customFormat="1" ht="105" customHeight="1" x14ac:dyDescent="0.2">
      <c r="A25" s="172"/>
      <c r="B25" s="59" t="s">
        <v>43</v>
      </c>
      <c r="C25" s="71" t="s">
        <v>85</v>
      </c>
      <c r="D25" s="72" t="s">
        <v>125</v>
      </c>
      <c r="E25" s="72" t="s">
        <v>89</v>
      </c>
      <c r="F25" s="70" t="s">
        <v>90</v>
      </c>
      <c r="G25" s="73" t="s">
        <v>46</v>
      </c>
      <c r="H25" s="73" t="s">
        <v>46</v>
      </c>
      <c r="I25" s="73" t="s">
        <v>91</v>
      </c>
      <c r="J25" s="63">
        <v>2</v>
      </c>
      <c r="K25" s="63">
        <v>3</v>
      </c>
      <c r="L25" s="15">
        <f t="shared" si="12"/>
        <v>6</v>
      </c>
      <c r="M25" s="16" t="str">
        <f t="shared" si="13"/>
        <v>MEDIO</v>
      </c>
      <c r="N25" s="18">
        <v>25</v>
      </c>
      <c r="O25" s="17">
        <f t="shared" si="14"/>
        <v>150</v>
      </c>
      <c r="P25" s="64" t="str">
        <f t="shared" si="20"/>
        <v>II</v>
      </c>
      <c r="Q25" s="18" t="str">
        <f t="shared" si="21"/>
        <v>No Aceptable o Aceptable con Control Específico</v>
      </c>
      <c r="R25" s="65" t="s">
        <v>68</v>
      </c>
      <c r="S25" s="65"/>
      <c r="T25" s="65">
        <v>7</v>
      </c>
      <c r="U25" s="65"/>
      <c r="V25" s="66">
        <f t="shared" si="22"/>
        <v>7</v>
      </c>
      <c r="W25" s="46">
        <v>4</v>
      </c>
      <c r="X25" s="69" t="s">
        <v>92</v>
      </c>
      <c r="Y25" s="68" t="s">
        <v>49</v>
      </c>
      <c r="Z25" s="65" t="s">
        <v>46</v>
      </c>
      <c r="AA25" s="65" t="s">
        <v>46</v>
      </c>
      <c r="AB25" s="65" t="s">
        <v>93</v>
      </c>
      <c r="AC25" s="70" t="s">
        <v>201</v>
      </c>
      <c r="AD25" s="65" t="s">
        <v>46</v>
      </c>
    </row>
    <row r="26" spans="1:30" ht="174" customHeight="1" x14ac:dyDescent="0.2">
      <c r="A26" s="172"/>
      <c r="B26" s="59" t="s">
        <v>43</v>
      </c>
      <c r="C26" s="46" t="s">
        <v>50</v>
      </c>
      <c r="D26" s="87" t="s">
        <v>55</v>
      </c>
      <c r="E26" s="41" t="s">
        <v>138</v>
      </c>
      <c r="F26" s="83" t="s">
        <v>66</v>
      </c>
      <c r="G26" s="73" t="s">
        <v>46</v>
      </c>
      <c r="H26" s="73" t="s">
        <v>46</v>
      </c>
      <c r="I26" s="61" t="s">
        <v>46</v>
      </c>
      <c r="J26" s="63">
        <v>2</v>
      </c>
      <c r="K26" s="63">
        <v>1</v>
      </c>
      <c r="L26" s="15">
        <f t="shared" ref="L26:L30" si="23">IF(J26="",K26,J26*K26)</f>
        <v>2</v>
      </c>
      <c r="M26" s="16" t="str">
        <f t="shared" ref="M26:M30" si="24">IF(L26&gt;23,"MUY ALTO",IF(L26&gt;9,"ALTO",IF(L26&gt;5,"MEDIO","BAJO")))</f>
        <v>BAJO</v>
      </c>
      <c r="N26" s="40">
        <v>10</v>
      </c>
      <c r="O26" s="17">
        <f t="shared" ref="O26:O30" si="25">L26*N26</f>
        <v>20</v>
      </c>
      <c r="P26" s="64" t="str">
        <f t="shared" ref="P26:P29" si="26">IF(O26&gt;501,"I",IF(O26&gt;149,"II",IF(O26&gt;39,"III","IV")))</f>
        <v>IV</v>
      </c>
      <c r="Q26" s="18" t="str">
        <f t="shared" ref="Q26:Q29" si="27">IF(P26="I","No aceptable",IF(P26="II","No Aceptable o Aceptable con Control Específico",IF(P26="III","Mejorable","Aceptable")))</f>
        <v>Aceptable</v>
      </c>
      <c r="R26" s="48" t="s">
        <v>119</v>
      </c>
      <c r="S26" s="47"/>
      <c r="T26" s="65">
        <v>7</v>
      </c>
      <c r="U26" s="47"/>
      <c r="V26" s="66">
        <f t="shared" ref="V26:V29" si="28">SUM(S26:U26)</f>
        <v>7</v>
      </c>
      <c r="W26" s="46">
        <v>6</v>
      </c>
      <c r="X26" s="68" t="s">
        <v>54</v>
      </c>
      <c r="Y26" s="78" t="s">
        <v>43</v>
      </c>
      <c r="Z26" s="65" t="s">
        <v>46</v>
      </c>
      <c r="AA26" s="65" t="s">
        <v>46</v>
      </c>
      <c r="AB26" s="65" t="s">
        <v>46</v>
      </c>
      <c r="AC26" s="70" t="s">
        <v>205</v>
      </c>
      <c r="AD26" s="65" t="s">
        <v>46</v>
      </c>
    </row>
    <row r="27" spans="1:30" s="14" customFormat="1" ht="150.75" customHeight="1" x14ac:dyDescent="0.2">
      <c r="A27" s="230" t="s">
        <v>142</v>
      </c>
      <c r="B27" s="59" t="s">
        <v>43</v>
      </c>
      <c r="C27" s="71" t="s">
        <v>85</v>
      </c>
      <c r="D27" s="72" t="s">
        <v>124</v>
      </c>
      <c r="E27" s="72" t="s">
        <v>146</v>
      </c>
      <c r="F27" s="70" t="s">
        <v>86</v>
      </c>
      <c r="G27" s="73" t="s">
        <v>46</v>
      </c>
      <c r="H27" s="73" t="s">
        <v>150</v>
      </c>
      <c r="I27" s="73" t="s">
        <v>87</v>
      </c>
      <c r="J27" s="63">
        <v>2</v>
      </c>
      <c r="K27" s="63">
        <v>3</v>
      </c>
      <c r="L27" s="15">
        <f t="shared" si="23"/>
        <v>6</v>
      </c>
      <c r="M27" s="16" t="str">
        <f t="shared" si="24"/>
        <v>MEDIO</v>
      </c>
      <c r="N27" s="18">
        <v>25</v>
      </c>
      <c r="O27" s="17">
        <f t="shared" si="25"/>
        <v>150</v>
      </c>
      <c r="P27" s="64" t="str">
        <f t="shared" si="26"/>
        <v>II</v>
      </c>
      <c r="Q27" s="18" t="str">
        <f t="shared" si="27"/>
        <v>No Aceptable o Aceptable con Control Específico</v>
      </c>
      <c r="R27" s="65" t="s">
        <v>68</v>
      </c>
      <c r="S27" s="65"/>
      <c r="T27" s="65">
        <v>7</v>
      </c>
      <c r="U27" s="65"/>
      <c r="V27" s="66">
        <f t="shared" si="28"/>
        <v>7</v>
      </c>
      <c r="W27" s="46">
        <v>6</v>
      </c>
      <c r="X27" s="68" t="s">
        <v>88</v>
      </c>
      <c r="Y27" s="68" t="s">
        <v>49</v>
      </c>
      <c r="Z27" s="65" t="s">
        <v>46</v>
      </c>
      <c r="AA27" s="65" t="s">
        <v>46</v>
      </c>
      <c r="AB27" s="65" t="s">
        <v>46</v>
      </c>
      <c r="AC27" s="70" t="s">
        <v>201</v>
      </c>
      <c r="AD27" s="65" t="s">
        <v>46</v>
      </c>
    </row>
    <row r="28" spans="1:30" s="19" customFormat="1" ht="132" customHeight="1" x14ac:dyDescent="0.25">
      <c r="A28" s="231"/>
      <c r="B28" s="59" t="s">
        <v>43</v>
      </c>
      <c r="C28" s="71" t="s">
        <v>85</v>
      </c>
      <c r="D28" s="72" t="s">
        <v>125</v>
      </c>
      <c r="E28" s="72" t="s">
        <v>89</v>
      </c>
      <c r="F28" s="70" t="s">
        <v>90</v>
      </c>
      <c r="G28" s="73" t="s">
        <v>46</v>
      </c>
      <c r="H28" s="73" t="s">
        <v>46</v>
      </c>
      <c r="I28" s="73" t="s">
        <v>91</v>
      </c>
      <c r="J28" s="63">
        <v>2</v>
      </c>
      <c r="K28" s="63">
        <v>3</v>
      </c>
      <c r="L28" s="15">
        <f t="shared" si="23"/>
        <v>6</v>
      </c>
      <c r="M28" s="16" t="str">
        <f t="shared" si="24"/>
        <v>MEDIO</v>
      </c>
      <c r="N28" s="18">
        <v>25</v>
      </c>
      <c r="O28" s="17">
        <f t="shared" si="25"/>
        <v>150</v>
      </c>
      <c r="P28" s="64" t="str">
        <f t="shared" si="26"/>
        <v>II</v>
      </c>
      <c r="Q28" s="18" t="str">
        <f t="shared" si="27"/>
        <v>No Aceptable o Aceptable con Control Específico</v>
      </c>
      <c r="R28" s="65" t="s">
        <v>68</v>
      </c>
      <c r="S28" s="65"/>
      <c r="T28" s="65">
        <v>7</v>
      </c>
      <c r="U28" s="65"/>
      <c r="V28" s="66">
        <f t="shared" si="28"/>
        <v>7</v>
      </c>
      <c r="W28" s="46">
        <v>4</v>
      </c>
      <c r="X28" s="69" t="s">
        <v>92</v>
      </c>
      <c r="Y28" s="68" t="s">
        <v>49</v>
      </c>
      <c r="Z28" s="65" t="s">
        <v>46</v>
      </c>
      <c r="AA28" s="65" t="s">
        <v>46</v>
      </c>
      <c r="AB28" s="65" t="s">
        <v>93</v>
      </c>
      <c r="AC28" s="70" t="s">
        <v>201</v>
      </c>
      <c r="AD28" s="65" t="s">
        <v>46</v>
      </c>
    </row>
    <row r="29" spans="1:30" s="19" customFormat="1" ht="168.75" x14ac:dyDescent="0.25">
      <c r="A29" s="231"/>
      <c r="B29" s="59" t="s">
        <v>43</v>
      </c>
      <c r="C29" s="60" t="s">
        <v>112</v>
      </c>
      <c r="D29" s="62" t="s">
        <v>113</v>
      </c>
      <c r="E29" s="62" t="s">
        <v>208</v>
      </c>
      <c r="F29" s="62" t="s">
        <v>95</v>
      </c>
      <c r="G29" s="61" t="s">
        <v>45</v>
      </c>
      <c r="H29" s="61" t="s">
        <v>46</v>
      </c>
      <c r="I29" s="61" t="s">
        <v>46</v>
      </c>
      <c r="J29" s="63">
        <v>1</v>
      </c>
      <c r="K29" s="63">
        <v>3</v>
      </c>
      <c r="L29" s="15">
        <f t="shared" si="23"/>
        <v>3</v>
      </c>
      <c r="M29" s="16" t="str">
        <f t="shared" si="24"/>
        <v>BAJO</v>
      </c>
      <c r="N29" s="18">
        <v>25</v>
      </c>
      <c r="O29" s="17">
        <f t="shared" si="25"/>
        <v>75</v>
      </c>
      <c r="P29" s="64" t="str">
        <f t="shared" si="26"/>
        <v>III</v>
      </c>
      <c r="Q29" s="18" t="str">
        <f t="shared" si="27"/>
        <v>Mejorable</v>
      </c>
      <c r="R29" s="65" t="s">
        <v>53</v>
      </c>
      <c r="S29" s="65"/>
      <c r="T29" s="65">
        <v>7</v>
      </c>
      <c r="U29" s="65"/>
      <c r="V29" s="66">
        <f t="shared" si="28"/>
        <v>7</v>
      </c>
      <c r="W29" s="46">
        <v>3</v>
      </c>
      <c r="X29" s="69" t="s">
        <v>48</v>
      </c>
      <c r="Y29" s="68" t="s">
        <v>49</v>
      </c>
      <c r="Z29" s="65" t="s">
        <v>46</v>
      </c>
      <c r="AA29" s="65" t="s">
        <v>46</v>
      </c>
      <c r="AB29" s="65" t="s">
        <v>46</v>
      </c>
      <c r="AC29" s="62" t="s">
        <v>206</v>
      </c>
      <c r="AD29" s="65" t="s">
        <v>46</v>
      </c>
    </row>
    <row r="30" spans="1:30" ht="42" customHeight="1" x14ac:dyDescent="0.2">
      <c r="A30" s="232"/>
      <c r="B30" s="59" t="s">
        <v>43</v>
      </c>
      <c r="C30" s="71" t="s">
        <v>112</v>
      </c>
      <c r="D30" s="72" t="s">
        <v>198</v>
      </c>
      <c r="E30" s="62" t="s">
        <v>199</v>
      </c>
      <c r="F30" s="70" t="s">
        <v>139</v>
      </c>
      <c r="G30" s="73" t="s">
        <v>46</v>
      </c>
      <c r="H30" s="73" t="s">
        <v>140</v>
      </c>
      <c r="I30" s="73" t="s">
        <v>46</v>
      </c>
      <c r="J30" s="74">
        <v>2</v>
      </c>
      <c r="K30" s="74">
        <v>3</v>
      </c>
      <c r="L30" s="15">
        <f t="shared" si="23"/>
        <v>6</v>
      </c>
      <c r="M30" s="16" t="str">
        <f t="shared" si="24"/>
        <v>MEDIO</v>
      </c>
      <c r="N30" s="48">
        <v>60</v>
      </c>
      <c r="O30" s="17">
        <f t="shared" si="25"/>
        <v>360</v>
      </c>
      <c r="P30" s="64" t="str">
        <f t="shared" ref="P30" si="29">IF(O30&gt;501,"I",IF(O30&gt;149,"II",IF(O30&gt;39,"III","IV")))</f>
        <v>II</v>
      </c>
      <c r="Q30" s="18" t="str">
        <f t="shared" ref="Q30" si="30">IF(P30="I","No aceptable",IF(P30="II","No Aceptable o Aceptable con Control Específico",IF(P30="III","Mejorable","Aceptable")))</f>
        <v>No Aceptable o Aceptable con Control Específico</v>
      </c>
      <c r="R30" s="65" t="s">
        <v>68</v>
      </c>
      <c r="S30" s="65"/>
      <c r="T30" s="65">
        <v>7</v>
      </c>
      <c r="U30" s="65"/>
      <c r="V30" s="66">
        <f t="shared" ref="V30" si="31">SUM(S30:U30)</f>
        <v>7</v>
      </c>
      <c r="W30" s="78">
        <v>8</v>
      </c>
      <c r="X30" s="69" t="s">
        <v>141</v>
      </c>
      <c r="Y30" s="68" t="s">
        <v>49</v>
      </c>
      <c r="Z30" s="65" t="s">
        <v>46</v>
      </c>
      <c r="AA30" s="65" t="s">
        <v>46</v>
      </c>
      <c r="AB30" s="65" t="s">
        <v>46</v>
      </c>
      <c r="AC30" s="70" t="s">
        <v>200</v>
      </c>
      <c r="AD30" s="65" t="s">
        <v>46</v>
      </c>
    </row>
  </sheetData>
  <sheetProtection selectLockedCells="1" selectUnlockedCells="1"/>
  <mergeCells count="30">
    <mergeCell ref="A12:A18"/>
    <mergeCell ref="A19:A22"/>
    <mergeCell ref="A24:A26"/>
    <mergeCell ref="A27:A30"/>
    <mergeCell ref="AB8:AD8"/>
    <mergeCell ref="A10:A11"/>
    <mergeCell ref="B10:B11"/>
    <mergeCell ref="C10:E10"/>
    <mergeCell ref="A8:C8"/>
    <mergeCell ref="D8:I8"/>
    <mergeCell ref="J8:M8"/>
    <mergeCell ref="N8:Z8"/>
    <mergeCell ref="F10:F11"/>
    <mergeCell ref="G10:I10"/>
    <mergeCell ref="J10:P10"/>
    <mergeCell ref="R10:Y10"/>
    <mergeCell ref="Z10:AD10"/>
    <mergeCell ref="A1:H4"/>
    <mergeCell ref="I1:AD1"/>
    <mergeCell ref="I2:AD4"/>
    <mergeCell ref="F5:AC5"/>
    <mergeCell ref="A6:C6"/>
    <mergeCell ref="D6:I6"/>
    <mergeCell ref="J6:M6"/>
    <mergeCell ref="N6:Z6"/>
    <mergeCell ref="AA6:AD7"/>
    <mergeCell ref="A7:C7"/>
    <mergeCell ref="D7:I7"/>
    <mergeCell ref="J7:M7"/>
    <mergeCell ref="N7:Z7"/>
  </mergeCells>
  <conditionalFormatting sqref="M31:M90 M12:M17">
    <cfRule type="cellIs" dxfId="527" priority="185" operator="equal">
      <formula>"MUY ALTO"</formula>
    </cfRule>
    <cfRule type="cellIs" dxfId="526" priority="186" operator="equal">
      <formula>"BAJO"</formula>
    </cfRule>
    <cfRule type="cellIs" dxfId="525" priority="187" operator="equal">
      <formula>"MEDIO"</formula>
    </cfRule>
    <cfRule type="cellIs" dxfId="524" priority="188" operator="equal">
      <formula>"ALTO"</formula>
    </cfRule>
  </conditionalFormatting>
  <conditionalFormatting sqref="Q31:Q90 Q12:Q17">
    <cfRule type="cellIs" dxfId="523" priority="189" operator="equal">
      <formula>"Aceptable"</formula>
    </cfRule>
    <cfRule type="cellIs" dxfId="522" priority="190" operator="equal">
      <formula>"Mejorable"</formula>
    </cfRule>
    <cfRule type="cellIs" dxfId="521" priority="191" operator="equal">
      <formula>"No Aceptable o Aceptable con Control Específico"</formula>
    </cfRule>
    <cfRule type="cellIs" dxfId="520" priority="192" operator="equal">
      <formula>"No aceptable"</formula>
    </cfRule>
  </conditionalFormatting>
  <conditionalFormatting sqref="Q18">
    <cfRule type="cellIs" dxfId="519" priority="165" operator="equal">
      <formula>"Aceptable"</formula>
    </cfRule>
    <cfRule type="cellIs" dxfId="518" priority="166" operator="equal">
      <formula>"Mejorable"</formula>
    </cfRule>
    <cfRule type="cellIs" dxfId="517" priority="167" operator="equal">
      <formula>"No Aceptable o Aceptable con Control Específico"</formula>
    </cfRule>
    <cfRule type="cellIs" dxfId="516" priority="168" operator="equal">
      <formula>"No aceptable"</formula>
    </cfRule>
  </conditionalFormatting>
  <conditionalFormatting sqref="M18">
    <cfRule type="cellIs" dxfId="515" priority="161" operator="equal">
      <formula>"MUY ALTO"</formula>
    </cfRule>
    <cfRule type="cellIs" dxfId="514" priority="162" operator="equal">
      <formula>"BAJO"</formula>
    </cfRule>
    <cfRule type="cellIs" dxfId="513" priority="163" operator="equal">
      <formula>"MEDIO"</formula>
    </cfRule>
    <cfRule type="cellIs" dxfId="512" priority="164" operator="equal">
      <formula>"ALTO"</formula>
    </cfRule>
  </conditionalFormatting>
  <conditionalFormatting sqref="M19">
    <cfRule type="cellIs" dxfId="511" priority="153" operator="equal">
      <formula>"MUY ALTO"</formula>
    </cfRule>
    <cfRule type="cellIs" dxfId="510" priority="154" operator="equal">
      <formula>"BAJO"</formula>
    </cfRule>
    <cfRule type="cellIs" dxfId="509" priority="155" operator="equal">
      <formula>"MEDIO"</formula>
    </cfRule>
    <cfRule type="cellIs" dxfId="508" priority="156" operator="equal">
      <formula>"ALTO"</formula>
    </cfRule>
  </conditionalFormatting>
  <conditionalFormatting sqref="Q19">
    <cfRule type="cellIs" dxfId="507" priority="157" operator="equal">
      <formula>"Aceptable"</formula>
    </cfRule>
    <cfRule type="cellIs" dxfId="506" priority="158" operator="equal">
      <formula>"Mejorable"</formula>
    </cfRule>
    <cfRule type="cellIs" dxfId="505" priority="159" operator="equal">
      <formula>"No Aceptable o Aceptable con Control Específico"</formula>
    </cfRule>
    <cfRule type="cellIs" dxfId="504" priority="160" operator="equal">
      <formula>"No aceptable"</formula>
    </cfRule>
  </conditionalFormatting>
  <conditionalFormatting sqref="M23">
    <cfRule type="cellIs" dxfId="503" priority="129" operator="equal">
      <formula>"MUY ALTO"</formula>
    </cfRule>
    <cfRule type="cellIs" dxfId="502" priority="130" operator="equal">
      <formula>"BAJO"</formula>
    </cfRule>
    <cfRule type="cellIs" dxfId="501" priority="131" operator="equal">
      <formula>"MEDIO"</formula>
    </cfRule>
    <cfRule type="cellIs" dxfId="500" priority="132" operator="equal">
      <formula>"ALTO"</formula>
    </cfRule>
  </conditionalFormatting>
  <conditionalFormatting sqref="Q23">
    <cfRule type="cellIs" dxfId="499" priority="133" operator="equal">
      <formula>"Aceptable"</formula>
    </cfRule>
    <cfRule type="cellIs" dxfId="498" priority="134" operator="equal">
      <formula>"Mejorable"</formula>
    </cfRule>
    <cfRule type="cellIs" dxfId="497" priority="135" operator="equal">
      <formula>"No Aceptable o Aceptable con Control Específico"</formula>
    </cfRule>
    <cfRule type="cellIs" dxfId="496" priority="136" operator="equal">
      <formula>"No aceptable"</formula>
    </cfRule>
  </conditionalFormatting>
  <conditionalFormatting sqref="Q26">
    <cfRule type="cellIs" dxfId="495" priority="117" operator="equal">
      <formula>"Aceptable"</formula>
    </cfRule>
    <cfRule type="cellIs" dxfId="494" priority="118" operator="equal">
      <formula>"No aceptable"</formula>
    </cfRule>
    <cfRule type="cellIs" dxfId="493" priority="119" operator="equal">
      <formula>"Mejorable"</formula>
    </cfRule>
    <cfRule type="cellIs" dxfId="492" priority="120" operator="equal">
      <formula>"No Aceptable o Aceptable con Control Específico"</formula>
    </cfRule>
  </conditionalFormatting>
  <conditionalFormatting sqref="M26">
    <cfRule type="cellIs" dxfId="491" priority="113" operator="equal">
      <formula>"MUY ALTO"</formula>
    </cfRule>
    <cfRule type="cellIs" dxfId="490" priority="114" operator="equal">
      <formula>"BAJO"</formula>
    </cfRule>
    <cfRule type="cellIs" dxfId="489" priority="115" operator="equal">
      <formula>"MEDIO"</formula>
    </cfRule>
    <cfRule type="cellIs" dxfId="488" priority="116" operator="equal">
      <formula>"ALTO"</formula>
    </cfRule>
  </conditionalFormatting>
  <conditionalFormatting sqref="M27:M28">
    <cfRule type="cellIs" dxfId="487" priority="97" operator="equal">
      <formula>"MUY ALTO"</formula>
    </cfRule>
    <cfRule type="cellIs" dxfId="486" priority="98" operator="equal">
      <formula>"BAJO"</formula>
    </cfRule>
    <cfRule type="cellIs" dxfId="485" priority="99" operator="equal">
      <formula>"MEDIO"</formula>
    </cfRule>
    <cfRule type="cellIs" dxfId="484" priority="100" operator="equal">
      <formula>"ALTO"</formula>
    </cfRule>
  </conditionalFormatting>
  <conditionalFormatting sqref="Q27:Q28">
    <cfRule type="cellIs" dxfId="483" priority="101" operator="equal">
      <formula>"Aceptable"</formula>
    </cfRule>
    <cfRule type="cellIs" dxfId="482" priority="102" operator="equal">
      <formula>"Mejorable"</formula>
    </cfRule>
    <cfRule type="cellIs" dxfId="481" priority="103" operator="equal">
      <formula>"No Aceptable o Aceptable con Control Específico"</formula>
    </cfRule>
    <cfRule type="cellIs" dxfId="480" priority="104" operator="equal">
      <formula>"No aceptable"</formula>
    </cfRule>
  </conditionalFormatting>
  <conditionalFormatting sqref="M29">
    <cfRule type="cellIs" dxfId="479" priority="81" operator="equal">
      <formula>"MUY ALTO"</formula>
    </cfRule>
    <cfRule type="cellIs" dxfId="478" priority="82" operator="equal">
      <formula>"BAJO"</formula>
    </cfRule>
    <cfRule type="cellIs" dxfId="477" priority="83" operator="equal">
      <formula>"MEDIO"</formula>
    </cfRule>
    <cfRule type="cellIs" dxfId="476" priority="84" operator="equal">
      <formula>"ALTO"</formula>
    </cfRule>
  </conditionalFormatting>
  <conditionalFormatting sqref="Q29">
    <cfRule type="cellIs" dxfId="475" priority="85" operator="equal">
      <formula>"Aceptable"</formula>
    </cfRule>
    <cfRule type="cellIs" dxfId="474" priority="86" operator="equal">
      <formula>"Mejorable"</formula>
    </cfRule>
    <cfRule type="cellIs" dxfId="473" priority="87" operator="equal">
      <formula>"No Aceptable o Aceptable con Control Específico"</formula>
    </cfRule>
    <cfRule type="cellIs" dxfId="472" priority="88" operator="equal">
      <formula>"No aceptable"</formula>
    </cfRule>
  </conditionalFormatting>
  <conditionalFormatting sqref="M30">
    <cfRule type="cellIs" dxfId="471" priority="49" operator="equal">
      <formula>"MUY ALTO"</formula>
    </cfRule>
    <cfRule type="cellIs" dxfId="470" priority="50" operator="equal">
      <formula>"BAJO"</formula>
    </cfRule>
    <cfRule type="cellIs" dxfId="469" priority="51" operator="equal">
      <formula>"MEDIO"</formula>
    </cfRule>
    <cfRule type="cellIs" dxfId="468" priority="52" operator="equal">
      <formula>"ALTO"</formula>
    </cfRule>
  </conditionalFormatting>
  <conditionalFormatting sqref="Q30">
    <cfRule type="cellIs" dxfId="467" priority="53" operator="equal">
      <formula>"Aceptable"</formula>
    </cfRule>
    <cfRule type="cellIs" dxfId="466" priority="54" operator="equal">
      <formula>"Mejorable"</formula>
    </cfRule>
    <cfRule type="cellIs" dxfId="465" priority="55" operator="equal">
      <formula>"No Aceptable o Aceptable con Control Específico"</formula>
    </cfRule>
    <cfRule type="cellIs" dxfId="464" priority="56" operator="equal">
      <formula>"No aceptable"</formula>
    </cfRule>
  </conditionalFormatting>
  <conditionalFormatting sqref="M24:M25">
    <cfRule type="cellIs" dxfId="463" priority="41" operator="equal">
      <formula>"MUY ALTO"</formula>
    </cfRule>
    <cfRule type="cellIs" dxfId="462" priority="42" operator="equal">
      <formula>"BAJO"</formula>
    </cfRule>
    <cfRule type="cellIs" dxfId="461" priority="43" operator="equal">
      <formula>"MEDIO"</formula>
    </cfRule>
    <cfRule type="cellIs" dxfId="460" priority="44" operator="equal">
      <formula>"ALTO"</formula>
    </cfRule>
  </conditionalFormatting>
  <conditionalFormatting sqref="Q24:Q25">
    <cfRule type="cellIs" dxfId="459" priority="45" operator="equal">
      <formula>"Aceptable"</formula>
    </cfRule>
    <cfRule type="cellIs" dxfId="458" priority="46" operator="equal">
      <formula>"Mejorable"</formula>
    </cfRule>
    <cfRule type="cellIs" dxfId="457" priority="47" operator="equal">
      <formula>"No Aceptable o Aceptable con Control Específico"</formula>
    </cfRule>
    <cfRule type="cellIs" dxfId="456" priority="48" operator="equal">
      <formula>"No aceptable"</formula>
    </cfRule>
  </conditionalFormatting>
  <conditionalFormatting sqref="M20">
    <cfRule type="cellIs" dxfId="455" priority="33" operator="equal">
      <formula>"MUY ALTO"</formula>
    </cfRule>
    <cfRule type="cellIs" dxfId="454" priority="34" operator="equal">
      <formula>"BAJO"</formula>
    </cfRule>
    <cfRule type="cellIs" dxfId="453" priority="35" operator="equal">
      <formula>"MEDIO"</formula>
    </cfRule>
    <cfRule type="cellIs" dxfId="452" priority="36" operator="equal">
      <formula>"ALTO"</formula>
    </cfRule>
  </conditionalFormatting>
  <conditionalFormatting sqref="Q20">
    <cfRule type="cellIs" dxfId="451" priority="37" operator="equal">
      <formula>"Aceptable"</formula>
    </cfRule>
    <cfRule type="cellIs" dxfId="450" priority="38" operator="equal">
      <formula>"Mejorable"</formula>
    </cfRule>
    <cfRule type="cellIs" dxfId="449" priority="39" operator="equal">
      <formula>"No Aceptable o Aceptable con Control Específico"</formula>
    </cfRule>
    <cfRule type="cellIs" dxfId="448" priority="40" operator="equal">
      <formula>"No aceptable"</formula>
    </cfRule>
  </conditionalFormatting>
  <conditionalFormatting sqref="M21:M22">
    <cfRule type="cellIs" dxfId="447" priority="17" operator="equal">
      <formula>"MUY ALTO"</formula>
    </cfRule>
    <cfRule type="cellIs" dxfId="446" priority="18" operator="equal">
      <formula>"BAJO"</formula>
    </cfRule>
    <cfRule type="cellIs" dxfId="445" priority="19" operator="equal">
      <formula>"MEDIO"</formula>
    </cfRule>
    <cfRule type="cellIs" dxfId="444" priority="20" operator="equal">
      <formula>"ALTO"</formula>
    </cfRule>
  </conditionalFormatting>
  <conditionalFormatting sqref="Q21:Q22">
    <cfRule type="cellIs" dxfId="443" priority="21" operator="equal">
      <formula>"Aceptable"</formula>
    </cfRule>
    <cfRule type="cellIs" dxfId="442" priority="22" operator="equal">
      <formula>"Mejorable"</formula>
    </cfRule>
    <cfRule type="cellIs" dxfId="441" priority="23" operator="equal">
      <formula>"No Aceptable o Aceptable con Control Específico"</formula>
    </cfRule>
    <cfRule type="cellIs" dxfId="440" priority="24"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20"/>
  <sheetViews>
    <sheetView topLeftCell="G1" zoomScale="85" zoomScaleNormal="85" workbookViewId="0">
      <selection activeCell="D8" sqref="D8:I8"/>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33" customHeight="1" x14ac:dyDescent="0.2">
      <c r="A7" s="198" t="s">
        <v>5</v>
      </c>
      <c r="B7" s="199"/>
      <c r="C7" s="202"/>
      <c r="D7" s="191" t="s">
        <v>281</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280</v>
      </c>
      <c r="E8" s="233"/>
      <c r="F8" s="233"/>
      <c r="G8" s="233"/>
      <c r="H8" s="233"/>
      <c r="I8" s="233"/>
      <c r="J8" s="206" t="s">
        <v>8</v>
      </c>
      <c r="K8" s="206"/>
      <c r="L8" s="206"/>
      <c r="M8" s="206"/>
      <c r="N8" s="209" t="s">
        <v>219</v>
      </c>
      <c r="O8" s="209"/>
      <c r="P8" s="209"/>
      <c r="Q8" s="209"/>
      <c r="R8" s="209"/>
      <c r="S8" s="209"/>
      <c r="T8" s="209"/>
      <c r="U8" s="209"/>
      <c r="V8" s="209"/>
      <c r="W8" s="209"/>
      <c r="X8" s="209"/>
      <c r="Y8" s="209"/>
      <c r="Z8" s="209"/>
      <c r="AA8" s="57"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56" t="s">
        <v>15</v>
      </c>
      <c r="R10" s="201" t="s">
        <v>16</v>
      </c>
      <c r="S10" s="201"/>
      <c r="T10" s="201"/>
      <c r="U10" s="201"/>
      <c r="V10" s="201"/>
      <c r="W10" s="201"/>
      <c r="X10" s="201"/>
      <c r="Y10" s="201"/>
      <c r="Z10" s="201" t="s">
        <v>82</v>
      </c>
      <c r="AA10" s="201"/>
      <c r="AB10" s="201"/>
      <c r="AC10" s="201"/>
      <c r="AD10" s="210"/>
    </row>
    <row r="11" spans="1:30" s="14" customFormat="1" ht="69.95" customHeight="1" thickBot="1" x14ac:dyDescent="0.25">
      <c r="A11" s="217"/>
      <c r="B11" s="215"/>
      <c r="C11" s="58" t="s">
        <v>17</v>
      </c>
      <c r="D11" s="58" t="s">
        <v>18</v>
      </c>
      <c r="E11" s="58"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53" customHeight="1" thickBot="1" x14ac:dyDescent="0.25">
      <c r="A12" s="171" t="s">
        <v>84</v>
      </c>
      <c r="B12" s="59" t="s">
        <v>43</v>
      </c>
      <c r="C12" s="71" t="s">
        <v>85</v>
      </c>
      <c r="D12" s="101" t="s">
        <v>124</v>
      </c>
      <c r="E12" s="72" t="s">
        <v>146</v>
      </c>
      <c r="F12" s="70" t="s">
        <v>86</v>
      </c>
      <c r="G12" s="73" t="s">
        <v>46</v>
      </c>
      <c r="H12" s="73" t="s">
        <v>150</v>
      </c>
      <c r="I12" s="73" t="s">
        <v>87</v>
      </c>
      <c r="J12" s="63">
        <v>2</v>
      </c>
      <c r="K12" s="63">
        <v>3</v>
      </c>
      <c r="L12" s="15">
        <f t="shared" ref="L12:L20" si="0">IF(J12="",K12,J12*K12)</f>
        <v>6</v>
      </c>
      <c r="M12" s="16" t="str">
        <f t="shared" ref="M12:M20" si="1">IF(L12&gt;23,"MUY ALTO",IF(L12&gt;9,"ALTO",IF(L12&gt;5,"MEDIO","BAJO")))</f>
        <v>MEDIO</v>
      </c>
      <c r="N12" s="18">
        <v>25</v>
      </c>
      <c r="O12" s="17">
        <f t="shared" ref="O12:O20" si="2">L12*N12</f>
        <v>150</v>
      </c>
      <c r="P12" s="64" t="str">
        <f t="shared" ref="P12:P20" si="3">IF(O12&gt;501,"I",IF(O12&gt;149,"II",IF(O12&gt;39,"III","IV")))</f>
        <v>II</v>
      </c>
      <c r="Q12" s="18" t="str">
        <f t="shared" ref="Q12:Q20" si="4">IF(P12="I","No aceptable",IF(P12="II","No Aceptable o Aceptable con Control Específico",IF(P12="III","Mejorable","Aceptable")))</f>
        <v>No Aceptable o Aceptable con Control Específico</v>
      </c>
      <c r="R12" s="65" t="s">
        <v>68</v>
      </c>
      <c r="S12" s="65"/>
      <c r="T12" s="65">
        <v>7</v>
      </c>
      <c r="U12" s="65"/>
      <c r="V12" s="66">
        <f t="shared" ref="V12:V20" si="5">SUM(S12:U12)</f>
        <v>7</v>
      </c>
      <c r="W12" s="46">
        <v>6</v>
      </c>
      <c r="X12" s="68" t="s">
        <v>88</v>
      </c>
      <c r="Y12" s="68" t="s">
        <v>49</v>
      </c>
      <c r="Z12" s="65" t="s">
        <v>46</v>
      </c>
      <c r="AA12" s="65" t="s">
        <v>46</v>
      </c>
      <c r="AB12" s="65" t="s">
        <v>46</v>
      </c>
      <c r="AC12" s="70" t="s">
        <v>201</v>
      </c>
      <c r="AD12" s="84" t="s">
        <v>46</v>
      </c>
    </row>
    <row r="13" spans="1:30" s="19" customFormat="1" ht="132.75" customHeight="1" thickBot="1" x14ac:dyDescent="0.3">
      <c r="A13" s="172"/>
      <c r="B13" s="59" t="s">
        <v>43</v>
      </c>
      <c r="C13" s="71" t="s">
        <v>85</v>
      </c>
      <c r="D13" s="101" t="s">
        <v>125</v>
      </c>
      <c r="E13" s="72" t="s">
        <v>89</v>
      </c>
      <c r="F13" s="70" t="s">
        <v>90</v>
      </c>
      <c r="G13" s="73" t="s">
        <v>46</v>
      </c>
      <c r="H13" s="73" t="s">
        <v>46</v>
      </c>
      <c r="I13" s="73" t="s">
        <v>91</v>
      </c>
      <c r="J13" s="63">
        <v>2</v>
      </c>
      <c r="K13" s="63">
        <v>3</v>
      </c>
      <c r="L13" s="15">
        <f t="shared" si="0"/>
        <v>6</v>
      </c>
      <c r="M13" s="16" t="str">
        <f t="shared" si="1"/>
        <v>MEDIO</v>
      </c>
      <c r="N13" s="18">
        <v>25</v>
      </c>
      <c r="O13" s="17">
        <f t="shared" si="2"/>
        <v>150</v>
      </c>
      <c r="P13" s="64" t="str">
        <f t="shared" si="3"/>
        <v>II</v>
      </c>
      <c r="Q13" s="18" t="str">
        <f t="shared" si="4"/>
        <v>No Aceptable o Aceptable con Control Específico</v>
      </c>
      <c r="R13" s="65" t="s">
        <v>68</v>
      </c>
      <c r="S13" s="65"/>
      <c r="T13" s="65">
        <v>7</v>
      </c>
      <c r="U13" s="65"/>
      <c r="V13" s="66">
        <f t="shared" si="5"/>
        <v>7</v>
      </c>
      <c r="W13" s="46">
        <v>4</v>
      </c>
      <c r="X13" s="69" t="s">
        <v>92</v>
      </c>
      <c r="Y13" s="68" t="s">
        <v>49</v>
      </c>
      <c r="Z13" s="65" t="s">
        <v>46</v>
      </c>
      <c r="AA13" s="65" t="s">
        <v>46</v>
      </c>
      <c r="AB13" s="65" t="s">
        <v>93</v>
      </c>
      <c r="AC13" s="70" t="s">
        <v>201</v>
      </c>
      <c r="AD13" s="84" t="s">
        <v>46</v>
      </c>
    </row>
    <row r="14" spans="1:30" s="19" customFormat="1" ht="141.75" customHeight="1" thickBot="1" x14ac:dyDescent="0.3">
      <c r="A14" s="172"/>
      <c r="B14" s="59" t="s">
        <v>43</v>
      </c>
      <c r="C14" s="60" t="s">
        <v>112</v>
      </c>
      <c r="D14" s="76" t="s">
        <v>113</v>
      </c>
      <c r="E14" s="62" t="s">
        <v>210</v>
      </c>
      <c r="F14" s="62" t="s">
        <v>197</v>
      </c>
      <c r="G14" s="61" t="s">
        <v>45</v>
      </c>
      <c r="H14" s="61" t="s">
        <v>46</v>
      </c>
      <c r="I14" s="61" t="s">
        <v>46</v>
      </c>
      <c r="J14" s="63">
        <v>1</v>
      </c>
      <c r="K14" s="63">
        <v>3</v>
      </c>
      <c r="L14" s="15">
        <f t="shared" si="0"/>
        <v>3</v>
      </c>
      <c r="M14" s="16" t="str">
        <f t="shared" si="1"/>
        <v>BAJO</v>
      </c>
      <c r="N14" s="18">
        <v>25</v>
      </c>
      <c r="O14" s="17">
        <f t="shared" si="2"/>
        <v>75</v>
      </c>
      <c r="P14" s="64" t="str">
        <f t="shared" si="3"/>
        <v>III</v>
      </c>
      <c r="Q14" s="18" t="str">
        <f t="shared" si="4"/>
        <v>Mejorable</v>
      </c>
      <c r="R14" s="65" t="s">
        <v>53</v>
      </c>
      <c r="S14" s="65"/>
      <c r="T14" s="65">
        <v>7</v>
      </c>
      <c r="U14" s="65"/>
      <c r="V14" s="66">
        <f t="shared" si="5"/>
        <v>7</v>
      </c>
      <c r="W14" s="46">
        <v>3</v>
      </c>
      <c r="X14" s="69" t="s">
        <v>48</v>
      </c>
      <c r="Y14" s="68" t="s">
        <v>49</v>
      </c>
      <c r="Z14" s="65" t="s">
        <v>46</v>
      </c>
      <c r="AA14" s="65" t="s">
        <v>46</v>
      </c>
      <c r="AB14" s="65" t="s">
        <v>46</v>
      </c>
      <c r="AC14" s="62" t="s">
        <v>269</v>
      </c>
      <c r="AD14" s="84" t="s">
        <v>46</v>
      </c>
    </row>
    <row r="15" spans="1:30" s="19" customFormat="1" ht="120" customHeight="1" thickBot="1" x14ac:dyDescent="0.3">
      <c r="A15" s="172"/>
      <c r="B15" s="59" t="s">
        <v>43</v>
      </c>
      <c r="C15" s="102" t="s">
        <v>112</v>
      </c>
      <c r="D15" s="76" t="s">
        <v>126</v>
      </c>
      <c r="E15" s="76" t="s">
        <v>211</v>
      </c>
      <c r="F15" s="62" t="s">
        <v>214</v>
      </c>
      <c r="G15" s="61" t="s">
        <v>46</v>
      </c>
      <c r="H15" s="61" t="s">
        <v>46</v>
      </c>
      <c r="I15" s="61" t="s">
        <v>46</v>
      </c>
      <c r="J15" s="63">
        <v>2</v>
      </c>
      <c r="K15" s="63">
        <v>3</v>
      </c>
      <c r="L15" s="15">
        <f t="shared" si="0"/>
        <v>6</v>
      </c>
      <c r="M15" s="16" t="str">
        <f t="shared" si="1"/>
        <v>MEDIO</v>
      </c>
      <c r="N15" s="18">
        <v>25</v>
      </c>
      <c r="O15" s="17">
        <f t="shared" si="2"/>
        <v>150</v>
      </c>
      <c r="P15" s="64" t="str">
        <f t="shared" si="3"/>
        <v>II</v>
      </c>
      <c r="Q15" s="18" t="str">
        <f t="shared" si="4"/>
        <v>No Aceptable o Aceptable con Control Específico</v>
      </c>
      <c r="R15" s="65" t="s">
        <v>53</v>
      </c>
      <c r="S15" s="65"/>
      <c r="T15" s="65">
        <v>7</v>
      </c>
      <c r="U15" s="65"/>
      <c r="V15" s="66">
        <f t="shared" si="5"/>
        <v>7</v>
      </c>
      <c r="W15" s="46">
        <v>8</v>
      </c>
      <c r="X15" s="69" t="s">
        <v>57</v>
      </c>
      <c r="Y15" s="68" t="s">
        <v>49</v>
      </c>
      <c r="Z15" s="65" t="s">
        <v>46</v>
      </c>
      <c r="AA15" s="65" t="s">
        <v>46</v>
      </c>
      <c r="AB15" s="65" t="s">
        <v>46</v>
      </c>
      <c r="AC15" s="62" t="s">
        <v>216</v>
      </c>
      <c r="AD15" s="84" t="s">
        <v>46</v>
      </c>
    </row>
    <row r="16" spans="1:30" s="19" customFormat="1" ht="117.75" customHeight="1" thickBot="1" x14ac:dyDescent="0.3">
      <c r="A16" s="172"/>
      <c r="B16" s="59" t="s">
        <v>43</v>
      </c>
      <c r="C16" s="60" t="s">
        <v>112</v>
      </c>
      <c r="D16" s="76" t="s">
        <v>115</v>
      </c>
      <c r="E16" s="70" t="s">
        <v>212</v>
      </c>
      <c r="F16" s="70" t="s">
        <v>67</v>
      </c>
      <c r="G16" s="73" t="s">
        <v>46</v>
      </c>
      <c r="H16" s="73" t="s">
        <v>46</v>
      </c>
      <c r="I16" s="73" t="s">
        <v>96</v>
      </c>
      <c r="J16" s="63">
        <v>2</v>
      </c>
      <c r="K16" s="63">
        <v>1</v>
      </c>
      <c r="L16" s="15">
        <f t="shared" si="0"/>
        <v>2</v>
      </c>
      <c r="M16" s="16" t="str">
        <f t="shared" si="1"/>
        <v>BAJO</v>
      </c>
      <c r="N16" s="18">
        <v>25</v>
      </c>
      <c r="O16" s="17">
        <f t="shared" si="2"/>
        <v>50</v>
      </c>
      <c r="P16" s="64" t="str">
        <f t="shared" si="3"/>
        <v>III</v>
      </c>
      <c r="Q16" s="18" t="str">
        <f t="shared" si="4"/>
        <v>Mejorable</v>
      </c>
      <c r="R16" s="65" t="s">
        <v>68</v>
      </c>
      <c r="S16" s="65"/>
      <c r="T16" s="65">
        <v>7</v>
      </c>
      <c r="U16" s="65"/>
      <c r="V16" s="66">
        <f t="shared" si="5"/>
        <v>7</v>
      </c>
      <c r="W16" s="46">
        <v>1</v>
      </c>
      <c r="X16" s="68" t="s">
        <v>69</v>
      </c>
      <c r="Y16" s="68" t="s">
        <v>49</v>
      </c>
      <c r="Z16" s="65" t="s">
        <v>46</v>
      </c>
      <c r="AA16" s="65" t="s">
        <v>46</v>
      </c>
      <c r="AB16" s="65" t="s">
        <v>46</v>
      </c>
      <c r="AC16" s="70" t="s">
        <v>213</v>
      </c>
      <c r="AD16" s="84" t="s">
        <v>46</v>
      </c>
    </row>
    <row r="17" spans="1:30" s="19" customFormat="1" ht="231" customHeight="1" thickBot="1" x14ac:dyDescent="0.3">
      <c r="A17" s="173"/>
      <c r="B17" s="59" t="s">
        <v>43</v>
      </c>
      <c r="C17" s="60" t="s">
        <v>74</v>
      </c>
      <c r="D17" s="76" t="s">
        <v>154</v>
      </c>
      <c r="E17" s="62" t="s">
        <v>194</v>
      </c>
      <c r="F17" s="62" t="s">
        <v>75</v>
      </c>
      <c r="G17" s="73" t="s">
        <v>46</v>
      </c>
      <c r="H17" s="61" t="s">
        <v>71</v>
      </c>
      <c r="I17" s="61" t="s">
        <v>72</v>
      </c>
      <c r="J17" s="63">
        <v>2</v>
      </c>
      <c r="K17" s="63">
        <v>3</v>
      </c>
      <c r="L17" s="15">
        <f t="shared" si="0"/>
        <v>6</v>
      </c>
      <c r="M17" s="16" t="str">
        <f t="shared" si="1"/>
        <v>MEDIO</v>
      </c>
      <c r="N17" s="18">
        <v>10</v>
      </c>
      <c r="O17" s="17">
        <f t="shared" si="2"/>
        <v>60</v>
      </c>
      <c r="P17" s="64" t="str">
        <f t="shared" si="3"/>
        <v>III</v>
      </c>
      <c r="Q17" s="18" t="str">
        <f t="shared" si="4"/>
        <v>Mejorable</v>
      </c>
      <c r="R17" s="65" t="s">
        <v>68</v>
      </c>
      <c r="S17" s="65"/>
      <c r="T17" s="65">
        <v>7</v>
      </c>
      <c r="U17" s="65"/>
      <c r="V17" s="66">
        <f t="shared" si="5"/>
        <v>7</v>
      </c>
      <c r="W17" s="46">
        <v>6</v>
      </c>
      <c r="X17" s="69" t="s">
        <v>73</v>
      </c>
      <c r="Y17" s="68" t="s">
        <v>49</v>
      </c>
      <c r="Z17" s="65" t="s">
        <v>46</v>
      </c>
      <c r="AA17" s="65" t="s">
        <v>46</v>
      </c>
      <c r="AB17" s="65" t="s">
        <v>46</v>
      </c>
      <c r="AC17" s="62" t="s">
        <v>161</v>
      </c>
      <c r="AD17" s="84" t="s">
        <v>46</v>
      </c>
    </row>
    <row r="18" spans="1:30" s="19" customFormat="1" ht="174.75" customHeight="1" thickBot="1" x14ac:dyDescent="0.3">
      <c r="A18" s="171" t="s">
        <v>147</v>
      </c>
      <c r="B18" s="59" t="s">
        <v>43</v>
      </c>
      <c r="C18" s="102" t="s">
        <v>112</v>
      </c>
      <c r="D18" s="62" t="s">
        <v>113</v>
      </c>
      <c r="E18" s="62" t="s">
        <v>148</v>
      </c>
      <c r="F18" s="62" t="s">
        <v>95</v>
      </c>
      <c r="G18" s="61" t="s">
        <v>45</v>
      </c>
      <c r="H18" s="61" t="s">
        <v>46</v>
      </c>
      <c r="I18" s="61" t="s">
        <v>46</v>
      </c>
      <c r="J18" s="63">
        <v>2</v>
      </c>
      <c r="K18" s="63">
        <v>3</v>
      </c>
      <c r="L18" s="15">
        <f t="shared" si="0"/>
        <v>6</v>
      </c>
      <c r="M18" s="16" t="str">
        <f t="shared" si="1"/>
        <v>MEDIO</v>
      </c>
      <c r="N18" s="18">
        <v>25</v>
      </c>
      <c r="O18" s="17">
        <f t="shared" si="2"/>
        <v>150</v>
      </c>
      <c r="P18" s="64" t="str">
        <f t="shared" si="3"/>
        <v>II</v>
      </c>
      <c r="Q18" s="18" t="str">
        <f t="shared" si="4"/>
        <v>No Aceptable o Aceptable con Control Específico</v>
      </c>
      <c r="R18" s="65" t="s">
        <v>53</v>
      </c>
      <c r="S18" s="65"/>
      <c r="T18" s="65">
        <v>7</v>
      </c>
      <c r="U18" s="65"/>
      <c r="V18" s="66">
        <f t="shared" si="5"/>
        <v>7</v>
      </c>
      <c r="W18" s="46">
        <v>3</v>
      </c>
      <c r="X18" s="69" t="s">
        <v>48</v>
      </c>
      <c r="Y18" s="68" t="s">
        <v>49</v>
      </c>
      <c r="Z18" s="65" t="s">
        <v>46</v>
      </c>
      <c r="AA18" s="65" t="s">
        <v>46</v>
      </c>
      <c r="AB18" s="65" t="s">
        <v>46</v>
      </c>
      <c r="AC18" s="62" t="s">
        <v>215</v>
      </c>
      <c r="AD18" s="84" t="s">
        <v>46</v>
      </c>
    </row>
    <row r="19" spans="1:30" s="19" customFormat="1" ht="105" customHeight="1" thickBot="1" x14ac:dyDescent="0.3">
      <c r="A19" s="172"/>
      <c r="B19" s="59" t="s">
        <v>43</v>
      </c>
      <c r="C19" s="102" t="s">
        <v>85</v>
      </c>
      <c r="D19" s="72" t="s">
        <v>124</v>
      </c>
      <c r="E19" s="72" t="s">
        <v>146</v>
      </c>
      <c r="F19" s="70" t="s">
        <v>86</v>
      </c>
      <c r="G19" s="73" t="s">
        <v>46</v>
      </c>
      <c r="H19" s="73" t="s">
        <v>46</v>
      </c>
      <c r="I19" s="73" t="s">
        <v>46</v>
      </c>
      <c r="J19" s="63">
        <v>2</v>
      </c>
      <c r="K19" s="63">
        <v>3</v>
      </c>
      <c r="L19" s="15">
        <f t="shared" si="0"/>
        <v>6</v>
      </c>
      <c r="M19" s="16" t="str">
        <f t="shared" si="1"/>
        <v>MEDIO</v>
      </c>
      <c r="N19" s="18">
        <v>25</v>
      </c>
      <c r="O19" s="17">
        <f t="shared" si="2"/>
        <v>150</v>
      </c>
      <c r="P19" s="64" t="str">
        <f t="shared" si="3"/>
        <v>II</v>
      </c>
      <c r="Q19" s="18" t="str">
        <f t="shared" si="4"/>
        <v>No Aceptable o Aceptable con Control Específico</v>
      </c>
      <c r="R19" s="65" t="s">
        <v>68</v>
      </c>
      <c r="S19" s="65"/>
      <c r="T19" s="65">
        <v>7</v>
      </c>
      <c r="U19" s="65"/>
      <c r="V19" s="66">
        <f t="shared" si="5"/>
        <v>7</v>
      </c>
      <c r="W19" s="46">
        <v>6</v>
      </c>
      <c r="X19" s="68" t="s">
        <v>88</v>
      </c>
      <c r="Y19" s="68" t="s">
        <v>49</v>
      </c>
      <c r="Z19" s="65" t="s">
        <v>46</v>
      </c>
      <c r="AA19" s="65" t="s">
        <v>46</v>
      </c>
      <c r="AB19" s="65" t="s">
        <v>46</v>
      </c>
      <c r="AC19" s="70" t="s">
        <v>201</v>
      </c>
      <c r="AD19" s="84" t="s">
        <v>46</v>
      </c>
    </row>
    <row r="20" spans="1:30" s="19" customFormat="1" ht="105" customHeight="1" x14ac:dyDescent="0.25">
      <c r="A20" s="173"/>
      <c r="B20" s="59" t="s">
        <v>43</v>
      </c>
      <c r="C20" s="102" t="s">
        <v>85</v>
      </c>
      <c r="D20" s="72" t="s">
        <v>125</v>
      </c>
      <c r="E20" s="72" t="s">
        <v>89</v>
      </c>
      <c r="F20" s="70" t="s">
        <v>90</v>
      </c>
      <c r="G20" s="73" t="s">
        <v>46</v>
      </c>
      <c r="H20" s="73" t="s">
        <v>46</v>
      </c>
      <c r="I20" s="73" t="s">
        <v>91</v>
      </c>
      <c r="J20" s="63">
        <v>2</v>
      </c>
      <c r="K20" s="63">
        <v>3</v>
      </c>
      <c r="L20" s="15">
        <f t="shared" si="0"/>
        <v>6</v>
      </c>
      <c r="M20" s="16" t="str">
        <f t="shared" si="1"/>
        <v>MEDIO</v>
      </c>
      <c r="N20" s="18">
        <v>25</v>
      </c>
      <c r="O20" s="17">
        <f t="shared" si="2"/>
        <v>150</v>
      </c>
      <c r="P20" s="64" t="str">
        <f t="shared" si="3"/>
        <v>II</v>
      </c>
      <c r="Q20" s="18" t="str">
        <f t="shared" si="4"/>
        <v>No Aceptable o Aceptable con Control Específico</v>
      </c>
      <c r="R20" s="65" t="s">
        <v>68</v>
      </c>
      <c r="S20" s="65"/>
      <c r="T20" s="65">
        <v>7</v>
      </c>
      <c r="U20" s="65"/>
      <c r="V20" s="66">
        <f t="shared" si="5"/>
        <v>7</v>
      </c>
      <c r="W20" s="46">
        <v>4</v>
      </c>
      <c r="X20" s="69" t="s">
        <v>92</v>
      </c>
      <c r="Y20" s="68" t="s">
        <v>49</v>
      </c>
      <c r="Z20" s="65" t="s">
        <v>46</v>
      </c>
      <c r="AA20" s="65" t="s">
        <v>46</v>
      </c>
      <c r="AB20" s="65" t="s">
        <v>93</v>
      </c>
      <c r="AC20" s="70" t="s">
        <v>201</v>
      </c>
      <c r="AD20" s="84" t="s">
        <v>46</v>
      </c>
    </row>
  </sheetData>
  <sheetProtection selectLockedCells="1" selectUnlockedCells="1"/>
  <mergeCells count="28">
    <mergeCell ref="R10:Y10"/>
    <mergeCell ref="Z10:AD10"/>
    <mergeCell ref="J10:P10"/>
    <mergeCell ref="B10:B11"/>
    <mergeCell ref="C10:E10"/>
    <mergeCell ref="F10:F11"/>
    <mergeCell ref="G10:I10"/>
    <mergeCell ref="A8:C8"/>
    <mergeCell ref="D8:I8"/>
    <mergeCell ref="A12:A17"/>
    <mergeCell ref="A18:A20"/>
    <mergeCell ref="A10:A11"/>
    <mergeCell ref="AB8:AD8"/>
    <mergeCell ref="J8:M8"/>
    <mergeCell ref="N8:Z8"/>
    <mergeCell ref="A1:H4"/>
    <mergeCell ref="I1:AD1"/>
    <mergeCell ref="I2:AD4"/>
    <mergeCell ref="F5:AC5"/>
    <mergeCell ref="A6:C6"/>
    <mergeCell ref="D6:I6"/>
    <mergeCell ref="J6:M6"/>
    <mergeCell ref="N6:Z6"/>
    <mergeCell ref="AA6:AD7"/>
    <mergeCell ref="A7:C7"/>
    <mergeCell ref="D7:I7"/>
    <mergeCell ref="J7:M7"/>
    <mergeCell ref="N7:Z7"/>
  </mergeCells>
  <conditionalFormatting sqref="M21:M86 M12:M17">
    <cfRule type="cellIs" dxfId="439" priority="121" operator="equal">
      <formula>"MUY ALTO"</formula>
    </cfRule>
    <cfRule type="cellIs" dxfId="438" priority="122" operator="equal">
      <formula>"BAJO"</formula>
    </cfRule>
    <cfRule type="cellIs" dxfId="437" priority="123" operator="equal">
      <formula>"MEDIO"</formula>
    </cfRule>
    <cfRule type="cellIs" dxfId="436" priority="124" operator="equal">
      <formula>"ALTO"</formula>
    </cfRule>
  </conditionalFormatting>
  <conditionalFormatting sqref="Q21:Q86 Q12:Q17">
    <cfRule type="cellIs" dxfId="435" priority="125" operator="equal">
      <formula>"Aceptable"</formula>
    </cfRule>
    <cfRule type="cellIs" dxfId="434" priority="126" operator="equal">
      <formula>"Mejorable"</formula>
    </cfRule>
    <cfRule type="cellIs" dxfId="433" priority="127" operator="equal">
      <formula>"No Aceptable o Aceptable con Control Específico"</formula>
    </cfRule>
    <cfRule type="cellIs" dxfId="432" priority="128" operator="equal">
      <formula>"No aceptable"</formula>
    </cfRule>
  </conditionalFormatting>
  <conditionalFormatting sqref="M18">
    <cfRule type="cellIs" dxfId="431" priority="97" operator="equal">
      <formula>"MUY ALTO"</formula>
    </cfRule>
    <cfRule type="cellIs" dxfId="430" priority="98" operator="equal">
      <formula>"BAJO"</formula>
    </cfRule>
    <cfRule type="cellIs" dxfId="429" priority="99" operator="equal">
      <formula>"MEDIO"</formula>
    </cfRule>
    <cfRule type="cellIs" dxfId="428" priority="100" operator="equal">
      <formula>"ALTO"</formula>
    </cfRule>
  </conditionalFormatting>
  <conditionalFormatting sqref="Q18">
    <cfRule type="cellIs" dxfId="427" priority="101" operator="equal">
      <formula>"Aceptable"</formula>
    </cfRule>
    <cfRule type="cellIs" dxfId="426" priority="102" operator="equal">
      <formula>"Mejorable"</formula>
    </cfRule>
    <cfRule type="cellIs" dxfId="425" priority="103" operator="equal">
      <formula>"No Aceptable o Aceptable con Control Específico"</formula>
    </cfRule>
    <cfRule type="cellIs" dxfId="424" priority="104" operator="equal">
      <formula>"No aceptable"</formula>
    </cfRule>
  </conditionalFormatting>
  <conditionalFormatting sqref="M19:M20">
    <cfRule type="cellIs" dxfId="423" priority="65" operator="equal">
      <formula>"MUY ALTO"</formula>
    </cfRule>
    <cfRule type="cellIs" dxfId="422" priority="66" operator="equal">
      <formula>"BAJO"</formula>
    </cfRule>
    <cfRule type="cellIs" dxfId="421" priority="67" operator="equal">
      <formula>"MEDIO"</formula>
    </cfRule>
    <cfRule type="cellIs" dxfId="420" priority="68" operator="equal">
      <formula>"ALTO"</formula>
    </cfRule>
  </conditionalFormatting>
  <conditionalFormatting sqref="Q19:Q20">
    <cfRule type="cellIs" dxfId="419" priority="69" operator="equal">
      <formula>"Aceptable"</formula>
    </cfRule>
    <cfRule type="cellIs" dxfId="418" priority="70" operator="equal">
      <formula>"Mejorable"</formula>
    </cfRule>
    <cfRule type="cellIs" dxfId="417" priority="71" operator="equal">
      <formula>"No Aceptable o Aceptable con Control Específico"</formula>
    </cfRule>
    <cfRule type="cellIs" dxfId="416" priority="72"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8"/>
  <sheetViews>
    <sheetView topLeftCell="D5" zoomScale="85" zoomScaleNormal="85" workbookViewId="0">
      <selection activeCell="D8" sqref="D8:I8"/>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18" customHeight="1" x14ac:dyDescent="0.2">
      <c r="A7" s="198" t="s">
        <v>5</v>
      </c>
      <c r="B7" s="199"/>
      <c r="C7" s="202"/>
      <c r="D7" s="191" t="s">
        <v>283</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282</v>
      </c>
      <c r="E8" s="233"/>
      <c r="F8" s="233"/>
      <c r="G8" s="233"/>
      <c r="H8" s="233"/>
      <c r="I8" s="233"/>
      <c r="J8" s="206" t="s">
        <v>8</v>
      </c>
      <c r="K8" s="206"/>
      <c r="L8" s="206"/>
      <c r="M8" s="206"/>
      <c r="N8" s="208" t="s">
        <v>219</v>
      </c>
      <c r="O8" s="209"/>
      <c r="P8" s="209"/>
      <c r="Q8" s="209"/>
      <c r="R8" s="209"/>
      <c r="S8" s="209"/>
      <c r="T8" s="209"/>
      <c r="U8" s="209"/>
      <c r="V8" s="209"/>
      <c r="W8" s="209"/>
      <c r="X8" s="209"/>
      <c r="Y8" s="209"/>
      <c r="Z8" s="209"/>
      <c r="AA8" s="57"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56" t="s">
        <v>15</v>
      </c>
      <c r="R10" s="201" t="s">
        <v>16</v>
      </c>
      <c r="S10" s="201"/>
      <c r="T10" s="201"/>
      <c r="U10" s="201"/>
      <c r="V10" s="201"/>
      <c r="W10" s="201"/>
      <c r="X10" s="201"/>
      <c r="Y10" s="201"/>
      <c r="Z10" s="201" t="s">
        <v>82</v>
      </c>
      <c r="AA10" s="201"/>
      <c r="AB10" s="201"/>
      <c r="AC10" s="201"/>
      <c r="AD10" s="210"/>
    </row>
    <row r="11" spans="1:30" s="14" customFormat="1" ht="69.95" customHeight="1" thickBot="1" x14ac:dyDescent="0.25">
      <c r="A11" s="217"/>
      <c r="B11" s="215"/>
      <c r="C11" s="58" t="s">
        <v>17</v>
      </c>
      <c r="D11" s="58" t="s">
        <v>18</v>
      </c>
      <c r="E11" s="58"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58.25" customHeight="1" thickBot="1" x14ac:dyDescent="0.25">
      <c r="A12" s="171" t="s">
        <v>84</v>
      </c>
      <c r="B12" s="59" t="s">
        <v>43</v>
      </c>
      <c r="C12" s="71" t="s">
        <v>85</v>
      </c>
      <c r="D12" s="101" t="s">
        <v>124</v>
      </c>
      <c r="E12" s="72" t="s">
        <v>146</v>
      </c>
      <c r="F12" s="70" t="s">
        <v>86</v>
      </c>
      <c r="G12" s="73" t="s">
        <v>46</v>
      </c>
      <c r="H12" s="73" t="s">
        <v>150</v>
      </c>
      <c r="I12" s="73" t="s">
        <v>87</v>
      </c>
      <c r="J12" s="63">
        <v>2</v>
      </c>
      <c r="K12" s="63">
        <v>3</v>
      </c>
      <c r="L12" s="15">
        <f t="shared" ref="L12:L14" si="0">IF(J12="",K12,J12*K12)</f>
        <v>6</v>
      </c>
      <c r="M12" s="16" t="str">
        <f t="shared" ref="M12:M14" si="1">IF(L12&gt;23,"MUY ALTO",IF(L12&gt;9,"ALTO",IF(L12&gt;5,"MEDIO","BAJO")))</f>
        <v>MEDIO</v>
      </c>
      <c r="N12" s="18">
        <v>25</v>
      </c>
      <c r="O12" s="17">
        <f t="shared" ref="O12:O14" si="2">L12*N12</f>
        <v>150</v>
      </c>
      <c r="P12" s="64" t="str">
        <f t="shared" ref="P12:P14" si="3">IF(O12&gt;501,"I",IF(O12&gt;149,"II",IF(O12&gt;39,"III","IV")))</f>
        <v>II</v>
      </c>
      <c r="Q12" s="18" t="str">
        <f t="shared" ref="Q12:Q14" si="4">IF(P12="I","No aceptable",IF(P12="II","No Aceptable o Aceptable con Control Específico",IF(P12="III","Mejorable","Aceptable")))</f>
        <v>No Aceptable o Aceptable con Control Específico</v>
      </c>
      <c r="R12" s="65" t="s">
        <v>68</v>
      </c>
      <c r="S12" s="65"/>
      <c r="T12" s="65">
        <v>7</v>
      </c>
      <c r="U12" s="65"/>
      <c r="V12" s="66">
        <f t="shared" ref="V12:V14" si="5">SUM(S12:U12)</f>
        <v>7</v>
      </c>
      <c r="W12" s="46">
        <v>6</v>
      </c>
      <c r="X12" s="68" t="s">
        <v>88</v>
      </c>
      <c r="Y12" s="68" t="s">
        <v>49</v>
      </c>
      <c r="Z12" s="65" t="s">
        <v>46</v>
      </c>
      <c r="AA12" s="65" t="s">
        <v>46</v>
      </c>
      <c r="AB12" s="65" t="s">
        <v>46</v>
      </c>
      <c r="AC12" s="70" t="s">
        <v>201</v>
      </c>
      <c r="AD12" s="84" t="s">
        <v>46</v>
      </c>
    </row>
    <row r="13" spans="1:30" s="19" customFormat="1" ht="124.5" thickBot="1" x14ac:dyDescent="0.3">
      <c r="A13" s="172"/>
      <c r="B13" s="59" t="s">
        <v>43</v>
      </c>
      <c r="C13" s="71" t="s">
        <v>85</v>
      </c>
      <c r="D13" s="101" t="s">
        <v>125</v>
      </c>
      <c r="E13" s="72" t="s">
        <v>89</v>
      </c>
      <c r="F13" s="70" t="s">
        <v>90</v>
      </c>
      <c r="G13" s="73" t="s">
        <v>46</v>
      </c>
      <c r="H13" s="73" t="s">
        <v>46</v>
      </c>
      <c r="I13" s="73" t="s">
        <v>91</v>
      </c>
      <c r="J13" s="63">
        <v>2</v>
      </c>
      <c r="K13" s="63">
        <v>3</v>
      </c>
      <c r="L13" s="15">
        <f t="shared" si="0"/>
        <v>6</v>
      </c>
      <c r="M13" s="16" t="str">
        <f t="shared" si="1"/>
        <v>MEDIO</v>
      </c>
      <c r="N13" s="18">
        <v>25</v>
      </c>
      <c r="O13" s="17">
        <f t="shared" si="2"/>
        <v>150</v>
      </c>
      <c r="P13" s="64" t="str">
        <f t="shared" si="3"/>
        <v>II</v>
      </c>
      <c r="Q13" s="18" t="str">
        <f t="shared" si="4"/>
        <v>No Aceptable o Aceptable con Control Específico</v>
      </c>
      <c r="R13" s="65" t="s">
        <v>68</v>
      </c>
      <c r="S13" s="65"/>
      <c r="T13" s="65">
        <v>7</v>
      </c>
      <c r="U13" s="65"/>
      <c r="V13" s="66">
        <f t="shared" si="5"/>
        <v>7</v>
      </c>
      <c r="W13" s="46">
        <v>4</v>
      </c>
      <c r="X13" s="69" t="s">
        <v>92</v>
      </c>
      <c r="Y13" s="68" t="s">
        <v>49</v>
      </c>
      <c r="Z13" s="65" t="s">
        <v>46</v>
      </c>
      <c r="AA13" s="65" t="s">
        <v>46</v>
      </c>
      <c r="AB13" s="65" t="s">
        <v>93</v>
      </c>
      <c r="AC13" s="70" t="s">
        <v>201</v>
      </c>
      <c r="AD13" s="84" t="s">
        <v>46</v>
      </c>
    </row>
    <row r="14" spans="1:30" s="19" customFormat="1" ht="145.5" customHeight="1" thickBot="1" x14ac:dyDescent="0.3">
      <c r="A14" s="172"/>
      <c r="B14" s="59" t="s">
        <v>43</v>
      </c>
      <c r="C14" s="60" t="s">
        <v>112</v>
      </c>
      <c r="D14" s="76" t="s">
        <v>113</v>
      </c>
      <c r="E14" s="62" t="s">
        <v>210</v>
      </c>
      <c r="F14" s="62" t="s">
        <v>197</v>
      </c>
      <c r="G14" s="61" t="s">
        <v>45</v>
      </c>
      <c r="H14" s="61" t="s">
        <v>46</v>
      </c>
      <c r="I14" s="61" t="s">
        <v>46</v>
      </c>
      <c r="J14" s="63">
        <v>1</v>
      </c>
      <c r="K14" s="63">
        <v>3</v>
      </c>
      <c r="L14" s="15">
        <f t="shared" si="0"/>
        <v>3</v>
      </c>
      <c r="M14" s="16" t="str">
        <f t="shared" si="1"/>
        <v>BAJO</v>
      </c>
      <c r="N14" s="18">
        <v>25</v>
      </c>
      <c r="O14" s="17">
        <f t="shared" si="2"/>
        <v>75</v>
      </c>
      <c r="P14" s="64" t="str">
        <f t="shared" si="3"/>
        <v>III</v>
      </c>
      <c r="Q14" s="18" t="str">
        <f t="shared" si="4"/>
        <v>Mejorable</v>
      </c>
      <c r="R14" s="65" t="s">
        <v>53</v>
      </c>
      <c r="S14" s="65"/>
      <c r="T14" s="65">
        <v>7</v>
      </c>
      <c r="U14" s="65"/>
      <c r="V14" s="66">
        <f t="shared" si="5"/>
        <v>7</v>
      </c>
      <c r="W14" s="46">
        <v>3</v>
      </c>
      <c r="X14" s="69" t="s">
        <v>48</v>
      </c>
      <c r="Y14" s="68" t="s">
        <v>49</v>
      </c>
      <c r="Z14" s="65" t="s">
        <v>46</v>
      </c>
      <c r="AA14" s="65" t="s">
        <v>46</v>
      </c>
      <c r="AB14" s="65" t="s">
        <v>46</v>
      </c>
      <c r="AC14" s="62" t="s">
        <v>269</v>
      </c>
      <c r="AD14" s="84" t="s">
        <v>46</v>
      </c>
    </row>
    <row r="15" spans="1:30" s="19" customFormat="1" ht="141.75" customHeight="1" thickBot="1" x14ac:dyDescent="0.3">
      <c r="A15" s="172"/>
      <c r="B15" s="59" t="s">
        <v>43</v>
      </c>
      <c r="C15" s="60" t="s">
        <v>112</v>
      </c>
      <c r="D15" s="62" t="s">
        <v>126</v>
      </c>
      <c r="E15" s="62" t="s">
        <v>221</v>
      </c>
      <c r="F15" s="62" t="s">
        <v>56</v>
      </c>
      <c r="G15" s="61" t="s">
        <v>46</v>
      </c>
      <c r="H15" s="61" t="s">
        <v>46</v>
      </c>
      <c r="I15" s="61" t="s">
        <v>46</v>
      </c>
      <c r="J15" s="63">
        <v>1</v>
      </c>
      <c r="K15" s="63">
        <v>3</v>
      </c>
      <c r="L15" s="15">
        <f t="shared" ref="L15:L18" si="6">IF(J15="",K15,J15*K15)</f>
        <v>3</v>
      </c>
      <c r="M15" s="16" t="str">
        <f t="shared" ref="M15:M18" si="7">IF(L15&gt;23,"MUY ALTO",IF(L15&gt;9,"ALTO",IF(L15&gt;5,"MEDIO","BAJO")))</f>
        <v>BAJO</v>
      </c>
      <c r="N15" s="18">
        <v>25</v>
      </c>
      <c r="O15" s="17">
        <f t="shared" ref="O15:O18" si="8">L15*N15</f>
        <v>75</v>
      </c>
      <c r="P15" s="64" t="str">
        <f t="shared" ref="P15:P17" si="9">IF(O15&gt;501,"I",IF(O15&gt;149,"II",IF(O15&gt;39,"III","IV")))</f>
        <v>III</v>
      </c>
      <c r="Q15" s="18" t="str">
        <f t="shared" ref="Q15:Q17" si="10">IF(P15="I","No aceptable",IF(P15="II","No Aceptable o Aceptable con Control Específico",IF(P15="III","Mejorable","Aceptable")))</f>
        <v>Mejorable</v>
      </c>
      <c r="R15" s="65" t="s">
        <v>53</v>
      </c>
      <c r="S15" s="65"/>
      <c r="T15" s="65">
        <v>7</v>
      </c>
      <c r="U15" s="65"/>
      <c r="V15" s="66">
        <f t="shared" ref="V15:V18" si="11">SUM(S15:U15)</f>
        <v>7</v>
      </c>
      <c r="W15" s="46">
        <v>8</v>
      </c>
      <c r="X15" s="69" t="s">
        <v>57</v>
      </c>
      <c r="Y15" s="68" t="s">
        <v>49</v>
      </c>
      <c r="Z15" s="65" t="s">
        <v>46</v>
      </c>
      <c r="AA15" s="65" t="s">
        <v>46</v>
      </c>
      <c r="AB15" s="65" t="s">
        <v>46</v>
      </c>
      <c r="AC15" s="62" t="s">
        <v>220</v>
      </c>
      <c r="AD15" s="84" t="s">
        <v>46</v>
      </c>
    </row>
    <row r="16" spans="1:30" s="19" customFormat="1" ht="143.25" customHeight="1" thickBot="1" x14ac:dyDescent="0.3">
      <c r="A16" s="172"/>
      <c r="B16" s="59" t="s">
        <v>43</v>
      </c>
      <c r="C16" s="60" t="s">
        <v>112</v>
      </c>
      <c r="D16" s="76" t="s">
        <v>115</v>
      </c>
      <c r="E16" s="70" t="s">
        <v>212</v>
      </c>
      <c r="F16" s="70" t="s">
        <v>67</v>
      </c>
      <c r="G16" s="73" t="s">
        <v>46</v>
      </c>
      <c r="H16" s="73" t="s">
        <v>46</v>
      </c>
      <c r="I16" s="73" t="s">
        <v>96</v>
      </c>
      <c r="J16" s="63">
        <v>2</v>
      </c>
      <c r="K16" s="63">
        <v>1</v>
      </c>
      <c r="L16" s="15">
        <f t="shared" si="6"/>
        <v>2</v>
      </c>
      <c r="M16" s="16" t="str">
        <f t="shared" si="7"/>
        <v>BAJO</v>
      </c>
      <c r="N16" s="18">
        <v>25</v>
      </c>
      <c r="O16" s="17">
        <f t="shared" si="8"/>
        <v>50</v>
      </c>
      <c r="P16" s="64" t="str">
        <f t="shared" si="9"/>
        <v>III</v>
      </c>
      <c r="Q16" s="18" t="str">
        <f t="shared" si="10"/>
        <v>Mejorable</v>
      </c>
      <c r="R16" s="65" t="s">
        <v>68</v>
      </c>
      <c r="S16" s="65"/>
      <c r="T16" s="65">
        <v>7</v>
      </c>
      <c r="U16" s="65"/>
      <c r="V16" s="66">
        <f t="shared" si="11"/>
        <v>7</v>
      </c>
      <c r="W16" s="46">
        <v>1</v>
      </c>
      <c r="X16" s="68" t="s">
        <v>69</v>
      </c>
      <c r="Y16" s="68" t="s">
        <v>49</v>
      </c>
      <c r="Z16" s="65" t="s">
        <v>46</v>
      </c>
      <c r="AA16" s="65" t="s">
        <v>46</v>
      </c>
      <c r="AB16" s="65" t="s">
        <v>46</v>
      </c>
      <c r="AC16" s="70" t="s">
        <v>213</v>
      </c>
      <c r="AD16" s="84" t="s">
        <v>46</v>
      </c>
    </row>
    <row r="17" spans="1:30" ht="119.25" customHeight="1" thickBot="1" x14ac:dyDescent="0.25">
      <c r="A17" s="173"/>
      <c r="B17" s="59" t="s">
        <v>43</v>
      </c>
      <c r="C17" s="60" t="s">
        <v>74</v>
      </c>
      <c r="D17" s="76" t="s">
        <v>154</v>
      </c>
      <c r="E17" s="62" t="s">
        <v>194</v>
      </c>
      <c r="F17" s="62" t="s">
        <v>75</v>
      </c>
      <c r="G17" s="73" t="s">
        <v>46</v>
      </c>
      <c r="H17" s="61" t="s">
        <v>71</v>
      </c>
      <c r="I17" s="61" t="s">
        <v>72</v>
      </c>
      <c r="J17" s="63">
        <v>2</v>
      </c>
      <c r="K17" s="63">
        <v>3</v>
      </c>
      <c r="L17" s="15">
        <f t="shared" si="6"/>
        <v>6</v>
      </c>
      <c r="M17" s="16" t="str">
        <f t="shared" si="7"/>
        <v>MEDIO</v>
      </c>
      <c r="N17" s="18">
        <v>10</v>
      </c>
      <c r="O17" s="17">
        <f t="shared" si="8"/>
        <v>60</v>
      </c>
      <c r="P17" s="64" t="str">
        <f t="shared" si="9"/>
        <v>III</v>
      </c>
      <c r="Q17" s="18" t="str">
        <f t="shared" si="10"/>
        <v>Mejorable</v>
      </c>
      <c r="R17" s="65" t="s">
        <v>68</v>
      </c>
      <c r="S17" s="65"/>
      <c r="T17" s="65">
        <v>7</v>
      </c>
      <c r="U17" s="65"/>
      <c r="V17" s="66">
        <f t="shared" si="11"/>
        <v>7</v>
      </c>
      <c r="W17" s="46">
        <v>6</v>
      </c>
      <c r="X17" s="69" t="s">
        <v>73</v>
      </c>
      <c r="Y17" s="68" t="s">
        <v>49</v>
      </c>
      <c r="Z17" s="65" t="s">
        <v>46</v>
      </c>
      <c r="AA17" s="65" t="s">
        <v>46</v>
      </c>
      <c r="AB17" s="65" t="s">
        <v>46</v>
      </c>
      <c r="AC17" s="62" t="s">
        <v>161</v>
      </c>
      <c r="AD17" s="84" t="s">
        <v>46</v>
      </c>
    </row>
    <row r="18" spans="1:30" ht="367.5" customHeight="1" thickBot="1" x14ac:dyDescent="0.25">
      <c r="A18" s="105" t="s">
        <v>222</v>
      </c>
      <c r="B18" s="49" t="s">
        <v>43</v>
      </c>
      <c r="C18" s="49" t="s">
        <v>58</v>
      </c>
      <c r="D18" s="50" t="s">
        <v>117</v>
      </c>
      <c r="E18" s="51" t="s">
        <v>225</v>
      </c>
      <c r="F18" s="51" t="s">
        <v>59</v>
      </c>
      <c r="G18" s="49" t="s">
        <v>46</v>
      </c>
      <c r="H18" s="49" t="s">
        <v>46</v>
      </c>
      <c r="I18" s="51" t="s">
        <v>223</v>
      </c>
      <c r="J18" s="80">
        <v>4</v>
      </c>
      <c r="K18" s="80">
        <v>3</v>
      </c>
      <c r="L18" s="42">
        <f t="shared" si="6"/>
        <v>12</v>
      </c>
      <c r="M18" s="43" t="str">
        <f t="shared" si="7"/>
        <v>ALTO</v>
      </c>
      <c r="N18" s="52">
        <v>25</v>
      </c>
      <c r="O18" s="44">
        <f t="shared" si="8"/>
        <v>300</v>
      </c>
      <c r="P18" s="52" t="s">
        <v>100</v>
      </c>
      <c r="Q18" s="45" t="str">
        <f>IF(P18="I","No aceptable",IF(P18="II","No Aceptable o Aceptable con Control Específico",IF(P18="III","Mejorable","Aceptable")))</f>
        <v>No Aceptable o Aceptable con Control Específico</v>
      </c>
      <c r="R18" s="81" t="s">
        <v>102</v>
      </c>
      <c r="S18" s="53"/>
      <c r="T18" s="104">
        <v>18</v>
      </c>
      <c r="U18" s="53"/>
      <c r="V18" s="49">
        <f t="shared" si="11"/>
        <v>18</v>
      </c>
      <c r="W18" s="49">
        <v>5</v>
      </c>
      <c r="X18" s="54" t="s">
        <v>60</v>
      </c>
      <c r="Y18" s="82" t="s">
        <v>49</v>
      </c>
      <c r="Z18" s="81" t="s">
        <v>46</v>
      </c>
      <c r="AA18" s="81" t="s">
        <v>46</v>
      </c>
      <c r="AB18" s="81" t="s">
        <v>46</v>
      </c>
      <c r="AC18" s="55" t="s">
        <v>226</v>
      </c>
      <c r="AD18" s="103" t="s">
        <v>46</v>
      </c>
    </row>
  </sheetData>
  <sheetProtection selectLockedCells="1" selectUnlockedCells="1"/>
  <mergeCells count="27">
    <mergeCell ref="R10:Y10"/>
    <mergeCell ref="Z10:AD10"/>
    <mergeCell ref="A8:C8"/>
    <mergeCell ref="D8:I8"/>
    <mergeCell ref="J8:M8"/>
    <mergeCell ref="N8:Z8"/>
    <mergeCell ref="B10:B11"/>
    <mergeCell ref="C10:E10"/>
    <mergeCell ref="F10:F11"/>
    <mergeCell ref="G10:I10"/>
    <mergeCell ref="J10:P10"/>
    <mergeCell ref="A12:A17"/>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s>
  <conditionalFormatting sqref="M19:M83 M15">
    <cfRule type="cellIs" dxfId="415" priority="121" operator="equal">
      <formula>"MUY ALTO"</formula>
    </cfRule>
    <cfRule type="cellIs" dxfId="414" priority="122" operator="equal">
      <formula>"BAJO"</formula>
    </cfRule>
    <cfRule type="cellIs" dxfId="413" priority="123" operator="equal">
      <formula>"MEDIO"</formula>
    </cfRule>
    <cfRule type="cellIs" dxfId="412" priority="124" operator="equal">
      <formula>"ALTO"</formula>
    </cfRule>
  </conditionalFormatting>
  <conditionalFormatting sqref="Q19:Q83 Q15">
    <cfRule type="cellIs" dxfId="411" priority="125" operator="equal">
      <formula>"Aceptable"</formula>
    </cfRule>
    <cfRule type="cellIs" dxfId="410" priority="126" operator="equal">
      <formula>"Mejorable"</formula>
    </cfRule>
    <cfRule type="cellIs" dxfId="409" priority="127" operator="equal">
      <formula>"No Aceptable o Aceptable con Control Específico"</formula>
    </cfRule>
    <cfRule type="cellIs" dxfId="408" priority="128" operator="equal">
      <formula>"No aceptable"</formula>
    </cfRule>
  </conditionalFormatting>
  <conditionalFormatting sqref="M12:M14">
    <cfRule type="cellIs" dxfId="407" priority="17" operator="equal">
      <formula>"MUY ALTO"</formula>
    </cfRule>
    <cfRule type="cellIs" dxfId="406" priority="18" operator="equal">
      <formula>"BAJO"</formula>
    </cfRule>
    <cfRule type="cellIs" dxfId="405" priority="19" operator="equal">
      <formula>"MEDIO"</formula>
    </cfRule>
    <cfRule type="cellIs" dxfId="404" priority="20" operator="equal">
      <formula>"ALTO"</formula>
    </cfRule>
  </conditionalFormatting>
  <conditionalFormatting sqref="Q12:Q14">
    <cfRule type="cellIs" dxfId="403" priority="21" operator="equal">
      <formula>"Aceptable"</formula>
    </cfRule>
    <cfRule type="cellIs" dxfId="402" priority="22" operator="equal">
      <formula>"Mejorable"</formula>
    </cfRule>
    <cfRule type="cellIs" dxfId="401" priority="23" operator="equal">
      <formula>"No Aceptable o Aceptable con Control Específico"</formula>
    </cfRule>
    <cfRule type="cellIs" dxfId="400" priority="24" operator="equal">
      <formula>"No aceptable"</formula>
    </cfRule>
  </conditionalFormatting>
  <conditionalFormatting sqref="M16:M17">
    <cfRule type="cellIs" dxfId="399" priority="9" operator="equal">
      <formula>"MUY ALTO"</formula>
    </cfRule>
    <cfRule type="cellIs" dxfId="398" priority="10" operator="equal">
      <formula>"BAJO"</formula>
    </cfRule>
    <cfRule type="cellIs" dxfId="397" priority="11" operator="equal">
      <formula>"MEDIO"</formula>
    </cfRule>
    <cfRule type="cellIs" dxfId="396" priority="12" operator="equal">
      <formula>"ALTO"</formula>
    </cfRule>
  </conditionalFormatting>
  <conditionalFormatting sqref="Q16:Q17">
    <cfRule type="cellIs" dxfId="395" priority="13" operator="equal">
      <formula>"Aceptable"</formula>
    </cfRule>
    <cfRule type="cellIs" dxfId="394" priority="14" operator="equal">
      <formula>"Mejorable"</formula>
    </cfRule>
    <cfRule type="cellIs" dxfId="393" priority="15" operator="equal">
      <formula>"No Aceptable o Aceptable con Control Específico"</formula>
    </cfRule>
    <cfRule type="cellIs" dxfId="392" priority="16" operator="equal">
      <formula>"No aceptable"</formula>
    </cfRule>
  </conditionalFormatting>
  <conditionalFormatting sqref="M18">
    <cfRule type="cellIs" dxfId="391" priority="1" operator="equal">
      <formula>"MUY ALTO"</formula>
    </cfRule>
    <cfRule type="cellIs" dxfId="390" priority="2" operator="equal">
      <formula>"BAJO"</formula>
    </cfRule>
    <cfRule type="cellIs" dxfId="389" priority="3" operator="equal">
      <formula>"MEDIO"</formula>
    </cfRule>
    <cfRule type="cellIs" dxfId="388" priority="4" operator="equal">
      <formula>"ALTO"</formula>
    </cfRule>
  </conditionalFormatting>
  <conditionalFormatting sqref="Q18">
    <cfRule type="cellIs" dxfId="387" priority="5" operator="equal">
      <formula>"Aceptable"</formula>
    </cfRule>
    <cfRule type="cellIs" dxfId="386" priority="6" operator="equal">
      <formula>"Mejorable"</formula>
    </cfRule>
    <cfRule type="cellIs" dxfId="385" priority="7" operator="equal">
      <formula>"No Aceptable o Aceptable con Control Específico"</formula>
    </cfRule>
    <cfRule type="cellIs" dxfId="384"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8"/>
  <sheetViews>
    <sheetView topLeftCell="E1" zoomScale="85" zoomScaleNormal="85" workbookViewId="0">
      <selection activeCell="D7" sqref="D7:I7"/>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35.25" customHeight="1" x14ac:dyDescent="0.2">
      <c r="A7" s="198" t="s">
        <v>5</v>
      </c>
      <c r="B7" s="199"/>
      <c r="C7" s="202"/>
      <c r="D7" s="234" t="s">
        <v>285</v>
      </c>
      <c r="E7" s="235"/>
      <c r="F7" s="235"/>
      <c r="G7" s="235"/>
      <c r="H7" s="235"/>
      <c r="I7" s="236"/>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284</v>
      </c>
      <c r="E8" s="233"/>
      <c r="F8" s="233"/>
      <c r="G8" s="233"/>
      <c r="H8" s="233"/>
      <c r="I8" s="233"/>
      <c r="J8" s="206" t="s">
        <v>8</v>
      </c>
      <c r="K8" s="206"/>
      <c r="L8" s="206"/>
      <c r="M8" s="206"/>
      <c r="N8" s="208" t="s">
        <v>219</v>
      </c>
      <c r="O8" s="209"/>
      <c r="P8" s="209"/>
      <c r="Q8" s="209"/>
      <c r="R8" s="209"/>
      <c r="S8" s="209"/>
      <c r="T8" s="209"/>
      <c r="U8" s="209"/>
      <c r="V8" s="209"/>
      <c r="W8" s="209"/>
      <c r="X8" s="209"/>
      <c r="Y8" s="209"/>
      <c r="Z8" s="209"/>
      <c r="AA8" s="92"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91" t="s">
        <v>15</v>
      </c>
      <c r="R10" s="201" t="s">
        <v>16</v>
      </c>
      <c r="S10" s="201"/>
      <c r="T10" s="201"/>
      <c r="U10" s="201"/>
      <c r="V10" s="201"/>
      <c r="W10" s="201"/>
      <c r="X10" s="201"/>
      <c r="Y10" s="201"/>
      <c r="Z10" s="201" t="s">
        <v>82</v>
      </c>
      <c r="AA10" s="201"/>
      <c r="AB10" s="201"/>
      <c r="AC10" s="201"/>
      <c r="AD10" s="210"/>
    </row>
    <row r="11" spans="1:30" s="14" customFormat="1" ht="69.95" customHeight="1" thickBot="1" x14ac:dyDescent="0.25">
      <c r="A11" s="217"/>
      <c r="B11" s="215"/>
      <c r="C11" s="93" t="s">
        <v>17</v>
      </c>
      <c r="D11" s="93" t="s">
        <v>18</v>
      </c>
      <c r="E11" s="93"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38" customHeight="1" x14ac:dyDescent="0.2">
      <c r="A12" s="143" t="s">
        <v>230</v>
      </c>
      <c r="B12" s="59" t="s">
        <v>43</v>
      </c>
      <c r="C12" s="60" t="s">
        <v>112</v>
      </c>
      <c r="D12" s="62" t="s">
        <v>126</v>
      </c>
      <c r="E12" s="62" t="s">
        <v>227</v>
      </c>
      <c r="F12" s="62" t="s">
        <v>56</v>
      </c>
      <c r="G12" s="61" t="s">
        <v>46</v>
      </c>
      <c r="H12" s="61" t="s">
        <v>46</v>
      </c>
      <c r="I12" s="61" t="s">
        <v>46</v>
      </c>
      <c r="J12" s="63">
        <v>1</v>
      </c>
      <c r="K12" s="63">
        <v>3</v>
      </c>
      <c r="L12" s="15">
        <f t="shared" ref="L12" si="0">IF(J12="",K12,J12*K12)</f>
        <v>3</v>
      </c>
      <c r="M12" s="16" t="str">
        <f t="shared" ref="M12" si="1">IF(L12&gt;23,"MUY ALTO",IF(L12&gt;9,"ALTO",IF(L12&gt;5,"MEDIO","BAJO")))</f>
        <v>BAJO</v>
      </c>
      <c r="N12" s="18">
        <v>25</v>
      </c>
      <c r="O12" s="17">
        <f t="shared" ref="O12" si="2">L12*N12</f>
        <v>75</v>
      </c>
      <c r="P12" s="64" t="str">
        <f t="shared" ref="P12" si="3">IF(O12&gt;501,"I",IF(O12&gt;149,"II",IF(O12&gt;39,"III","IV")))</f>
        <v>III</v>
      </c>
      <c r="Q12" s="18" t="str">
        <f t="shared" ref="Q12" si="4">IF(P12="I","No aceptable",IF(P12="II","No Aceptable o Aceptable con Control Específico",IF(P12="III","Mejorable","Aceptable")))</f>
        <v>Mejorable</v>
      </c>
      <c r="R12" s="65" t="s">
        <v>53</v>
      </c>
      <c r="S12" s="65"/>
      <c r="T12" s="65">
        <v>7</v>
      </c>
      <c r="U12" s="65"/>
      <c r="V12" s="66">
        <f t="shared" ref="V12" si="5">SUM(S12:U12)</f>
        <v>7</v>
      </c>
      <c r="W12" s="46">
        <v>8</v>
      </c>
      <c r="X12" s="69" t="s">
        <v>229</v>
      </c>
      <c r="Y12" s="68" t="s">
        <v>49</v>
      </c>
      <c r="Z12" s="65" t="s">
        <v>46</v>
      </c>
      <c r="AA12" s="65" t="s">
        <v>46</v>
      </c>
      <c r="AB12" s="65" t="s">
        <v>46</v>
      </c>
      <c r="AC12" s="62" t="s">
        <v>228</v>
      </c>
      <c r="AD12" s="84" t="s">
        <v>46</v>
      </c>
    </row>
    <row r="13" spans="1:30" s="14" customFormat="1" ht="158.25" customHeight="1" thickBot="1" x14ac:dyDescent="0.25">
      <c r="A13" s="171" t="s">
        <v>84</v>
      </c>
      <c r="B13" s="121" t="s">
        <v>43</v>
      </c>
      <c r="C13" s="139" t="s">
        <v>85</v>
      </c>
      <c r="D13" s="140" t="s">
        <v>124</v>
      </c>
      <c r="E13" s="141" t="s">
        <v>146</v>
      </c>
      <c r="F13" s="126" t="s">
        <v>86</v>
      </c>
      <c r="G13" s="142" t="s">
        <v>46</v>
      </c>
      <c r="H13" s="142" t="s">
        <v>150</v>
      </c>
      <c r="I13" s="142" t="s">
        <v>87</v>
      </c>
      <c r="J13" s="127">
        <v>2</v>
      </c>
      <c r="K13" s="127">
        <v>3</v>
      </c>
      <c r="L13" s="128">
        <f t="shared" ref="L13:L18" si="6">IF(J13="",K13,J13*K13)</f>
        <v>6</v>
      </c>
      <c r="M13" s="129" t="str">
        <f t="shared" ref="M13:M18" si="7">IF(L13&gt;23,"MUY ALTO",IF(L13&gt;9,"ALTO",IF(L13&gt;5,"MEDIO","BAJO")))</f>
        <v>MEDIO</v>
      </c>
      <c r="N13" s="130">
        <v>25</v>
      </c>
      <c r="O13" s="131">
        <f t="shared" ref="O13:O18" si="8">L13*N13</f>
        <v>150</v>
      </c>
      <c r="P13" s="132" t="str">
        <f t="shared" ref="P13:P17" si="9">IF(O13&gt;501,"I",IF(O13&gt;149,"II",IF(O13&gt;39,"III","IV")))</f>
        <v>II</v>
      </c>
      <c r="Q13" s="130" t="str">
        <f t="shared" ref="Q13:Q17" si="10">IF(P13="I","No aceptable",IF(P13="II","No Aceptable o Aceptable con Control Específico",IF(P13="III","Mejorable","Aceptable")))</f>
        <v>No Aceptable o Aceptable con Control Específico</v>
      </c>
      <c r="R13" s="133" t="s">
        <v>68</v>
      </c>
      <c r="S13" s="133"/>
      <c r="T13" s="133">
        <v>7</v>
      </c>
      <c r="U13" s="133"/>
      <c r="V13" s="134">
        <f t="shared" ref="V13:V18" si="11">SUM(S13:U13)</f>
        <v>7</v>
      </c>
      <c r="W13" s="135">
        <v>6</v>
      </c>
      <c r="X13" s="137" t="s">
        <v>88</v>
      </c>
      <c r="Y13" s="137" t="s">
        <v>49</v>
      </c>
      <c r="Z13" s="133" t="s">
        <v>46</v>
      </c>
      <c r="AA13" s="133" t="s">
        <v>46</v>
      </c>
      <c r="AB13" s="133" t="s">
        <v>46</v>
      </c>
      <c r="AC13" s="126" t="s">
        <v>201</v>
      </c>
      <c r="AD13" s="95" t="s">
        <v>46</v>
      </c>
    </row>
    <row r="14" spans="1:30" s="19" customFormat="1" ht="124.5" thickBot="1" x14ac:dyDescent="0.3">
      <c r="A14" s="172"/>
      <c r="B14" s="59" t="s">
        <v>43</v>
      </c>
      <c r="C14" s="71" t="s">
        <v>85</v>
      </c>
      <c r="D14" s="101" t="s">
        <v>125</v>
      </c>
      <c r="E14" s="72" t="s">
        <v>89</v>
      </c>
      <c r="F14" s="70" t="s">
        <v>90</v>
      </c>
      <c r="G14" s="73" t="s">
        <v>46</v>
      </c>
      <c r="H14" s="73" t="s">
        <v>46</v>
      </c>
      <c r="I14" s="73" t="s">
        <v>91</v>
      </c>
      <c r="J14" s="63">
        <v>2</v>
      </c>
      <c r="K14" s="63">
        <v>3</v>
      </c>
      <c r="L14" s="15">
        <f t="shared" si="6"/>
        <v>6</v>
      </c>
      <c r="M14" s="16" t="str">
        <f t="shared" si="7"/>
        <v>MEDIO</v>
      </c>
      <c r="N14" s="18">
        <v>25</v>
      </c>
      <c r="O14" s="17">
        <f t="shared" si="8"/>
        <v>150</v>
      </c>
      <c r="P14" s="64" t="str">
        <f t="shared" si="9"/>
        <v>II</v>
      </c>
      <c r="Q14" s="18" t="str">
        <f t="shared" si="10"/>
        <v>No Aceptable o Aceptable con Control Específico</v>
      </c>
      <c r="R14" s="65" t="s">
        <v>68</v>
      </c>
      <c r="S14" s="65"/>
      <c r="T14" s="65">
        <v>7</v>
      </c>
      <c r="U14" s="65"/>
      <c r="V14" s="66">
        <f t="shared" si="11"/>
        <v>7</v>
      </c>
      <c r="W14" s="46">
        <v>4</v>
      </c>
      <c r="X14" s="69" t="s">
        <v>92</v>
      </c>
      <c r="Y14" s="68" t="s">
        <v>49</v>
      </c>
      <c r="Z14" s="65" t="s">
        <v>46</v>
      </c>
      <c r="AA14" s="65" t="s">
        <v>46</v>
      </c>
      <c r="AB14" s="65" t="s">
        <v>93</v>
      </c>
      <c r="AC14" s="70" t="s">
        <v>201</v>
      </c>
      <c r="AD14" s="84" t="s">
        <v>46</v>
      </c>
    </row>
    <row r="15" spans="1:30" s="19" customFormat="1" ht="145.5" customHeight="1" thickBot="1" x14ac:dyDescent="0.3">
      <c r="A15" s="172"/>
      <c r="B15" s="59" t="s">
        <v>43</v>
      </c>
      <c r="C15" s="60" t="s">
        <v>112</v>
      </c>
      <c r="D15" s="76" t="s">
        <v>113</v>
      </c>
      <c r="E15" s="62" t="s">
        <v>210</v>
      </c>
      <c r="F15" s="62" t="s">
        <v>197</v>
      </c>
      <c r="G15" s="61" t="s">
        <v>45</v>
      </c>
      <c r="H15" s="61" t="s">
        <v>46</v>
      </c>
      <c r="I15" s="61" t="s">
        <v>46</v>
      </c>
      <c r="J15" s="63">
        <v>1</v>
      </c>
      <c r="K15" s="63">
        <v>3</v>
      </c>
      <c r="L15" s="15">
        <f t="shared" si="6"/>
        <v>3</v>
      </c>
      <c r="M15" s="16" t="str">
        <f t="shared" si="7"/>
        <v>BAJO</v>
      </c>
      <c r="N15" s="18">
        <v>25</v>
      </c>
      <c r="O15" s="17">
        <f t="shared" si="8"/>
        <v>75</v>
      </c>
      <c r="P15" s="64" t="str">
        <f t="shared" si="9"/>
        <v>III</v>
      </c>
      <c r="Q15" s="18" t="str">
        <f t="shared" si="10"/>
        <v>Mejorable</v>
      </c>
      <c r="R15" s="65" t="s">
        <v>53</v>
      </c>
      <c r="S15" s="65"/>
      <c r="T15" s="65">
        <v>7</v>
      </c>
      <c r="U15" s="65"/>
      <c r="V15" s="66">
        <f t="shared" si="11"/>
        <v>7</v>
      </c>
      <c r="W15" s="46">
        <v>3</v>
      </c>
      <c r="X15" s="69" t="s">
        <v>48</v>
      </c>
      <c r="Y15" s="68" t="s">
        <v>49</v>
      </c>
      <c r="Z15" s="65" t="s">
        <v>46</v>
      </c>
      <c r="AA15" s="65" t="s">
        <v>46</v>
      </c>
      <c r="AB15" s="65" t="s">
        <v>46</v>
      </c>
      <c r="AC15" s="62" t="s">
        <v>267</v>
      </c>
      <c r="AD15" s="84" t="s">
        <v>46</v>
      </c>
    </row>
    <row r="16" spans="1:30" s="19" customFormat="1" ht="143.25" customHeight="1" thickBot="1" x14ac:dyDescent="0.3">
      <c r="A16" s="172"/>
      <c r="B16" s="59" t="s">
        <v>43</v>
      </c>
      <c r="C16" s="60" t="s">
        <v>112</v>
      </c>
      <c r="D16" s="76" t="s">
        <v>115</v>
      </c>
      <c r="E16" s="70" t="s">
        <v>212</v>
      </c>
      <c r="F16" s="70" t="s">
        <v>67</v>
      </c>
      <c r="G16" s="73" t="s">
        <v>46</v>
      </c>
      <c r="H16" s="73" t="s">
        <v>46</v>
      </c>
      <c r="I16" s="73" t="s">
        <v>96</v>
      </c>
      <c r="J16" s="63">
        <v>2</v>
      </c>
      <c r="K16" s="63">
        <v>1</v>
      </c>
      <c r="L16" s="15">
        <f t="shared" si="6"/>
        <v>2</v>
      </c>
      <c r="M16" s="16" t="str">
        <f t="shared" si="7"/>
        <v>BAJO</v>
      </c>
      <c r="N16" s="18">
        <v>25</v>
      </c>
      <c r="O16" s="17">
        <f t="shared" si="8"/>
        <v>50</v>
      </c>
      <c r="P16" s="64" t="str">
        <f t="shared" si="9"/>
        <v>III</v>
      </c>
      <c r="Q16" s="18" t="str">
        <f t="shared" si="10"/>
        <v>Mejorable</v>
      </c>
      <c r="R16" s="65" t="s">
        <v>68</v>
      </c>
      <c r="S16" s="65"/>
      <c r="T16" s="65">
        <v>7</v>
      </c>
      <c r="U16" s="65"/>
      <c r="V16" s="66">
        <f t="shared" si="11"/>
        <v>7</v>
      </c>
      <c r="W16" s="46">
        <v>1</v>
      </c>
      <c r="X16" s="68" t="s">
        <v>69</v>
      </c>
      <c r="Y16" s="68" t="s">
        <v>49</v>
      </c>
      <c r="Z16" s="65" t="s">
        <v>46</v>
      </c>
      <c r="AA16" s="65" t="s">
        <v>46</v>
      </c>
      <c r="AB16" s="65" t="s">
        <v>46</v>
      </c>
      <c r="AC16" s="70" t="s">
        <v>213</v>
      </c>
      <c r="AD16" s="84" t="s">
        <v>46</v>
      </c>
    </row>
    <row r="17" spans="1:30" ht="119.25" customHeight="1" thickBot="1" x14ac:dyDescent="0.25">
      <c r="A17" s="173"/>
      <c r="B17" s="59" t="s">
        <v>43</v>
      </c>
      <c r="C17" s="60" t="s">
        <v>74</v>
      </c>
      <c r="D17" s="76" t="s">
        <v>154</v>
      </c>
      <c r="E17" s="62" t="s">
        <v>194</v>
      </c>
      <c r="F17" s="62" t="s">
        <v>75</v>
      </c>
      <c r="G17" s="73" t="s">
        <v>46</v>
      </c>
      <c r="H17" s="61" t="s">
        <v>71</v>
      </c>
      <c r="I17" s="61" t="s">
        <v>72</v>
      </c>
      <c r="J17" s="63">
        <v>2</v>
      </c>
      <c r="K17" s="63">
        <v>3</v>
      </c>
      <c r="L17" s="15">
        <f t="shared" si="6"/>
        <v>6</v>
      </c>
      <c r="M17" s="16" t="str">
        <f t="shared" si="7"/>
        <v>MEDIO</v>
      </c>
      <c r="N17" s="18">
        <v>10</v>
      </c>
      <c r="O17" s="17">
        <f t="shared" si="8"/>
        <v>60</v>
      </c>
      <c r="P17" s="64" t="str">
        <f t="shared" si="9"/>
        <v>III</v>
      </c>
      <c r="Q17" s="18" t="str">
        <f t="shared" si="10"/>
        <v>Mejorable</v>
      </c>
      <c r="R17" s="65" t="s">
        <v>68</v>
      </c>
      <c r="S17" s="65"/>
      <c r="T17" s="65">
        <v>7</v>
      </c>
      <c r="U17" s="65"/>
      <c r="V17" s="66">
        <f t="shared" si="11"/>
        <v>7</v>
      </c>
      <c r="W17" s="46">
        <v>6</v>
      </c>
      <c r="X17" s="69" t="s">
        <v>73</v>
      </c>
      <c r="Y17" s="68" t="s">
        <v>49</v>
      </c>
      <c r="Z17" s="65" t="s">
        <v>46</v>
      </c>
      <c r="AA17" s="65" t="s">
        <v>46</v>
      </c>
      <c r="AB17" s="65" t="s">
        <v>46</v>
      </c>
      <c r="AC17" s="62" t="s">
        <v>161</v>
      </c>
      <c r="AD17" s="84" t="s">
        <v>46</v>
      </c>
    </row>
    <row r="18" spans="1:30" ht="367.5" customHeight="1" thickBot="1" x14ac:dyDescent="0.25">
      <c r="A18" s="105" t="s">
        <v>222</v>
      </c>
      <c r="B18" s="49" t="s">
        <v>43</v>
      </c>
      <c r="C18" s="49" t="s">
        <v>58</v>
      </c>
      <c r="D18" s="50" t="s">
        <v>117</v>
      </c>
      <c r="E18" s="51" t="s">
        <v>225</v>
      </c>
      <c r="F18" s="51" t="s">
        <v>59</v>
      </c>
      <c r="G18" s="49" t="s">
        <v>46</v>
      </c>
      <c r="H18" s="49" t="s">
        <v>46</v>
      </c>
      <c r="I18" s="51" t="s">
        <v>223</v>
      </c>
      <c r="J18" s="80">
        <v>4</v>
      </c>
      <c r="K18" s="80">
        <v>3</v>
      </c>
      <c r="L18" s="42">
        <f t="shared" si="6"/>
        <v>12</v>
      </c>
      <c r="M18" s="43" t="str">
        <f t="shared" si="7"/>
        <v>ALTO</v>
      </c>
      <c r="N18" s="52">
        <v>25</v>
      </c>
      <c r="O18" s="44">
        <f t="shared" si="8"/>
        <v>300</v>
      </c>
      <c r="P18" s="52" t="s">
        <v>100</v>
      </c>
      <c r="Q18" s="45" t="str">
        <f>IF(P18="I","No aceptable",IF(P18="II","No Aceptable o Aceptable con Control Específico",IF(P18="III","Mejorable","Aceptable")))</f>
        <v>No Aceptable o Aceptable con Control Específico</v>
      </c>
      <c r="R18" s="81" t="s">
        <v>102</v>
      </c>
      <c r="S18" s="53"/>
      <c r="T18" s="104">
        <v>18</v>
      </c>
      <c r="U18" s="53"/>
      <c r="V18" s="49">
        <f t="shared" si="11"/>
        <v>18</v>
      </c>
      <c r="W18" s="49">
        <v>5</v>
      </c>
      <c r="X18" s="54" t="s">
        <v>60</v>
      </c>
      <c r="Y18" s="82" t="s">
        <v>49</v>
      </c>
      <c r="Z18" s="81" t="s">
        <v>46</v>
      </c>
      <c r="AA18" s="81" t="s">
        <v>46</v>
      </c>
      <c r="AB18" s="81" t="s">
        <v>46</v>
      </c>
      <c r="AC18" s="55" t="s">
        <v>226</v>
      </c>
      <c r="AD18" s="103" t="s">
        <v>46</v>
      </c>
    </row>
  </sheetData>
  <sheetProtection selectLockedCells="1" selectUnlockedCells="1"/>
  <mergeCells count="27">
    <mergeCell ref="A13:A17"/>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R10:Y10"/>
    <mergeCell ref="Z10:AD10"/>
    <mergeCell ref="A8:C8"/>
    <mergeCell ref="D8:I8"/>
    <mergeCell ref="J8:M8"/>
    <mergeCell ref="N8:Z8"/>
    <mergeCell ref="B10:B11"/>
    <mergeCell ref="C10:E10"/>
    <mergeCell ref="F10:F11"/>
    <mergeCell ref="G10:I10"/>
    <mergeCell ref="J10:P10"/>
  </mergeCells>
  <conditionalFormatting sqref="M19:M83">
    <cfRule type="cellIs" dxfId="383" priority="33" operator="equal">
      <formula>"MUY ALTO"</formula>
    </cfRule>
    <cfRule type="cellIs" dxfId="382" priority="34" operator="equal">
      <formula>"BAJO"</formula>
    </cfRule>
    <cfRule type="cellIs" dxfId="381" priority="35" operator="equal">
      <formula>"MEDIO"</formula>
    </cfRule>
    <cfRule type="cellIs" dxfId="380" priority="36" operator="equal">
      <formula>"ALTO"</formula>
    </cfRule>
  </conditionalFormatting>
  <conditionalFormatting sqref="Q19:Q83">
    <cfRule type="cellIs" dxfId="379" priority="37" operator="equal">
      <formula>"Aceptable"</formula>
    </cfRule>
    <cfRule type="cellIs" dxfId="378" priority="38" operator="equal">
      <formula>"Mejorable"</formula>
    </cfRule>
    <cfRule type="cellIs" dxfId="377" priority="39" operator="equal">
      <formula>"No Aceptable o Aceptable con Control Específico"</formula>
    </cfRule>
    <cfRule type="cellIs" dxfId="376" priority="40" operator="equal">
      <formula>"No aceptable"</formula>
    </cfRule>
  </conditionalFormatting>
  <conditionalFormatting sqref="M13:M15">
    <cfRule type="cellIs" dxfId="375" priority="25" operator="equal">
      <formula>"MUY ALTO"</formula>
    </cfRule>
    <cfRule type="cellIs" dxfId="374" priority="26" operator="equal">
      <formula>"BAJO"</formula>
    </cfRule>
    <cfRule type="cellIs" dxfId="373" priority="27" operator="equal">
      <formula>"MEDIO"</formula>
    </cfRule>
    <cfRule type="cellIs" dxfId="372" priority="28" operator="equal">
      <formula>"ALTO"</formula>
    </cfRule>
  </conditionalFormatting>
  <conditionalFormatting sqref="Q13:Q15">
    <cfRule type="cellIs" dxfId="371" priority="29" operator="equal">
      <formula>"Aceptable"</formula>
    </cfRule>
    <cfRule type="cellIs" dxfId="370" priority="30" operator="equal">
      <formula>"Mejorable"</formula>
    </cfRule>
    <cfRule type="cellIs" dxfId="369" priority="31" operator="equal">
      <formula>"No Aceptable o Aceptable con Control Específico"</formula>
    </cfRule>
    <cfRule type="cellIs" dxfId="368" priority="32" operator="equal">
      <formula>"No aceptable"</formula>
    </cfRule>
  </conditionalFormatting>
  <conditionalFormatting sqref="M16:M17">
    <cfRule type="cellIs" dxfId="367" priority="17" operator="equal">
      <formula>"MUY ALTO"</formula>
    </cfRule>
    <cfRule type="cellIs" dxfId="366" priority="18" operator="equal">
      <formula>"BAJO"</formula>
    </cfRule>
    <cfRule type="cellIs" dxfId="365" priority="19" operator="equal">
      <formula>"MEDIO"</formula>
    </cfRule>
    <cfRule type="cellIs" dxfId="364" priority="20" operator="equal">
      <formula>"ALTO"</formula>
    </cfRule>
  </conditionalFormatting>
  <conditionalFormatting sqref="Q16:Q17">
    <cfRule type="cellIs" dxfId="363" priority="21" operator="equal">
      <formula>"Aceptable"</formula>
    </cfRule>
    <cfRule type="cellIs" dxfId="362" priority="22" operator="equal">
      <formula>"Mejorable"</formula>
    </cfRule>
    <cfRule type="cellIs" dxfId="361" priority="23" operator="equal">
      <formula>"No Aceptable o Aceptable con Control Específico"</formula>
    </cfRule>
    <cfRule type="cellIs" dxfId="360" priority="24" operator="equal">
      <formula>"No aceptable"</formula>
    </cfRule>
  </conditionalFormatting>
  <conditionalFormatting sqref="M18">
    <cfRule type="cellIs" dxfId="359" priority="9" operator="equal">
      <formula>"MUY ALTO"</formula>
    </cfRule>
    <cfRule type="cellIs" dxfId="358" priority="10" operator="equal">
      <formula>"BAJO"</formula>
    </cfRule>
    <cfRule type="cellIs" dxfId="357" priority="11" operator="equal">
      <formula>"MEDIO"</formula>
    </cfRule>
    <cfRule type="cellIs" dxfId="356" priority="12" operator="equal">
      <formula>"ALTO"</formula>
    </cfRule>
  </conditionalFormatting>
  <conditionalFormatting sqref="Q18">
    <cfRule type="cellIs" dxfId="355" priority="13" operator="equal">
      <formula>"Aceptable"</formula>
    </cfRule>
    <cfRule type="cellIs" dxfId="354" priority="14" operator="equal">
      <formula>"Mejorable"</formula>
    </cfRule>
    <cfRule type="cellIs" dxfId="353" priority="15" operator="equal">
      <formula>"No Aceptable o Aceptable con Control Específico"</formula>
    </cfRule>
    <cfRule type="cellIs" dxfId="352" priority="16" operator="equal">
      <formula>"No aceptable"</formula>
    </cfRule>
  </conditionalFormatting>
  <conditionalFormatting sqref="M12">
    <cfRule type="cellIs" dxfId="351" priority="1" operator="equal">
      <formula>"MUY ALTO"</formula>
    </cfRule>
    <cfRule type="cellIs" dxfId="350" priority="2" operator="equal">
      <formula>"BAJO"</formula>
    </cfRule>
    <cfRule type="cellIs" dxfId="349" priority="3" operator="equal">
      <formula>"MEDIO"</formula>
    </cfRule>
    <cfRule type="cellIs" dxfId="348" priority="4" operator="equal">
      <formula>"ALTO"</formula>
    </cfRule>
  </conditionalFormatting>
  <conditionalFormatting sqref="Q12">
    <cfRule type="cellIs" dxfId="347" priority="5" operator="equal">
      <formula>"Aceptable"</formula>
    </cfRule>
    <cfRule type="cellIs" dxfId="346" priority="6" operator="equal">
      <formula>"Mejorable"</formula>
    </cfRule>
    <cfRule type="cellIs" dxfId="345" priority="7" operator="equal">
      <formula>"No Aceptable o Aceptable con Control Específico"</formula>
    </cfRule>
    <cfRule type="cellIs" dxfId="344"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9"/>
  <sheetViews>
    <sheetView topLeftCell="D3" zoomScale="85" zoomScaleNormal="85" workbookViewId="0">
      <selection activeCell="D8" sqref="D8:I8"/>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18" customHeight="1" x14ac:dyDescent="0.2">
      <c r="A7" s="198" t="s">
        <v>5</v>
      </c>
      <c r="B7" s="199"/>
      <c r="C7" s="202"/>
      <c r="D7" s="191" t="s">
        <v>287</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286</v>
      </c>
      <c r="E8" s="233"/>
      <c r="F8" s="233"/>
      <c r="G8" s="233"/>
      <c r="H8" s="233"/>
      <c r="I8" s="233"/>
      <c r="J8" s="206" t="s">
        <v>8</v>
      </c>
      <c r="K8" s="206"/>
      <c r="L8" s="206"/>
      <c r="M8" s="206"/>
      <c r="N8" s="208" t="s">
        <v>219</v>
      </c>
      <c r="O8" s="209"/>
      <c r="P8" s="209"/>
      <c r="Q8" s="209"/>
      <c r="R8" s="209"/>
      <c r="S8" s="209"/>
      <c r="T8" s="209"/>
      <c r="U8" s="209"/>
      <c r="V8" s="209"/>
      <c r="W8" s="209"/>
      <c r="X8" s="209"/>
      <c r="Y8" s="209"/>
      <c r="Z8" s="209"/>
      <c r="AA8" s="92"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91" t="s">
        <v>15</v>
      </c>
      <c r="R10" s="201" t="s">
        <v>16</v>
      </c>
      <c r="S10" s="201"/>
      <c r="T10" s="201"/>
      <c r="U10" s="201"/>
      <c r="V10" s="201"/>
      <c r="W10" s="201"/>
      <c r="X10" s="201"/>
      <c r="Y10" s="201"/>
      <c r="Z10" s="201" t="s">
        <v>82</v>
      </c>
      <c r="AA10" s="201"/>
      <c r="AB10" s="201"/>
      <c r="AC10" s="201"/>
      <c r="AD10" s="210"/>
    </row>
    <row r="11" spans="1:30" s="14" customFormat="1" ht="69.95" customHeight="1" thickBot="1" x14ac:dyDescent="0.25">
      <c r="A11" s="217"/>
      <c r="B11" s="215"/>
      <c r="C11" s="93" t="s">
        <v>17</v>
      </c>
      <c r="D11" s="93" t="s">
        <v>18</v>
      </c>
      <c r="E11" s="93"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38" customHeight="1" x14ac:dyDescent="0.2">
      <c r="A12" s="143" t="s">
        <v>230</v>
      </c>
      <c r="B12" s="59" t="s">
        <v>43</v>
      </c>
      <c r="C12" s="60" t="s">
        <v>112</v>
      </c>
      <c r="D12" s="62" t="s">
        <v>244</v>
      </c>
      <c r="E12" s="62" t="s">
        <v>231</v>
      </c>
      <c r="F12" s="62" t="s">
        <v>232</v>
      </c>
      <c r="G12" s="61" t="s">
        <v>46</v>
      </c>
      <c r="H12" s="61" t="s">
        <v>46</v>
      </c>
      <c r="I12" s="61" t="s">
        <v>46</v>
      </c>
      <c r="J12" s="63">
        <v>2</v>
      </c>
      <c r="K12" s="63">
        <v>3</v>
      </c>
      <c r="L12" s="15">
        <f t="shared" ref="L12:L19" si="0">IF(J12="",K12,J12*K12)</f>
        <v>6</v>
      </c>
      <c r="M12" s="16" t="str">
        <f t="shared" ref="M12:M19" si="1">IF(L12&gt;23,"MUY ALTO",IF(L12&gt;9,"ALTO",IF(L12&gt;5,"MEDIO","BAJO")))</f>
        <v>MEDIO</v>
      </c>
      <c r="N12" s="18">
        <v>25</v>
      </c>
      <c r="O12" s="17">
        <f t="shared" ref="O12:O19" si="2">L12*N12</f>
        <v>150</v>
      </c>
      <c r="P12" s="64" t="str">
        <f t="shared" ref="P12:P18" si="3">IF(O12&gt;501,"I",IF(O12&gt;149,"II",IF(O12&gt;39,"III","IV")))</f>
        <v>II</v>
      </c>
      <c r="Q12" s="18" t="str">
        <f t="shared" ref="Q12:Q18" si="4">IF(P12="I","No aceptable",IF(P12="II","No Aceptable o Aceptable con Control Específico",IF(P12="III","Mejorable","Aceptable")))</f>
        <v>No Aceptable o Aceptable con Control Específico</v>
      </c>
      <c r="R12" s="65" t="s">
        <v>53</v>
      </c>
      <c r="S12" s="65"/>
      <c r="T12" s="65">
        <v>7</v>
      </c>
      <c r="U12" s="65"/>
      <c r="V12" s="66">
        <f t="shared" ref="V12:V19" si="5">SUM(S12:U12)</f>
        <v>7</v>
      </c>
      <c r="W12" s="46">
        <v>8</v>
      </c>
      <c r="X12" s="69" t="s">
        <v>229</v>
      </c>
      <c r="Y12" s="68" t="s">
        <v>49</v>
      </c>
      <c r="Z12" s="65" t="s">
        <v>46</v>
      </c>
      <c r="AA12" s="65" t="s">
        <v>46</v>
      </c>
      <c r="AB12" s="65" t="s">
        <v>46</v>
      </c>
      <c r="AC12" s="62" t="s">
        <v>233</v>
      </c>
      <c r="AD12" s="84" t="s">
        <v>46</v>
      </c>
    </row>
    <row r="13" spans="1:30" s="14" customFormat="1" ht="39.75" customHeight="1" x14ac:dyDescent="0.2">
      <c r="A13" s="171" t="s">
        <v>84</v>
      </c>
      <c r="B13" s="59" t="s">
        <v>43</v>
      </c>
      <c r="C13" s="60" t="s">
        <v>112</v>
      </c>
      <c r="D13" s="62" t="s">
        <v>234</v>
      </c>
      <c r="E13" s="124" t="s">
        <v>235</v>
      </c>
      <c r="F13" s="124" t="s">
        <v>236</v>
      </c>
      <c r="G13" s="125" t="s">
        <v>46</v>
      </c>
      <c r="H13" s="125" t="s">
        <v>46</v>
      </c>
      <c r="I13" s="125" t="s">
        <v>46</v>
      </c>
      <c r="J13" s="127">
        <v>1</v>
      </c>
      <c r="K13" s="127">
        <v>3</v>
      </c>
      <c r="L13" s="128">
        <v>3</v>
      </c>
      <c r="M13" s="129" t="s">
        <v>237</v>
      </c>
      <c r="N13" s="130">
        <v>25</v>
      </c>
      <c r="O13" s="131">
        <v>75</v>
      </c>
      <c r="P13" s="132" t="s">
        <v>238</v>
      </c>
      <c r="Q13" s="130" t="s">
        <v>239</v>
      </c>
      <c r="R13" s="133" t="s">
        <v>240</v>
      </c>
      <c r="S13" s="133">
        <v>1</v>
      </c>
      <c r="T13" s="133">
        <v>0</v>
      </c>
      <c r="U13" s="133">
        <v>0</v>
      </c>
      <c r="V13" s="134">
        <v>1</v>
      </c>
      <c r="W13" s="135">
        <v>6</v>
      </c>
      <c r="X13" s="69" t="s">
        <v>229</v>
      </c>
      <c r="Y13" s="137" t="s">
        <v>49</v>
      </c>
      <c r="Z13" s="133" t="s">
        <v>46</v>
      </c>
      <c r="AA13" s="133" t="s">
        <v>46</v>
      </c>
      <c r="AB13" s="133" t="s">
        <v>46</v>
      </c>
      <c r="AC13" s="124" t="s">
        <v>241</v>
      </c>
      <c r="AD13" s="95" t="s">
        <v>46</v>
      </c>
    </row>
    <row r="14" spans="1:30" s="14" customFormat="1" ht="158.25" customHeight="1" thickBot="1" x14ac:dyDescent="0.25">
      <c r="A14" s="172"/>
      <c r="B14" s="121" t="s">
        <v>43</v>
      </c>
      <c r="C14" s="139" t="s">
        <v>85</v>
      </c>
      <c r="D14" s="140" t="s">
        <v>124</v>
      </c>
      <c r="E14" s="141" t="s">
        <v>146</v>
      </c>
      <c r="F14" s="126" t="s">
        <v>86</v>
      </c>
      <c r="G14" s="142" t="s">
        <v>46</v>
      </c>
      <c r="H14" s="142" t="s">
        <v>150</v>
      </c>
      <c r="I14" s="142" t="s">
        <v>87</v>
      </c>
      <c r="J14" s="127">
        <v>2</v>
      </c>
      <c r="K14" s="127">
        <v>3</v>
      </c>
      <c r="L14" s="128">
        <f t="shared" si="0"/>
        <v>6</v>
      </c>
      <c r="M14" s="129" t="str">
        <f t="shared" si="1"/>
        <v>MEDIO</v>
      </c>
      <c r="N14" s="130">
        <v>25</v>
      </c>
      <c r="O14" s="131">
        <f t="shared" si="2"/>
        <v>150</v>
      </c>
      <c r="P14" s="132" t="str">
        <f t="shared" si="3"/>
        <v>II</v>
      </c>
      <c r="Q14" s="130" t="str">
        <f t="shared" si="4"/>
        <v>No Aceptable o Aceptable con Control Específico</v>
      </c>
      <c r="R14" s="133" t="s">
        <v>68</v>
      </c>
      <c r="S14" s="133"/>
      <c r="T14" s="133">
        <v>7</v>
      </c>
      <c r="U14" s="133"/>
      <c r="V14" s="134">
        <f t="shared" si="5"/>
        <v>7</v>
      </c>
      <c r="W14" s="135">
        <v>6</v>
      </c>
      <c r="X14" s="137" t="s">
        <v>88</v>
      </c>
      <c r="Y14" s="137" t="s">
        <v>49</v>
      </c>
      <c r="Z14" s="133" t="s">
        <v>46</v>
      </c>
      <c r="AA14" s="133" t="s">
        <v>46</v>
      </c>
      <c r="AB14" s="133" t="s">
        <v>46</v>
      </c>
      <c r="AC14" s="126" t="s">
        <v>201</v>
      </c>
      <c r="AD14" s="95" t="s">
        <v>46</v>
      </c>
    </row>
    <row r="15" spans="1:30" s="19" customFormat="1" ht="124.5" thickBot="1" x14ac:dyDescent="0.3">
      <c r="A15" s="172"/>
      <c r="B15" s="59" t="s">
        <v>43</v>
      </c>
      <c r="C15" s="71" t="s">
        <v>85</v>
      </c>
      <c r="D15" s="101" t="s">
        <v>125</v>
      </c>
      <c r="E15" s="72" t="s">
        <v>89</v>
      </c>
      <c r="F15" s="70" t="s">
        <v>90</v>
      </c>
      <c r="G15" s="73" t="s">
        <v>46</v>
      </c>
      <c r="H15" s="73" t="s">
        <v>46</v>
      </c>
      <c r="I15" s="73" t="s">
        <v>91</v>
      </c>
      <c r="J15" s="63">
        <v>2</v>
      </c>
      <c r="K15" s="63">
        <v>3</v>
      </c>
      <c r="L15" s="15">
        <f t="shared" si="0"/>
        <v>6</v>
      </c>
      <c r="M15" s="16" t="str">
        <f t="shared" si="1"/>
        <v>MEDIO</v>
      </c>
      <c r="N15" s="18">
        <v>25</v>
      </c>
      <c r="O15" s="17">
        <f t="shared" si="2"/>
        <v>150</v>
      </c>
      <c r="P15" s="64" t="str">
        <f t="shared" si="3"/>
        <v>II</v>
      </c>
      <c r="Q15" s="18" t="str">
        <f t="shared" si="4"/>
        <v>No Aceptable o Aceptable con Control Específico</v>
      </c>
      <c r="R15" s="65" t="s">
        <v>68</v>
      </c>
      <c r="S15" s="65"/>
      <c r="T15" s="65">
        <v>7</v>
      </c>
      <c r="U15" s="65"/>
      <c r="V15" s="66">
        <f t="shared" si="5"/>
        <v>7</v>
      </c>
      <c r="W15" s="46">
        <v>4</v>
      </c>
      <c r="X15" s="69" t="s">
        <v>92</v>
      </c>
      <c r="Y15" s="68" t="s">
        <v>49</v>
      </c>
      <c r="Z15" s="65" t="s">
        <v>46</v>
      </c>
      <c r="AA15" s="65" t="s">
        <v>46</v>
      </c>
      <c r="AB15" s="65" t="s">
        <v>93</v>
      </c>
      <c r="AC15" s="70" t="s">
        <v>201</v>
      </c>
      <c r="AD15" s="84" t="s">
        <v>46</v>
      </c>
    </row>
    <row r="16" spans="1:30" s="19" customFormat="1" ht="145.5" customHeight="1" thickBot="1" x14ac:dyDescent="0.3">
      <c r="A16" s="172"/>
      <c r="B16" s="59" t="s">
        <v>43</v>
      </c>
      <c r="C16" s="60" t="s">
        <v>112</v>
      </c>
      <c r="D16" s="76" t="s">
        <v>113</v>
      </c>
      <c r="E16" s="62" t="s">
        <v>210</v>
      </c>
      <c r="F16" s="62" t="s">
        <v>197</v>
      </c>
      <c r="G16" s="61" t="s">
        <v>45</v>
      </c>
      <c r="H16" s="61" t="s">
        <v>46</v>
      </c>
      <c r="I16" s="61" t="s">
        <v>46</v>
      </c>
      <c r="J16" s="63">
        <v>1</v>
      </c>
      <c r="K16" s="63">
        <v>3</v>
      </c>
      <c r="L16" s="15">
        <f t="shared" si="0"/>
        <v>3</v>
      </c>
      <c r="M16" s="16" t="str">
        <f t="shared" si="1"/>
        <v>BAJO</v>
      </c>
      <c r="N16" s="18">
        <v>25</v>
      </c>
      <c r="O16" s="17">
        <f t="shared" si="2"/>
        <v>75</v>
      </c>
      <c r="P16" s="64" t="str">
        <f t="shared" si="3"/>
        <v>III</v>
      </c>
      <c r="Q16" s="18" t="str">
        <f t="shared" si="4"/>
        <v>Mejorable</v>
      </c>
      <c r="R16" s="65" t="s">
        <v>53</v>
      </c>
      <c r="S16" s="65"/>
      <c r="T16" s="65">
        <v>7</v>
      </c>
      <c r="U16" s="65"/>
      <c r="V16" s="66">
        <f t="shared" si="5"/>
        <v>7</v>
      </c>
      <c r="W16" s="46">
        <v>3</v>
      </c>
      <c r="X16" s="69" t="s">
        <v>48</v>
      </c>
      <c r="Y16" s="68" t="s">
        <v>49</v>
      </c>
      <c r="Z16" s="65" t="s">
        <v>46</v>
      </c>
      <c r="AA16" s="65" t="s">
        <v>46</v>
      </c>
      <c r="AB16" s="65" t="s">
        <v>46</v>
      </c>
      <c r="AC16" s="62" t="s">
        <v>271</v>
      </c>
      <c r="AD16" s="84" t="s">
        <v>46</v>
      </c>
    </row>
    <row r="17" spans="1:30" s="19" customFormat="1" ht="143.25" customHeight="1" thickBot="1" x14ac:dyDescent="0.3">
      <c r="A17" s="172"/>
      <c r="B17" s="59" t="s">
        <v>43</v>
      </c>
      <c r="C17" s="60" t="s">
        <v>112</v>
      </c>
      <c r="D17" s="76" t="s">
        <v>115</v>
      </c>
      <c r="E17" s="70" t="s">
        <v>212</v>
      </c>
      <c r="F17" s="70" t="s">
        <v>67</v>
      </c>
      <c r="G17" s="73" t="s">
        <v>46</v>
      </c>
      <c r="H17" s="73" t="s">
        <v>46</v>
      </c>
      <c r="I17" s="73" t="s">
        <v>96</v>
      </c>
      <c r="J17" s="63">
        <v>2</v>
      </c>
      <c r="K17" s="63">
        <v>1</v>
      </c>
      <c r="L17" s="15">
        <f t="shared" si="0"/>
        <v>2</v>
      </c>
      <c r="M17" s="16" t="str">
        <f t="shared" si="1"/>
        <v>BAJO</v>
      </c>
      <c r="N17" s="18">
        <v>25</v>
      </c>
      <c r="O17" s="17">
        <f t="shared" si="2"/>
        <v>50</v>
      </c>
      <c r="P17" s="64" t="str">
        <f t="shared" si="3"/>
        <v>III</v>
      </c>
      <c r="Q17" s="18" t="str">
        <f t="shared" si="4"/>
        <v>Mejorable</v>
      </c>
      <c r="R17" s="65" t="s">
        <v>68</v>
      </c>
      <c r="S17" s="65"/>
      <c r="T17" s="65">
        <v>7</v>
      </c>
      <c r="U17" s="65"/>
      <c r="V17" s="66">
        <f t="shared" si="5"/>
        <v>7</v>
      </c>
      <c r="W17" s="46">
        <v>1</v>
      </c>
      <c r="X17" s="68" t="s">
        <v>69</v>
      </c>
      <c r="Y17" s="68" t="s">
        <v>49</v>
      </c>
      <c r="Z17" s="65" t="s">
        <v>46</v>
      </c>
      <c r="AA17" s="65" t="s">
        <v>46</v>
      </c>
      <c r="AB17" s="65" t="s">
        <v>46</v>
      </c>
      <c r="AC17" s="70" t="s">
        <v>213</v>
      </c>
      <c r="AD17" s="84" t="s">
        <v>46</v>
      </c>
    </row>
    <row r="18" spans="1:30" ht="234" customHeight="1" thickBot="1" x14ac:dyDescent="0.25">
      <c r="A18" s="173"/>
      <c r="B18" s="59" t="s">
        <v>43</v>
      </c>
      <c r="C18" s="60" t="s">
        <v>74</v>
      </c>
      <c r="D18" s="76" t="s">
        <v>154</v>
      </c>
      <c r="E18" s="62" t="s">
        <v>194</v>
      </c>
      <c r="F18" s="62" t="s">
        <v>75</v>
      </c>
      <c r="G18" s="73" t="s">
        <v>46</v>
      </c>
      <c r="H18" s="61" t="s">
        <v>71</v>
      </c>
      <c r="I18" s="61" t="s">
        <v>72</v>
      </c>
      <c r="J18" s="63">
        <v>2</v>
      </c>
      <c r="K18" s="63">
        <v>3</v>
      </c>
      <c r="L18" s="15">
        <f t="shared" si="0"/>
        <v>6</v>
      </c>
      <c r="M18" s="16" t="str">
        <f t="shared" si="1"/>
        <v>MEDIO</v>
      </c>
      <c r="N18" s="18">
        <v>10</v>
      </c>
      <c r="O18" s="17">
        <f t="shared" si="2"/>
        <v>60</v>
      </c>
      <c r="P18" s="64" t="str">
        <f t="shared" si="3"/>
        <v>III</v>
      </c>
      <c r="Q18" s="18" t="str">
        <f t="shared" si="4"/>
        <v>Mejorable</v>
      </c>
      <c r="R18" s="65" t="s">
        <v>68</v>
      </c>
      <c r="S18" s="65"/>
      <c r="T18" s="65">
        <v>7</v>
      </c>
      <c r="U18" s="65"/>
      <c r="V18" s="66">
        <f t="shared" si="5"/>
        <v>7</v>
      </c>
      <c r="W18" s="46">
        <v>6</v>
      </c>
      <c r="X18" s="69" t="s">
        <v>73</v>
      </c>
      <c r="Y18" s="68" t="s">
        <v>49</v>
      </c>
      <c r="Z18" s="65" t="s">
        <v>46</v>
      </c>
      <c r="AA18" s="65" t="s">
        <v>46</v>
      </c>
      <c r="AB18" s="65" t="s">
        <v>46</v>
      </c>
      <c r="AC18" s="62" t="s">
        <v>161</v>
      </c>
      <c r="AD18" s="84" t="s">
        <v>46</v>
      </c>
    </row>
    <row r="19" spans="1:30" ht="367.5" customHeight="1" thickBot="1" x14ac:dyDescent="0.25">
      <c r="A19" s="105" t="s">
        <v>222</v>
      </c>
      <c r="B19" s="49" t="s">
        <v>43</v>
      </c>
      <c r="C19" s="49" t="s">
        <v>58</v>
      </c>
      <c r="D19" s="50" t="s">
        <v>117</v>
      </c>
      <c r="E19" s="51" t="s">
        <v>225</v>
      </c>
      <c r="F19" s="51" t="s">
        <v>59</v>
      </c>
      <c r="G19" s="49" t="s">
        <v>46</v>
      </c>
      <c r="H19" s="49" t="s">
        <v>46</v>
      </c>
      <c r="I19" s="51" t="s">
        <v>223</v>
      </c>
      <c r="J19" s="80">
        <v>4</v>
      </c>
      <c r="K19" s="80">
        <v>3</v>
      </c>
      <c r="L19" s="42">
        <f t="shared" si="0"/>
        <v>12</v>
      </c>
      <c r="M19" s="43" t="str">
        <f t="shared" si="1"/>
        <v>ALTO</v>
      </c>
      <c r="N19" s="52">
        <v>25</v>
      </c>
      <c r="O19" s="44">
        <f t="shared" si="2"/>
        <v>300</v>
      </c>
      <c r="P19" s="52" t="s">
        <v>100</v>
      </c>
      <c r="Q19" s="45" t="str">
        <f>IF(P19="I","No aceptable",IF(P19="II","No Aceptable o Aceptable con Control Específico",IF(P19="III","Mejorable","Aceptable")))</f>
        <v>No Aceptable o Aceptable con Control Específico</v>
      </c>
      <c r="R19" s="81" t="s">
        <v>102</v>
      </c>
      <c r="S19" s="53"/>
      <c r="T19" s="104">
        <v>18</v>
      </c>
      <c r="U19" s="53"/>
      <c r="V19" s="49">
        <f t="shared" si="5"/>
        <v>18</v>
      </c>
      <c r="W19" s="49">
        <v>5</v>
      </c>
      <c r="X19" s="54" t="s">
        <v>60</v>
      </c>
      <c r="Y19" s="82" t="s">
        <v>49</v>
      </c>
      <c r="Z19" s="81" t="s">
        <v>46</v>
      </c>
      <c r="AA19" s="81" t="s">
        <v>46</v>
      </c>
      <c r="AB19" s="81" t="s">
        <v>46</v>
      </c>
      <c r="AC19" s="55" t="s">
        <v>226</v>
      </c>
      <c r="AD19" s="103" t="s">
        <v>46</v>
      </c>
    </row>
  </sheetData>
  <sheetProtection selectLockedCells="1" selectUnlockedCells="1"/>
  <mergeCells count="27">
    <mergeCell ref="A13: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R10:Y10"/>
    <mergeCell ref="Z10:AD10"/>
    <mergeCell ref="A8:C8"/>
    <mergeCell ref="D8:I8"/>
    <mergeCell ref="J8:M8"/>
    <mergeCell ref="N8:Z8"/>
    <mergeCell ref="B10:B11"/>
    <mergeCell ref="C10:E10"/>
    <mergeCell ref="F10:F11"/>
    <mergeCell ref="G10:I10"/>
    <mergeCell ref="J10:P10"/>
  </mergeCells>
  <conditionalFormatting sqref="M20:M84">
    <cfRule type="cellIs" dxfId="343" priority="33" operator="equal">
      <formula>"MUY ALTO"</formula>
    </cfRule>
    <cfRule type="cellIs" dxfId="342" priority="34" operator="equal">
      <formula>"BAJO"</formula>
    </cfRule>
    <cfRule type="cellIs" dxfId="341" priority="35" operator="equal">
      <formula>"MEDIO"</formula>
    </cfRule>
    <cfRule type="cellIs" dxfId="340" priority="36" operator="equal">
      <formula>"ALTO"</formula>
    </cfRule>
  </conditionalFormatting>
  <conditionalFormatting sqref="Q20:Q84">
    <cfRule type="cellIs" dxfId="339" priority="37" operator="equal">
      <formula>"Aceptable"</formula>
    </cfRule>
    <cfRule type="cellIs" dxfId="338" priority="38" operator="equal">
      <formula>"Mejorable"</formula>
    </cfRule>
    <cfRule type="cellIs" dxfId="337" priority="39" operator="equal">
      <formula>"No Aceptable o Aceptable con Control Específico"</formula>
    </cfRule>
    <cfRule type="cellIs" dxfId="336" priority="40" operator="equal">
      <formula>"No aceptable"</formula>
    </cfRule>
  </conditionalFormatting>
  <conditionalFormatting sqref="M14:M16">
    <cfRule type="cellIs" dxfId="335" priority="25" operator="equal">
      <formula>"MUY ALTO"</formula>
    </cfRule>
    <cfRule type="cellIs" dxfId="334" priority="26" operator="equal">
      <formula>"BAJO"</formula>
    </cfRule>
    <cfRule type="cellIs" dxfId="333" priority="27" operator="equal">
      <formula>"MEDIO"</formula>
    </cfRule>
    <cfRule type="cellIs" dxfId="332" priority="28" operator="equal">
      <formula>"ALTO"</formula>
    </cfRule>
  </conditionalFormatting>
  <conditionalFormatting sqref="Q14:Q16">
    <cfRule type="cellIs" dxfId="331" priority="29" operator="equal">
      <formula>"Aceptable"</formula>
    </cfRule>
    <cfRule type="cellIs" dxfId="330" priority="30" operator="equal">
      <formula>"Mejorable"</formula>
    </cfRule>
    <cfRule type="cellIs" dxfId="329" priority="31" operator="equal">
      <formula>"No Aceptable o Aceptable con Control Específico"</formula>
    </cfRule>
    <cfRule type="cellIs" dxfId="328" priority="32" operator="equal">
      <formula>"No aceptable"</formula>
    </cfRule>
  </conditionalFormatting>
  <conditionalFormatting sqref="M17:M18">
    <cfRule type="cellIs" dxfId="327" priority="17" operator="equal">
      <formula>"MUY ALTO"</formula>
    </cfRule>
    <cfRule type="cellIs" dxfId="326" priority="18" operator="equal">
      <formula>"BAJO"</formula>
    </cfRule>
    <cfRule type="cellIs" dxfId="325" priority="19" operator="equal">
      <formula>"MEDIO"</formula>
    </cfRule>
    <cfRule type="cellIs" dxfId="324" priority="20" operator="equal">
      <formula>"ALTO"</formula>
    </cfRule>
  </conditionalFormatting>
  <conditionalFormatting sqref="Q17:Q18">
    <cfRule type="cellIs" dxfId="323" priority="21" operator="equal">
      <formula>"Aceptable"</formula>
    </cfRule>
    <cfRule type="cellIs" dxfId="322" priority="22" operator="equal">
      <formula>"Mejorable"</formula>
    </cfRule>
    <cfRule type="cellIs" dxfId="321" priority="23" operator="equal">
      <formula>"No Aceptable o Aceptable con Control Específico"</formula>
    </cfRule>
    <cfRule type="cellIs" dxfId="320" priority="24" operator="equal">
      <formula>"No aceptable"</formula>
    </cfRule>
  </conditionalFormatting>
  <conditionalFormatting sqref="M19">
    <cfRule type="cellIs" dxfId="319" priority="9" operator="equal">
      <formula>"MUY ALTO"</formula>
    </cfRule>
    <cfRule type="cellIs" dxfId="318" priority="10" operator="equal">
      <formula>"BAJO"</formula>
    </cfRule>
    <cfRule type="cellIs" dxfId="317" priority="11" operator="equal">
      <formula>"MEDIO"</formula>
    </cfRule>
    <cfRule type="cellIs" dxfId="316" priority="12" operator="equal">
      <formula>"ALTO"</formula>
    </cfRule>
  </conditionalFormatting>
  <conditionalFormatting sqref="Q19">
    <cfRule type="cellIs" dxfId="315" priority="13" operator="equal">
      <formula>"Aceptable"</formula>
    </cfRule>
    <cfRule type="cellIs" dxfId="314" priority="14" operator="equal">
      <formula>"Mejorable"</formula>
    </cfRule>
    <cfRule type="cellIs" dxfId="313" priority="15" operator="equal">
      <formula>"No Aceptable o Aceptable con Control Específico"</formula>
    </cfRule>
    <cfRule type="cellIs" dxfId="312" priority="16" operator="equal">
      <formula>"No aceptable"</formula>
    </cfRule>
  </conditionalFormatting>
  <conditionalFormatting sqref="M12:M13">
    <cfRule type="cellIs" dxfId="311" priority="1" operator="equal">
      <formula>"MUY ALTO"</formula>
    </cfRule>
    <cfRule type="cellIs" dxfId="310" priority="2" operator="equal">
      <formula>"BAJO"</formula>
    </cfRule>
    <cfRule type="cellIs" dxfId="309" priority="3" operator="equal">
      <formula>"MEDIO"</formula>
    </cfRule>
    <cfRule type="cellIs" dxfId="308" priority="4" operator="equal">
      <formula>"ALTO"</formula>
    </cfRule>
  </conditionalFormatting>
  <conditionalFormatting sqref="Q12:Q13">
    <cfRule type="cellIs" dxfId="307" priority="5" operator="equal">
      <formula>"Aceptable"</formula>
    </cfRule>
    <cfRule type="cellIs" dxfId="306" priority="6" operator="equal">
      <formula>"Mejorable"</formula>
    </cfRule>
    <cfRule type="cellIs" dxfId="305" priority="7" operator="equal">
      <formula>"No Aceptable o Aceptable con Control Específico"</formula>
    </cfRule>
    <cfRule type="cellIs" dxfId="304"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8"/>
  <sheetViews>
    <sheetView topLeftCell="D6" zoomScale="85" zoomScaleNormal="85" workbookViewId="0">
      <selection activeCell="F12" sqref="F12"/>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31.5" customHeight="1" x14ac:dyDescent="0.2">
      <c r="A7" s="198" t="s">
        <v>5</v>
      </c>
      <c r="B7" s="199"/>
      <c r="C7" s="202"/>
      <c r="D7" s="234" t="s">
        <v>289</v>
      </c>
      <c r="E7" s="235"/>
      <c r="F7" s="235"/>
      <c r="G7" s="235"/>
      <c r="H7" s="235"/>
      <c r="I7" s="236"/>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288</v>
      </c>
      <c r="E8" s="233"/>
      <c r="F8" s="233"/>
      <c r="G8" s="233"/>
      <c r="H8" s="233"/>
      <c r="I8" s="233"/>
      <c r="J8" s="206" t="s">
        <v>8</v>
      </c>
      <c r="K8" s="206"/>
      <c r="L8" s="206"/>
      <c r="M8" s="206"/>
      <c r="N8" s="208" t="s">
        <v>219</v>
      </c>
      <c r="O8" s="209"/>
      <c r="P8" s="209"/>
      <c r="Q8" s="209"/>
      <c r="R8" s="209"/>
      <c r="S8" s="209"/>
      <c r="T8" s="209"/>
      <c r="U8" s="209"/>
      <c r="V8" s="209"/>
      <c r="W8" s="209"/>
      <c r="X8" s="209"/>
      <c r="Y8" s="209"/>
      <c r="Z8" s="209"/>
      <c r="AA8" s="99"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98"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100" t="s">
        <v>17</v>
      </c>
      <c r="D11" s="100" t="s">
        <v>18</v>
      </c>
      <c r="E11" s="100"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90.5" customHeight="1" x14ac:dyDescent="0.2">
      <c r="A12" s="143" t="s">
        <v>242</v>
      </c>
      <c r="B12" s="25" t="s">
        <v>49</v>
      </c>
      <c r="C12" s="25" t="s">
        <v>112</v>
      </c>
      <c r="D12" s="25" t="s">
        <v>243</v>
      </c>
      <c r="E12" s="25" t="s">
        <v>245</v>
      </c>
      <c r="F12" s="25" t="s">
        <v>246</v>
      </c>
      <c r="G12" s="147" t="s">
        <v>46</v>
      </c>
      <c r="H12" s="25" t="s">
        <v>247</v>
      </c>
      <c r="I12" s="147" t="s">
        <v>46</v>
      </c>
      <c r="J12" s="63">
        <v>2</v>
      </c>
      <c r="K12" s="63">
        <v>6</v>
      </c>
      <c r="L12" s="15">
        <f t="shared" ref="L12" si="0">IF(J12="",K12,J12*K12)</f>
        <v>12</v>
      </c>
      <c r="M12" s="16" t="str">
        <f t="shared" ref="M12" si="1">IF(L12&gt;23,"MUY ALTO",IF(L12&gt;9,"ALTO",IF(L12&gt;5,"MEDIO","BAJO")))</f>
        <v>ALTO</v>
      </c>
      <c r="N12" s="39">
        <v>25</v>
      </c>
      <c r="O12" s="17">
        <f t="shared" ref="O12" si="2">L12*N12</f>
        <v>300</v>
      </c>
      <c r="P12" s="39" t="s">
        <v>100</v>
      </c>
      <c r="Q12" s="18" t="str">
        <f>IF(P12="I","No aceptable",IF(P12="II","No Aceptable o Aceptable con Control Específico",IF(P12="III","Mejorable","Aceptable")))</f>
        <v>No Aceptable o Aceptable con Control Específico</v>
      </c>
      <c r="R12" s="24" t="s">
        <v>248</v>
      </c>
      <c r="S12" s="40">
        <v>200</v>
      </c>
      <c r="T12" s="40">
        <v>50</v>
      </c>
      <c r="U12" s="40">
        <v>10</v>
      </c>
      <c r="V12" s="24"/>
      <c r="W12" s="24">
        <v>8</v>
      </c>
      <c r="X12" s="28" t="s">
        <v>249</v>
      </c>
      <c r="Y12" s="28" t="s">
        <v>49</v>
      </c>
      <c r="Z12" s="40" t="s">
        <v>46</v>
      </c>
      <c r="AA12" s="40" t="s">
        <v>46</v>
      </c>
      <c r="AB12" s="40" t="s">
        <v>46</v>
      </c>
      <c r="AC12" s="29" t="s">
        <v>250</v>
      </c>
      <c r="AD12" s="148" t="s">
        <v>46</v>
      </c>
    </row>
    <row r="13" spans="1:30" s="14" customFormat="1" ht="158.25" customHeight="1" thickBot="1" x14ac:dyDescent="0.25">
      <c r="A13" s="180" t="s">
        <v>84</v>
      </c>
      <c r="B13" s="121" t="s">
        <v>43</v>
      </c>
      <c r="C13" s="139" t="s">
        <v>85</v>
      </c>
      <c r="D13" s="140" t="s">
        <v>124</v>
      </c>
      <c r="E13" s="141" t="s">
        <v>146</v>
      </c>
      <c r="F13" s="126" t="s">
        <v>86</v>
      </c>
      <c r="G13" s="142" t="s">
        <v>46</v>
      </c>
      <c r="H13" s="142" t="s">
        <v>150</v>
      </c>
      <c r="I13" s="142" t="s">
        <v>87</v>
      </c>
      <c r="J13" s="127">
        <v>2</v>
      </c>
      <c r="K13" s="127">
        <v>3</v>
      </c>
      <c r="L13" s="128">
        <f t="shared" ref="L13:L18" si="3">IF(J13="",K13,J13*K13)</f>
        <v>6</v>
      </c>
      <c r="M13" s="129" t="str">
        <f t="shared" ref="M13:M18" si="4">IF(L13&gt;23,"MUY ALTO",IF(L13&gt;9,"ALTO",IF(L13&gt;5,"MEDIO","BAJO")))</f>
        <v>MEDIO</v>
      </c>
      <c r="N13" s="130">
        <v>25</v>
      </c>
      <c r="O13" s="131">
        <f t="shared" ref="O13:O18" si="5">L13*N13</f>
        <v>150</v>
      </c>
      <c r="P13" s="132" t="str">
        <f t="shared" ref="P13:P17" si="6">IF(O13&gt;501,"I",IF(O13&gt;149,"II",IF(O13&gt;39,"III","IV")))</f>
        <v>II</v>
      </c>
      <c r="Q13" s="130" t="str">
        <f t="shared" ref="Q13:Q17" si="7">IF(P13="I","No aceptable",IF(P13="II","No Aceptable o Aceptable con Control Específico",IF(P13="III","Mejorable","Aceptable")))</f>
        <v>No Aceptable o Aceptable con Control Específico</v>
      </c>
      <c r="R13" s="133" t="s">
        <v>68</v>
      </c>
      <c r="S13" s="133">
        <v>40</v>
      </c>
      <c r="T13" s="133">
        <v>7</v>
      </c>
      <c r="U13" s="133">
        <v>10</v>
      </c>
      <c r="V13" s="134">
        <f t="shared" ref="V13:V18" si="8">SUM(S13:U13)</f>
        <v>57</v>
      </c>
      <c r="W13" s="135">
        <v>6</v>
      </c>
      <c r="X13" s="137" t="s">
        <v>88</v>
      </c>
      <c r="Y13" s="137" t="s">
        <v>49</v>
      </c>
      <c r="Z13" s="133" t="s">
        <v>46</v>
      </c>
      <c r="AA13" s="133" t="s">
        <v>46</v>
      </c>
      <c r="AB13" s="133" t="s">
        <v>46</v>
      </c>
      <c r="AC13" s="126" t="s">
        <v>201</v>
      </c>
      <c r="AD13" s="95" t="s">
        <v>46</v>
      </c>
    </row>
    <row r="14" spans="1:30" s="19" customFormat="1" ht="124.5" thickBot="1" x14ac:dyDescent="0.3">
      <c r="A14" s="172"/>
      <c r="B14" s="59" t="s">
        <v>43</v>
      </c>
      <c r="C14" s="71" t="s">
        <v>85</v>
      </c>
      <c r="D14" s="101" t="s">
        <v>125</v>
      </c>
      <c r="E14" s="72" t="s">
        <v>89</v>
      </c>
      <c r="F14" s="70" t="s">
        <v>90</v>
      </c>
      <c r="G14" s="73" t="s">
        <v>46</v>
      </c>
      <c r="H14" s="73" t="s">
        <v>46</v>
      </c>
      <c r="I14" s="73" t="s">
        <v>91</v>
      </c>
      <c r="J14" s="63">
        <v>2</v>
      </c>
      <c r="K14" s="63">
        <v>3</v>
      </c>
      <c r="L14" s="15">
        <f t="shared" si="3"/>
        <v>6</v>
      </c>
      <c r="M14" s="16" t="str">
        <f t="shared" si="4"/>
        <v>MEDIO</v>
      </c>
      <c r="N14" s="18">
        <v>25</v>
      </c>
      <c r="O14" s="17">
        <f t="shared" si="5"/>
        <v>150</v>
      </c>
      <c r="P14" s="64" t="str">
        <f t="shared" si="6"/>
        <v>II</v>
      </c>
      <c r="Q14" s="18" t="str">
        <f t="shared" si="7"/>
        <v>No Aceptable o Aceptable con Control Específico</v>
      </c>
      <c r="R14" s="65" t="s">
        <v>68</v>
      </c>
      <c r="S14" s="65"/>
      <c r="T14" s="65">
        <v>7</v>
      </c>
      <c r="U14" s="65"/>
      <c r="V14" s="66">
        <f t="shared" si="8"/>
        <v>7</v>
      </c>
      <c r="W14" s="46">
        <v>4</v>
      </c>
      <c r="X14" s="69" t="s">
        <v>92</v>
      </c>
      <c r="Y14" s="68" t="s">
        <v>49</v>
      </c>
      <c r="Z14" s="65" t="s">
        <v>46</v>
      </c>
      <c r="AA14" s="65" t="s">
        <v>46</v>
      </c>
      <c r="AB14" s="65" t="s">
        <v>93</v>
      </c>
      <c r="AC14" s="70" t="s">
        <v>201</v>
      </c>
      <c r="AD14" s="84" t="s">
        <v>46</v>
      </c>
    </row>
    <row r="15" spans="1:30" s="19" customFormat="1" ht="145.5" customHeight="1" thickBot="1" x14ac:dyDescent="0.3">
      <c r="A15" s="172"/>
      <c r="B15" s="59" t="s">
        <v>43</v>
      </c>
      <c r="C15" s="60" t="s">
        <v>112</v>
      </c>
      <c r="D15" s="76" t="s">
        <v>113</v>
      </c>
      <c r="E15" s="62" t="s">
        <v>210</v>
      </c>
      <c r="F15" s="62" t="s">
        <v>197</v>
      </c>
      <c r="G15" s="61" t="s">
        <v>45</v>
      </c>
      <c r="H15" s="61" t="s">
        <v>46</v>
      </c>
      <c r="I15" s="61" t="s">
        <v>46</v>
      </c>
      <c r="J15" s="63">
        <v>1</v>
      </c>
      <c r="K15" s="63">
        <v>3</v>
      </c>
      <c r="L15" s="15">
        <f t="shared" si="3"/>
        <v>3</v>
      </c>
      <c r="M15" s="16" t="str">
        <f t="shared" si="4"/>
        <v>BAJO</v>
      </c>
      <c r="N15" s="18">
        <v>25</v>
      </c>
      <c r="O15" s="17">
        <f t="shared" si="5"/>
        <v>75</v>
      </c>
      <c r="P15" s="64" t="str">
        <f t="shared" si="6"/>
        <v>III</v>
      </c>
      <c r="Q15" s="18" t="str">
        <f t="shared" si="7"/>
        <v>Mejorable</v>
      </c>
      <c r="R15" s="65" t="s">
        <v>53</v>
      </c>
      <c r="S15" s="65"/>
      <c r="T15" s="65">
        <v>7</v>
      </c>
      <c r="U15" s="65"/>
      <c r="V15" s="66">
        <f t="shared" si="8"/>
        <v>7</v>
      </c>
      <c r="W15" s="46">
        <v>3</v>
      </c>
      <c r="X15" s="69" t="s">
        <v>48</v>
      </c>
      <c r="Y15" s="68" t="s">
        <v>49</v>
      </c>
      <c r="Z15" s="65" t="s">
        <v>46</v>
      </c>
      <c r="AA15" s="65" t="s">
        <v>46</v>
      </c>
      <c r="AB15" s="65" t="s">
        <v>46</v>
      </c>
      <c r="AC15" s="62" t="s">
        <v>271</v>
      </c>
      <c r="AD15" s="84" t="s">
        <v>46</v>
      </c>
    </row>
    <row r="16" spans="1:30" s="19" customFormat="1" ht="143.25" customHeight="1" thickBot="1" x14ac:dyDescent="0.3">
      <c r="A16" s="172"/>
      <c r="B16" s="59" t="s">
        <v>43</v>
      </c>
      <c r="C16" s="60" t="s">
        <v>112</v>
      </c>
      <c r="D16" s="76" t="s">
        <v>115</v>
      </c>
      <c r="E16" s="70" t="s">
        <v>212</v>
      </c>
      <c r="F16" s="70" t="s">
        <v>67</v>
      </c>
      <c r="G16" s="73" t="s">
        <v>46</v>
      </c>
      <c r="H16" s="73" t="s">
        <v>46</v>
      </c>
      <c r="I16" s="73" t="s">
        <v>96</v>
      </c>
      <c r="J16" s="63">
        <v>2</v>
      </c>
      <c r="K16" s="63">
        <v>1</v>
      </c>
      <c r="L16" s="15">
        <f t="shared" si="3"/>
        <v>2</v>
      </c>
      <c r="M16" s="16" t="str">
        <f t="shared" si="4"/>
        <v>BAJO</v>
      </c>
      <c r="N16" s="18">
        <v>25</v>
      </c>
      <c r="O16" s="17">
        <f t="shared" si="5"/>
        <v>50</v>
      </c>
      <c r="P16" s="64" t="str">
        <f t="shared" si="6"/>
        <v>III</v>
      </c>
      <c r="Q16" s="18" t="str">
        <f t="shared" si="7"/>
        <v>Mejorable</v>
      </c>
      <c r="R16" s="65" t="s">
        <v>68</v>
      </c>
      <c r="S16" s="65"/>
      <c r="T16" s="65">
        <v>7</v>
      </c>
      <c r="U16" s="65"/>
      <c r="V16" s="66">
        <f t="shared" si="8"/>
        <v>7</v>
      </c>
      <c r="W16" s="46">
        <v>1</v>
      </c>
      <c r="X16" s="68" t="s">
        <v>69</v>
      </c>
      <c r="Y16" s="68" t="s">
        <v>49</v>
      </c>
      <c r="Z16" s="65" t="s">
        <v>46</v>
      </c>
      <c r="AA16" s="65" t="s">
        <v>46</v>
      </c>
      <c r="AB16" s="65" t="s">
        <v>46</v>
      </c>
      <c r="AC16" s="70" t="s">
        <v>213</v>
      </c>
      <c r="AD16" s="84" t="s">
        <v>46</v>
      </c>
    </row>
    <row r="17" spans="1:30" ht="119.25" customHeight="1" thickBot="1" x14ac:dyDescent="0.25">
      <c r="A17" s="173"/>
      <c r="B17" s="59" t="s">
        <v>43</v>
      </c>
      <c r="C17" s="60" t="s">
        <v>74</v>
      </c>
      <c r="D17" s="76" t="s">
        <v>154</v>
      </c>
      <c r="E17" s="62" t="s">
        <v>194</v>
      </c>
      <c r="F17" s="62" t="s">
        <v>75</v>
      </c>
      <c r="G17" s="73" t="s">
        <v>46</v>
      </c>
      <c r="H17" s="61" t="s">
        <v>71</v>
      </c>
      <c r="I17" s="61" t="s">
        <v>72</v>
      </c>
      <c r="J17" s="63">
        <v>2</v>
      </c>
      <c r="K17" s="63">
        <v>3</v>
      </c>
      <c r="L17" s="15">
        <f t="shared" si="3"/>
        <v>6</v>
      </c>
      <c r="M17" s="16" t="str">
        <f t="shared" si="4"/>
        <v>MEDIO</v>
      </c>
      <c r="N17" s="18">
        <v>10</v>
      </c>
      <c r="O17" s="17">
        <f t="shared" si="5"/>
        <v>60</v>
      </c>
      <c r="P17" s="64" t="str">
        <f t="shared" si="6"/>
        <v>III</v>
      </c>
      <c r="Q17" s="18" t="str">
        <f t="shared" si="7"/>
        <v>Mejorable</v>
      </c>
      <c r="R17" s="65" t="s">
        <v>68</v>
      </c>
      <c r="S17" s="65"/>
      <c r="T17" s="65">
        <v>7</v>
      </c>
      <c r="U17" s="65"/>
      <c r="V17" s="66">
        <f t="shared" si="8"/>
        <v>7</v>
      </c>
      <c r="W17" s="46">
        <v>6</v>
      </c>
      <c r="X17" s="69" t="s">
        <v>73</v>
      </c>
      <c r="Y17" s="68" t="s">
        <v>49</v>
      </c>
      <c r="Z17" s="65" t="s">
        <v>46</v>
      </c>
      <c r="AA17" s="65" t="s">
        <v>46</v>
      </c>
      <c r="AB17" s="65" t="s">
        <v>46</v>
      </c>
      <c r="AC17" s="62" t="s">
        <v>161</v>
      </c>
      <c r="AD17" s="84" t="s">
        <v>46</v>
      </c>
    </row>
    <row r="18" spans="1:30" ht="367.5" customHeight="1" thickBot="1" x14ac:dyDescent="0.25">
      <c r="A18" s="105" t="s">
        <v>222</v>
      </c>
      <c r="B18" s="49" t="s">
        <v>43</v>
      </c>
      <c r="C18" s="49" t="s">
        <v>58</v>
      </c>
      <c r="D18" s="50" t="s">
        <v>117</v>
      </c>
      <c r="E18" s="51" t="s">
        <v>225</v>
      </c>
      <c r="F18" s="51" t="s">
        <v>59</v>
      </c>
      <c r="G18" s="49" t="s">
        <v>46</v>
      </c>
      <c r="H18" s="49" t="s">
        <v>46</v>
      </c>
      <c r="I18" s="51" t="s">
        <v>223</v>
      </c>
      <c r="J18" s="80">
        <v>4</v>
      </c>
      <c r="K18" s="80">
        <v>3</v>
      </c>
      <c r="L18" s="42">
        <f t="shared" si="3"/>
        <v>12</v>
      </c>
      <c r="M18" s="43" t="str">
        <f t="shared" si="4"/>
        <v>ALTO</v>
      </c>
      <c r="N18" s="52">
        <v>25</v>
      </c>
      <c r="O18" s="44">
        <f t="shared" si="5"/>
        <v>300</v>
      </c>
      <c r="P18" s="52" t="s">
        <v>100</v>
      </c>
      <c r="Q18" s="45" t="str">
        <f>IF(P18="I","No aceptable",IF(P18="II","No Aceptable o Aceptable con Control Específico",IF(P18="III","Mejorable","Aceptable")))</f>
        <v>No Aceptable o Aceptable con Control Específico</v>
      </c>
      <c r="R18" s="81" t="s">
        <v>102</v>
      </c>
      <c r="S18" s="53"/>
      <c r="T18" s="104">
        <v>18</v>
      </c>
      <c r="U18" s="53"/>
      <c r="V18" s="49">
        <f t="shared" si="8"/>
        <v>18</v>
      </c>
      <c r="W18" s="49">
        <v>5</v>
      </c>
      <c r="X18" s="54" t="s">
        <v>60</v>
      </c>
      <c r="Y18" s="82" t="s">
        <v>49</v>
      </c>
      <c r="Z18" s="81" t="s">
        <v>46</v>
      </c>
      <c r="AA18" s="81" t="s">
        <v>46</v>
      </c>
      <c r="AB18" s="81" t="s">
        <v>46</v>
      </c>
      <c r="AC18" s="55" t="s">
        <v>226</v>
      </c>
      <c r="AD18" s="103" t="s">
        <v>46</v>
      </c>
    </row>
  </sheetData>
  <sheetProtection selectLockedCells="1" selectUnlockedCells="1"/>
  <mergeCells count="27">
    <mergeCell ref="R10:Y10"/>
    <mergeCell ref="Z10:AD10"/>
    <mergeCell ref="A8:C8"/>
    <mergeCell ref="D8:I8"/>
    <mergeCell ref="J8:M8"/>
    <mergeCell ref="N8:Z8"/>
    <mergeCell ref="B10:B11"/>
    <mergeCell ref="C10:E10"/>
    <mergeCell ref="F10:F11"/>
    <mergeCell ref="G10:I10"/>
    <mergeCell ref="J10:P10"/>
    <mergeCell ref="A13:A17"/>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s>
  <conditionalFormatting sqref="M19:M83">
    <cfRule type="cellIs" dxfId="303" priority="41" operator="equal">
      <formula>"MUY ALTO"</formula>
    </cfRule>
    <cfRule type="cellIs" dxfId="302" priority="42" operator="equal">
      <formula>"BAJO"</formula>
    </cfRule>
    <cfRule type="cellIs" dxfId="301" priority="43" operator="equal">
      <formula>"MEDIO"</formula>
    </cfRule>
    <cfRule type="cellIs" dxfId="300" priority="44" operator="equal">
      <formula>"ALTO"</formula>
    </cfRule>
  </conditionalFormatting>
  <conditionalFormatting sqref="Q19:Q83">
    <cfRule type="cellIs" dxfId="299" priority="45" operator="equal">
      <formula>"Aceptable"</formula>
    </cfRule>
    <cfRule type="cellIs" dxfId="298" priority="46" operator="equal">
      <formula>"Mejorable"</formula>
    </cfRule>
    <cfRule type="cellIs" dxfId="297" priority="47" operator="equal">
      <formula>"No Aceptable o Aceptable con Control Específico"</formula>
    </cfRule>
    <cfRule type="cellIs" dxfId="296" priority="48" operator="equal">
      <formula>"No aceptable"</formula>
    </cfRule>
  </conditionalFormatting>
  <conditionalFormatting sqref="M13:M15">
    <cfRule type="cellIs" dxfId="295" priority="33" operator="equal">
      <formula>"MUY ALTO"</formula>
    </cfRule>
    <cfRule type="cellIs" dxfId="294" priority="34" operator="equal">
      <formula>"BAJO"</formula>
    </cfRule>
    <cfRule type="cellIs" dxfId="293" priority="35" operator="equal">
      <formula>"MEDIO"</formula>
    </cfRule>
    <cfRule type="cellIs" dxfId="292" priority="36" operator="equal">
      <formula>"ALTO"</formula>
    </cfRule>
  </conditionalFormatting>
  <conditionalFormatting sqref="Q13:Q15">
    <cfRule type="cellIs" dxfId="291" priority="37" operator="equal">
      <formula>"Aceptable"</formula>
    </cfRule>
    <cfRule type="cellIs" dxfId="290" priority="38" operator="equal">
      <formula>"Mejorable"</formula>
    </cfRule>
    <cfRule type="cellIs" dxfId="289" priority="39" operator="equal">
      <formula>"No Aceptable o Aceptable con Control Específico"</formula>
    </cfRule>
    <cfRule type="cellIs" dxfId="288" priority="40" operator="equal">
      <formula>"No aceptable"</formula>
    </cfRule>
  </conditionalFormatting>
  <conditionalFormatting sqref="M16:M17">
    <cfRule type="cellIs" dxfId="287" priority="25" operator="equal">
      <formula>"MUY ALTO"</formula>
    </cfRule>
    <cfRule type="cellIs" dxfId="286" priority="26" operator="equal">
      <formula>"BAJO"</formula>
    </cfRule>
    <cfRule type="cellIs" dxfId="285" priority="27" operator="equal">
      <formula>"MEDIO"</formula>
    </cfRule>
    <cfRule type="cellIs" dxfId="284" priority="28" operator="equal">
      <formula>"ALTO"</formula>
    </cfRule>
  </conditionalFormatting>
  <conditionalFormatting sqref="Q16:Q17">
    <cfRule type="cellIs" dxfId="283" priority="29" operator="equal">
      <formula>"Aceptable"</formula>
    </cfRule>
    <cfRule type="cellIs" dxfId="282" priority="30" operator="equal">
      <formula>"Mejorable"</formula>
    </cfRule>
    <cfRule type="cellIs" dxfId="281" priority="31" operator="equal">
      <formula>"No Aceptable o Aceptable con Control Específico"</formula>
    </cfRule>
    <cfRule type="cellIs" dxfId="280" priority="32" operator="equal">
      <formula>"No aceptable"</formula>
    </cfRule>
  </conditionalFormatting>
  <conditionalFormatting sqref="M18">
    <cfRule type="cellIs" dxfId="279" priority="17" operator="equal">
      <formula>"MUY ALTO"</formula>
    </cfRule>
    <cfRule type="cellIs" dxfId="278" priority="18" operator="equal">
      <formula>"BAJO"</formula>
    </cfRule>
    <cfRule type="cellIs" dxfId="277" priority="19" operator="equal">
      <formula>"MEDIO"</formula>
    </cfRule>
    <cfRule type="cellIs" dxfId="276" priority="20" operator="equal">
      <formula>"ALTO"</formula>
    </cfRule>
  </conditionalFormatting>
  <conditionalFormatting sqref="Q18">
    <cfRule type="cellIs" dxfId="275" priority="21" operator="equal">
      <formula>"Aceptable"</formula>
    </cfRule>
    <cfRule type="cellIs" dxfId="274" priority="22" operator="equal">
      <formula>"Mejorable"</formula>
    </cfRule>
    <cfRule type="cellIs" dxfId="273" priority="23" operator="equal">
      <formula>"No Aceptable o Aceptable con Control Específico"</formula>
    </cfRule>
    <cfRule type="cellIs" dxfId="272" priority="24" operator="equal">
      <formula>"No aceptable"</formula>
    </cfRule>
  </conditionalFormatting>
  <conditionalFormatting sqref="M12">
    <cfRule type="cellIs" dxfId="271" priority="1" operator="equal">
      <formula>"MUY ALTO"</formula>
    </cfRule>
    <cfRule type="cellIs" dxfId="270" priority="2" operator="equal">
      <formula>"BAJO"</formula>
    </cfRule>
    <cfRule type="cellIs" dxfId="269" priority="3" operator="equal">
      <formula>"MEDIO"</formula>
    </cfRule>
    <cfRule type="cellIs" dxfId="268" priority="4" operator="equal">
      <formula>"ALTO"</formula>
    </cfRule>
  </conditionalFormatting>
  <conditionalFormatting sqref="Q12">
    <cfRule type="cellIs" dxfId="267" priority="5" operator="equal">
      <formula>"Aceptable"</formula>
    </cfRule>
    <cfRule type="cellIs" dxfId="266" priority="6" operator="equal">
      <formula>"Mejorable"</formula>
    </cfRule>
    <cfRule type="cellIs" dxfId="265" priority="7" operator="equal">
      <formula>"No Aceptable o Aceptable con Control Específico"</formula>
    </cfRule>
    <cfRule type="cellIs" dxfId="264"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8"/>
  <sheetViews>
    <sheetView topLeftCell="D5" zoomScale="85" zoomScaleNormal="85" workbookViewId="0">
      <selection activeCell="E12" sqref="E12"/>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36.75" customHeight="1" x14ac:dyDescent="0.2">
      <c r="A7" s="198" t="s">
        <v>5</v>
      </c>
      <c r="B7" s="199"/>
      <c r="C7" s="202"/>
      <c r="D7" s="191" t="s">
        <v>291</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290</v>
      </c>
      <c r="E8" s="233"/>
      <c r="F8" s="233"/>
      <c r="G8" s="233"/>
      <c r="H8" s="233"/>
      <c r="I8" s="233"/>
      <c r="J8" s="206" t="s">
        <v>8</v>
      </c>
      <c r="K8" s="206"/>
      <c r="L8" s="206"/>
      <c r="M8" s="206"/>
      <c r="N8" s="208">
        <v>42767</v>
      </c>
      <c r="O8" s="209"/>
      <c r="P8" s="209"/>
      <c r="Q8" s="209"/>
      <c r="R8" s="209"/>
      <c r="S8" s="209"/>
      <c r="T8" s="209"/>
      <c r="U8" s="209"/>
      <c r="V8" s="209"/>
      <c r="W8" s="209"/>
      <c r="X8" s="209"/>
      <c r="Y8" s="209"/>
      <c r="Z8" s="209"/>
      <c r="AA8" s="57"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56"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58" t="s">
        <v>17</v>
      </c>
      <c r="D11" s="58" t="s">
        <v>18</v>
      </c>
      <c r="E11" s="58"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90.5" customHeight="1" x14ac:dyDescent="0.2">
      <c r="A12" s="143" t="s">
        <v>242</v>
      </c>
      <c r="B12" s="25" t="s">
        <v>49</v>
      </c>
      <c r="C12" s="25" t="s">
        <v>112</v>
      </c>
      <c r="D12" s="25" t="s">
        <v>243</v>
      </c>
      <c r="E12" s="25" t="s">
        <v>251</v>
      </c>
      <c r="F12" s="25" t="s">
        <v>246</v>
      </c>
      <c r="G12" s="147" t="s">
        <v>46</v>
      </c>
      <c r="H12" s="25" t="s">
        <v>247</v>
      </c>
      <c r="I12" s="147" t="s">
        <v>46</v>
      </c>
      <c r="J12" s="63">
        <v>2</v>
      </c>
      <c r="K12" s="63">
        <v>6</v>
      </c>
      <c r="L12" s="15">
        <f t="shared" ref="L12" si="0">IF(J12="",K12,J12*K12)</f>
        <v>12</v>
      </c>
      <c r="M12" s="16" t="str">
        <f t="shared" ref="M12" si="1">IF(L12&gt;23,"MUY ALTO",IF(L12&gt;9,"ALTO",IF(L12&gt;5,"MEDIO","BAJO")))</f>
        <v>ALTO</v>
      </c>
      <c r="N12" s="39">
        <v>25</v>
      </c>
      <c r="O12" s="17">
        <f t="shared" ref="O12" si="2">L12*N12</f>
        <v>300</v>
      </c>
      <c r="P12" s="39" t="s">
        <v>100</v>
      </c>
      <c r="Q12" s="18" t="str">
        <f>IF(P12="I","No aceptable",IF(P12="II","No Aceptable o Aceptable con Control Específico",IF(P12="III","Mejorable","Aceptable")))</f>
        <v>No Aceptable o Aceptable con Control Específico</v>
      </c>
      <c r="R12" s="24" t="s">
        <v>248</v>
      </c>
      <c r="S12" s="40">
        <v>200</v>
      </c>
      <c r="T12" s="40">
        <v>50</v>
      </c>
      <c r="U12" s="40">
        <v>10</v>
      </c>
      <c r="V12" s="24"/>
      <c r="W12" s="24">
        <v>8</v>
      </c>
      <c r="X12" s="28" t="s">
        <v>249</v>
      </c>
      <c r="Y12" s="28" t="s">
        <v>49</v>
      </c>
      <c r="Z12" s="40" t="s">
        <v>46</v>
      </c>
      <c r="AA12" s="40" t="s">
        <v>46</v>
      </c>
      <c r="AB12" s="40" t="s">
        <v>46</v>
      </c>
      <c r="AC12" s="29" t="s">
        <v>258</v>
      </c>
      <c r="AD12" s="148" t="s">
        <v>46</v>
      </c>
    </row>
    <row r="13" spans="1:30" s="14" customFormat="1" ht="158.25" customHeight="1" thickBot="1" x14ac:dyDescent="0.25">
      <c r="A13" s="171" t="s">
        <v>84</v>
      </c>
      <c r="B13" s="121" t="s">
        <v>43</v>
      </c>
      <c r="C13" s="139" t="s">
        <v>85</v>
      </c>
      <c r="D13" s="141" t="s">
        <v>124</v>
      </c>
      <c r="E13" s="141" t="s">
        <v>146</v>
      </c>
      <c r="F13" s="126" t="s">
        <v>86</v>
      </c>
      <c r="G13" s="142" t="s">
        <v>46</v>
      </c>
      <c r="H13" s="142" t="s">
        <v>150</v>
      </c>
      <c r="I13" s="142" t="s">
        <v>87</v>
      </c>
      <c r="J13" s="127">
        <v>2</v>
      </c>
      <c r="K13" s="127">
        <v>3</v>
      </c>
      <c r="L13" s="128">
        <f t="shared" ref="L13:L18" si="3">IF(J13="",K13,J13*K13)</f>
        <v>6</v>
      </c>
      <c r="M13" s="129" t="str">
        <f t="shared" ref="M13:M18" si="4">IF(L13&gt;23,"MUY ALTO",IF(L13&gt;9,"ALTO",IF(L13&gt;5,"MEDIO","BAJO")))</f>
        <v>MEDIO</v>
      </c>
      <c r="N13" s="130">
        <v>25</v>
      </c>
      <c r="O13" s="131">
        <f t="shared" ref="O13:O18" si="5">L13*N13</f>
        <v>150</v>
      </c>
      <c r="P13" s="132" t="str">
        <f t="shared" ref="P13:P17" si="6">IF(O13&gt;501,"I",IF(O13&gt;149,"II",IF(O13&gt;39,"III","IV")))</f>
        <v>II</v>
      </c>
      <c r="Q13" s="130" t="str">
        <f t="shared" ref="Q13:Q17" si="7">IF(P13="I","No aceptable",IF(P13="II","No Aceptable o Aceptable con Control Específico",IF(P13="III","Mejorable","Aceptable")))</f>
        <v>No Aceptable o Aceptable con Control Específico</v>
      </c>
      <c r="R13" s="133" t="s">
        <v>68</v>
      </c>
      <c r="S13" s="133">
        <v>40</v>
      </c>
      <c r="T13" s="133">
        <v>7</v>
      </c>
      <c r="U13" s="133"/>
      <c r="V13" s="134">
        <f t="shared" ref="V13:V18" si="8">SUM(S13:U13)</f>
        <v>47</v>
      </c>
      <c r="W13" s="135">
        <v>6</v>
      </c>
      <c r="X13" s="137" t="s">
        <v>88</v>
      </c>
      <c r="Y13" s="137" t="s">
        <v>49</v>
      </c>
      <c r="Z13" s="133" t="s">
        <v>46</v>
      </c>
      <c r="AA13" s="133" t="s">
        <v>46</v>
      </c>
      <c r="AB13" s="133" t="s">
        <v>46</v>
      </c>
      <c r="AC13" s="126" t="s">
        <v>201</v>
      </c>
      <c r="AD13" s="95" t="s">
        <v>46</v>
      </c>
    </row>
    <row r="14" spans="1:30" s="19" customFormat="1" ht="124.5" thickBot="1" x14ac:dyDescent="0.3">
      <c r="A14" s="172"/>
      <c r="B14" s="59" t="s">
        <v>43</v>
      </c>
      <c r="C14" s="71" t="s">
        <v>85</v>
      </c>
      <c r="D14" s="72" t="s">
        <v>125</v>
      </c>
      <c r="E14" s="72" t="s">
        <v>89</v>
      </c>
      <c r="F14" s="70" t="s">
        <v>90</v>
      </c>
      <c r="G14" s="73" t="s">
        <v>46</v>
      </c>
      <c r="H14" s="73" t="s">
        <v>46</v>
      </c>
      <c r="I14" s="73" t="s">
        <v>91</v>
      </c>
      <c r="J14" s="63">
        <v>2</v>
      </c>
      <c r="K14" s="63">
        <v>3</v>
      </c>
      <c r="L14" s="15">
        <f t="shared" si="3"/>
        <v>6</v>
      </c>
      <c r="M14" s="16" t="str">
        <f t="shared" si="4"/>
        <v>MEDIO</v>
      </c>
      <c r="N14" s="18">
        <v>25</v>
      </c>
      <c r="O14" s="17">
        <f t="shared" si="5"/>
        <v>150</v>
      </c>
      <c r="P14" s="64" t="str">
        <f t="shared" si="6"/>
        <v>II</v>
      </c>
      <c r="Q14" s="18" t="str">
        <f t="shared" si="7"/>
        <v>No Aceptable o Aceptable con Control Específico</v>
      </c>
      <c r="R14" s="65" t="s">
        <v>68</v>
      </c>
      <c r="S14" s="65"/>
      <c r="T14" s="65">
        <v>7</v>
      </c>
      <c r="U14" s="65"/>
      <c r="V14" s="66">
        <f t="shared" si="8"/>
        <v>7</v>
      </c>
      <c r="W14" s="46">
        <v>4</v>
      </c>
      <c r="X14" s="69" t="s">
        <v>92</v>
      </c>
      <c r="Y14" s="68" t="s">
        <v>49</v>
      </c>
      <c r="Z14" s="65" t="s">
        <v>46</v>
      </c>
      <c r="AA14" s="65" t="s">
        <v>46</v>
      </c>
      <c r="AB14" s="65" t="s">
        <v>93</v>
      </c>
      <c r="AC14" s="70" t="s">
        <v>94</v>
      </c>
      <c r="AD14" s="84" t="s">
        <v>46</v>
      </c>
    </row>
    <row r="15" spans="1:30" s="19" customFormat="1" ht="143.25" customHeight="1" thickBot="1" x14ac:dyDescent="0.3">
      <c r="A15" s="172"/>
      <c r="B15" s="59" t="s">
        <v>43</v>
      </c>
      <c r="C15" s="60" t="s">
        <v>112</v>
      </c>
      <c r="D15" s="76" t="s">
        <v>115</v>
      </c>
      <c r="E15" s="70" t="s">
        <v>212</v>
      </c>
      <c r="F15" s="70" t="s">
        <v>67</v>
      </c>
      <c r="G15" s="73" t="s">
        <v>46</v>
      </c>
      <c r="H15" s="73" t="s">
        <v>46</v>
      </c>
      <c r="I15" s="73" t="s">
        <v>96</v>
      </c>
      <c r="J15" s="63">
        <v>2</v>
      </c>
      <c r="K15" s="63">
        <v>1</v>
      </c>
      <c r="L15" s="15">
        <f t="shared" si="3"/>
        <v>2</v>
      </c>
      <c r="M15" s="16" t="str">
        <f t="shared" si="4"/>
        <v>BAJO</v>
      </c>
      <c r="N15" s="18">
        <v>25</v>
      </c>
      <c r="O15" s="17">
        <f t="shared" si="5"/>
        <v>50</v>
      </c>
      <c r="P15" s="64" t="str">
        <f t="shared" si="6"/>
        <v>III</v>
      </c>
      <c r="Q15" s="18" t="str">
        <f t="shared" si="7"/>
        <v>Mejorable</v>
      </c>
      <c r="R15" s="65" t="s">
        <v>68</v>
      </c>
      <c r="S15" s="65"/>
      <c r="T15" s="65">
        <v>7</v>
      </c>
      <c r="U15" s="65"/>
      <c r="V15" s="66">
        <f t="shared" si="8"/>
        <v>7</v>
      </c>
      <c r="W15" s="46">
        <v>1</v>
      </c>
      <c r="X15" s="68" t="s">
        <v>69</v>
      </c>
      <c r="Y15" s="68" t="s">
        <v>49</v>
      </c>
      <c r="Z15" s="65" t="s">
        <v>46</v>
      </c>
      <c r="AA15" s="65" t="s">
        <v>46</v>
      </c>
      <c r="AB15" s="65" t="s">
        <v>46</v>
      </c>
      <c r="AC15" s="70" t="s">
        <v>213</v>
      </c>
      <c r="AD15" s="84" t="s">
        <v>46</v>
      </c>
    </row>
    <row r="16" spans="1:30" s="19" customFormat="1" ht="135.75" thickBot="1" x14ac:dyDescent="0.3">
      <c r="A16" s="172"/>
      <c r="B16" s="59" t="s">
        <v>43</v>
      </c>
      <c r="C16" s="60" t="s">
        <v>112</v>
      </c>
      <c r="D16" s="76" t="s">
        <v>113</v>
      </c>
      <c r="E16" s="62" t="s">
        <v>210</v>
      </c>
      <c r="F16" s="62" t="s">
        <v>197</v>
      </c>
      <c r="G16" s="61" t="s">
        <v>45</v>
      </c>
      <c r="H16" s="61" t="s">
        <v>46</v>
      </c>
      <c r="I16" s="61" t="s">
        <v>46</v>
      </c>
      <c r="J16" s="63">
        <v>1</v>
      </c>
      <c r="K16" s="63">
        <v>3</v>
      </c>
      <c r="L16" s="15">
        <f t="shared" si="3"/>
        <v>3</v>
      </c>
      <c r="M16" s="16" t="str">
        <f t="shared" si="4"/>
        <v>BAJO</v>
      </c>
      <c r="N16" s="18">
        <v>25</v>
      </c>
      <c r="O16" s="17">
        <f t="shared" si="5"/>
        <v>75</v>
      </c>
      <c r="P16" s="64" t="str">
        <f t="shared" si="6"/>
        <v>III</v>
      </c>
      <c r="Q16" s="18" t="str">
        <f t="shared" si="7"/>
        <v>Mejorable</v>
      </c>
      <c r="R16" s="65" t="s">
        <v>53</v>
      </c>
      <c r="S16" s="65"/>
      <c r="T16" s="65">
        <v>7</v>
      </c>
      <c r="U16" s="65"/>
      <c r="V16" s="66">
        <f t="shared" si="8"/>
        <v>7</v>
      </c>
      <c r="W16" s="46">
        <v>3</v>
      </c>
      <c r="X16" s="69" t="s">
        <v>48</v>
      </c>
      <c r="Y16" s="68" t="s">
        <v>49</v>
      </c>
      <c r="Z16" s="65" t="s">
        <v>46</v>
      </c>
      <c r="AA16" s="65" t="s">
        <v>46</v>
      </c>
      <c r="AB16" s="65" t="s">
        <v>46</v>
      </c>
      <c r="AC16" s="62" t="s">
        <v>271</v>
      </c>
      <c r="AD16" s="84" t="s">
        <v>46</v>
      </c>
    </row>
    <row r="17" spans="1:30" s="14" customFormat="1" ht="198.75" customHeight="1" thickBot="1" x14ac:dyDescent="0.25">
      <c r="A17" s="173"/>
      <c r="B17" s="59" t="s">
        <v>43</v>
      </c>
      <c r="C17" s="60" t="s">
        <v>74</v>
      </c>
      <c r="D17" s="76" t="s">
        <v>154</v>
      </c>
      <c r="E17" s="62" t="s">
        <v>194</v>
      </c>
      <c r="F17" s="62" t="s">
        <v>75</v>
      </c>
      <c r="G17" s="73" t="s">
        <v>46</v>
      </c>
      <c r="H17" s="61" t="s">
        <v>71</v>
      </c>
      <c r="I17" s="61" t="s">
        <v>72</v>
      </c>
      <c r="J17" s="63">
        <v>2</v>
      </c>
      <c r="K17" s="63">
        <v>3</v>
      </c>
      <c r="L17" s="15">
        <f t="shared" si="3"/>
        <v>6</v>
      </c>
      <c r="M17" s="16" t="str">
        <f t="shared" si="4"/>
        <v>MEDIO</v>
      </c>
      <c r="N17" s="18">
        <v>10</v>
      </c>
      <c r="O17" s="17">
        <f t="shared" si="5"/>
        <v>60</v>
      </c>
      <c r="P17" s="64" t="str">
        <f t="shared" si="6"/>
        <v>III</v>
      </c>
      <c r="Q17" s="18" t="str">
        <f t="shared" si="7"/>
        <v>Mejorable</v>
      </c>
      <c r="R17" s="65" t="s">
        <v>68</v>
      </c>
      <c r="S17" s="65"/>
      <c r="T17" s="65">
        <v>7</v>
      </c>
      <c r="U17" s="65"/>
      <c r="V17" s="66">
        <f t="shared" si="8"/>
        <v>7</v>
      </c>
      <c r="W17" s="46">
        <v>6</v>
      </c>
      <c r="X17" s="69" t="s">
        <v>73</v>
      </c>
      <c r="Y17" s="68" t="s">
        <v>49</v>
      </c>
      <c r="Z17" s="65" t="s">
        <v>46</v>
      </c>
      <c r="AA17" s="65" t="s">
        <v>46</v>
      </c>
      <c r="AB17" s="65" t="s">
        <v>46</v>
      </c>
      <c r="AC17" s="62" t="s">
        <v>161</v>
      </c>
      <c r="AD17" s="84" t="s">
        <v>46</v>
      </c>
    </row>
    <row r="18" spans="1:30" ht="372.75" thickBot="1" x14ac:dyDescent="0.25">
      <c r="A18" s="105" t="s">
        <v>222</v>
      </c>
      <c r="B18" s="49" t="s">
        <v>43</v>
      </c>
      <c r="C18" s="49" t="s">
        <v>58</v>
      </c>
      <c r="D18" s="50" t="s">
        <v>117</v>
      </c>
      <c r="E18" s="51" t="s">
        <v>225</v>
      </c>
      <c r="F18" s="51" t="s">
        <v>59</v>
      </c>
      <c r="G18" s="49" t="s">
        <v>46</v>
      </c>
      <c r="H18" s="49" t="s">
        <v>46</v>
      </c>
      <c r="I18" s="51" t="s">
        <v>223</v>
      </c>
      <c r="J18" s="80">
        <v>4</v>
      </c>
      <c r="K18" s="80">
        <v>3</v>
      </c>
      <c r="L18" s="42">
        <f t="shared" si="3"/>
        <v>12</v>
      </c>
      <c r="M18" s="43" t="str">
        <f t="shared" si="4"/>
        <v>ALTO</v>
      </c>
      <c r="N18" s="52">
        <v>25</v>
      </c>
      <c r="O18" s="44">
        <f t="shared" si="5"/>
        <v>300</v>
      </c>
      <c r="P18" s="52" t="s">
        <v>100</v>
      </c>
      <c r="Q18" s="45" t="str">
        <f>IF(P18="I","No aceptable",IF(P18="II","No Aceptable o Aceptable con Control Específico",IF(P18="III","Mejorable","Aceptable")))</f>
        <v>No Aceptable o Aceptable con Control Específico</v>
      </c>
      <c r="R18" s="81" t="s">
        <v>102</v>
      </c>
      <c r="S18" s="53"/>
      <c r="T18" s="104">
        <v>18</v>
      </c>
      <c r="U18" s="53"/>
      <c r="V18" s="49">
        <f t="shared" si="8"/>
        <v>18</v>
      </c>
      <c r="W18" s="49">
        <v>5</v>
      </c>
      <c r="X18" s="54" t="s">
        <v>60</v>
      </c>
      <c r="Y18" s="82" t="s">
        <v>49</v>
      </c>
      <c r="Z18" s="81" t="s">
        <v>46</v>
      </c>
      <c r="AA18" s="81" t="s">
        <v>46</v>
      </c>
      <c r="AB18" s="81" t="s">
        <v>46</v>
      </c>
      <c r="AC18" s="55" t="s">
        <v>226</v>
      </c>
      <c r="AD18" s="103" t="s">
        <v>46</v>
      </c>
    </row>
  </sheetData>
  <sheetProtection selectLockedCells="1" selectUnlockedCells="1"/>
  <mergeCells count="27">
    <mergeCell ref="A13:A17"/>
    <mergeCell ref="AB8:AD8"/>
    <mergeCell ref="A10:A11"/>
    <mergeCell ref="B10:B11"/>
    <mergeCell ref="C10:E10"/>
    <mergeCell ref="F10:F11"/>
    <mergeCell ref="G10:I10"/>
    <mergeCell ref="J10:P10"/>
    <mergeCell ref="R10:Y10"/>
    <mergeCell ref="Z10:AD10"/>
    <mergeCell ref="A8:C8"/>
    <mergeCell ref="D8:I8"/>
    <mergeCell ref="J8:M8"/>
    <mergeCell ref="N8:Z8"/>
    <mergeCell ref="A1:H4"/>
    <mergeCell ref="I1:AD1"/>
    <mergeCell ref="I2:AD4"/>
    <mergeCell ref="F5:AC5"/>
    <mergeCell ref="A6:C6"/>
    <mergeCell ref="D6:I6"/>
    <mergeCell ref="J6:M6"/>
    <mergeCell ref="N6:Z6"/>
    <mergeCell ref="AA6:AD7"/>
    <mergeCell ref="A7:C7"/>
    <mergeCell ref="D7:I7"/>
    <mergeCell ref="J7:M7"/>
    <mergeCell ref="N7:Z7"/>
  </mergeCells>
  <conditionalFormatting sqref="M19:M84 M13:M14 M16">
    <cfRule type="cellIs" dxfId="263" priority="129" operator="equal">
      <formula>"MUY ALTO"</formula>
    </cfRule>
    <cfRule type="cellIs" dxfId="262" priority="130" operator="equal">
      <formula>"BAJO"</formula>
    </cfRule>
    <cfRule type="cellIs" dxfId="261" priority="131" operator="equal">
      <formula>"MEDIO"</formula>
    </cfRule>
    <cfRule type="cellIs" dxfId="260" priority="132" operator="equal">
      <formula>"ALTO"</formula>
    </cfRule>
  </conditionalFormatting>
  <conditionalFormatting sqref="Q19:Q84 Q13:Q14 Q16">
    <cfRule type="cellIs" dxfId="259" priority="133" operator="equal">
      <formula>"Aceptable"</formula>
    </cfRule>
    <cfRule type="cellIs" dxfId="258" priority="134" operator="equal">
      <formula>"Mejorable"</formula>
    </cfRule>
    <cfRule type="cellIs" dxfId="257" priority="135" operator="equal">
      <formula>"No Aceptable o Aceptable con Control Específico"</formula>
    </cfRule>
    <cfRule type="cellIs" dxfId="256" priority="136" operator="equal">
      <formula>"No aceptable"</formula>
    </cfRule>
  </conditionalFormatting>
  <conditionalFormatting sqref="M12">
    <cfRule type="cellIs" dxfId="255" priority="25" operator="equal">
      <formula>"MUY ALTO"</formula>
    </cfRule>
    <cfRule type="cellIs" dxfId="254" priority="26" operator="equal">
      <formula>"BAJO"</formula>
    </cfRule>
    <cfRule type="cellIs" dxfId="253" priority="27" operator="equal">
      <formula>"MEDIO"</formula>
    </cfRule>
    <cfRule type="cellIs" dxfId="252" priority="28" operator="equal">
      <formula>"ALTO"</formula>
    </cfRule>
  </conditionalFormatting>
  <conditionalFormatting sqref="Q12">
    <cfRule type="cellIs" dxfId="251" priority="29" operator="equal">
      <formula>"Aceptable"</formula>
    </cfRule>
    <cfRule type="cellIs" dxfId="250" priority="30" operator="equal">
      <formula>"Mejorable"</formula>
    </cfRule>
    <cfRule type="cellIs" dxfId="249" priority="31" operator="equal">
      <formula>"No Aceptable o Aceptable con Control Específico"</formula>
    </cfRule>
    <cfRule type="cellIs" dxfId="248" priority="32" operator="equal">
      <formula>"No aceptable"</formula>
    </cfRule>
  </conditionalFormatting>
  <conditionalFormatting sqref="M15">
    <cfRule type="cellIs" dxfId="247" priority="17" operator="equal">
      <formula>"MUY ALTO"</formula>
    </cfRule>
    <cfRule type="cellIs" dxfId="246" priority="18" operator="equal">
      <formula>"BAJO"</formula>
    </cfRule>
    <cfRule type="cellIs" dxfId="245" priority="19" operator="equal">
      <formula>"MEDIO"</formula>
    </cfRule>
    <cfRule type="cellIs" dxfId="244" priority="20" operator="equal">
      <formula>"ALTO"</formula>
    </cfRule>
  </conditionalFormatting>
  <conditionalFormatting sqref="Q15">
    <cfRule type="cellIs" dxfId="243" priority="21" operator="equal">
      <formula>"Aceptable"</formula>
    </cfRule>
    <cfRule type="cellIs" dxfId="242" priority="22" operator="equal">
      <formula>"Mejorable"</formula>
    </cfRule>
    <cfRule type="cellIs" dxfId="241" priority="23" operator="equal">
      <formula>"No Aceptable o Aceptable con Control Específico"</formula>
    </cfRule>
    <cfRule type="cellIs" dxfId="240" priority="24" operator="equal">
      <formula>"No aceptable"</formula>
    </cfRule>
  </conditionalFormatting>
  <conditionalFormatting sqref="M17">
    <cfRule type="cellIs" dxfId="239" priority="9" operator="equal">
      <formula>"MUY ALTO"</formula>
    </cfRule>
    <cfRule type="cellIs" dxfId="238" priority="10" operator="equal">
      <formula>"BAJO"</formula>
    </cfRule>
    <cfRule type="cellIs" dxfId="237" priority="11" operator="equal">
      <formula>"MEDIO"</formula>
    </cfRule>
    <cfRule type="cellIs" dxfId="236" priority="12" operator="equal">
      <formula>"ALTO"</formula>
    </cfRule>
  </conditionalFormatting>
  <conditionalFormatting sqref="Q17">
    <cfRule type="cellIs" dxfId="235" priority="13" operator="equal">
      <formula>"Aceptable"</formula>
    </cfRule>
    <cfRule type="cellIs" dxfId="234" priority="14" operator="equal">
      <formula>"Mejorable"</formula>
    </cfRule>
    <cfRule type="cellIs" dxfId="233" priority="15" operator="equal">
      <formula>"No Aceptable o Aceptable con Control Específico"</formula>
    </cfRule>
    <cfRule type="cellIs" dxfId="232" priority="16" operator="equal">
      <formula>"No aceptable"</formula>
    </cfRule>
  </conditionalFormatting>
  <conditionalFormatting sqref="M18">
    <cfRule type="cellIs" dxfId="231" priority="1" operator="equal">
      <formula>"MUY ALTO"</formula>
    </cfRule>
    <cfRule type="cellIs" dxfId="230" priority="2" operator="equal">
      <formula>"BAJO"</formula>
    </cfRule>
    <cfRule type="cellIs" dxfId="229" priority="3" operator="equal">
      <formula>"MEDIO"</formula>
    </cfRule>
    <cfRule type="cellIs" dxfId="228" priority="4" operator="equal">
      <formula>"ALTO"</formula>
    </cfRule>
  </conditionalFormatting>
  <conditionalFormatting sqref="Q18">
    <cfRule type="cellIs" dxfId="227" priority="5" operator="equal">
      <formula>"Aceptable"</formula>
    </cfRule>
    <cfRule type="cellIs" dxfId="226" priority="6" operator="equal">
      <formula>"Mejorable"</formula>
    </cfRule>
    <cfRule type="cellIs" dxfId="225" priority="7" operator="equal">
      <formula>"No Aceptable o Aceptable con Control Específico"</formula>
    </cfRule>
    <cfRule type="cellIs" dxfId="224"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D19"/>
  <sheetViews>
    <sheetView topLeftCell="D2" zoomScale="85" zoomScaleNormal="85" workbookViewId="0">
      <selection activeCell="N8" sqref="N8:Z8"/>
    </sheetView>
  </sheetViews>
  <sheetFormatPr baseColWidth="10" defaultRowHeight="15" x14ac:dyDescent="0.2"/>
  <cols>
    <col min="1" max="1" width="9.140625" style="20" customWidth="1"/>
    <col min="2" max="2" width="5.5703125" style="20" customWidth="1"/>
    <col min="3" max="3" width="18.7109375" style="1" customWidth="1"/>
    <col min="4" max="5" width="30.7109375" style="1" customWidth="1"/>
    <col min="6" max="6" width="17.28515625" style="1" customWidth="1"/>
    <col min="7" max="9" width="15.7109375" style="1" customWidth="1"/>
    <col min="10" max="12" width="4.28515625" style="21" customWidth="1"/>
    <col min="13" max="13" width="7.7109375" style="21" customWidth="1"/>
    <col min="14" max="14" width="4.28515625" style="21" customWidth="1"/>
    <col min="15" max="15" width="7.7109375" style="21" customWidth="1"/>
    <col min="16" max="16" width="4.28515625" style="21" customWidth="1"/>
    <col min="17" max="17" width="13.85546875" style="21" customWidth="1"/>
    <col min="18" max="18" width="16.7109375" style="1" customWidth="1"/>
    <col min="19" max="21" width="4.7109375" style="1" customWidth="1"/>
    <col min="22" max="23" width="4.42578125" style="1" customWidth="1"/>
    <col min="24" max="24" width="17" style="21" customWidth="1"/>
    <col min="25" max="25" width="7.28515625" style="21" customWidth="1"/>
    <col min="26" max="28" width="20.7109375" style="1" customWidth="1"/>
    <col min="29" max="29" width="43.140625" style="1" customWidth="1"/>
    <col min="30" max="30" width="20.7109375" style="1" customWidth="1"/>
    <col min="31" max="16384" width="11.42578125" style="1"/>
  </cols>
  <sheetData>
    <row r="1" spans="1:30" ht="15" customHeight="1" x14ac:dyDescent="0.2">
      <c r="A1" s="174"/>
      <c r="B1" s="175"/>
      <c r="C1" s="175"/>
      <c r="D1" s="175"/>
      <c r="E1" s="175"/>
      <c r="F1" s="175"/>
      <c r="G1" s="175"/>
      <c r="H1" s="175"/>
      <c r="I1" s="181"/>
      <c r="J1" s="181"/>
      <c r="K1" s="181"/>
      <c r="L1" s="181"/>
      <c r="M1" s="181"/>
      <c r="N1" s="181"/>
      <c r="O1" s="181"/>
      <c r="P1" s="181"/>
      <c r="Q1" s="181"/>
      <c r="R1" s="181"/>
      <c r="S1" s="181"/>
      <c r="T1" s="181"/>
      <c r="U1" s="181"/>
      <c r="V1" s="181"/>
      <c r="W1" s="181"/>
      <c r="X1" s="181"/>
      <c r="Y1" s="181"/>
      <c r="Z1" s="181"/>
      <c r="AA1" s="181"/>
      <c r="AB1" s="181"/>
      <c r="AC1" s="181"/>
      <c r="AD1" s="182"/>
    </row>
    <row r="2" spans="1:30" ht="15" customHeight="1" x14ac:dyDescent="0.2">
      <c r="A2" s="176"/>
      <c r="B2" s="177"/>
      <c r="C2" s="177"/>
      <c r="D2" s="177"/>
      <c r="E2" s="177"/>
      <c r="F2" s="177"/>
      <c r="G2" s="177"/>
      <c r="H2" s="177"/>
      <c r="I2" s="183" t="s">
        <v>79</v>
      </c>
      <c r="J2" s="183"/>
      <c r="K2" s="183"/>
      <c r="L2" s="183"/>
      <c r="M2" s="183"/>
      <c r="N2" s="183"/>
      <c r="O2" s="183"/>
      <c r="P2" s="183"/>
      <c r="Q2" s="183"/>
      <c r="R2" s="183"/>
      <c r="S2" s="183"/>
      <c r="T2" s="183"/>
      <c r="U2" s="183"/>
      <c r="V2" s="183"/>
      <c r="W2" s="183"/>
      <c r="X2" s="183"/>
      <c r="Y2" s="183"/>
      <c r="Z2" s="183"/>
      <c r="AA2" s="183"/>
      <c r="AB2" s="183"/>
      <c r="AC2" s="183"/>
      <c r="AD2" s="184"/>
    </row>
    <row r="3" spans="1:30" ht="15" customHeight="1" x14ac:dyDescent="0.2">
      <c r="A3" s="176"/>
      <c r="B3" s="177"/>
      <c r="C3" s="177"/>
      <c r="D3" s="177"/>
      <c r="E3" s="177"/>
      <c r="F3" s="177"/>
      <c r="G3" s="177"/>
      <c r="H3" s="177"/>
      <c r="I3" s="183"/>
      <c r="J3" s="183"/>
      <c r="K3" s="183"/>
      <c r="L3" s="183"/>
      <c r="M3" s="183"/>
      <c r="N3" s="183"/>
      <c r="O3" s="183"/>
      <c r="P3" s="183"/>
      <c r="Q3" s="183"/>
      <c r="R3" s="183"/>
      <c r="S3" s="183"/>
      <c r="T3" s="183"/>
      <c r="U3" s="183"/>
      <c r="V3" s="183"/>
      <c r="W3" s="183"/>
      <c r="X3" s="183"/>
      <c r="Y3" s="183"/>
      <c r="Z3" s="183"/>
      <c r="AA3" s="183"/>
      <c r="AB3" s="183"/>
      <c r="AC3" s="183"/>
      <c r="AD3" s="184"/>
    </row>
    <row r="4" spans="1:30" ht="15" customHeight="1" thickBot="1" x14ac:dyDescent="0.25">
      <c r="A4" s="178"/>
      <c r="B4" s="179"/>
      <c r="C4" s="179"/>
      <c r="D4" s="179"/>
      <c r="E4" s="179"/>
      <c r="F4" s="179"/>
      <c r="G4" s="179"/>
      <c r="H4" s="179"/>
      <c r="I4" s="185"/>
      <c r="J4" s="185"/>
      <c r="K4" s="185"/>
      <c r="L4" s="185"/>
      <c r="M4" s="185"/>
      <c r="N4" s="185"/>
      <c r="O4" s="185"/>
      <c r="P4" s="185"/>
      <c r="Q4" s="185"/>
      <c r="R4" s="185"/>
      <c r="S4" s="185"/>
      <c r="T4" s="185"/>
      <c r="U4" s="185"/>
      <c r="V4" s="185"/>
      <c r="W4" s="185"/>
      <c r="X4" s="185"/>
      <c r="Y4" s="185"/>
      <c r="Z4" s="185"/>
      <c r="AA4" s="185"/>
      <c r="AB4" s="185"/>
      <c r="AC4" s="185"/>
      <c r="AD4" s="186"/>
    </row>
    <row r="5" spans="1:30" ht="15" customHeight="1" thickBot="1" x14ac:dyDescent="0.3">
      <c r="A5" s="2"/>
      <c r="B5" s="2"/>
      <c r="C5" s="3"/>
      <c r="D5" s="3"/>
      <c r="E5" s="3"/>
      <c r="F5" s="187" t="s">
        <v>1</v>
      </c>
      <c r="G5" s="187"/>
      <c r="H5" s="187"/>
      <c r="I5" s="187"/>
      <c r="J5" s="187"/>
      <c r="K5" s="187"/>
      <c r="L5" s="187"/>
      <c r="M5" s="187"/>
      <c r="N5" s="187"/>
      <c r="O5" s="187"/>
      <c r="P5" s="187"/>
      <c r="Q5" s="187"/>
      <c r="R5" s="187"/>
      <c r="S5" s="187"/>
      <c r="T5" s="187"/>
      <c r="U5" s="187"/>
      <c r="V5" s="187"/>
      <c r="W5" s="187"/>
      <c r="X5" s="187"/>
      <c r="Y5" s="187"/>
      <c r="Z5" s="187"/>
      <c r="AA5" s="187"/>
      <c r="AB5" s="187"/>
      <c r="AC5" s="187"/>
      <c r="AD5" s="4"/>
    </row>
    <row r="6" spans="1:30" s="5" customFormat="1" ht="15" customHeight="1" x14ac:dyDescent="0.2">
      <c r="A6" s="188" t="s">
        <v>2</v>
      </c>
      <c r="B6" s="189"/>
      <c r="C6" s="192"/>
      <c r="D6" s="218" t="s">
        <v>65</v>
      </c>
      <c r="E6" s="218"/>
      <c r="F6" s="218"/>
      <c r="G6" s="218"/>
      <c r="H6" s="218"/>
      <c r="I6" s="218"/>
      <c r="J6" s="192" t="s">
        <v>3</v>
      </c>
      <c r="K6" s="192"/>
      <c r="L6" s="192"/>
      <c r="M6" s="192"/>
      <c r="N6" s="219"/>
      <c r="O6" s="219"/>
      <c r="P6" s="219"/>
      <c r="Q6" s="219"/>
      <c r="R6" s="219"/>
      <c r="S6" s="219"/>
      <c r="T6" s="219"/>
      <c r="U6" s="219"/>
      <c r="V6" s="219"/>
      <c r="W6" s="219"/>
      <c r="X6" s="219"/>
      <c r="Y6" s="219"/>
      <c r="Z6" s="219"/>
      <c r="AA6" s="220"/>
      <c r="AB6" s="193"/>
      <c r="AC6" s="193"/>
      <c r="AD6" s="194"/>
    </row>
    <row r="7" spans="1:30" s="5" customFormat="1" ht="18" customHeight="1" x14ac:dyDescent="0.2">
      <c r="A7" s="198" t="s">
        <v>5</v>
      </c>
      <c r="B7" s="199"/>
      <c r="C7" s="202"/>
      <c r="D7" s="191" t="s">
        <v>292</v>
      </c>
      <c r="E7" s="191"/>
      <c r="F7" s="191"/>
      <c r="G7" s="191"/>
      <c r="H7" s="191"/>
      <c r="I7" s="191"/>
      <c r="J7" s="202" t="s">
        <v>6</v>
      </c>
      <c r="K7" s="202"/>
      <c r="L7" s="202"/>
      <c r="M7" s="202"/>
      <c r="N7" s="191"/>
      <c r="O7" s="191"/>
      <c r="P7" s="191"/>
      <c r="Q7" s="191"/>
      <c r="R7" s="191"/>
      <c r="S7" s="191"/>
      <c r="T7" s="191"/>
      <c r="U7" s="191"/>
      <c r="V7" s="191"/>
      <c r="W7" s="191"/>
      <c r="X7" s="191"/>
      <c r="Y7" s="191"/>
      <c r="Z7" s="191"/>
      <c r="AA7" s="221"/>
      <c r="AB7" s="195"/>
      <c r="AC7" s="195"/>
      <c r="AD7" s="222"/>
    </row>
    <row r="8" spans="1:30" s="6" customFormat="1" ht="36.75" customHeight="1" thickBot="1" x14ac:dyDescent="0.25">
      <c r="A8" s="213" t="s">
        <v>7</v>
      </c>
      <c r="B8" s="205"/>
      <c r="C8" s="206"/>
      <c r="D8" s="233" t="s">
        <v>105</v>
      </c>
      <c r="E8" s="233"/>
      <c r="F8" s="233"/>
      <c r="G8" s="233"/>
      <c r="H8" s="233"/>
      <c r="I8" s="233"/>
      <c r="J8" s="206" t="s">
        <v>8</v>
      </c>
      <c r="K8" s="206"/>
      <c r="L8" s="206"/>
      <c r="M8" s="206"/>
      <c r="N8" s="208">
        <v>42767</v>
      </c>
      <c r="O8" s="209"/>
      <c r="P8" s="209"/>
      <c r="Q8" s="209"/>
      <c r="R8" s="209"/>
      <c r="S8" s="209"/>
      <c r="T8" s="209"/>
      <c r="U8" s="209"/>
      <c r="V8" s="209"/>
      <c r="W8" s="209"/>
      <c r="X8" s="209"/>
      <c r="Y8" s="209"/>
      <c r="Z8" s="209"/>
      <c r="AA8" s="145" t="s">
        <v>9</v>
      </c>
      <c r="AB8" s="203" t="s">
        <v>159</v>
      </c>
      <c r="AC8" s="203"/>
      <c r="AD8" s="204"/>
    </row>
    <row r="9" spans="1:30" s="5" customFormat="1" ht="15" customHeight="1" thickBot="1" x14ac:dyDescent="0.25">
      <c r="A9" s="7"/>
      <c r="B9" s="7"/>
      <c r="C9" s="8"/>
      <c r="D9" s="8"/>
      <c r="E9" s="8"/>
      <c r="F9" s="9"/>
      <c r="G9" s="10"/>
      <c r="H9" s="10"/>
      <c r="I9" s="10"/>
      <c r="J9" s="10"/>
      <c r="K9" s="10"/>
      <c r="L9" s="11"/>
      <c r="M9" s="11"/>
      <c r="N9" s="11"/>
      <c r="O9" s="11"/>
      <c r="P9" s="11"/>
      <c r="Q9" s="11"/>
      <c r="R9" s="10"/>
      <c r="S9" s="10"/>
      <c r="T9" s="10"/>
      <c r="U9" s="10"/>
      <c r="V9" s="10"/>
      <c r="W9" s="10"/>
      <c r="X9" s="11"/>
      <c r="Y9" s="11"/>
      <c r="Z9" s="11"/>
      <c r="AA9" s="11"/>
      <c r="AB9" s="11"/>
      <c r="AC9" s="11"/>
      <c r="AD9" s="12"/>
    </row>
    <row r="10" spans="1:30" s="13" customFormat="1" ht="22.5" customHeight="1" x14ac:dyDescent="0.2">
      <c r="A10" s="216" t="s">
        <v>10</v>
      </c>
      <c r="B10" s="214" t="s">
        <v>11</v>
      </c>
      <c r="C10" s="211" t="s">
        <v>12</v>
      </c>
      <c r="D10" s="211"/>
      <c r="E10" s="211"/>
      <c r="F10" s="211" t="s">
        <v>13</v>
      </c>
      <c r="G10" s="211" t="s">
        <v>14</v>
      </c>
      <c r="H10" s="211"/>
      <c r="I10" s="211"/>
      <c r="J10" s="201" t="s">
        <v>81</v>
      </c>
      <c r="K10" s="201"/>
      <c r="L10" s="201"/>
      <c r="M10" s="201"/>
      <c r="N10" s="201"/>
      <c r="O10" s="201"/>
      <c r="P10" s="201"/>
      <c r="Q10" s="144" t="s">
        <v>15</v>
      </c>
      <c r="R10" s="201" t="s">
        <v>16</v>
      </c>
      <c r="S10" s="201"/>
      <c r="T10" s="201"/>
      <c r="U10" s="201"/>
      <c r="V10" s="201"/>
      <c r="W10" s="201"/>
      <c r="X10" s="201"/>
      <c r="Y10" s="201"/>
      <c r="Z10" s="201" t="s">
        <v>82</v>
      </c>
      <c r="AA10" s="201"/>
      <c r="AB10" s="201"/>
      <c r="AC10" s="201"/>
      <c r="AD10" s="210"/>
    </row>
    <row r="11" spans="1:30" s="14" customFormat="1" ht="69.95" customHeight="1" x14ac:dyDescent="0.2">
      <c r="A11" s="217"/>
      <c r="B11" s="215"/>
      <c r="C11" s="146" t="s">
        <v>17</v>
      </c>
      <c r="D11" s="146" t="s">
        <v>18</v>
      </c>
      <c r="E11" s="146" t="s">
        <v>19</v>
      </c>
      <c r="F11" s="212"/>
      <c r="G11" s="30" t="s">
        <v>20</v>
      </c>
      <c r="H11" s="30" t="s">
        <v>21</v>
      </c>
      <c r="I11" s="30" t="s">
        <v>22</v>
      </c>
      <c r="J11" s="31" t="s">
        <v>23</v>
      </c>
      <c r="K11" s="31" t="s">
        <v>24</v>
      </c>
      <c r="L11" s="31" t="s">
        <v>25</v>
      </c>
      <c r="M11" s="31" t="s">
        <v>26</v>
      </c>
      <c r="N11" s="32" t="s">
        <v>27</v>
      </c>
      <c r="O11" s="33" t="s">
        <v>28</v>
      </c>
      <c r="P11" s="32" t="s">
        <v>29</v>
      </c>
      <c r="Q11" s="34" t="s">
        <v>30</v>
      </c>
      <c r="R11" s="30" t="s">
        <v>31</v>
      </c>
      <c r="S11" s="22" t="s">
        <v>32</v>
      </c>
      <c r="T11" s="23" t="s">
        <v>33</v>
      </c>
      <c r="U11" s="23" t="s">
        <v>34</v>
      </c>
      <c r="V11" s="30" t="s">
        <v>35</v>
      </c>
      <c r="W11" s="30" t="s">
        <v>36</v>
      </c>
      <c r="X11" s="35" t="s">
        <v>37</v>
      </c>
      <c r="Y11" s="35" t="s">
        <v>38</v>
      </c>
      <c r="Z11" s="36" t="s">
        <v>83</v>
      </c>
      <c r="AA11" s="36" t="s">
        <v>39</v>
      </c>
      <c r="AB11" s="36" t="s">
        <v>40</v>
      </c>
      <c r="AC11" s="36" t="s">
        <v>41</v>
      </c>
      <c r="AD11" s="37" t="s">
        <v>42</v>
      </c>
    </row>
    <row r="12" spans="1:30" s="14" customFormat="1" ht="190.5" customHeight="1" thickBot="1" x14ac:dyDescent="0.25">
      <c r="A12" s="143" t="s">
        <v>242</v>
      </c>
      <c r="B12" s="147" t="s">
        <v>49</v>
      </c>
      <c r="C12" s="25" t="s">
        <v>112</v>
      </c>
      <c r="D12" s="25" t="s">
        <v>243</v>
      </c>
      <c r="E12" s="25" t="s">
        <v>259</v>
      </c>
      <c r="F12" s="25" t="s">
        <v>246</v>
      </c>
      <c r="G12" s="147" t="s">
        <v>46</v>
      </c>
      <c r="H12" s="25" t="s">
        <v>247</v>
      </c>
      <c r="I12" s="147" t="s">
        <v>46</v>
      </c>
      <c r="J12" s="63">
        <v>2</v>
      </c>
      <c r="K12" s="63">
        <v>6</v>
      </c>
      <c r="L12" s="15">
        <f t="shared" ref="L12:L19" si="0">IF(J12="",K12,J12*K12)</f>
        <v>12</v>
      </c>
      <c r="M12" s="16" t="str">
        <f t="shared" ref="M12:M19" si="1">IF(L12&gt;23,"MUY ALTO",IF(L12&gt;9,"ALTO",IF(L12&gt;5,"MEDIO","BAJO")))</f>
        <v>ALTO</v>
      </c>
      <c r="N12" s="39">
        <v>25</v>
      </c>
      <c r="O12" s="17">
        <f t="shared" ref="O12:O19" si="2">L12*N12</f>
        <v>300</v>
      </c>
      <c r="P12" s="39" t="s">
        <v>100</v>
      </c>
      <c r="Q12" s="18" t="str">
        <f>IF(P12="I","No aceptable",IF(P12="II","No Aceptable o Aceptable con Control Específico",IF(P12="III","Mejorable","Aceptable")))</f>
        <v>No Aceptable o Aceptable con Control Específico</v>
      </c>
      <c r="R12" s="24" t="s">
        <v>248</v>
      </c>
      <c r="S12" s="40">
        <v>200</v>
      </c>
      <c r="T12" s="40">
        <v>50</v>
      </c>
      <c r="U12" s="40">
        <v>10</v>
      </c>
      <c r="V12" s="24"/>
      <c r="W12" s="24">
        <v>8</v>
      </c>
      <c r="X12" s="28" t="s">
        <v>249</v>
      </c>
      <c r="Y12" s="28" t="s">
        <v>49</v>
      </c>
      <c r="Z12" s="40" t="s">
        <v>46</v>
      </c>
      <c r="AA12" s="40" t="s">
        <v>46</v>
      </c>
      <c r="AB12" s="40" t="s">
        <v>46</v>
      </c>
      <c r="AC12" s="29" t="s">
        <v>250</v>
      </c>
      <c r="AD12" s="148" t="s">
        <v>46</v>
      </c>
    </row>
    <row r="13" spans="1:30" s="14" customFormat="1" ht="190.5" customHeight="1" x14ac:dyDescent="0.2">
      <c r="A13" s="237" t="s">
        <v>84</v>
      </c>
      <c r="B13" s="25" t="s">
        <v>49</v>
      </c>
      <c r="C13" s="25" t="s">
        <v>112</v>
      </c>
      <c r="D13" s="25" t="s">
        <v>243</v>
      </c>
      <c r="E13" s="149" t="s">
        <v>252</v>
      </c>
      <c r="F13" s="62" t="s">
        <v>253</v>
      </c>
      <c r="G13" s="61" t="s">
        <v>46</v>
      </c>
      <c r="H13" s="61" t="s">
        <v>46</v>
      </c>
      <c r="I13" s="61" t="s">
        <v>46</v>
      </c>
      <c r="J13" s="63">
        <v>2</v>
      </c>
      <c r="K13" s="63">
        <v>3</v>
      </c>
      <c r="L13" s="15">
        <f t="shared" si="0"/>
        <v>6</v>
      </c>
      <c r="M13" s="16" t="str">
        <f t="shared" si="1"/>
        <v>MEDIO</v>
      </c>
      <c r="N13" s="18">
        <v>25</v>
      </c>
      <c r="O13" s="17">
        <f t="shared" si="2"/>
        <v>150</v>
      </c>
      <c r="P13" s="64" t="str">
        <f t="shared" ref="P13" si="3">IF(O13&gt;501,"I",IF(O13&gt;149,"II",IF(O13&gt;39,"III","IV")))</f>
        <v>II</v>
      </c>
      <c r="Q13" s="18" t="str">
        <f t="shared" ref="Q13" si="4">IF(P13="I","No aceptable",IF(P13="II","No Aceptable o Aceptable con Control Específico",IF(P13="III","Mejorable","Aceptable")))</f>
        <v>No Aceptable o Aceptable con Control Específico</v>
      </c>
      <c r="R13" s="65" t="s">
        <v>53</v>
      </c>
      <c r="S13" s="65"/>
      <c r="T13" s="65">
        <v>7</v>
      </c>
      <c r="U13" s="65"/>
      <c r="V13" s="66">
        <f t="shared" ref="V13" si="5">SUM(S13:U13)</f>
        <v>7</v>
      </c>
      <c r="W13" s="46">
        <v>8</v>
      </c>
      <c r="X13" s="69" t="s">
        <v>229</v>
      </c>
      <c r="Y13" s="68" t="s">
        <v>49</v>
      </c>
      <c r="Z13" s="65" t="s">
        <v>46</v>
      </c>
      <c r="AA13" s="65" t="s">
        <v>46</v>
      </c>
      <c r="AB13" s="65" t="s">
        <v>46</v>
      </c>
      <c r="AC13" s="62" t="s">
        <v>254</v>
      </c>
      <c r="AD13" s="84" t="s">
        <v>46</v>
      </c>
    </row>
    <row r="14" spans="1:30" s="14" customFormat="1" ht="158.25" customHeight="1" thickBot="1" x14ac:dyDescent="0.25">
      <c r="A14" s="172"/>
      <c r="B14" s="121" t="s">
        <v>43</v>
      </c>
      <c r="C14" s="139" t="s">
        <v>85</v>
      </c>
      <c r="D14" s="141" t="s">
        <v>124</v>
      </c>
      <c r="E14" s="141" t="s">
        <v>146</v>
      </c>
      <c r="F14" s="126" t="s">
        <v>86</v>
      </c>
      <c r="G14" s="142" t="s">
        <v>46</v>
      </c>
      <c r="H14" s="142" t="s">
        <v>150</v>
      </c>
      <c r="I14" s="142" t="s">
        <v>87</v>
      </c>
      <c r="J14" s="127">
        <v>2</v>
      </c>
      <c r="K14" s="127">
        <v>3</v>
      </c>
      <c r="L14" s="128">
        <f t="shared" si="0"/>
        <v>6</v>
      </c>
      <c r="M14" s="129" t="str">
        <f t="shared" si="1"/>
        <v>MEDIO</v>
      </c>
      <c r="N14" s="130">
        <v>25</v>
      </c>
      <c r="O14" s="131">
        <f t="shared" si="2"/>
        <v>150</v>
      </c>
      <c r="P14" s="132" t="str">
        <f t="shared" ref="P14:P18" si="6">IF(O14&gt;501,"I",IF(O14&gt;149,"II",IF(O14&gt;39,"III","IV")))</f>
        <v>II</v>
      </c>
      <c r="Q14" s="130" t="str">
        <f t="shared" ref="Q14:Q18" si="7">IF(P14="I","No aceptable",IF(P14="II","No Aceptable o Aceptable con Control Específico",IF(P14="III","Mejorable","Aceptable")))</f>
        <v>No Aceptable o Aceptable con Control Específico</v>
      </c>
      <c r="R14" s="133" t="s">
        <v>68</v>
      </c>
      <c r="S14" s="133">
        <v>40</v>
      </c>
      <c r="T14" s="133">
        <v>7</v>
      </c>
      <c r="U14" s="133"/>
      <c r="V14" s="134">
        <f t="shared" ref="V14:V19" si="8">SUM(S14:U14)</f>
        <v>47</v>
      </c>
      <c r="W14" s="135">
        <v>6</v>
      </c>
      <c r="X14" s="137" t="s">
        <v>88</v>
      </c>
      <c r="Y14" s="137" t="s">
        <v>49</v>
      </c>
      <c r="Z14" s="133" t="s">
        <v>46</v>
      </c>
      <c r="AA14" s="133" t="s">
        <v>46</v>
      </c>
      <c r="AB14" s="133" t="s">
        <v>46</v>
      </c>
      <c r="AC14" s="126" t="s">
        <v>201</v>
      </c>
      <c r="AD14" s="95" t="s">
        <v>46</v>
      </c>
    </row>
    <row r="15" spans="1:30" s="19" customFormat="1" ht="124.5" thickBot="1" x14ac:dyDescent="0.3">
      <c r="A15" s="172"/>
      <c r="B15" s="59" t="s">
        <v>43</v>
      </c>
      <c r="C15" s="71" t="s">
        <v>85</v>
      </c>
      <c r="D15" s="72" t="s">
        <v>125</v>
      </c>
      <c r="E15" s="72" t="s">
        <v>89</v>
      </c>
      <c r="F15" s="70" t="s">
        <v>90</v>
      </c>
      <c r="G15" s="73" t="s">
        <v>46</v>
      </c>
      <c r="H15" s="73" t="s">
        <v>46</v>
      </c>
      <c r="I15" s="73" t="s">
        <v>91</v>
      </c>
      <c r="J15" s="63">
        <v>2</v>
      </c>
      <c r="K15" s="63">
        <v>3</v>
      </c>
      <c r="L15" s="15">
        <f t="shared" si="0"/>
        <v>6</v>
      </c>
      <c r="M15" s="16" t="str">
        <f t="shared" si="1"/>
        <v>MEDIO</v>
      </c>
      <c r="N15" s="18">
        <v>25</v>
      </c>
      <c r="O15" s="17">
        <f t="shared" si="2"/>
        <v>150</v>
      </c>
      <c r="P15" s="64" t="str">
        <f t="shared" si="6"/>
        <v>II</v>
      </c>
      <c r="Q15" s="18" t="str">
        <f t="shared" si="7"/>
        <v>No Aceptable o Aceptable con Control Específico</v>
      </c>
      <c r="R15" s="65" t="s">
        <v>68</v>
      </c>
      <c r="S15" s="65">
        <v>40</v>
      </c>
      <c r="T15" s="65">
        <v>7</v>
      </c>
      <c r="U15" s="65"/>
      <c r="V15" s="66">
        <f t="shared" si="8"/>
        <v>47</v>
      </c>
      <c r="W15" s="46">
        <v>4</v>
      </c>
      <c r="X15" s="69" t="s">
        <v>92</v>
      </c>
      <c r="Y15" s="68" t="s">
        <v>49</v>
      </c>
      <c r="Z15" s="65" t="s">
        <v>46</v>
      </c>
      <c r="AA15" s="65" t="s">
        <v>46</v>
      </c>
      <c r="AB15" s="65" t="s">
        <v>93</v>
      </c>
      <c r="AC15" s="70" t="s">
        <v>272</v>
      </c>
      <c r="AD15" s="84" t="s">
        <v>46</v>
      </c>
    </row>
    <row r="16" spans="1:30" s="19" customFormat="1" ht="143.25" customHeight="1" thickBot="1" x14ac:dyDescent="0.3">
      <c r="A16" s="172"/>
      <c r="B16" s="59" t="s">
        <v>43</v>
      </c>
      <c r="C16" s="60" t="s">
        <v>112</v>
      </c>
      <c r="D16" s="76" t="s">
        <v>115</v>
      </c>
      <c r="E16" s="70" t="s">
        <v>212</v>
      </c>
      <c r="F16" s="70" t="s">
        <v>67</v>
      </c>
      <c r="G16" s="73" t="s">
        <v>46</v>
      </c>
      <c r="H16" s="73" t="s">
        <v>46</v>
      </c>
      <c r="I16" s="73" t="s">
        <v>96</v>
      </c>
      <c r="J16" s="63">
        <v>2</v>
      </c>
      <c r="K16" s="63">
        <v>1</v>
      </c>
      <c r="L16" s="15">
        <f t="shared" si="0"/>
        <v>2</v>
      </c>
      <c r="M16" s="16" t="str">
        <f t="shared" si="1"/>
        <v>BAJO</v>
      </c>
      <c r="N16" s="18">
        <v>25</v>
      </c>
      <c r="O16" s="17">
        <f t="shared" si="2"/>
        <v>50</v>
      </c>
      <c r="P16" s="64" t="str">
        <f t="shared" si="6"/>
        <v>III</v>
      </c>
      <c r="Q16" s="18" t="str">
        <f t="shared" si="7"/>
        <v>Mejorable</v>
      </c>
      <c r="R16" s="65" t="s">
        <v>68</v>
      </c>
      <c r="S16" s="65"/>
      <c r="T16" s="65">
        <v>7</v>
      </c>
      <c r="U16" s="65"/>
      <c r="V16" s="66">
        <f t="shared" si="8"/>
        <v>7</v>
      </c>
      <c r="W16" s="46">
        <v>1</v>
      </c>
      <c r="X16" s="68" t="s">
        <v>69</v>
      </c>
      <c r="Y16" s="68" t="s">
        <v>49</v>
      </c>
      <c r="Z16" s="65" t="s">
        <v>46</v>
      </c>
      <c r="AA16" s="65" t="s">
        <v>46</v>
      </c>
      <c r="AB16" s="65" t="s">
        <v>46</v>
      </c>
      <c r="AC16" s="70" t="s">
        <v>213</v>
      </c>
      <c r="AD16" s="84" t="s">
        <v>46</v>
      </c>
    </row>
    <row r="17" spans="1:30" s="19" customFormat="1" ht="135.75" thickBot="1" x14ac:dyDescent="0.3">
      <c r="A17" s="172"/>
      <c r="B17" s="59" t="s">
        <v>43</v>
      </c>
      <c r="C17" s="60" t="s">
        <v>112</v>
      </c>
      <c r="D17" s="76" t="s">
        <v>113</v>
      </c>
      <c r="E17" s="62" t="s">
        <v>210</v>
      </c>
      <c r="F17" s="62" t="s">
        <v>197</v>
      </c>
      <c r="G17" s="61" t="s">
        <v>45</v>
      </c>
      <c r="H17" s="61" t="s">
        <v>46</v>
      </c>
      <c r="I17" s="61" t="s">
        <v>46</v>
      </c>
      <c r="J17" s="63">
        <v>1</v>
      </c>
      <c r="K17" s="63">
        <v>3</v>
      </c>
      <c r="L17" s="15">
        <f t="shared" si="0"/>
        <v>3</v>
      </c>
      <c r="M17" s="16" t="str">
        <f t="shared" si="1"/>
        <v>BAJO</v>
      </c>
      <c r="N17" s="18">
        <v>25</v>
      </c>
      <c r="O17" s="17">
        <f t="shared" si="2"/>
        <v>75</v>
      </c>
      <c r="P17" s="64" t="str">
        <f t="shared" si="6"/>
        <v>III</v>
      </c>
      <c r="Q17" s="18" t="str">
        <f t="shared" si="7"/>
        <v>Mejorable</v>
      </c>
      <c r="R17" s="65" t="s">
        <v>53</v>
      </c>
      <c r="S17" s="65"/>
      <c r="T17" s="65">
        <v>7</v>
      </c>
      <c r="U17" s="65"/>
      <c r="V17" s="66">
        <f t="shared" si="8"/>
        <v>7</v>
      </c>
      <c r="W17" s="46">
        <v>3</v>
      </c>
      <c r="X17" s="69" t="s">
        <v>48</v>
      </c>
      <c r="Y17" s="68" t="s">
        <v>49</v>
      </c>
      <c r="Z17" s="65" t="s">
        <v>46</v>
      </c>
      <c r="AA17" s="65" t="s">
        <v>46</v>
      </c>
      <c r="AB17" s="65" t="s">
        <v>46</v>
      </c>
      <c r="AC17" s="62" t="s">
        <v>271</v>
      </c>
      <c r="AD17" s="84" t="s">
        <v>46</v>
      </c>
    </row>
    <row r="18" spans="1:30" s="14" customFormat="1" ht="198.75" customHeight="1" thickBot="1" x14ac:dyDescent="0.25">
      <c r="A18" s="173"/>
      <c r="B18" s="59" t="s">
        <v>43</v>
      </c>
      <c r="C18" s="60" t="s">
        <v>74</v>
      </c>
      <c r="D18" s="76" t="s">
        <v>154</v>
      </c>
      <c r="E18" s="62" t="s">
        <v>194</v>
      </c>
      <c r="F18" s="62" t="s">
        <v>75</v>
      </c>
      <c r="G18" s="73" t="s">
        <v>46</v>
      </c>
      <c r="H18" s="61" t="s">
        <v>71</v>
      </c>
      <c r="I18" s="61" t="s">
        <v>72</v>
      </c>
      <c r="J18" s="63">
        <v>2</v>
      </c>
      <c r="K18" s="63">
        <v>3</v>
      </c>
      <c r="L18" s="15">
        <f t="shared" si="0"/>
        <v>6</v>
      </c>
      <c r="M18" s="16" t="str">
        <f t="shared" si="1"/>
        <v>MEDIO</v>
      </c>
      <c r="N18" s="18">
        <v>10</v>
      </c>
      <c r="O18" s="17">
        <f t="shared" si="2"/>
        <v>60</v>
      </c>
      <c r="P18" s="64" t="str">
        <f t="shared" si="6"/>
        <v>III</v>
      </c>
      <c r="Q18" s="18" t="str">
        <f t="shared" si="7"/>
        <v>Mejorable</v>
      </c>
      <c r="R18" s="65" t="s">
        <v>68</v>
      </c>
      <c r="S18" s="65"/>
      <c r="T18" s="65">
        <v>7</v>
      </c>
      <c r="U18" s="65"/>
      <c r="V18" s="66">
        <f t="shared" si="8"/>
        <v>7</v>
      </c>
      <c r="W18" s="46">
        <v>6</v>
      </c>
      <c r="X18" s="69" t="s">
        <v>73</v>
      </c>
      <c r="Y18" s="68" t="s">
        <v>49</v>
      </c>
      <c r="Z18" s="65" t="s">
        <v>46</v>
      </c>
      <c r="AA18" s="65" t="s">
        <v>46</v>
      </c>
      <c r="AB18" s="65" t="s">
        <v>46</v>
      </c>
      <c r="AC18" s="62" t="s">
        <v>161</v>
      </c>
      <c r="AD18" s="84" t="s">
        <v>46</v>
      </c>
    </row>
    <row r="19" spans="1:30" ht="372.75" thickBot="1" x14ac:dyDescent="0.25">
      <c r="A19" s="105" t="s">
        <v>222</v>
      </c>
      <c r="B19" s="49" t="s">
        <v>43</v>
      </c>
      <c r="C19" s="49" t="s">
        <v>58</v>
      </c>
      <c r="D19" s="50" t="s">
        <v>117</v>
      </c>
      <c r="E19" s="51" t="s">
        <v>225</v>
      </c>
      <c r="F19" s="51" t="s">
        <v>59</v>
      </c>
      <c r="G19" s="49" t="s">
        <v>46</v>
      </c>
      <c r="H19" s="49" t="s">
        <v>46</v>
      </c>
      <c r="I19" s="51" t="s">
        <v>223</v>
      </c>
      <c r="J19" s="80">
        <v>4</v>
      </c>
      <c r="K19" s="80">
        <v>3</v>
      </c>
      <c r="L19" s="42">
        <f t="shared" si="0"/>
        <v>12</v>
      </c>
      <c r="M19" s="43" t="str">
        <f t="shared" si="1"/>
        <v>ALTO</v>
      </c>
      <c r="N19" s="52">
        <v>25</v>
      </c>
      <c r="O19" s="44">
        <f t="shared" si="2"/>
        <v>300</v>
      </c>
      <c r="P19" s="52" t="s">
        <v>100</v>
      </c>
      <c r="Q19" s="45" t="str">
        <f>IF(P19="I","No aceptable",IF(P19="II","No Aceptable o Aceptable con Control Específico",IF(P19="III","Mejorable","Aceptable")))</f>
        <v>No Aceptable o Aceptable con Control Específico</v>
      </c>
      <c r="R19" s="81" t="s">
        <v>102</v>
      </c>
      <c r="S19" s="53"/>
      <c r="T19" s="104">
        <v>18</v>
      </c>
      <c r="U19" s="53"/>
      <c r="V19" s="49">
        <f t="shared" si="8"/>
        <v>18</v>
      </c>
      <c r="W19" s="49">
        <v>5</v>
      </c>
      <c r="X19" s="54" t="s">
        <v>60</v>
      </c>
      <c r="Y19" s="82" t="s">
        <v>49</v>
      </c>
      <c r="Z19" s="81" t="s">
        <v>46</v>
      </c>
      <c r="AA19" s="81" t="s">
        <v>46</v>
      </c>
      <c r="AB19" s="81" t="s">
        <v>46</v>
      </c>
      <c r="AC19" s="55" t="s">
        <v>226</v>
      </c>
      <c r="AD19" s="103" t="s">
        <v>46</v>
      </c>
    </row>
  </sheetData>
  <sheetProtection selectLockedCells="1" selectUnlockedCells="1"/>
  <mergeCells count="27">
    <mergeCell ref="A13:A18"/>
    <mergeCell ref="A1:H4"/>
    <mergeCell ref="I1:AD1"/>
    <mergeCell ref="I2:AD4"/>
    <mergeCell ref="F5:AC5"/>
    <mergeCell ref="A6:C6"/>
    <mergeCell ref="D6:I6"/>
    <mergeCell ref="J6:M6"/>
    <mergeCell ref="N6:Z6"/>
    <mergeCell ref="AA6:AD7"/>
    <mergeCell ref="A7:C7"/>
    <mergeCell ref="D7:I7"/>
    <mergeCell ref="J7:M7"/>
    <mergeCell ref="N7:Z7"/>
    <mergeCell ref="AB8:AD8"/>
    <mergeCell ref="A10:A11"/>
    <mergeCell ref="R10:Y10"/>
    <mergeCell ref="Z10:AD10"/>
    <mergeCell ref="A8:C8"/>
    <mergeCell ref="D8:I8"/>
    <mergeCell ref="J8:M8"/>
    <mergeCell ref="N8:Z8"/>
    <mergeCell ref="B10:B11"/>
    <mergeCell ref="C10:E10"/>
    <mergeCell ref="F10:F11"/>
    <mergeCell ref="G10:I10"/>
    <mergeCell ref="J10:P10"/>
  </mergeCells>
  <conditionalFormatting sqref="M20:M85 M14:M15 M17">
    <cfRule type="cellIs" dxfId="223" priority="41" operator="equal">
      <formula>"MUY ALTO"</formula>
    </cfRule>
    <cfRule type="cellIs" dxfId="222" priority="42" operator="equal">
      <formula>"BAJO"</formula>
    </cfRule>
    <cfRule type="cellIs" dxfId="221" priority="43" operator="equal">
      <formula>"MEDIO"</formula>
    </cfRule>
    <cfRule type="cellIs" dxfId="220" priority="44" operator="equal">
      <formula>"ALTO"</formula>
    </cfRule>
  </conditionalFormatting>
  <conditionalFormatting sqref="Q20:Q85 Q14:Q15 Q17">
    <cfRule type="cellIs" dxfId="219" priority="45" operator="equal">
      <formula>"Aceptable"</formula>
    </cfRule>
    <cfRule type="cellIs" dxfId="218" priority="46" operator="equal">
      <formula>"Mejorable"</formula>
    </cfRule>
    <cfRule type="cellIs" dxfId="217" priority="47" operator="equal">
      <formula>"No Aceptable o Aceptable con Control Específico"</formula>
    </cfRule>
    <cfRule type="cellIs" dxfId="216" priority="48" operator="equal">
      <formula>"No aceptable"</formula>
    </cfRule>
  </conditionalFormatting>
  <conditionalFormatting sqref="M12">
    <cfRule type="cellIs" dxfId="215" priority="33" operator="equal">
      <formula>"MUY ALTO"</formula>
    </cfRule>
    <cfRule type="cellIs" dxfId="214" priority="34" operator="equal">
      <formula>"BAJO"</formula>
    </cfRule>
    <cfRule type="cellIs" dxfId="213" priority="35" operator="equal">
      <formula>"MEDIO"</formula>
    </cfRule>
    <cfRule type="cellIs" dxfId="212" priority="36" operator="equal">
      <formula>"ALTO"</formula>
    </cfRule>
  </conditionalFormatting>
  <conditionalFormatting sqref="Q12">
    <cfRule type="cellIs" dxfId="211" priority="37" operator="equal">
      <formula>"Aceptable"</formula>
    </cfRule>
    <cfRule type="cellIs" dxfId="210" priority="38" operator="equal">
      <formula>"Mejorable"</formula>
    </cfRule>
    <cfRule type="cellIs" dxfId="209" priority="39" operator="equal">
      <formula>"No Aceptable o Aceptable con Control Específico"</formula>
    </cfRule>
    <cfRule type="cellIs" dxfId="208" priority="40" operator="equal">
      <formula>"No aceptable"</formula>
    </cfRule>
  </conditionalFormatting>
  <conditionalFormatting sqref="M16">
    <cfRule type="cellIs" dxfId="207" priority="25" operator="equal">
      <formula>"MUY ALTO"</formula>
    </cfRule>
    <cfRule type="cellIs" dxfId="206" priority="26" operator="equal">
      <formula>"BAJO"</formula>
    </cfRule>
    <cfRule type="cellIs" dxfId="205" priority="27" operator="equal">
      <formula>"MEDIO"</formula>
    </cfRule>
    <cfRule type="cellIs" dxfId="204" priority="28" operator="equal">
      <formula>"ALTO"</formula>
    </cfRule>
  </conditionalFormatting>
  <conditionalFormatting sqref="Q16">
    <cfRule type="cellIs" dxfId="203" priority="29" operator="equal">
      <formula>"Aceptable"</formula>
    </cfRule>
    <cfRule type="cellIs" dxfId="202" priority="30" operator="equal">
      <formula>"Mejorable"</formula>
    </cfRule>
    <cfRule type="cellIs" dxfId="201" priority="31" operator="equal">
      <formula>"No Aceptable o Aceptable con Control Específico"</formula>
    </cfRule>
    <cfRule type="cellIs" dxfId="200" priority="32" operator="equal">
      <formula>"No aceptable"</formula>
    </cfRule>
  </conditionalFormatting>
  <conditionalFormatting sqref="M18">
    <cfRule type="cellIs" dxfId="199" priority="17" operator="equal">
      <formula>"MUY ALTO"</formula>
    </cfRule>
    <cfRule type="cellIs" dxfId="198" priority="18" operator="equal">
      <formula>"BAJO"</formula>
    </cfRule>
    <cfRule type="cellIs" dxfId="197" priority="19" operator="equal">
      <formula>"MEDIO"</formula>
    </cfRule>
    <cfRule type="cellIs" dxfId="196" priority="20" operator="equal">
      <formula>"ALTO"</formula>
    </cfRule>
  </conditionalFormatting>
  <conditionalFormatting sqref="Q18">
    <cfRule type="cellIs" dxfId="195" priority="21" operator="equal">
      <formula>"Aceptable"</formula>
    </cfRule>
    <cfRule type="cellIs" dxfId="194" priority="22" operator="equal">
      <formula>"Mejorable"</formula>
    </cfRule>
    <cfRule type="cellIs" dxfId="193" priority="23" operator="equal">
      <formula>"No Aceptable o Aceptable con Control Específico"</formula>
    </cfRule>
    <cfRule type="cellIs" dxfId="192" priority="24" operator="equal">
      <formula>"No aceptable"</formula>
    </cfRule>
  </conditionalFormatting>
  <conditionalFormatting sqref="M19">
    <cfRule type="cellIs" dxfId="191" priority="9" operator="equal">
      <formula>"MUY ALTO"</formula>
    </cfRule>
    <cfRule type="cellIs" dxfId="190" priority="10" operator="equal">
      <formula>"BAJO"</formula>
    </cfRule>
    <cfRule type="cellIs" dxfId="189" priority="11" operator="equal">
      <formula>"MEDIO"</formula>
    </cfRule>
    <cfRule type="cellIs" dxfId="188" priority="12" operator="equal">
      <formula>"ALTO"</formula>
    </cfRule>
  </conditionalFormatting>
  <conditionalFormatting sqref="Q19">
    <cfRule type="cellIs" dxfId="187" priority="13" operator="equal">
      <formula>"Aceptable"</formula>
    </cfRule>
    <cfRule type="cellIs" dxfId="186" priority="14" operator="equal">
      <formula>"Mejorable"</formula>
    </cfRule>
    <cfRule type="cellIs" dxfId="185" priority="15" operator="equal">
      <formula>"No Aceptable o Aceptable con Control Específico"</formula>
    </cfRule>
    <cfRule type="cellIs" dxfId="184" priority="16" operator="equal">
      <formula>"No aceptable"</formula>
    </cfRule>
  </conditionalFormatting>
  <conditionalFormatting sqref="M13">
    <cfRule type="cellIs" dxfId="183" priority="1" operator="equal">
      <formula>"MUY ALTO"</formula>
    </cfRule>
    <cfRule type="cellIs" dxfId="182" priority="2" operator="equal">
      <formula>"BAJO"</formula>
    </cfRule>
    <cfRule type="cellIs" dxfId="181" priority="3" operator="equal">
      <formula>"MEDIO"</formula>
    </cfRule>
    <cfRule type="cellIs" dxfId="180" priority="4" operator="equal">
      <formula>"ALTO"</formula>
    </cfRule>
  </conditionalFormatting>
  <conditionalFormatting sqref="Q13">
    <cfRule type="cellIs" dxfId="179" priority="5" operator="equal">
      <formula>"Aceptable"</formula>
    </cfRule>
    <cfRule type="cellIs" dxfId="178" priority="6" operator="equal">
      <formula>"Mejorable"</formula>
    </cfRule>
    <cfRule type="cellIs" dxfId="177" priority="7" operator="equal">
      <formula>"No Aceptable o Aceptable con Control Específico"</formula>
    </cfRule>
    <cfRule type="cellIs" dxfId="176" priority="8" operator="equal">
      <formula>"No aceptable"</formula>
    </cfRule>
  </conditionalFormatting>
  <printOptions horizontalCentered="1" verticalCentered="1"/>
  <pageMargins left="0.51181102362204722" right="0.70866141732283472" top="0.55118110236220474" bottom="0.55118110236220474" header="0.31496062992125984" footer="0.31496062992125984"/>
  <pageSetup paperSize="9" firstPageNumber="0" orientation="landscape"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CALLE 22 - Sótano </vt:lpstr>
      <vt:lpstr>CALLE 22 - Piso 1</vt:lpstr>
      <vt:lpstr>CALLE 22 - Piso 2</vt:lpstr>
      <vt:lpstr>CALLE 22 - Piso 3</vt:lpstr>
      <vt:lpstr>CALLE 22 - Piso 4</vt:lpstr>
      <vt:lpstr>CALLE 22 - Piso 5</vt:lpstr>
      <vt:lpstr>CALLE 22 - Piso 6</vt:lpstr>
      <vt:lpstr>CALLE 22 - Piso 7</vt:lpstr>
      <vt:lpstr>CALLE 22 - Piso 8</vt:lpstr>
      <vt:lpstr>CALLE 22 - Piso 9</vt:lpstr>
      <vt:lpstr>CALLE 22 - Piso 10</vt:lpstr>
      <vt:lpstr>CALLE 22 - Piso 11</vt:lpstr>
      <vt:lpstr>CALLE 22 - Piso 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Arturo Rodríguez</dc:creator>
  <cp:lastModifiedBy>Jenny Milena Leon Gomez</cp:lastModifiedBy>
  <dcterms:created xsi:type="dcterms:W3CDTF">2014-10-01T10:56:55Z</dcterms:created>
  <dcterms:modified xsi:type="dcterms:W3CDTF">2017-03-27T20:06:57Z</dcterms:modified>
</cp:coreProperties>
</file>