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cjleongo1\Documents\SEGURIDAD Y SALUD EN EL TRABAJO MILENA LEON\4 MATRIZ DE PELIGROS Y RIESGOS\2017\matrices 2017\"/>
    </mc:Choice>
  </mc:AlternateContent>
  <bookViews>
    <workbookView xWindow="0" yWindow="0" windowWidth="28800" windowHeight="11835" tabRatio="828"/>
  </bookViews>
  <sheets>
    <sheet name="CALLE 20 - Sótano " sheetId="58" r:id="rId1"/>
    <sheet name="CALLE 20 - Mezanine" sheetId="61" r:id="rId2"/>
    <sheet name="CALLE 20 - Piso 1" sheetId="60" r:id="rId3"/>
    <sheet name="CALLE 20 - Piso 2" sheetId="39" r:id="rId4"/>
    <sheet name="CALLE 20 - Piso 3" sheetId="63" r:id="rId5"/>
    <sheet name="CALLE 20 - Piso 4" sheetId="64" r:id="rId6"/>
    <sheet name="CALLE 20 - Piso 5" sheetId="65" r:id="rId7"/>
    <sheet name="CALLE 20 - Piso 6" sheetId="66" r:id="rId8"/>
    <sheet name="CALLE 20 - Piso 7" sheetId="67" r:id="rId9"/>
    <sheet name="CALLE 20 - Piso 8" sheetId="68" r:id="rId10"/>
    <sheet name="CALLE 20 - Piso 9" sheetId="69" r:id="rId11"/>
    <sheet name="CALLE 20 - Piso 10" sheetId="70" r:id="rId12"/>
    <sheet name="CALLE 20 - Piso 11" sheetId="71" r:id="rId13"/>
    <sheet name="CALLE 20 - Piso 12" sheetId="72" r:id="rId14"/>
    <sheet name="Hoja1" sheetId="59" r:id="rId15"/>
  </sheets>
  <externalReferences>
    <externalReference r:id="rId16"/>
    <externalReference r:id="rId17"/>
  </externalReferences>
  <definedNames>
    <definedName name="_xlnm.Database" localSheetId="1">#REF!</definedName>
    <definedName name="_xlnm.Database" localSheetId="2">#REF!</definedName>
    <definedName name="_xlnm.Database" localSheetId="11">#REF!</definedName>
    <definedName name="_xlnm.Database" localSheetId="12">#REF!</definedName>
    <definedName name="_xlnm.Database" localSheetId="13">#REF!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0">#REF!</definedName>
    <definedName name="_xlnm.Database">#REF!</definedName>
    <definedName name="Estado_acta">[1]Listas!$H$2:$H$7</definedName>
    <definedName name="Estado_reunión">[1]Listas!$G$2:$G$6</definedName>
    <definedName name="Porce_ejecutado">[2]Listas!$J$2:$J$4</definedName>
    <definedName name="Tipo_reunión">[1]Listas!$F$2:$F$14</definedName>
  </definedNames>
  <calcPr calcId="152511"/>
</workbook>
</file>

<file path=xl/calcChain.xml><?xml version="1.0" encoding="utf-8"?>
<calcChain xmlns="http://schemas.openxmlformats.org/spreadsheetml/2006/main">
  <c r="V12" i="72" l="1"/>
  <c r="L12" i="72"/>
  <c r="O12" i="72" s="1"/>
  <c r="P12" i="72"/>
  <c r="Q12" i="72" s="1"/>
  <c r="M12" i="72"/>
  <c r="V13" i="72"/>
  <c r="L13" i="72"/>
  <c r="O13" i="72" s="1"/>
  <c r="P13" i="72" s="1"/>
  <c r="Q13" i="72" s="1"/>
  <c r="M13" i="72"/>
  <c r="V18" i="71"/>
  <c r="L18" i="71"/>
  <c r="O18" i="71" s="1"/>
  <c r="P18" i="71"/>
  <c r="Q18" i="71" s="1"/>
  <c r="M18" i="71"/>
  <c r="V17" i="71"/>
  <c r="L17" i="71"/>
  <c r="O17" i="71" s="1"/>
  <c r="P17" i="71" s="1"/>
  <c r="Q17" i="71" s="1"/>
  <c r="M17" i="71"/>
  <c r="V16" i="71"/>
  <c r="L16" i="71"/>
  <c r="O16" i="71" s="1"/>
  <c r="P16" i="71"/>
  <c r="Q16" i="71" s="1"/>
  <c r="M16" i="71"/>
  <c r="V15" i="71"/>
  <c r="L15" i="71"/>
  <c r="O15" i="71" s="1"/>
  <c r="P15" i="71" s="1"/>
  <c r="Q15" i="71" s="1"/>
  <c r="M15" i="71"/>
  <c r="V14" i="71"/>
  <c r="L14" i="71"/>
  <c r="O14" i="71" s="1"/>
  <c r="P14" i="71" s="1"/>
  <c r="Q14" i="71" s="1"/>
  <c r="M14" i="71"/>
  <c r="V13" i="71"/>
  <c r="L13" i="71"/>
  <c r="O13" i="71" s="1"/>
  <c r="P13" i="71" s="1"/>
  <c r="Q13" i="71" s="1"/>
  <c r="V12" i="71"/>
  <c r="L12" i="71"/>
  <c r="O12" i="71" s="1"/>
  <c r="P12" i="71"/>
  <c r="Q12" i="71" s="1"/>
  <c r="M12" i="71"/>
  <c r="L12" i="70"/>
  <c r="M12" i="70"/>
  <c r="O12" i="70"/>
  <c r="P12" i="70"/>
  <c r="Q12" i="70" s="1"/>
  <c r="V12" i="70"/>
  <c r="V19" i="70"/>
  <c r="L19" i="70"/>
  <c r="O19" i="70" s="1"/>
  <c r="P19" i="70" s="1"/>
  <c r="Q19" i="70" s="1"/>
  <c r="M19" i="70"/>
  <c r="V18" i="70"/>
  <c r="L18" i="70"/>
  <c r="O18" i="70" s="1"/>
  <c r="P18" i="70" s="1"/>
  <c r="Q18" i="70" s="1"/>
  <c r="V17" i="70"/>
  <c r="L17" i="70"/>
  <c r="O17" i="70" s="1"/>
  <c r="P17" i="70"/>
  <c r="Q17" i="70" s="1"/>
  <c r="M17" i="70"/>
  <c r="V16" i="70"/>
  <c r="L16" i="70"/>
  <c r="O16" i="70" s="1"/>
  <c r="P16" i="70" s="1"/>
  <c r="Q16" i="70" s="1"/>
  <c r="M16" i="70"/>
  <c r="V15" i="70"/>
  <c r="L15" i="70"/>
  <c r="O15" i="70" s="1"/>
  <c r="P15" i="70"/>
  <c r="Q15" i="70" s="1"/>
  <c r="M15" i="70"/>
  <c r="V14" i="70"/>
  <c r="L14" i="70"/>
  <c r="O14" i="70" s="1"/>
  <c r="P14" i="70" s="1"/>
  <c r="Q14" i="70" s="1"/>
  <c r="M14" i="70"/>
  <c r="V13" i="70"/>
  <c r="L13" i="70"/>
  <c r="O13" i="70" s="1"/>
  <c r="P13" i="70"/>
  <c r="Q13" i="70" s="1"/>
  <c r="M13" i="70"/>
  <c r="V18" i="69"/>
  <c r="L18" i="69"/>
  <c r="O18" i="69" s="1"/>
  <c r="P18" i="69" s="1"/>
  <c r="Q18" i="69" s="1"/>
  <c r="M18" i="69"/>
  <c r="V17" i="69"/>
  <c r="L17" i="69"/>
  <c r="O17" i="69" s="1"/>
  <c r="P17" i="69" s="1"/>
  <c r="Q17" i="69" s="1"/>
  <c r="M17" i="69"/>
  <c r="V16" i="69"/>
  <c r="L16" i="69"/>
  <c r="O16" i="69" s="1"/>
  <c r="P16" i="69" s="1"/>
  <c r="Q16" i="69" s="1"/>
  <c r="V15" i="69"/>
  <c r="L15" i="69"/>
  <c r="O15" i="69" s="1"/>
  <c r="P15" i="69"/>
  <c r="Q15" i="69" s="1"/>
  <c r="M15" i="69"/>
  <c r="V14" i="69"/>
  <c r="L14" i="69"/>
  <c r="O14" i="69" s="1"/>
  <c r="P14" i="69" s="1"/>
  <c r="Q14" i="69" s="1"/>
  <c r="M14" i="69"/>
  <c r="V13" i="69"/>
  <c r="L13" i="69"/>
  <c r="O13" i="69" s="1"/>
  <c r="P13" i="69"/>
  <c r="Q13" i="69" s="1"/>
  <c r="M13" i="69"/>
  <c r="V12" i="69"/>
  <c r="L12" i="69"/>
  <c r="O12" i="69" s="1"/>
  <c r="P12" i="69" s="1"/>
  <c r="Q12" i="69" s="1"/>
  <c r="M12" i="69"/>
  <c r="V18" i="68"/>
  <c r="L18" i="68"/>
  <c r="O18" i="68" s="1"/>
  <c r="P18" i="68"/>
  <c r="Q18" i="68" s="1"/>
  <c r="M18" i="68"/>
  <c r="V17" i="68"/>
  <c r="L17" i="68"/>
  <c r="O17" i="68" s="1"/>
  <c r="P17" i="68" s="1"/>
  <c r="Q17" i="68" s="1"/>
  <c r="M17" i="68"/>
  <c r="V16" i="68"/>
  <c r="L16" i="68"/>
  <c r="O16" i="68" s="1"/>
  <c r="P16" i="68" s="1"/>
  <c r="Q16" i="68" s="1"/>
  <c r="M16" i="68"/>
  <c r="V15" i="68"/>
  <c r="L15" i="68"/>
  <c r="O15" i="68" s="1"/>
  <c r="P15" i="68" s="1"/>
  <c r="Q15" i="68" s="1"/>
  <c r="V14" i="68"/>
  <c r="L14" i="68"/>
  <c r="O14" i="68" s="1"/>
  <c r="P14" i="68"/>
  <c r="Q14" i="68" s="1"/>
  <c r="M14" i="68"/>
  <c r="V13" i="68"/>
  <c r="L13" i="68"/>
  <c r="O13" i="68" s="1"/>
  <c r="P13" i="68"/>
  <c r="Q13" i="68" s="1"/>
  <c r="V12" i="68"/>
  <c r="L12" i="68"/>
  <c r="O12" i="68" s="1"/>
  <c r="P12" i="68"/>
  <c r="Q12" i="68" s="1"/>
  <c r="V12" i="67"/>
  <c r="L12" i="67"/>
  <c r="O12" i="67" s="1"/>
  <c r="P12" i="67"/>
  <c r="Q12" i="67" s="1"/>
  <c r="V18" i="67"/>
  <c r="L18" i="67"/>
  <c r="O18" i="67" s="1"/>
  <c r="P18" i="67"/>
  <c r="Q18" i="67" s="1"/>
  <c r="V17" i="67"/>
  <c r="L17" i="67"/>
  <c r="O17" i="67" s="1"/>
  <c r="P17" i="67"/>
  <c r="Q17" i="67" s="1"/>
  <c r="V16" i="67"/>
  <c r="L16" i="67"/>
  <c r="O16" i="67" s="1"/>
  <c r="P16" i="67"/>
  <c r="Q16" i="67" s="1"/>
  <c r="V15" i="67"/>
  <c r="L15" i="67"/>
  <c r="O15" i="67" s="1"/>
  <c r="P15" i="67"/>
  <c r="Q15" i="67" s="1"/>
  <c r="V14" i="67"/>
  <c r="L14" i="67"/>
  <c r="O14" i="67" s="1"/>
  <c r="P14" i="67"/>
  <c r="Q14" i="67" s="1"/>
  <c r="V13" i="67"/>
  <c r="L13" i="67"/>
  <c r="O13" i="67" s="1"/>
  <c r="P13" i="67"/>
  <c r="Q13" i="67" s="1"/>
  <c r="V15" i="66"/>
  <c r="L15" i="66"/>
  <c r="O15" i="66" s="1"/>
  <c r="P15" i="66"/>
  <c r="Q15" i="66" s="1"/>
  <c r="V18" i="66"/>
  <c r="L18" i="66"/>
  <c r="O18" i="66" s="1"/>
  <c r="P18" i="66"/>
  <c r="Q18" i="66" s="1"/>
  <c r="V17" i="66"/>
  <c r="L17" i="66"/>
  <c r="O17" i="66" s="1"/>
  <c r="P17" i="66"/>
  <c r="Q17" i="66" s="1"/>
  <c r="V16" i="66"/>
  <c r="L16" i="66"/>
  <c r="O16" i="66" s="1"/>
  <c r="P16" i="66"/>
  <c r="Q16" i="66" s="1"/>
  <c r="V14" i="66"/>
  <c r="L14" i="66"/>
  <c r="O14" i="66" s="1"/>
  <c r="P14" i="66"/>
  <c r="Q14" i="66" s="1"/>
  <c r="V13" i="66"/>
  <c r="L13" i="66"/>
  <c r="O13" i="66" s="1"/>
  <c r="P13" i="66"/>
  <c r="Q13" i="66" s="1"/>
  <c r="V12" i="66"/>
  <c r="L12" i="66"/>
  <c r="O12" i="66" s="1"/>
  <c r="P12" i="66"/>
  <c r="Q12" i="66" s="1"/>
  <c r="V18" i="65"/>
  <c r="L18" i="65"/>
  <c r="O18" i="65" s="1"/>
  <c r="P18" i="65"/>
  <c r="Q18" i="65" s="1"/>
  <c r="V17" i="65"/>
  <c r="L17" i="65"/>
  <c r="O17" i="65" s="1"/>
  <c r="P17" i="65"/>
  <c r="Q17" i="65" s="1"/>
  <c r="V16" i="65"/>
  <c r="L16" i="65"/>
  <c r="O16" i="65" s="1"/>
  <c r="P16" i="65"/>
  <c r="Q16" i="65" s="1"/>
  <c r="V15" i="65"/>
  <c r="L15" i="65"/>
  <c r="O15" i="65" s="1"/>
  <c r="P15" i="65"/>
  <c r="Q15" i="65" s="1"/>
  <c r="V14" i="65"/>
  <c r="L14" i="65"/>
  <c r="O14" i="65" s="1"/>
  <c r="P14" i="65"/>
  <c r="Q14" i="65" s="1"/>
  <c r="V13" i="65"/>
  <c r="L13" i="65"/>
  <c r="O13" i="65" s="1"/>
  <c r="P13" i="65"/>
  <c r="Q13" i="65" s="1"/>
  <c r="V12" i="65"/>
  <c r="L12" i="65"/>
  <c r="O12" i="65" s="1"/>
  <c r="P12" i="65"/>
  <c r="Q12" i="65" s="1"/>
  <c r="V18" i="64"/>
  <c r="L18" i="64"/>
  <c r="O18" i="64" s="1"/>
  <c r="P18" i="64"/>
  <c r="Q18" i="64" s="1"/>
  <c r="V17" i="64"/>
  <c r="L17" i="64"/>
  <c r="O17" i="64" s="1"/>
  <c r="P17" i="64"/>
  <c r="Q17" i="64" s="1"/>
  <c r="V16" i="64"/>
  <c r="L16" i="64"/>
  <c r="O16" i="64" s="1"/>
  <c r="P16" i="64"/>
  <c r="Q16" i="64" s="1"/>
  <c r="V15" i="64"/>
  <c r="L15" i="64"/>
  <c r="O15" i="64" s="1"/>
  <c r="P15" i="64"/>
  <c r="Q15" i="64" s="1"/>
  <c r="V14" i="64"/>
  <c r="L14" i="64"/>
  <c r="O14" i="64" s="1"/>
  <c r="P14" i="64"/>
  <c r="Q14" i="64" s="1"/>
  <c r="V13" i="64"/>
  <c r="L13" i="64"/>
  <c r="O13" i="64" s="1"/>
  <c r="P13" i="64"/>
  <c r="Q13" i="64" s="1"/>
  <c r="V12" i="64"/>
  <c r="L12" i="64"/>
  <c r="O12" i="64" s="1"/>
  <c r="P12" i="64"/>
  <c r="Q12" i="64" s="1"/>
  <c r="V18" i="63"/>
  <c r="L18" i="63"/>
  <c r="O18" i="63" s="1"/>
  <c r="P18" i="63"/>
  <c r="Q18" i="63" s="1"/>
  <c r="V17" i="63"/>
  <c r="L17" i="63"/>
  <c r="O17" i="63" s="1"/>
  <c r="P17" i="63"/>
  <c r="Q17" i="63" s="1"/>
  <c r="V16" i="63"/>
  <c r="L16" i="63"/>
  <c r="O16" i="63" s="1"/>
  <c r="P16" i="63"/>
  <c r="Q16" i="63" s="1"/>
  <c r="V15" i="63"/>
  <c r="L15" i="63"/>
  <c r="O15" i="63" s="1"/>
  <c r="P15" i="63"/>
  <c r="Q15" i="63" s="1"/>
  <c r="V14" i="63"/>
  <c r="L14" i="63"/>
  <c r="M14" i="63" s="1"/>
  <c r="V13" i="63"/>
  <c r="L13" i="63"/>
  <c r="O13" i="63" s="1"/>
  <c r="P13" i="63"/>
  <c r="Q13" i="63"/>
  <c r="M13" i="63"/>
  <c r="V12" i="63"/>
  <c r="L12" i="63"/>
  <c r="M12" i="63" s="1"/>
  <c r="O12" i="63"/>
  <c r="P12" i="63"/>
  <c r="Q12" i="63" s="1"/>
  <c r="V16" i="61"/>
  <c r="L16" i="61"/>
  <c r="O16" i="61" s="1"/>
  <c r="P16" i="61"/>
  <c r="Q16" i="61" s="1"/>
  <c r="V15" i="61"/>
  <c r="L15" i="61"/>
  <c r="M15" i="61" s="1"/>
  <c r="V19" i="61"/>
  <c r="L19" i="61"/>
  <c r="O19" i="61" s="1"/>
  <c r="P19" i="61"/>
  <c r="Q19" i="61"/>
  <c r="M19" i="61"/>
  <c r="V18" i="61"/>
  <c r="L18" i="61"/>
  <c r="M18" i="61" s="1"/>
  <c r="O18" i="61"/>
  <c r="P18" i="61"/>
  <c r="Q18" i="61" s="1"/>
  <c r="V17" i="61"/>
  <c r="L17" i="61"/>
  <c r="O17" i="61" s="1"/>
  <c r="P17" i="61"/>
  <c r="Q17" i="61" s="1"/>
  <c r="V14" i="61"/>
  <c r="L14" i="61"/>
  <c r="M14" i="61" s="1"/>
  <c r="V13" i="61"/>
  <c r="L13" i="61"/>
  <c r="O13" i="61" s="1"/>
  <c r="P13" i="61"/>
  <c r="Q13" i="61"/>
  <c r="M13" i="61"/>
  <c r="V12" i="61"/>
  <c r="L12" i="61"/>
  <c r="M12" i="61" s="1"/>
  <c r="O12" i="61"/>
  <c r="P12" i="61"/>
  <c r="Q12" i="61" s="1"/>
  <c r="V13" i="60"/>
  <c r="L13" i="60"/>
  <c r="O13" i="60" s="1"/>
  <c r="P13" i="60"/>
  <c r="Q13" i="60" s="1"/>
  <c r="V12" i="60"/>
  <c r="L12" i="60"/>
  <c r="O12" i="60" s="1"/>
  <c r="P12" i="60" s="1"/>
  <c r="Q12" i="60" s="1"/>
  <c r="V19" i="60"/>
  <c r="L19" i="60"/>
  <c r="O19" i="60" s="1"/>
  <c r="P19" i="60"/>
  <c r="Q19" i="60"/>
  <c r="M19" i="60"/>
  <c r="V18" i="60"/>
  <c r="L18" i="60"/>
  <c r="M18" i="60" s="1"/>
  <c r="O18" i="60"/>
  <c r="P18" i="60"/>
  <c r="Q18" i="60" s="1"/>
  <c r="V17" i="60"/>
  <c r="L17" i="60"/>
  <c r="O17" i="60" s="1"/>
  <c r="P17" i="60"/>
  <c r="Q17" i="60" s="1"/>
  <c r="V16" i="60"/>
  <c r="L16" i="60"/>
  <c r="M16" i="60" s="1"/>
  <c r="V15" i="60"/>
  <c r="L15" i="60"/>
  <c r="O15" i="60" s="1"/>
  <c r="P15" i="60"/>
  <c r="Q15" i="60"/>
  <c r="M15" i="60"/>
  <c r="V14" i="60"/>
  <c r="L14" i="60"/>
  <c r="M14" i="60" s="1"/>
  <c r="O14" i="60"/>
  <c r="P14" i="60"/>
  <c r="Q14" i="60" s="1"/>
  <c r="V21" i="58"/>
  <c r="L21" i="58"/>
  <c r="O21" i="58" s="1"/>
  <c r="P21" i="58"/>
  <c r="Q21" i="58" s="1"/>
  <c r="V25" i="58"/>
  <c r="L25" i="58"/>
  <c r="O25" i="58" s="1"/>
  <c r="P25" i="58" s="1"/>
  <c r="Q25" i="58" s="1"/>
  <c r="V24" i="58"/>
  <c r="L24" i="58"/>
  <c r="O24" i="58" s="1"/>
  <c r="P24" i="58"/>
  <c r="Q24" i="58"/>
  <c r="M24" i="58"/>
  <c r="L23" i="58"/>
  <c r="O23" i="58"/>
  <c r="P23" i="58"/>
  <c r="Q23" i="58"/>
  <c r="M23" i="58"/>
  <c r="V22" i="58"/>
  <c r="L22" i="58"/>
  <c r="O22" i="58"/>
  <c r="P22" i="58" s="1"/>
  <c r="Q22" i="58" s="1"/>
  <c r="M22" i="58"/>
  <c r="V20" i="58"/>
  <c r="L20" i="58"/>
  <c r="O20" i="58"/>
  <c r="P20" i="58"/>
  <c r="Q20" i="58"/>
  <c r="M20" i="58"/>
  <c r="V19" i="58"/>
  <c r="L19" i="58"/>
  <c r="O19" i="58"/>
  <c r="P19" i="58" s="1"/>
  <c r="Q19" i="58" s="1"/>
  <c r="M19" i="58"/>
  <c r="V18" i="58"/>
  <c r="L18" i="58"/>
  <c r="O18" i="58"/>
  <c r="P18" i="58"/>
  <c r="Q18" i="58"/>
  <c r="M18" i="58"/>
  <c r="V17" i="58"/>
  <c r="L17" i="58"/>
  <c r="O17" i="58"/>
  <c r="P17" i="58" s="1"/>
  <c r="Q17" i="58" s="1"/>
  <c r="M17" i="58"/>
  <c r="V16" i="58"/>
  <c r="L16" i="58"/>
  <c r="O16" i="58"/>
  <c r="P16" i="58"/>
  <c r="Q16" i="58"/>
  <c r="M16" i="58"/>
  <c r="L15" i="58"/>
  <c r="O15" i="58"/>
  <c r="P15" i="58"/>
  <c r="Q15" i="58" s="1"/>
  <c r="M15" i="58"/>
  <c r="V14" i="58"/>
  <c r="L14" i="58"/>
  <c r="O14" i="58" s="1"/>
  <c r="P14" i="58" s="1"/>
  <c r="Q14" i="58" s="1"/>
  <c r="M14" i="58"/>
  <c r="V13" i="58"/>
  <c r="L13" i="58"/>
  <c r="O13" i="58"/>
  <c r="P13" i="58"/>
  <c r="Q13" i="58" s="1"/>
  <c r="M13" i="58"/>
  <c r="V12" i="58"/>
  <c r="L12" i="58"/>
  <c r="O12" i="58" s="1"/>
  <c r="P12" i="58" s="1"/>
  <c r="Q12" i="58" s="1"/>
  <c r="M12" i="58"/>
  <c r="M25" i="58" l="1"/>
  <c r="M12" i="60"/>
  <c r="M13" i="60"/>
  <c r="O16" i="60"/>
  <c r="P16" i="60" s="1"/>
  <c r="Q16" i="60" s="1"/>
  <c r="O14" i="61"/>
  <c r="P14" i="61" s="1"/>
  <c r="Q14" i="61" s="1"/>
  <c r="O15" i="61"/>
  <c r="P15" i="61" s="1"/>
  <c r="Q15" i="61" s="1"/>
  <c r="O14" i="63"/>
  <c r="P14" i="63" s="1"/>
  <c r="Q14" i="63" s="1"/>
  <c r="M16" i="63"/>
  <c r="M17" i="63"/>
  <c r="M18" i="63"/>
  <c r="M12" i="64"/>
  <c r="M13" i="64"/>
  <c r="M14" i="64"/>
  <c r="M15" i="64"/>
  <c r="M16" i="64"/>
  <c r="M17" i="64"/>
  <c r="M18" i="64"/>
  <c r="M12" i="65"/>
  <c r="M13" i="65"/>
  <c r="M14" i="65"/>
  <c r="M15" i="65"/>
  <c r="M16" i="65"/>
  <c r="M17" i="65"/>
  <c r="M18" i="65"/>
  <c r="M12" i="66"/>
  <c r="M13" i="66"/>
  <c r="M14" i="66"/>
  <c r="M16" i="66"/>
  <c r="M17" i="66"/>
  <c r="M18" i="66"/>
  <c r="M15" i="66"/>
  <c r="M13" i="67"/>
  <c r="M14" i="67"/>
  <c r="M15" i="67"/>
  <c r="M16" i="67"/>
  <c r="M17" i="67"/>
  <c r="M18" i="67"/>
  <c r="M12" i="67"/>
  <c r="M12" i="68"/>
  <c r="M13" i="68"/>
  <c r="M15" i="68"/>
  <c r="M16" i="69"/>
  <c r="M18" i="70"/>
  <c r="M13" i="71"/>
  <c r="M21" i="58"/>
  <c r="M17" i="60"/>
  <c r="M17" i="61"/>
  <c r="M16" i="61"/>
  <c r="M15" i="63"/>
</calcChain>
</file>

<file path=xl/comments1.xml><?xml version="1.0" encoding="utf-8"?>
<comments xmlns="http://schemas.openxmlformats.org/spreadsheetml/2006/main">
  <authors>
    <author>Diego Alejandro Rodríguez García</author>
    <author/>
    <author>Carlos Arturo Rodríguez O.</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AC14" authorId="2" shapeId="0">
      <text>
        <r>
          <rPr>
            <b/>
            <sz val="9"/>
            <color indexed="81"/>
            <rFont val="Tahoma"/>
            <family val="2"/>
          </rPr>
          <t xml:space="preserve">Car:
*LÍNEA DE PELIGRO es la dirección en la cuál se dirige la energía o fuerza no controlada capaz de hacer daño (peligro). 
</t>
        </r>
        <r>
          <rPr>
            <sz val="9"/>
            <color indexed="81"/>
            <rFont val="Tahoma"/>
            <family val="2"/>
          </rPr>
          <t>En este caso es pintar el contorno de manera preventiva a objeto de prevenir que el cuerpo de la persona se desplace demasiado cerca o sobre las tapas de cajas de inspección u otros eleemntos sobresalientes en el piso.</t>
        </r>
      </text>
    </comment>
  </commentList>
</comments>
</file>

<file path=xl/comments10.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4"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11.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5"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12.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6"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13.xml><?xml version="1.0" encoding="utf-8"?>
<comments xmlns="http://schemas.openxmlformats.org/spreadsheetml/2006/main">
  <authors>
    <author>Diego Alejandro Rodríguez García</author>
    <author/>
    <author>Carlos Arturo Rodríguez O.</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4"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 ref="AC15" authorId="2" shapeId="0">
      <text>
        <r>
          <rPr>
            <b/>
            <sz val="9"/>
            <color indexed="81"/>
            <rFont val="Tahoma"/>
            <family val="2"/>
          </rPr>
          <t xml:space="preserve">Car
*LÍNEA DE PELIGRO </t>
        </r>
        <r>
          <rPr>
            <sz val="9"/>
            <color indexed="81"/>
            <rFont val="Tahoma"/>
            <family val="2"/>
          </rPr>
          <t>es la dirección en la cuál se dirige la energía o fuerza no controlada capaz de hacer daño (peligro). 
En este caso es pintar el contorno de manera preventiva a objeto de prevenir que el cuerpo de la persona se desplace demasiado cerca o sobre las tapas de cajas de inspección u otros eleemntos sobresalientes en el piso.</t>
        </r>
      </text>
    </comment>
  </commentList>
</comments>
</file>

<file path=xl/comments14.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List>
</comments>
</file>

<file path=xl/comments2.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4"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3.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6"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4.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List>
</comments>
</file>

<file path=xl/comments5.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5"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6.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5"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7.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5"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8.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4"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9.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5"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sharedStrings.xml><?xml version="1.0" encoding="utf-8"?>
<sst xmlns="http://schemas.openxmlformats.org/spreadsheetml/2006/main" count="2247" uniqueCount="240">
  <si>
    <t xml:space="preserve">   </t>
  </si>
  <si>
    <t>ACTIVIDAD</t>
  </si>
  <si>
    <t>SEDE O PROYECTO:</t>
  </si>
  <si>
    <t>FECHA DE ELABORACIÓN</t>
  </si>
  <si>
    <t>ELABORADO POR:</t>
  </si>
  <si>
    <t>TAREA</t>
  </si>
  <si>
    <t>IDENTIFICACIÓN DEL PELIGRO</t>
  </si>
  <si>
    <t>EFECTOS POSIBLES</t>
  </si>
  <si>
    <t>CONTROLES EXISTENTES</t>
  </si>
  <si>
    <t>Valoración del Riesgo</t>
  </si>
  <si>
    <t>CRITERIOS PARA ESTABLECER CONTROLES</t>
  </si>
  <si>
    <t>CLASIFICACIÓN</t>
  </si>
  <si>
    <t>DESCRIPCIÓN DEL (LOS)  PELIGRO (S)</t>
  </si>
  <si>
    <t>FUENTE GENERADORA</t>
  </si>
  <si>
    <t>Fuente</t>
  </si>
  <si>
    <t>Medio</t>
  </si>
  <si>
    <t>Individuo</t>
  </si>
  <si>
    <t>Nivel de Deficiencia (ND)</t>
  </si>
  <si>
    <t xml:space="preserve">Nivel de Exposición </t>
  </si>
  <si>
    <t>Nivel de  Probabilidad NP (ND X NR)</t>
  </si>
  <si>
    <t>Interpretación del Nivel de Probabilidad</t>
  </si>
  <si>
    <t>Nivel de Consecuencia</t>
  </si>
  <si>
    <t>Nivel de Riesgo (NR) e Intervención</t>
  </si>
  <si>
    <t>Interpretación del NR</t>
  </si>
  <si>
    <t>Aceptabilidad del Riesgo</t>
  </si>
  <si>
    <t>Expuestos</t>
  </si>
  <si>
    <t>Tiempo de Exposición (Horas)</t>
  </si>
  <si>
    <t>Peor Consecuencia</t>
  </si>
  <si>
    <t>Existencia de Requisito Legal   Si / No</t>
  </si>
  <si>
    <t>SUSTITUCIÓN</t>
  </si>
  <si>
    <t>CONTROLES DE INGENIERÍA</t>
  </si>
  <si>
    <t>SEÑALIZACIÓN /ADMINISTRACIÓN CONTROLES ADMINISTRATIVOS</t>
  </si>
  <si>
    <t>EQUIPOS/ELEMENTOS DE PROTECCIÓN PERSONAL</t>
  </si>
  <si>
    <t>Revisión y/o elaboración de documentos en computador, Revisión / lectura de documentos físicos, Reuniones - sesiones de trabajo conjuntas, comunicaciones vía telefónica.</t>
  </si>
  <si>
    <t>Tropezones, caídas, golpes, heridas, fracturas abiertas o fracturas cerradas. Disconfort, molestia, dolores de cabeza, tensión nerviosa e incluso: Estrés.</t>
  </si>
  <si>
    <t>Ninguno</t>
  </si>
  <si>
    <t>Todos los cargos - Todos los Trabajadores Administrativos</t>
  </si>
  <si>
    <t>Tropezones, caídas, golpes, heridas, fracturas</t>
  </si>
  <si>
    <t>Si</t>
  </si>
  <si>
    <t>Biomecánico</t>
  </si>
  <si>
    <t>Programa de Pausas Activas. Desplazamientos ocasionales a otros puestos de trabajo en la realización de diferentes tareas.</t>
  </si>
  <si>
    <t>Realización de tareas propias de oficina. Postura de manos sobre teclado del computador
Posiciones corporales repetitivas</t>
  </si>
  <si>
    <t>Ajuste Antropométrico del Puesto de Trabajo</t>
  </si>
  <si>
    <t>Quemaduras
Politrauma
Daño a equipos</t>
  </si>
  <si>
    <t>Ubicación del trabajador acorde a su condición psico física y el trabajo a realizar.</t>
  </si>
  <si>
    <t xml:space="preserve">Potencialización de cualquier evento y sus consecuencias </t>
  </si>
  <si>
    <t>Quemaduras, contracciones musculares, agarrotamiento, fibrilación ventricular, electrocución.</t>
  </si>
  <si>
    <t>Programa de Mantenimiento Instalaciones Eléctricas. Sistemas de Conexión a Tierra Protecciones Eléctricas</t>
  </si>
  <si>
    <t xml:space="preserve">Quemaduras, contracciones musculares, </t>
  </si>
  <si>
    <t>Traumas de tejidos blandos y óseos: contusiones, heridas, atrapamientos, esguinces y/o golpes.
Tropezones, Caídas.</t>
  </si>
  <si>
    <t>Traumas de tejidos blandos y óseos</t>
  </si>
  <si>
    <t>Psicosocial</t>
  </si>
  <si>
    <t xml:space="preserve">PROCESO (S): </t>
  </si>
  <si>
    <t>MATRIZ IDENTIFICACION DE PELIGROS, VALORACION DE RIESGOS Y DETERMINACION DE CONTROLES</t>
  </si>
  <si>
    <t>SI</t>
  </si>
  <si>
    <t>Físico</t>
  </si>
  <si>
    <t>Dermatitis y problemas del sistema respiratorio</t>
  </si>
  <si>
    <t xml:space="preserve">Utilización de Elementos de Protección Personal: Guantes de neopreno, tapabocas y botas pantaneras. </t>
  </si>
  <si>
    <t>Dermatitis y problemas del sistema respiratorio, intoxicación por inhalación de sustancias químicas, alergias o irritación por la utilización de éstos.</t>
  </si>
  <si>
    <t>Químico</t>
  </si>
  <si>
    <t>Personal Operativo</t>
  </si>
  <si>
    <t xml:space="preserve">Ninguno  </t>
  </si>
  <si>
    <t>Disminución de la agudeza visual, fatiga, potencialización de accidentes de trabajo.</t>
  </si>
  <si>
    <t>Condiciones de iluminación deficientes e insuficientes</t>
  </si>
  <si>
    <t>Inspección periódica de vehículos.</t>
  </si>
  <si>
    <t>Capacitación en manejo defensivo a los conductores, normas de seguridad vial.</t>
  </si>
  <si>
    <t>Diversas Lesiones</t>
  </si>
  <si>
    <t>ÁREA:</t>
  </si>
  <si>
    <t>DEPENDENCIA:</t>
  </si>
  <si>
    <t>No. Total Expuestos</t>
  </si>
  <si>
    <t>Trabajadores  Directos</t>
  </si>
  <si>
    <t>Contratistas</t>
  </si>
  <si>
    <t>Rutinaria
(SI / NO)</t>
  </si>
  <si>
    <t>SÓTANO</t>
  </si>
  <si>
    <t>Outsourcing</t>
  </si>
  <si>
    <t>PISO 10</t>
  </si>
  <si>
    <t>Ruido continuo</t>
  </si>
  <si>
    <t>Programa de vigilancia epidemiológica de ruido - Conservación Auditiva.</t>
  </si>
  <si>
    <t xml:space="preserve">T: Utilización permanente de Elementos de Protección Personal - EPP (Protectores Auditivos tipo Inserción). Informe de Peligros e Incidentes. </t>
  </si>
  <si>
    <t>Disminución de la capacidad auditiva</t>
  </si>
  <si>
    <t>Señalización de extintores.</t>
  </si>
  <si>
    <t>PISO 1</t>
  </si>
  <si>
    <t>PISO 2</t>
  </si>
  <si>
    <t>PISO 3</t>
  </si>
  <si>
    <t>PISO 4</t>
  </si>
  <si>
    <t>PISO 5</t>
  </si>
  <si>
    <t>Se sugiere: M: Realizar estudio - evaluación de mediciones de niveles de iluminación y ejecutar acciones operativas según los resultados y recomendaciones de dicho estudio .</t>
  </si>
  <si>
    <t>CALLE 20</t>
  </si>
  <si>
    <t>Gestión de Recursos Físicos</t>
  </si>
  <si>
    <t>STRF</t>
  </si>
  <si>
    <t>Gestión de la Financiación y Valorización</t>
  </si>
  <si>
    <t>STJEF</t>
  </si>
  <si>
    <t>Quemaduras Politrauma</t>
  </si>
  <si>
    <t>MATRIZ IDENTIFICACIÓN DE PELIGROS, VALORACIÓN DE RIESGOS Y DETERMINACIÓN DE CONTROLES</t>
  </si>
  <si>
    <t>EVALUACIÓN DEL RIESGO</t>
  </si>
  <si>
    <t>MEDIDAS DE INTERVENCIÓN</t>
  </si>
  <si>
    <t>ELIMINACIÓN</t>
  </si>
  <si>
    <t>Desordenes musculo esqueléticos, fatiga, cansancio, estrés. Algias (dolores osteomusculares), tensión, espasmo y retracciones musculares, debilidad muscular (en especial abdominal), problemas circulatorios (en especial en predispuestos).</t>
  </si>
  <si>
    <t>Desord. musculo esqueléticos, fatiga, cansancio, estrés.</t>
  </si>
  <si>
    <t>Lesiones osteomusculares por trauma acumulativo: -Síndrome del Túnel del Carpo (STC) - Tendinitis - Epicondilitis
Espasmo lumbar y de cuello, Perdida de la Capacidad Laboral.</t>
  </si>
  <si>
    <t>Programa de Pausas Activas. Realización periódica de otras tareas (contestar teléfono, manipular papeles). Desplazamientos ocasionales a otros puestos de trabajo en la realización de diferentes tareas.</t>
  </si>
  <si>
    <t>Lesiones osteomusculares por trauma acumulativo. Síndrome del Túnel del Carpo (STC)</t>
  </si>
  <si>
    <t xml:space="preserve">T: Suministro de equipos, papelería y útiles de oficina adecuados a las tareas. Aplicación permanente de la herramienta: Listos para Comenzar - – Informe de Peligros e Incidentes. </t>
  </si>
  <si>
    <t xml:space="preserve">Inducción, Re inducción, Capacitaciones periódicas en temas de seguridad, salud ocupacional y medio ambiente, apoyo del Comité Paritario de Salud Ocupacional y apoyo del Comité de Convivencia Laboral. </t>
  </si>
  <si>
    <t>Estrés ocupacional, predisposición y aumento de susceptibilidad a enfermedades intestinales, cardiovasculares, metabólicas, neuropsiquiátricas, Conflictos, efectos negativos sobre la motivación y por lo tanto sobre la productividad, predisposición a mayores tasas de ausentismo y accidentalidad.  Disminución del rendimiento laboral.</t>
  </si>
  <si>
    <t>Ruido generado en cuarto eléctrico aledaño a sótano del parqueadero</t>
  </si>
  <si>
    <t>Todos los cargos - Todos los Trabajadores</t>
  </si>
  <si>
    <t>Personal de servicios generales</t>
  </si>
  <si>
    <t>Lesiones por accidente de tránsito.</t>
  </si>
  <si>
    <t>Uso de Elementos de Protección Personal: Cofia, protección respiratoria (tapabocas), guantes, botas media caña en pvc y overol de trabajo</t>
  </si>
  <si>
    <t>Accidentes con posibles lesiones graves o severas: Golpes, contusiones, atrapamiento. Dificultad en la extinción rápida y oportuna del conato de incendio. Confusión al momento de seleccionar el extintor más apropiado para hacer frente al fuego.</t>
  </si>
  <si>
    <t>PISO 6 DIRECCION TÉCNICA DE GESTION JUDICIAL. OFICINA DE CONTROL INTERNO</t>
  </si>
  <si>
    <t>PISO 9 SUBDIRECCIÓN TECNICA JURIDICA Y FISCAL, RINCON LITERARIO, CENTRO DE DOCUMENTACION, SALA DE CONSULTA</t>
  </si>
  <si>
    <t>PISO 11</t>
  </si>
  <si>
    <t>Condiciones de Seguridad</t>
  </si>
  <si>
    <t>Eléctrico (alta y baja tensión, estática)</t>
  </si>
  <si>
    <t>Iluminación   (luz  visible   por exceso o deficiencia)</t>
  </si>
  <si>
    <t xml:space="preserve">Disminución de la capacidad auditiva
Hipoacusia o sordera inducida por ruido, efectos sobre el sistema endocrino,cardiovascular, digestivo y función reproductiva, efectos psicológicos: Alteraciones del sueño, rendimiento y calidad del trabajo, alteraciones en la comunicación verbal seguridad del trabajo, disconfort, estrés, fatiga, dolor de cabeza, ansiedad y cambios conductuales.
</t>
  </si>
  <si>
    <t>Mecánico (elementos o partes de máquinas, herramientas, equipos, piezas a trabajar, materiales proyectados sólidos o fluidos)</t>
  </si>
  <si>
    <t>Locativo condiciones de orden y aseo</t>
  </si>
  <si>
    <t>Líquidos (nieblas y rocíos)</t>
  </si>
  <si>
    <t>Tecnológico (explosión, fuga, derrame, incendio)</t>
  </si>
  <si>
    <t>Accidentes de tránsito</t>
  </si>
  <si>
    <t>Colisión con otros vehículos y atropellamiento a peatones
Atropellos, golpes y choques con vehículos</t>
  </si>
  <si>
    <t>Tecnológico: Incendio / explosión</t>
  </si>
  <si>
    <t>Reserva de combustible dentro del vehículo, presencia de materiales combustibles e inflamables, presencia de líneas energizadas durante la operación del vehículo, equipos eléctricos del vehículo.</t>
  </si>
  <si>
    <t>Quemaduras de diferente grado, lesiones en vías respiratorias altas, pérdidas materiales, muerte, golpes y lesiones graves por la onda explosiva.</t>
  </si>
  <si>
    <t xml:space="preserve">Disposición permanente de extintor de incendios. </t>
  </si>
  <si>
    <t>Capacitaciones recurrentes a los trabajadores (conductores ) en conocimiento y manejo práctico de los extintores,  sensibilización en el seguimiento estricto de las normas de seguridad.</t>
  </si>
  <si>
    <t>Personal Operativo - Conductores en función de su trabajo</t>
  </si>
  <si>
    <t>lesiones graves y hasta la muerte</t>
  </si>
  <si>
    <t>Se sugiere: T: Charlas de seguridad de Cinco Minutos tales como. Ejemplos: "Prevengamos el Fuego", "Qué hacer en caso de fuego":, "Conozca la localización y el uso de los extintores". Líquidos Inflamables", "Vehículos intramurales, manuales y de motor".</t>
  </si>
  <si>
    <t>Gases y vapores</t>
  </si>
  <si>
    <t xml:space="preserve">Exposición a inhalación de sustancias químicas. Sustancias químicas: gasolina, monoxido de carbono, dioxido de azufre, oxidos de nitrogeno (oxido nítrico, dióxido de nitrógeno, acido nítrico). Grasas, A.C.P.M.
</t>
  </si>
  <si>
    <t>Gasolina (Vías de ingreso: absorción cutánea, inhalación, ingestión): Irritación de vías respiratorias, ojos y mucosas, alteraciones en el hígado, riñón, sistema nervioso central y Hematólogicas. Monoxido de Carbono (Vía de ingreso: Inhalación): Hipoxia tisular, cefalea, mareos, somnolencia, náuseas, vómito, colapso, coma y muerte. Dioxido de azufre (Vías de ingreso: Inhalación y vía dérmica): Irritación de vías respiratorias altas, bronconeumonía, Oxidos de Nitrogeno (Vías de ingreso: Inhalación y vía dérmica)</t>
  </si>
  <si>
    <t>F: Sincronización y mantenimiento  periodico de los vehículos de la empresa</t>
  </si>
  <si>
    <t>Irritación de vías respiratorias, ojos y mucosas, cefalea, mareos, somnolencia</t>
  </si>
  <si>
    <t>F: Tanqueo de combustibles menos contaminantes y vehículos de cero emisiones, sacar de circulación los vehículos contaminantes., mantenimiento periódico de los sistemas de desfogue, inspección rutinaria de los vehículos y control de la contaminación ambiental. Mantenimiento preventivo del motor.</t>
  </si>
  <si>
    <t>Condiciones de seguridad</t>
  </si>
  <si>
    <t>Locativo superficies de trabajo (irregulares)</t>
  </si>
  <si>
    <t>Todo el personal de planta y contratistas</t>
  </si>
  <si>
    <t>Postura prolongada mantenida</t>
  </si>
  <si>
    <t>Locativo (caídas de objeto)</t>
  </si>
  <si>
    <t>Locativo (sistemas y medios de almacenamiento)</t>
  </si>
  <si>
    <t>Tropezones, caídas, golpes, heridas, fracturas abiertas o fracturas cerradas.
Proliferación de plagas y por consiguiente generación de basuras no evacuadas oportunamente.
Proliferación de plagas, infecciones, accidentes.</t>
  </si>
  <si>
    <t>Almacenamiento de productos químicos, depósito de residuos</t>
  </si>
  <si>
    <t>Manipulación de Detergentes, limpiadores, jabones, grasas, disolventes, limpiadores . Reenvasado de sustancias químicas en diferente tipo de recipientes.</t>
  </si>
  <si>
    <t>No hay lugar de almacenamiento para máquinas y elementos de varios de archivo. Ubicación inadecuada de canecas y objetos de archivo en el cuarto de almacenamiento de sustancias químicas.</t>
  </si>
  <si>
    <t>No hay lugar de almacenamiento para máquinas y elementos varios de archivo.
Lockers insuficientes: vigilantes no tienen lugar de almacenamiento para guardar sus pertenencias.</t>
  </si>
  <si>
    <t>Tropezones, caídas, golpes, heridas, fracturas abiertas o fracturas cerradas.
Proliferación de plagas, infecciones. Generación de basuras no evacuadas oportunamente.</t>
  </si>
  <si>
    <t>Lugar de almacenamiento para sustancias químicas.
Capacitación e instrucción adecuada sobre el uso y manejo de sustancias químicas.</t>
  </si>
  <si>
    <t xml:space="preserve">Se sugiere: F, M, T: Implementación y Aplicación "Programa de las Cinco S's". </t>
  </si>
  <si>
    <t>Se sugiere: Asignar cuarto o area para el déposito de máquinas y elementos varios de archivo. Adecuar area para ubicación de Lockers para el personal de seguridad.</t>
  </si>
  <si>
    <t>FEBRERO DE 2017</t>
  </si>
  <si>
    <t>CARLOS A. RODRIGUEZ</t>
  </si>
  <si>
    <t>Locativo superficies de trabajo irregulares, deslizantes, con diferencia de nivel.</t>
  </si>
  <si>
    <t>Conexiones eléctricas (emplames, encintados) defectuosas, interruptores sueltos, cableado suelto</t>
  </si>
  <si>
    <t xml:space="preserve">Características de la organización del trabajo: (comunicación, tecnología, organización del trabajo, demandas cualitativas y cuantitativas de la labor). </t>
  </si>
  <si>
    <t>Ambiente de Trabajo"relacionado con aquellas condiciones bajo las cuales se realiza el trabajo, incluyendo factores físicos, ambientales y de otro tipo (tales como el ruido, la temperatura, la humedad, la iluminación o las condiciones climáticas).</t>
  </si>
  <si>
    <t>Se sugiere: Implementación y aplicación de un Programa de Seguridad basado en el comportamiento.  Implementar Programas de bienestar con participación de todos los trabajadores, aplicación práctica del programa de pausas activas (acondicionamiento físico y/o gimnasia laboral). Realización periódica de encuesta sobre clima organizacional para implementación y aplicación de sistema de vigilancia epidemiológico de riesgo psicosocial (Res. 2646/2008), capacitación en “Los riesgos psicosociales y el manejo del estrés”. Realizar programa de pausas cognitivas con el fin de disminuir el cansancio y prevenir accidentes de trabajo por el apremio de tiempo y la monotonía.</t>
  </si>
  <si>
    <t>Se sugiere: Inspecciones planeadas de seguridad a instalaciones eléctricas. Aplicación permanente de  la Resolución 2400 de 1979 sobre Condiciones de Vivienda, Higiene y Seguridad en los Establecimientos de Trabajo. Título II, Capítulo VII De la electricidad, alterna, continua y estática, artículos 121 a 152. Aplicación del RETIE 2008 y 2013</t>
  </si>
  <si>
    <t xml:space="preserve">Reparación inmediata de las conexiones eléctricas, </t>
  </si>
  <si>
    <t>Se sugiere: Aplicación de las cinco líneas de acción del Plan Estratégico de Seguridad Vial.</t>
  </si>
  <si>
    <t>Se sugiere: Programa de Mantenimiento Preventivo Maquinaria, equipos e Instalaciones, Mediciones Ambientales de Ruido, Audiometrías, Dosimetrías. Capacitaciones periodicas en la adecuada utilización de los elementos de protección personal (Protección Auditiva)</t>
  </si>
  <si>
    <t xml:space="preserve">Uso de elementos cortantes y/o punzantes en cuarto de almacenamiento de elementos de aseo, Equipos de oficina.
</t>
  </si>
  <si>
    <t>Cuarto eléctrico y mantenimiento de ascensores</t>
  </si>
  <si>
    <t xml:space="preserve">Locativo (sistemas y medios de almacenamiento)   </t>
  </si>
  <si>
    <t>Se sugiere: Inspecciones de seguridad al estado y uso adecuado de los Elementos de Protección Personal (EPP). Capacitaciones periodicas en la adecuada utilización de los elementos de protección personal (Protección Auditiva)</t>
  </si>
  <si>
    <t xml:space="preserve">T: Suministro de equipos, papeleria y utiles de oficina adecuados a las tareas. </t>
  </si>
  <si>
    <t>Se sugiere:  Inspecciones de seguridad al estado y uso adecuado de los Elementos de Protección Personal (EPP). Capacitaciones periodicas en la adecuada utilización de los elementos de protección personal: Protección Auditiva, Guantes de neopreno,   protección respiratoria, overol de trabajo (uniforme y zapatos)</t>
  </si>
  <si>
    <r>
      <rPr>
        <sz val="8"/>
        <rFont val="Arial"/>
        <family val="2"/>
      </rPr>
      <t>Se sugiere s</t>
    </r>
    <r>
      <rPr>
        <b/>
        <sz val="8"/>
        <rFont val="Arial"/>
        <family val="2"/>
      </rPr>
      <t xml:space="preserve">olicitar a la firma Contratista del servicio de aseo: </t>
    </r>
    <r>
      <rPr>
        <sz val="8"/>
        <rFont val="Arial"/>
        <family val="2"/>
      </rPr>
      <t xml:space="preserve">Rotular - etiquetar cada uno de los recipientes y colocar en el area las correspondientes hojas de seguridad MSDS para productos químicos. Tener en cuenta la norma NTC 4435. HOJAS DE SEGURIDAD PARA MATERIALES. PREPARACIÓN. Capacitaciones periodicas  en el tema: "Manejo Seguro de los Productos Químicos. </t>
    </r>
    <r>
      <rPr>
        <b/>
        <sz val="8"/>
        <rFont val="Arial"/>
        <family val="2"/>
      </rPr>
      <t>Se sugiere: Realizar control estricto al contratista del servicio de aseo en la manipulación, almacenamiento, re envasado, etc., de los productos químicos (insumos de aseo) que se utilizan para las labores de limpieza en las instalaciones del IDU (Todas las Sedes)</t>
    </r>
  </si>
  <si>
    <t xml:space="preserve">Se sugiere: Capacitaciones periodicas en "Autocuidado y Prevención de Accidentes". Ejecución de un programa "Observación del Comportamiento Seguro". Ejecución de un programa de "Reporte de Actos y/o Condiciones Inseguras"  </t>
  </si>
  <si>
    <t>Se sugiere: Capacitaciones periodicas en ánalisis de peligros y control de riesgos en el sitio de trabajo. Capacitaciones periodicas en "Autocuidado y Prevención de Accidentes". Implementación y Aplicación "Programa de "Reporte de Actos y/o Condiciones Inseguras".</t>
  </si>
  <si>
    <t>Pisos sin solución de continuidad. Desniveles en el piso (tapas en concreto).</t>
  </si>
  <si>
    <t>Pasos de las escaleras sin el pirlan correspondiente e incluso con el mismo, rebordeado, desgastado.</t>
  </si>
  <si>
    <t>Se sugiere: Colocación del pirlan a los pasos de las escaleras que nolo tienen o reparación (nivelación) de los pasos que no cuentan con pirlan e instalación de cintas antideslizantes cada uno de los pasos de la escalera. Capacitaciones periodicas en "Autocuidado y Prevención de Accidentes". Implementación y Aplicación "Programa de "Reporte de Actos y/o Condiciones Inseguras".</t>
  </si>
  <si>
    <t xml:space="preserve">Realización de tareas propias de oficina.
Carga Estática: Adopción de postura sedente y/o prolongada por más del 60% de la jornada laboral. </t>
  </si>
  <si>
    <t>Utilización de sillas ajustables con soporte lumbar.
Soportes elevadores de monitor</t>
  </si>
  <si>
    <t>Se sugiere: Programa de Vigilancia Epidemiológico Osteomuscular. Aplicación del Programa de Pausas Activas (Acondicionamiento Físico y/o Gimnasia Laboral - Ejercicios de acondicionamiento físico durante la jornada laboral).</t>
  </si>
  <si>
    <t>Se sugiere: Continuar la aplicación práctica del Programa de Pausas Activas (Acondicionamiento Físico y/o Gimnasia Laboral - Ejercicios de acondicionamiento físico durante la jornada laboral).</t>
  </si>
  <si>
    <t xml:space="preserve">Media y baja tensión, estática. Tensión de Contacto. Tensión de Paso.
Tableros de controles eléctricos sin identificación y señalización de instalaciones o equipos que atienden.   </t>
  </si>
  <si>
    <t>Quemaduras, contracciones musculares, agarrotamiento, fibrilación ventricular, electrocución, Contracciones musculares, quemaduras internas y externas, trastornos cardiovasculares, daños neurológicos.</t>
  </si>
  <si>
    <t>Se sugiere: Inspecciones planeadas de seguridad a todas las instalaciones eléctricas.  Señalizar los tableros de controles eléctricos e igualmente identificar cada uno de los tacos tanto en la puerta del tablero de controles eléctricos como en el mismo elemento (taco) de tal forma que identifique máquina, equipo o instalación que atiende. Aplicación permanente de  la Resolución 2400 de 1979 sobre Condiciones de Vivienda, Higiene y Seguridad en los Establecimientos de Trabajo. Título II, Capítulo VII De la electricidad, alterna, continua y estática, artículos 121 a 152.  Aplicación del RETIE 2008 y 2013</t>
  </si>
  <si>
    <t xml:space="preserve">Movimiento repetitivo   </t>
  </si>
  <si>
    <t xml:space="preserve">Se sugiere: Implementación y Aplicación "Programa de las Cinco S's". Ejecución de un programa de "Reporte de Actos y/o Condiciones Inseguras" .  Inspecciones planeadas de seguridad. Hacer amarres por grupos de cables (eléctricos, telefónicos, etc.,) o colocar los cables ordenadamente en canaletas.  </t>
  </si>
  <si>
    <t>Uso de elementos cortantes y/o punzantes, Equipos de oficina, Útiles de Oficina.
Bisturí, ganchos, sacaganchos, grapadora, papel.</t>
  </si>
  <si>
    <t xml:space="preserve">Posible corto circuito (Instalaciones eléctricas), presencia permanente de material combustible  (papel, cartón, plástico, madera, etc.)
</t>
  </si>
  <si>
    <t>Tecnológico (incendio)</t>
  </si>
  <si>
    <t xml:space="preserve">Se sugiere: Implementación y divulgación de normas de seguridad de tal forma que haya permanente conciencia del peligro (conato de incendio); esto es: Que  los extintores y los tableros de controles electricos se encuentren permanentemente despejados; que haya adecuado orden y aseo en las instalaciones; que al desconectar equipos no se hale del cable sino de la clavija; etc,. Ejecución de un programa "Observación del Comportamiento Seguro". Ejecución de un programa de "Reporte de Actos y/o Condiciones Inseguras"  </t>
  </si>
  <si>
    <t xml:space="preserve">Falta de orden. Extintores obstruídos o con apliamiento de cajas de lado y lado lo que dificulta en gran medida su visibilidad. Algunos extintores practicamente "escondidos" y otros en el piso. Acceso al botiquin de primeros auxilios obstruido con cajas de archivo apiladas frente al mismo. </t>
  </si>
  <si>
    <t>Se sugiere: Implementación y Aplicación "Programa de las Cinco S's". Capacitaciones periodicas en "Autocuidado y Prevención de Accidentes". Ejecución de un programa "Observación del Comportamiento Seguro". Ejecución de un programa de "Reporte de Actos y/o Condiciones Inseguras" . Despejar y mantener en esta condición las areas de acceso a los extintores y al botiquin de primeros auxilios. Colgar en un soporte a la pared o colocar sobre una base los extintores que se observan en el piso.</t>
  </si>
  <si>
    <t>Locativo condiciones de orden</t>
  </si>
  <si>
    <t xml:space="preserve">Elementos varios bajo algunos escritorios o sobre los mismos (hacinamiento), Cables sueltos y al piso; Apilamiento de cajas, carpetas y archivo en general en los pasillos, </t>
  </si>
  <si>
    <t>MEZANINE</t>
  </si>
  <si>
    <t xml:space="preserve"> Revisión y/o elaboración de documentos en computador, Revisión / lectura de documentos físicos, Reuniones - sesiones de trabajo conjuntas, comunicaciones vía telefónica.</t>
  </si>
  <si>
    <t>Falta de orden. Extintores obstruídos o con apliamiento de cajas de lado y lado lo que dificulta en gran medida su visibilidad. Algunos extintores practicamente "escondidos". Acceso al botiquin de primeros auxilios obstruido con cajas de archivo apiladas frente al mismo. Falta de algunas baldosas en un area pequeña del piso.</t>
  </si>
  <si>
    <t>Se sugiere: Implementación y Aplicación "Programa de las Cinco S's". Capacitaciones periodicas en "Autocuidado y Prevención de Accidentes". Ejecución de un programa "Observación del Comportamiento Seguro". Ejecución de un programa de "Reporte de Actos y/o Condiciones Inseguras" . Despejar y mantener en esta condición las areas de acceso a los extintores y al botiquin de primeros auxilios. Colocar las baldosas faltantes en el piso.</t>
  </si>
  <si>
    <t>Elementos varios bajo algunos escritorios o sobre los mismos (hacinamiento). El rack de los servidores no cuenta con su correspondiente cerramiento.</t>
  </si>
  <si>
    <t>Se sugiere: Implementación y Aplicación "Programa de las Cinco S's". Ejecución de un programa de "Reporte de Actos y/o Condiciones Inseguras" .  Inspecciones planeadas de seguridad. Instalar el encerramiento al rack de los servidores, encerramiento igual al existente para equipo similar en el 4to. piso. (Divisiones en vidrio).</t>
  </si>
  <si>
    <t xml:space="preserve">Hacinamiento total (carpetas, cajas) bajo algunos escritorios o sobre los mismos. Desorden. Utilización parcial de cuerpo de estanteria inestable y en el cual, algunos de sus entrepaños se observan doblados. </t>
  </si>
  <si>
    <t>Se sugiere: Implementación y Aplicación "Programa de las Cinco S's". Ejecución de un programa de "Reporte de Actos y/o Condiciones Inseguras" .  Inspecciones planeadas de seguridad. Retirar del servicio, reparar los entrepaños doblados y asegurar el cuerpo de estanteria a la pared de forma tal que pueda ser utilizado en su totalidad y de forma segura.</t>
  </si>
  <si>
    <t>Elementos varios bajo algunos escritorios o sobre los mismos (hacinamiento); Desorden general; El rack de los servidores no cuenta con su correspondiente cerramiento; Piso irregular (faltan algunas baldosas) Cables sueltos y al piso</t>
  </si>
  <si>
    <t>Se sugiere: Implementación y Aplicación "Programa de las Cinco S's". Ejecución de un programa de "Reporte de Actos y/o Condiciones Inseguras" .  Inspecciones planeadas de seguridad. Instalar el encerramiento al rack del servidor, encerramiento igual al existente para equipo similar en el 4to. piso. (Divisiones en vidrio). Hacer amarres por grupos de cables (eléctricos, telefónicos, etc.,) o colocar los cables ordenadamente en canaletas. Colocar las baldosas faltantes en el piso.</t>
  </si>
  <si>
    <t>Revisión y/o elaboración de documentos en computador, Revisión / lectura de documentos físicos, Reuniones - sesiones de trabajo conjuntas, comunicaciones              vía telefónica.</t>
  </si>
  <si>
    <r>
      <rPr>
        <b/>
        <sz val="8"/>
        <rFont val="Arial"/>
        <family val="2"/>
      </rPr>
      <t>Desorden general</t>
    </r>
    <r>
      <rPr>
        <sz val="8"/>
        <rFont val="Arial"/>
        <family val="2"/>
      </rPr>
      <t>; Elementos varios bajo algunos escritorios o sobre los mismos (</t>
    </r>
    <r>
      <rPr>
        <b/>
        <sz val="8"/>
        <rFont val="Arial"/>
        <family val="2"/>
      </rPr>
      <t>hacinamiento</t>
    </r>
    <r>
      <rPr>
        <sz val="8"/>
        <rFont val="Arial"/>
        <family val="2"/>
      </rPr>
      <t xml:space="preserve">); </t>
    </r>
    <r>
      <rPr>
        <b/>
        <sz val="8"/>
        <rFont val="Arial"/>
        <family val="2"/>
      </rPr>
      <t>Cables sueltos y al piso</t>
    </r>
  </si>
  <si>
    <r>
      <t>Se sugiere: Programa de Vigilancia Epidemiológico Osteomuscular. Aplicación del Programa de Pausas Activas (Acondicionamiento Físico y/o Gimnasia Laboral - Ejercicios de acondicionamiento físico durante la jornada laboral). Orientar a los trabajadores sobre la óptima colocación de los elementos de trabajo como la CPU (Unidad Central de Proceso), la pantalla - monitor, el teclado y los accesorios; eniendo en cuenta:  Pantalla - monitor: El borde superior del monitor debe coincidir con la línea de mirada del usuario; Ángulo de visión: Entre 15 a 30</t>
    </r>
    <r>
      <rPr>
        <sz val="8"/>
        <rFont val="Calibri"/>
        <family val="2"/>
      </rPr>
      <t>°</t>
    </r>
    <r>
      <rPr>
        <sz val="8"/>
        <rFont val="Arial"/>
        <family val="2"/>
      </rPr>
      <t>. El borde superior del monitor debe coincidir con la línea de mirada del usuario;  Giro de la cabeza: No mayor a 35</t>
    </r>
    <r>
      <rPr>
        <sz val="8"/>
        <rFont val="Calibri"/>
        <family val="2"/>
      </rPr>
      <t>°</t>
    </r>
    <r>
      <rPr>
        <sz val="8"/>
        <rFont val="Arial"/>
        <family val="2"/>
      </rPr>
      <t>; Inclinación de la pantalla: 10 a 20</t>
    </r>
    <r>
      <rPr>
        <sz val="8"/>
        <rFont val="Calibri"/>
        <family val="2"/>
      </rPr>
      <t>°</t>
    </r>
    <r>
      <rPr>
        <sz val="8"/>
        <rFont val="Arial"/>
        <family val="2"/>
      </rPr>
      <t>; Teclado: Maximo 3 cm de alto; Superficies: Mate y tonos neutros; Escritorio: Altura 68 a 71 cm, largo 1.60 m, ancho 90 cm.; Silla: Graduable y de 5 ruedas; Reposapies: Ancho 40 cm, largo 50 cm. (El reposapies sólo se requiere si la persona no alcanza a apoyar los pies en el piso).</t>
    </r>
  </si>
  <si>
    <t>Realización de tareas propias de oficina.
Carga Estática: Adopción de postura sedente y/o prolongada por más del 60% de la jornada laboral.  Colocación inadecuada de  los elementos de trabajo como la CPU, el monitor (colocado sobre varios libros o resmas de papel), el teclado, etc. ; .</t>
  </si>
  <si>
    <t xml:space="preserve">PISO 7 </t>
  </si>
  <si>
    <t xml:space="preserve">Se sugiere: Programa de Vigilancia Epidemiológico Osteomuscular. Aplicación del Programa de Pausas Activas (Acondicionamiento Físico y/o Gimnasia Laboral - Ejercicios de acondicionamiento físico durante la jornada laboral). </t>
  </si>
  <si>
    <t xml:space="preserve">Realización de tareas propias de oficina.
Carga Estática: Adopción de postura sedente y/o prolongada por más del 60% de la jornada laboral.  </t>
  </si>
  <si>
    <r>
      <rPr>
        <b/>
        <sz val="8"/>
        <rFont val="Arial"/>
        <family val="2"/>
      </rPr>
      <t>Desorden general</t>
    </r>
    <r>
      <rPr>
        <sz val="8"/>
        <rFont val="Arial"/>
        <family val="2"/>
      </rPr>
      <t>; Elementos varios bajo algunos escritorios o sobre los mismos (</t>
    </r>
    <r>
      <rPr>
        <b/>
        <sz val="8"/>
        <rFont val="Arial"/>
        <family val="2"/>
      </rPr>
      <t>hacinamiento</t>
    </r>
    <r>
      <rPr>
        <sz val="8"/>
        <rFont val="Arial"/>
        <family val="2"/>
      </rPr>
      <t xml:space="preserve">); </t>
    </r>
    <r>
      <rPr>
        <b/>
        <sz val="8"/>
        <rFont val="Arial"/>
        <family val="2"/>
      </rPr>
      <t xml:space="preserve">Deficientes condiciones de almacenamiento </t>
    </r>
    <r>
      <rPr>
        <sz val="8"/>
        <rFont val="Arial"/>
        <family val="2"/>
      </rPr>
      <t>de cajas, carpetas y otros elementos. Acceso a extintor de solkaflam X 3.700 grs., obstruido con caneca de la basura (papelera); ubicación de dos bafles sobre el último entrepaño de un cuerpo de estanteria, practicamente pegados al cielo raso.</t>
    </r>
  </si>
  <si>
    <t>Golpes, contusiones, heridas, fracturas abiertas o fracturas cerradas. Disconfort, molestia, dolores de cabeza, tensión nerviosa e incluso: Estrés.</t>
  </si>
  <si>
    <t>Se sugiere: Implementación y Aplicación "Programa de las Cinco S's". Ejecución de un programa de "Reporte de Actos y/o Condiciones Inseguras" .  Inspecciones planeadas de seguridad. Re ubicar la papelera que esta obstruyendo el acceso al extintor. Capacitaciones periodicas en: Almacenamiento Seguro de Materiales. Retirar de inmediato los bafles que se encuentran ubicados en el último entrepaño de la estanteria.</t>
  </si>
  <si>
    <t xml:space="preserve">PISO 8 </t>
  </si>
  <si>
    <t>Se sugiere: Ejecución de un programa de "Reporte de Actos y/o Condiciones Inseguras" .  Inspecciones planeadas de seguridad. Asegurar a la pared o al piso los muebles de los lockers. Nivelar los pisos o pintar de color amarillo tipo parqueadero las areas en donde se observan desniveles en el piso de tal forma que se prevenga el peligro de caída. Re ubicar de inmediato la matera que esta obstruyendo el acceso al extintor.</t>
  </si>
  <si>
    <t>Elementos varios bajo algunos escritorios o sobre los mismos (hacinamiento); Muebles de lockers inestables (sin fijar a la pared o al piso). Desniveles en el piso. Acceso al extintor de solkaflam X 3700 grs., obstruido con una matera de gran tamaño.</t>
  </si>
  <si>
    <t>Revisión y/o elaboración de documentos en computador, Revisión / lectura de documentos físicos, Reuniones - sesiones de trabajo conjuntas, comunicaciones vía                                                                 telefónica.</t>
  </si>
  <si>
    <r>
      <t>Elementos varios bajo algunos escritorios o sobre los mismos (hacinamiento); Deficientes condiciones de almacenamiento</t>
    </r>
    <r>
      <rPr>
        <b/>
        <sz val="8"/>
        <rFont val="Arial"/>
        <family val="2"/>
      </rPr>
      <t xml:space="preserve"> </t>
    </r>
    <r>
      <rPr>
        <sz val="8"/>
        <rFont val="Arial"/>
        <family val="2"/>
      </rPr>
      <t>de cajas, carpetas y otros elementos. Desniveles en el piso (pirlan); Cables sueltos y al piso</t>
    </r>
  </si>
  <si>
    <t>Se sugiere: Ejecución de un programa de "Reporte de Actos y/o Condiciones Inseguras". Inspecciones planeadas de seguridad.  Capacitaciones periodicas en: Almacenamiento Seguro de Materiales. Hacer amarres por grupos de cables (eléctricos, telefónicos, etc.,) o colocar los cables ordenadamente en canaletas. Instalación de cinta antideslizante adicional al pirlan o pintar el area desnivelada con pintura color amarillo tipo parqueadero.</t>
  </si>
  <si>
    <t>Revisión y/o elaboración de documentos en computador, Revisión / lectura de documentos físicos, Reuniones - sesiones de trabajo conjuntas, comunicaciones                                                     vía telefónica.</t>
  </si>
  <si>
    <t xml:space="preserve">Cambiar la puerta dadas sus condiciones de deterioro o por lo menos instalar la chapa correspondiente de tal forma que el acceso a este cuarto sea restringido. Señalizar tanto el cuarto eléctrico como cada uno de los tacos tanto en la puerta del tablero de controles eléctricos como en el mismo elemento (taco) de tal forma que identifique máquina, equipo o instalación que atiende. </t>
  </si>
  <si>
    <t xml:space="preserve">Cuarto eléctrico y de strip telefónico ubicado en el descanso de las escaleras de acceso al piso; sin señalizar, puerta de acceso al cuarto eléctrico, bastante deteriorada y sin la chapa correspondiente, Tableros de controles eléctricos identificados pero sin señalización de instalaciones o equipos que atienden.   </t>
  </si>
  <si>
    <t xml:space="preserve">Locativo </t>
  </si>
  <si>
    <t>Accidentes con diverso tipo de lesiones:   Quemaduras, Politrauma y/o Daño a equipos.</t>
  </si>
  <si>
    <t>Accidentes con diverso tipo de lesiones</t>
  </si>
  <si>
    <t>Se sugiere: Programa de Vigilancia Epidemiológico Osteomuscular. Aplicación del Programa de Pausas Activas (Acondicionamiento Físico y/o Gimnasia Laboral - Ejercicios de acondicionamiento físico durante la jornada laboral). Orientar a los trabajadores sobre la óptima colocación de los elementos de trabajo como la CPU (Unidad Central de Proceso), la pantalla - monitor, el teclado y los accesorios; eniendo en cuenta:  Pantalla - monitor: El borde superior del monitor debe coincidir con la línea de mirada del usuario; Ángulo de visión: Entre 15 a 30°. El borde superior del monitor debe coincidir con la línea de mirada del usuario;  Giro de la cabeza: No mayor a 35°; Inclinación de la pantalla: 10 a 20°; Teclado: Maximo 3 cm de alto; Superficies: Mate y tonos neutros; Escritorio: Altura 68 a 71 cm, largo 1.60 m, ancho 90 cm.; Silla: Graduable y de 5 ruedas; Reposapies: Ancho 40 cm, largo 50 cm. (El reposapies sólo se requiere si la persona no alcanza a apoyar los pies en el piso).</t>
  </si>
  <si>
    <t xml:space="preserve">Elementos varios bajo algunos escritorios o sobre los mismos (hacinamiento); Cables sueltos y al piso; orificio en la pared, hueco en el techo. Sobre el pasillo se observa una base para extintor con un aviso de agente limpio (aviso que esta roto) y falta el extintor correspondiente. </t>
  </si>
  <si>
    <t>Se sugiere: Ejecución de un programa de "Reporte de Actos y/o Condiciones Inseguras". Inspecciones planeadas de seguridad. Hacer amarres por grupos de cables (eléctricos, telefónicos, etc.,) o colocar los cables ordenadamente en canaletas. Reparar - tapar el orificio y hueco existentes en la pared y en el techo, en caso de que el hueco se requiera allí, colocarle un anjeo de protección. Colocar el extintor de agente limpio en su correspondiente base y cambiar la señalización del mismo.</t>
  </si>
  <si>
    <t>Se sugiere: Demarcar el piso sin solución de continuidad con pintura color amarillo tipo parqueadero en ancho y largo de acuerdo con las dimensiones  del mismo. Demarcar con pintura color amarillo tipo parqueadero la línea de peligro* contorno de las tapas y demás elementos sobresalientes en el piso. Capacitaciones periodicas en "Autocuidado y Prevención de Accidentes". Ejecución de un programa "Observación del Comportamiento Seguro". Implementación y Aplicación "Programa de "Reporte de Actos y/o Condiciones Inseguras".</t>
  </si>
  <si>
    <t>Se sugiere: Implementación y Aplicación "Programa de las Cinco S's". Ejecución de un programa de "Reporte de Actos y/o Condiciones Inseguras" .  Inspecciones planeadas de seguridad. Hacer amarres por grupos de cables (eléctricos, telefónicos, etc.,) o colocar los cables ordenadamente en canaletas. Dadas las condiciones de utilización con muebles de planos del espacio que habia sido destinado a ubicación del botiquin de primeros auxilios; retirar el aviso de "Botiquin Primeros Auxilios" y colocarlo en el area donde realmente se encuentra el mismo. Colocar señalización - avisos de "No use el ascensor en caso de emergencia, utilice las escaleras". Demarcar con pintura color amarillo tipo parqueadero la línea de peligro* contorno del desnivel del piso. Revisión y reparación urgente de las condiciones de agrietamiento y humedad en el techo. Se sugiere solicitar a la firma Contratista del servicio de cafeteria y limpieza: Capacitaciones periodicas  a su personal en el tema: "Almacenamiento y Manejo Seguro de Insumos de cafeteria y aseo".</t>
  </si>
  <si>
    <t>Cables sueltos y al piso; Cuerpos de estanteria sueltos (sin asegurar a pared o al piso); Botiquin de primeros auxilios en un sitio distinto al que indica la señalización respectiva; Area de ascensores sin avisos de no uso en caso de emergencia - evacuación -; Elementos varios bajo algunos escritorios o sobre los mismos (hacinamiento); Desnivel en el piso; Techo agrietado, con humedad, en deficientes condiciones de seguridad. Apilamiento de elementos varios en partes altas de muebles, lockers, etc; e incluso, practicamente pegados al tcielo raso. Inadecuadas condiciones de almacenamiento de elementos de aseo e insumos de cafeteria.</t>
  </si>
  <si>
    <t>PISO 12</t>
  </si>
  <si>
    <t>Se sugiere: Revisión general al estado de los extintores en este piso; Revisar la señalización de todos los extintores, numerar cada uno de los extintores y en igual forma los sitios donde estos se encuentran. Demarcar las áreas de ubicación de los extintores. Como el area parece estar en construcción u obra civil, recoger los extintores en un solo sitio, señalizar el area de ubicación de los mismos y mantenerla despejada. Enviar a mantenimiento y recarga todos los extintores que se encuentran vencidos.</t>
  </si>
  <si>
    <t>Inadecuado manejo de los equipos contra incendio - extintores - 
Extintores mal ubicados.
Extintores sin señalización.
Extintore de agua a presión de 2½ galones de capacidad, vencidos en Noviembre de 2016; Se observan dos extintores (Solkaflam y polvo químico seco ABC) ubicados en un solo sitio, cuál utilizar frente a un conato de incendio?. Se observan extintores en el piso incluso en medio de los escombros de construcción.</t>
  </si>
  <si>
    <t xml:space="preserve">Se sugiere: Ejecución de un programa de "Reporte de Actos y/o Condiciones Inseguras". Inspecciones planeadas de seguridad. Hacer amarres por grupos de cables (eléctricos, telefónicos, etc.,) o colocar los cables ordenadamente en canaletas. Demarcar con pintura color amarillo tipo parqueadero los desniveles que se observan en el piso, especialmente al ingreso al cuarto de máquinas - ascensores. Si el piso esta en obras civiles o adecuaciones locativas, confinar el area de tal forma que allí no haya sino solamente presencia de los trabajadores de las obras de construcción que se estan llevando a cabo; igualmente, asi el piso este en construcción es necesario que se evacuen los escombros, vidrios rotos, etc., de manera que sea una obra un poco más limpia y con ello se proteja la integridad de los mismos trabajadores de dichas obras. Si la sustancia que contiene el recipiente mencionado es una sustancia química, exigir al contratista de la obra que Rotule el recipiente y tenga la correspondiente hoja de seguridad MSDS para productos químicos en el area; esto de acuerdo con la norma NTC 4435. HOJAS DE SEGURIDAD PARA MATERIALES. PREPARACIÓN. </t>
  </si>
  <si>
    <r>
      <t xml:space="preserve">Desorden general, presencia de escombros, Cables sueltos y al piso; tubos fluorescentes quemados, conexiones eléctricas (interruptores) a la vista y algunos sin encintado; desnivel en el piso, existencia de un recipiente con contenido de sustancia no identificada, vidrios rotos colocados en el piso y en diferentes sitios, incluso un espejo, herramientas manuales dejadas en "cualquier parte". Elementos de protección personal y ropa de trabajo dejados en "cualquier parte", hasta en el piso.  </t>
    </r>
    <r>
      <rPr>
        <b/>
        <sz val="8"/>
        <rFont val="Arial"/>
        <family val="2"/>
      </rPr>
      <t xml:space="preserve"> Nota: </t>
    </r>
    <r>
      <rPr>
        <sz val="8"/>
        <rFont val="Arial"/>
        <family val="2"/>
      </rPr>
      <t>Al momento de la inspección no se encontraban personas - trabajadores en el piso.</t>
    </r>
  </si>
  <si>
    <t>(Piso en "Obras civiles - Adecuaciones locativas")</t>
  </si>
  <si>
    <t>Parqueo de vehículos (Motocicletas, bicicletas y uno o dos automoviles)</t>
  </si>
  <si>
    <t xml:space="preserve">Algunos extintores obstruídos. Falta de señalización e identificación de flujo en las tuberías. Presncia de materiales y elementos salientes de remodelación oficinas. </t>
  </si>
  <si>
    <t>Se sugiere: Retirar a la mayor brevedad posible los elementos que estan obstruyendo el acceso a los extintores. Demarcar las áreas de ubicación de los extintores. Señalizar e identificar el sentido de flujo del contenido de las tuberias de acuerdo con código de colores (Titulo V de los colores de seguridad. Capitulo I Código de colores; Artículo 204 de la Resolución 2400/79) Implementación y Aplicación "Programa de "Reporte de Actos y/o Condiciones Inseguras". Confinar y señalizar el area donde se estan colocando los elementos de remodelación oficinas.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</si>
</sst>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yyyy;@"/>
    <numFmt numFmtId="165" formatCode="_-[$€-2]* #,##0.00_-;\-[$€-2]* #,##0.00_-;_-[$€-2]* &quot;-&quot;??_-"/>
  </numFmts>
  <fonts count="31" x14ac:knownFonts="1">
    <font>
      <sz val="11"/>
      <color indexed="8"/>
      <name val="Calibri"/>
      <family val="2"/>
    </font>
    <font>
      <sz val="10"/>
      <name val="Arial"/>
      <family val="2"/>
    </font>
    <font>
      <sz val="12"/>
      <name val="Arial"/>
      <family val="2"/>
    </font>
    <font>
      <b/>
      <sz val="12"/>
      <name val="Arial"/>
      <family val="2"/>
    </font>
    <font>
      <b/>
      <sz val="11"/>
      <color indexed="8"/>
      <name val="Calibri"/>
      <family val="2"/>
    </font>
    <font>
      <b/>
      <sz val="8"/>
      <name val="Arial"/>
      <family val="2"/>
    </font>
    <font>
      <b/>
      <sz val="9"/>
      <name val="Arial"/>
      <family val="2"/>
    </font>
    <font>
      <sz val="9"/>
      <name val="Arial"/>
      <family val="2"/>
    </font>
    <font>
      <sz val="8"/>
      <color indexed="12"/>
      <name val="Arial"/>
      <family val="2"/>
    </font>
    <font>
      <sz val="8"/>
      <name val="Arial"/>
      <family val="2"/>
    </font>
    <font>
      <sz val="14"/>
      <color indexed="8"/>
      <name val="Arial"/>
      <family val="2"/>
    </font>
    <font>
      <sz val="8"/>
      <color indexed="8"/>
      <name val="Arial"/>
      <family val="2"/>
    </font>
    <font>
      <b/>
      <sz val="9"/>
      <color indexed="8"/>
      <name val="Tahoma"/>
      <family val="2"/>
    </font>
    <font>
      <sz val="9"/>
      <color indexed="8"/>
      <name val="Tahoma"/>
      <family val="2"/>
    </font>
    <font>
      <b/>
      <sz val="7"/>
      <color indexed="8"/>
      <name val="Tahoma"/>
      <family val="2"/>
    </font>
    <font>
      <sz val="7"/>
      <color indexed="8"/>
      <name val="Tahoma"/>
      <family val="2"/>
    </font>
    <font>
      <b/>
      <sz val="8"/>
      <color indexed="8"/>
      <name val="Arial"/>
      <family val="2"/>
    </font>
    <font>
      <sz val="7"/>
      <color indexed="8"/>
      <name val="Arial"/>
      <family val="2"/>
    </font>
    <font>
      <sz val="12"/>
      <name val="Courier New"/>
      <family val="3"/>
    </font>
    <font>
      <sz val="11"/>
      <name val="Arial"/>
      <family val="2"/>
    </font>
    <font>
      <b/>
      <sz val="9"/>
      <color indexed="81"/>
      <name val="Tahoma"/>
      <family val="2"/>
    </font>
    <font>
      <sz val="9"/>
      <color indexed="81"/>
      <name val="Tahoma"/>
      <family val="2"/>
    </font>
    <font>
      <sz val="11"/>
      <color indexed="8"/>
      <name val="Calibri"/>
      <family val="2"/>
    </font>
    <font>
      <sz val="8"/>
      <color indexed="8"/>
      <name val="Tahoma"/>
      <family val="2"/>
    </font>
    <font>
      <b/>
      <sz val="8"/>
      <color indexed="8"/>
      <name val="Tahoma"/>
      <family val="2"/>
    </font>
    <font>
      <sz val="8"/>
      <name val="Calibri"/>
      <family val="2"/>
    </font>
    <font>
      <sz val="11"/>
      <color theme="1"/>
      <name val="Calibri"/>
      <family val="2"/>
      <scheme val="minor"/>
    </font>
    <font>
      <b/>
      <sz val="8"/>
      <color theme="0"/>
      <name val="Arial"/>
      <family val="2"/>
    </font>
    <font>
      <b/>
      <sz val="8"/>
      <color theme="0"/>
      <name val="Calibri"/>
      <family val="2"/>
    </font>
    <font>
      <b/>
      <sz val="9"/>
      <color theme="0"/>
      <name val="Arial"/>
      <family val="2"/>
    </font>
    <font>
      <sz val="14"/>
      <name val="Arial"/>
      <family val="2"/>
    </font>
  </fonts>
  <fills count="15">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7" tint="-0.249977111117893"/>
        <bgColor indexed="60"/>
      </patternFill>
    </fill>
    <fill>
      <patternFill patternType="solid">
        <fgColor rgb="FFCCCCFF"/>
        <bgColor indexed="42"/>
      </patternFill>
    </fill>
    <fill>
      <patternFill patternType="solid">
        <fgColor rgb="FF60497A"/>
        <bgColor indexed="60"/>
      </patternFill>
    </fill>
    <fill>
      <patternFill patternType="solid">
        <fgColor theme="7" tint="-0.249977111117893"/>
        <bgColor indexed="64"/>
      </patternFill>
    </fill>
    <fill>
      <patternFill patternType="solid">
        <fgColor theme="0"/>
        <bgColor indexed="60"/>
      </patternFill>
    </fill>
    <fill>
      <patternFill patternType="solid">
        <fgColor theme="0" tint="-0.249977111117893"/>
        <bgColor indexed="31"/>
      </patternFill>
    </fill>
    <fill>
      <patternFill patternType="solid">
        <fgColor rgb="FF60497A"/>
        <bgColor indexed="64"/>
      </patternFill>
    </fill>
    <fill>
      <patternFill patternType="solid">
        <fgColor rgb="FFFF0000"/>
        <bgColor indexed="26"/>
      </patternFill>
    </fill>
    <fill>
      <patternFill patternType="solid">
        <fgColor rgb="FFFF0000"/>
        <bgColor indexed="64"/>
      </patternFill>
    </fill>
    <fill>
      <patternFill patternType="solid">
        <fgColor theme="7"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medium">
        <color indexed="8"/>
      </right>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medium">
        <color indexed="64"/>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s>
  <cellStyleXfs count="7">
    <xf numFmtId="0" fontId="0" fillId="0" borderId="0"/>
    <xf numFmtId="165" fontId="1" fillId="0" borderId="0" applyFont="0" applyFill="0" applyBorder="0" applyAlignment="0" applyProtection="0"/>
    <xf numFmtId="0" fontId="18" fillId="0" borderId="0"/>
    <xf numFmtId="0" fontId="1" fillId="0" borderId="0"/>
    <xf numFmtId="0" fontId="19" fillId="0" borderId="0"/>
    <xf numFmtId="0" fontId="22" fillId="0" borderId="0"/>
    <xf numFmtId="0" fontId="26" fillId="0" borderId="0"/>
  </cellStyleXfs>
  <cellXfs count="239">
    <xf numFmtId="0" fontId="0" fillId="0" borderId="0" xfId="0"/>
    <xf numFmtId="0" fontId="1" fillId="3" borderId="0" xfId="3" applyFont="1" applyFill="1" applyProtection="1"/>
    <xf numFmtId="0" fontId="2" fillId="3" borderId="0" xfId="3" applyFont="1" applyFill="1" applyBorder="1" applyProtection="1"/>
    <xf numFmtId="0" fontId="1" fillId="3" borderId="0" xfId="3" applyFont="1" applyFill="1" applyBorder="1" applyProtection="1"/>
    <xf numFmtId="0" fontId="4" fillId="3" borderId="0" xfId="0" applyFont="1" applyFill="1" applyBorder="1" applyAlignment="1" applyProtection="1">
      <alignment horizontal="right"/>
    </xf>
    <xf numFmtId="0" fontId="1" fillId="4" borderId="0" xfId="3" applyFont="1" applyFill="1" applyProtection="1"/>
    <xf numFmtId="0" fontId="7" fillId="4" borderId="0" xfId="3" applyFont="1" applyFill="1" applyProtection="1"/>
    <xf numFmtId="1" fontId="2" fillId="3" borderId="0" xfId="3" applyNumberFormat="1" applyFont="1" applyFill="1" applyBorder="1" applyAlignment="1" applyProtection="1">
      <alignment vertical="center" wrapText="1"/>
    </xf>
    <xf numFmtId="0" fontId="8" fillId="3" borderId="0" xfId="3" applyFont="1" applyFill="1" applyBorder="1" applyAlignment="1" applyProtection="1">
      <alignment horizontal="left" vertical="center" wrapText="1"/>
    </xf>
    <xf numFmtId="1" fontId="9" fillId="3" borderId="0" xfId="3" applyNumberFormat="1" applyFont="1" applyFill="1" applyBorder="1" applyAlignment="1" applyProtection="1">
      <alignment horizontal="left" vertical="center" wrapText="1"/>
    </xf>
    <xf numFmtId="164" fontId="9" fillId="3" borderId="0" xfId="3" applyNumberFormat="1" applyFont="1" applyFill="1" applyBorder="1" applyAlignment="1" applyProtection="1">
      <alignment horizontal="center" vertical="top" wrapText="1"/>
    </xf>
    <xf numFmtId="1" fontId="9" fillId="3" borderId="0" xfId="3" applyNumberFormat="1" applyFont="1" applyFill="1" applyBorder="1" applyAlignment="1" applyProtection="1">
      <alignment horizontal="center" vertical="center" wrapText="1"/>
    </xf>
    <xf numFmtId="1" fontId="9" fillId="3" borderId="2" xfId="3" applyNumberFormat="1" applyFont="1" applyFill="1" applyBorder="1" applyAlignment="1" applyProtection="1">
      <alignment horizontal="center" vertical="center" wrapText="1"/>
    </xf>
    <xf numFmtId="0" fontId="9" fillId="3" borderId="0" xfId="3" applyFont="1" applyFill="1" applyProtection="1"/>
    <xf numFmtId="1" fontId="27" fillId="5" borderId="3" xfId="3" applyNumberFormat="1" applyFont="1" applyFill="1" applyBorder="1" applyAlignment="1" applyProtection="1">
      <alignment horizontal="center" vertical="center" textRotation="90" wrapText="1"/>
    </xf>
    <xf numFmtId="1" fontId="27" fillId="5" borderId="3" xfId="0" applyNumberFormat="1" applyFont="1" applyFill="1" applyBorder="1" applyAlignment="1" applyProtection="1">
      <alignment horizontal="center" textRotation="90" wrapText="1"/>
    </xf>
    <xf numFmtId="1" fontId="27" fillId="5" borderId="3" xfId="3" applyNumberFormat="1" applyFont="1" applyFill="1" applyBorder="1" applyAlignment="1" applyProtection="1">
      <alignment textRotation="90" wrapText="1"/>
    </xf>
    <xf numFmtId="1" fontId="27" fillId="5" borderId="3" xfId="3" applyNumberFormat="1" applyFont="1" applyFill="1" applyBorder="1" applyAlignment="1" applyProtection="1">
      <alignment horizontal="center" textRotation="90" wrapText="1"/>
    </xf>
    <xf numFmtId="0" fontId="28" fillId="5" borderId="3" xfId="0" applyFont="1" applyFill="1" applyBorder="1" applyAlignment="1" applyProtection="1">
      <alignment horizontal="center" vertical="center" textRotation="90" wrapText="1"/>
    </xf>
    <xf numFmtId="0" fontId="27" fillId="5" borderId="3" xfId="3" applyFont="1" applyFill="1" applyBorder="1" applyAlignment="1" applyProtection="1">
      <alignment horizontal="center" vertical="center" textRotation="90" wrapText="1"/>
    </xf>
    <xf numFmtId="0" fontId="27" fillId="5" borderId="3" xfId="0" applyFont="1" applyFill="1" applyBorder="1" applyAlignment="1" applyProtection="1">
      <alignment horizontal="center" vertical="center" textRotation="90" wrapText="1"/>
    </xf>
    <xf numFmtId="0" fontId="27" fillId="5" borderId="3" xfId="3" applyFont="1" applyFill="1" applyBorder="1" applyAlignment="1" applyProtection="1">
      <alignment horizontal="center" vertical="center" wrapText="1"/>
    </xf>
    <xf numFmtId="0" fontId="27" fillId="5" borderId="4" xfId="3" applyFont="1" applyFill="1" applyBorder="1" applyAlignment="1" applyProtection="1">
      <alignment horizontal="center" vertical="center" wrapText="1"/>
    </xf>
    <xf numFmtId="0" fontId="5" fillId="3" borderId="0" xfId="3" applyFont="1" applyFill="1" applyProtection="1"/>
    <xf numFmtId="0" fontId="9" fillId="3" borderId="1" xfId="3" applyFont="1" applyFill="1" applyBorder="1" applyAlignment="1" applyProtection="1">
      <alignment horizontal="center" vertical="center" wrapText="1"/>
    </xf>
    <xf numFmtId="0" fontId="9" fillId="3" borderId="0" xfId="3" applyFont="1" applyFill="1" applyAlignment="1" applyProtection="1">
      <alignment horizontal="center" vertical="center"/>
    </xf>
    <xf numFmtId="0" fontId="9" fillId="3" borderId="0" xfId="3" applyFont="1" applyFill="1" applyBorder="1" applyAlignment="1" applyProtection="1">
      <alignment horizontal="center" vertical="center"/>
    </xf>
    <xf numFmtId="0" fontId="2" fillId="3" borderId="0" xfId="3" applyFont="1" applyFill="1" applyProtection="1"/>
    <xf numFmtId="0" fontId="1" fillId="3" borderId="0" xfId="3" applyFont="1" applyFill="1" applyBorder="1" applyAlignment="1" applyProtection="1">
      <alignment horizontal="center"/>
    </xf>
    <xf numFmtId="1" fontId="9" fillId="6" borderId="1" xfId="0" applyNumberFormat="1" applyFont="1" applyFill="1" applyBorder="1" applyAlignment="1" applyProtection="1">
      <alignment horizontal="center" vertical="center" wrapText="1"/>
    </xf>
    <xf numFmtId="1" fontId="9" fillId="6" borderId="1" xfId="3" applyNumberFormat="1" applyFont="1" applyFill="1" applyBorder="1" applyAlignment="1" applyProtection="1">
      <alignment horizontal="center" vertical="center" wrapText="1"/>
    </xf>
    <xf numFmtId="1" fontId="9" fillId="0" borderId="1" xfId="0" applyNumberFormat="1" applyFont="1" applyFill="1" applyBorder="1" applyAlignment="1" applyProtection="1">
      <alignment horizontal="center" vertical="center" wrapText="1"/>
    </xf>
    <xf numFmtId="0" fontId="27" fillId="5" borderId="5" xfId="3" applyFont="1" applyFill="1" applyBorder="1" applyAlignment="1" applyProtection="1">
      <alignment horizontal="center" vertical="center" textRotation="90" wrapText="1"/>
    </xf>
    <xf numFmtId="1" fontId="9" fillId="0" borderId="1" xfId="3" applyNumberFormat="1" applyFont="1" applyFill="1" applyBorder="1" applyAlignment="1" applyProtection="1">
      <alignment horizontal="center" vertical="center" textRotation="90" wrapText="1"/>
    </xf>
    <xf numFmtId="1" fontId="9" fillId="0" borderId="1" xfId="3" applyNumberFormat="1" applyFont="1" applyFill="1" applyBorder="1" applyAlignment="1" applyProtection="1">
      <alignment horizontal="center" vertical="center" wrapText="1"/>
    </xf>
    <xf numFmtId="0" fontId="9" fillId="0" borderId="1" xfId="3" applyFont="1" applyFill="1" applyBorder="1" applyAlignment="1" applyProtection="1">
      <alignment horizontal="center" vertical="center" textRotation="90" wrapText="1"/>
    </xf>
    <xf numFmtId="0" fontId="9" fillId="0" borderId="6" xfId="3" applyFont="1" applyFill="1" applyBorder="1" applyAlignment="1" applyProtection="1">
      <alignment horizontal="center" vertical="center" wrapText="1"/>
    </xf>
    <xf numFmtId="1" fontId="9" fillId="0" borderId="1" xfId="3" applyNumberFormat="1" applyFont="1" applyFill="1" applyBorder="1" applyAlignment="1" applyProtection="1">
      <alignment horizontal="justify" vertical="top" wrapText="1"/>
    </xf>
    <xf numFmtId="0" fontId="9" fillId="0" borderId="1" xfId="3" applyFont="1" applyFill="1" applyBorder="1" applyAlignment="1" applyProtection="1">
      <alignment horizontal="justify" vertical="top" wrapText="1"/>
    </xf>
    <xf numFmtId="0" fontId="9" fillId="0" borderId="1" xfId="0" applyFont="1" applyFill="1" applyBorder="1" applyAlignment="1" applyProtection="1">
      <alignment horizontal="center" vertical="center" wrapText="1"/>
    </xf>
    <xf numFmtId="1" fontId="9" fillId="0" borderId="1" xfId="3" applyNumberFormat="1" applyFont="1" applyFill="1" applyBorder="1" applyAlignment="1" applyProtection="1">
      <alignment horizontal="justify" vertical="center" wrapText="1"/>
    </xf>
    <xf numFmtId="1" fontId="9" fillId="6" borderId="9" xfId="0" applyNumberFormat="1" applyFont="1" applyFill="1" applyBorder="1" applyAlignment="1" applyProtection="1">
      <alignment horizontal="center" vertical="center" wrapText="1"/>
    </xf>
    <xf numFmtId="1" fontId="9" fillId="0" borderId="9" xfId="0" applyNumberFormat="1" applyFont="1" applyFill="1" applyBorder="1" applyAlignment="1" applyProtection="1">
      <alignment horizontal="center" vertical="center" wrapText="1"/>
    </xf>
    <xf numFmtId="1" fontId="9" fillId="6" borderId="9" xfId="3" applyNumberFormat="1" applyFont="1" applyFill="1" applyBorder="1" applyAlignment="1" applyProtection="1">
      <alignment horizontal="center" vertical="center" wrapText="1"/>
    </xf>
    <xf numFmtId="0" fontId="9" fillId="3" borderId="9" xfId="3" applyFont="1" applyFill="1" applyBorder="1" applyAlignment="1" applyProtection="1">
      <alignment horizontal="center" vertical="center" wrapText="1"/>
    </xf>
    <xf numFmtId="1" fontId="27" fillId="7" borderId="3" xfId="3" applyNumberFormat="1" applyFont="1" applyFill="1" applyBorder="1" applyAlignment="1" applyProtection="1">
      <alignment horizontal="center" vertical="center" textRotation="90" wrapText="1"/>
    </xf>
    <xf numFmtId="1" fontId="27" fillId="7" borderId="3" xfId="0" applyNumberFormat="1" applyFont="1" applyFill="1" applyBorder="1" applyAlignment="1" applyProtection="1">
      <alignment horizontal="center" textRotation="90" wrapText="1"/>
    </xf>
    <xf numFmtId="1" fontId="27" fillId="7" borderId="3" xfId="3" applyNumberFormat="1" applyFont="1" applyFill="1" applyBorder="1" applyAlignment="1" applyProtection="1">
      <alignment textRotation="90" wrapText="1"/>
    </xf>
    <xf numFmtId="1" fontId="27" fillId="7" borderId="3" xfId="3" applyNumberFormat="1" applyFont="1" applyFill="1" applyBorder="1" applyAlignment="1" applyProtection="1">
      <alignment horizontal="center" textRotation="90" wrapText="1"/>
    </xf>
    <xf numFmtId="0" fontId="28" fillId="7" borderId="3" xfId="0" applyFont="1" applyFill="1" applyBorder="1" applyAlignment="1" applyProtection="1">
      <alignment horizontal="center" vertical="center" textRotation="90" wrapText="1"/>
    </xf>
    <xf numFmtId="0" fontId="27" fillId="7" borderId="3" xfId="3" applyFont="1" applyFill="1" applyBorder="1" applyAlignment="1" applyProtection="1">
      <alignment horizontal="center" vertical="center" textRotation="90" wrapText="1"/>
    </xf>
    <xf numFmtId="0" fontId="27" fillId="7" borderId="5" xfId="3" applyFont="1" applyFill="1" applyBorder="1" applyAlignment="1" applyProtection="1">
      <alignment horizontal="center" vertical="center" textRotation="90" wrapText="1"/>
    </xf>
    <xf numFmtId="0" fontId="27" fillId="7" borderId="3" xfId="0" applyFont="1" applyFill="1" applyBorder="1" applyAlignment="1" applyProtection="1">
      <alignment horizontal="center" vertical="center" textRotation="90" wrapText="1"/>
    </xf>
    <xf numFmtId="0" fontId="27" fillId="7" borderId="3" xfId="3" applyFont="1" applyFill="1" applyBorder="1" applyAlignment="1" applyProtection="1">
      <alignment horizontal="center" vertical="center" wrapText="1"/>
    </xf>
    <xf numFmtId="0" fontId="27" fillId="7" borderId="4" xfId="3" applyFont="1" applyFill="1" applyBorder="1" applyAlignment="1" applyProtection="1">
      <alignment horizontal="center" vertical="center" wrapText="1"/>
    </xf>
    <xf numFmtId="1" fontId="29" fillId="7" borderId="8" xfId="3" applyNumberFormat="1" applyFont="1" applyFill="1" applyBorder="1" applyAlignment="1" applyProtection="1">
      <alignment horizontal="center" vertical="center" wrapText="1"/>
    </xf>
    <xf numFmtId="1" fontId="27" fillId="7" borderId="3" xfId="3" applyNumberFormat="1" applyFont="1" applyFill="1" applyBorder="1" applyAlignment="1" applyProtection="1">
      <alignment horizontal="center" vertical="center" wrapText="1"/>
    </xf>
    <xf numFmtId="0" fontId="27" fillId="7" borderId="7" xfId="3" applyFont="1" applyFill="1" applyBorder="1" applyAlignment="1" applyProtection="1">
      <alignment horizontal="center" vertical="center" wrapText="1"/>
    </xf>
    <xf numFmtId="1" fontId="29" fillId="5" borderId="8" xfId="3" applyNumberFormat="1" applyFont="1" applyFill="1" applyBorder="1" applyAlignment="1" applyProtection="1">
      <alignment horizontal="center" vertical="center" wrapText="1"/>
    </xf>
    <xf numFmtId="0" fontId="27" fillId="5" borderId="7" xfId="3" applyFont="1" applyFill="1" applyBorder="1" applyAlignment="1" applyProtection="1">
      <alignment horizontal="center" vertical="center" wrapText="1"/>
    </xf>
    <xf numFmtId="1" fontId="27" fillId="5" borderId="3" xfId="3" applyNumberFormat="1" applyFont="1" applyFill="1" applyBorder="1" applyAlignment="1" applyProtection="1">
      <alignment horizontal="center" vertical="center" wrapText="1"/>
    </xf>
    <xf numFmtId="0" fontId="9" fillId="3" borderId="1" xfId="3" applyFont="1" applyFill="1" applyBorder="1" applyAlignment="1" applyProtection="1">
      <alignment horizontal="center" vertical="top" wrapText="1"/>
    </xf>
    <xf numFmtId="0" fontId="11" fillId="3" borderId="1" xfId="3" applyFont="1" applyFill="1" applyBorder="1" applyAlignment="1" applyProtection="1">
      <alignment horizontal="center" vertical="top" wrapText="1"/>
    </xf>
    <xf numFmtId="0" fontId="9" fillId="3" borderId="1" xfId="0" applyFont="1" applyFill="1" applyBorder="1" applyAlignment="1" applyProtection="1">
      <alignment horizontal="center" vertical="top" wrapText="1"/>
    </xf>
    <xf numFmtId="0" fontId="9" fillId="3" borderId="1" xfId="0" applyFont="1" applyFill="1" applyBorder="1" applyAlignment="1" applyProtection="1">
      <alignment horizontal="justify" vertical="top" wrapText="1"/>
    </xf>
    <xf numFmtId="0" fontId="9" fillId="4" borderId="1" xfId="0" applyFont="1" applyFill="1" applyBorder="1" applyAlignment="1" applyProtection="1">
      <alignment horizontal="center" vertical="top" wrapText="1"/>
    </xf>
    <xf numFmtId="1" fontId="9" fillId="3" borderId="1" xfId="0" applyNumberFormat="1" applyFont="1" applyFill="1" applyBorder="1" applyAlignment="1" applyProtection="1">
      <alignment horizontal="center" vertical="center" wrapText="1"/>
    </xf>
    <xf numFmtId="1" fontId="9" fillId="4" borderId="1" xfId="3" applyNumberFormat="1"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xf>
    <xf numFmtId="0" fontId="11" fillId="4" borderId="1" xfId="3" applyFont="1" applyFill="1" applyBorder="1" applyAlignment="1" applyProtection="1">
      <alignment horizontal="center" vertical="center"/>
    </xf>
    <xf numFmtId="0" fontId="11" fillId="4" borderId="1" xfId="3" applyFont="1" applyFill="1" applyBorder="1" applyAlignment="1" applyProtection="1">
      <alignment horizontal="center" vertical="center" wrapText="1"/>
    </xf>
    <xf numFmtId="0" fontId="9" fillId="4" borderId="1" xfId="0" applyFont="1" applyFill="1" applyBorder="1" applyAlignment="1" applyProtection="1">
      <alignment horizontal="justify" vertical="top" wrapText="1"/>
    </xf>
    <xf numFmtId="1" fontId="9" fillId="4" borderId="1" xfId="0" applyNumberFormat="1" applyFont="1" applyFill="1" applyBorder="1" applyAlignment="1" applyProtection="1">
      <alignment horizontal="center" vertical="center" wrapText="1"/>
    </xf>
    <xf numFmtId="1" fontId="9" fillId="3" borderId="1" xfId="3" applyNumberFormat="1" applyFont="1" applyFill="1" applyBorder="1" applyAlignment="1" applyProtection="1">
      <alignment horizontal="center" vertical="center" wrapText="1"/>
    </xf>
    <xf numFmtId="0" fontId="9" fillId="3" borderId="1" xfId="3" applyFont="1" applyFill="1" applyBorder="1" applyAlignment="1" applyProtection="1">
      <alignment horizontal="center" vertical="center"/>
    </xf>
    <xf numFmtId="0" fontId="11" fillId="3" borderId="1" xfId="3" applyFont="1" applyFill="1" applyBorder="1" applyAlignment="1" applyProtection="1">
      <alignment horizontal="justify" vertical="center" wrapText="1"/>
    </xf>
    <xf numFmtId="0" fontId="11" fillId="3" borderId="1" xfId="3" applyFont="1" applyFill="1" applyBorder="1" applyAlignment="1" applyProtection="1">
      <alignment horizontal="center" vertical="center" wrapText="1"/>
    </xf>
    <xf numFmtId="0" fontId="11" fillId="4" borderId="1" xfId="3" applyFont="1" applyFill="1" applyBorder="1" applyAlignment="1" applyProtection="1">
      <alignment horizontal="center" vertical="top" wrapText="1"/>
    </xf>
    <xf numFmtId="0" fontId="11" fillId="4" borderId="1" xfId="3" applyFont="1" applyFill="1" applyBorder="1" applyAlignment="1" applyProtection="1">
      <alignment horizontal="justify" vertical="top" wrapText="1"/>
    </xf>
    <xf numFmtId="0" fontId="9" fillId="4" borderId="6" xfId="0" applyFont="1" applyFill="1" applyBorder="1" applyAlignment="1" applyProtection="1">
      <alignment horizontal="justify" vertical="top" wrapText="1"/>
    </xf>
    <xf numFmtId="0" fontId="9" fillId="3" borderId="1" xfId="0" applyFont="1" applyFill="1" applyBorder="1" applyAlignment="1" applyProtection="1">
      <alignment horizontal="center" vertical="center" wrapText="1"/>
    </xf>
    <xf numFmtId="0" fontId="9" fillId="0" borderId="1" xfId="0" applyFont="1" applyFill="1" applyBorder="1" applyAlignment="1" applyProtection="1">
      <alignment horizontal="justify" vertical="top" wrapText="1"/>
    </xf>
    <xf numFmtId="0" fontId="1" fillId="3" borderId="1" xfId="3" applyFont="1" applyFill="1" applyBorder="1" applyProtection="1"/>
    <xf numFmtId="1" fontId="9" fillId="3" borderId="1" xfId="3" applyNumberFormat="1" applyFont="1" applyFill="1" applyBorder="1" applyAlignment="1" applyProtection="1">
      <alignment horizontal="justify" vertical="top" wrapText="1"/>
    </xf>
    <xf numFmtId="1" fontId="9" fillId="3" borderId="1" xfId="3" applyNumberFormat="1" applyFont="1" applyFill="1" applyBorder="1" applyAlignment="1" applyProtection="1">
      <alignment horizontal="center" vertical="top" wrapText="1"/>
    </xf>
    <xf numFmtId="1" fontId="5" fillId="3" borderId="1" xfId="3" applyNumberFormat="1" applyFont="1" applyFill="1" applyBorder="1" applyAlignment="1" applyProtection="1">
      <alignment horizontal="center" vertical="top" textRotation="90" wrapText="1"/>
    </xf>
    <xf numFmtId="0" fontId="9" fillId="3" borderId="1" xfId="3" applyFont="1" applyFill="1" applyBorder="1" applyAlignment="1" applyProtection="1">
      <alignment horizontal="center" vertical="top"/>
    </xf>
    <xf numFmtId="0" fontId="5" fillId="4" borderId="1" xfId="0" applyFont="1" applyFill="1" applyBorder="1" applyAlignment="1" applyProtection="1">
      <alignment horizontal="justify" vertical="top" wrapText="1"/>
    </xf>
    <xf numFmtId="0" fontId="9" fillId="0" borderId="1" xfId="3" applyFont="1" applyFill="1" applyBorder="1" applyAlignment="1" applyProtection="1">
      <alignment horizontal="center" vertical="center" wrapText="1"/>
    </xf>
    <xf numFmtId="0" fontId="11" fillId="2" borderId="1" xfId="3"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justify" vertical="top" wrapText="1"/>
    </xf>
    <xf numFmtId="0" fontId="9" fillId="3" borderId="9" xfId="3" applyFont="1" applyFill="1" applyBorder="1" applyAlignment="1" applyProtection="1">
      <alignment horizontal="center" vertical="top" wrapText="1"/>
    </xf>
    <xf numFmtId="0" fontId="9" fillId="4" borderId="9" xfId="0" applyFont="1" applyFill="1" applyBorder="1" applyAlignment="1" applyProtection="1">
      <alignment horizontal="justify" vertical="top" wrapText="1"/>
    </xf>
    <xf numFmtId="0" fontId="9" fillId="4" borderId="9" xfId="0" applyFont="1" applyFill="1" applyBorder="1" applyAlignment="1" applyProtection="1">
      <alignment horizontal="center" vertical="top" wrapText="1"/>
    </xf>
    <xf numFmtId="1" fontId="9" fillId="4" borderId="9" xfId="0" applyNumberFormat="1" applyFont="1" applyFill="1" applyBorder="1" applyAlignment="1" applyProtection="1">
      <alignment horizontal="center" vertical="center" wrapText="1"/>
    </xf>
    <xf numFmtId="1" fontId="9" fillId="4" borderId="9" xfId="3" applyNumberFormat="1"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11" fillId="3" borderId="9" xfId="3" applyFont="1" applyFill="1" applyBorder="1" applyAlignment="1" applyProtection="1">
      <alignment horizontal="center" vertical="center"/>
    </xf>
    <xf numFmtId="0" fontId="9" fillId="3" borderId="9" xfId="3" applyFont="1" applyFill="1" applyBorder="1" applyAlignment="1" applyProtection="1">
      <alignment horizontal="center" vertical="center"/>
    </xf>
    <xf numFmtId="0" fontId="11" fillId="4" borderId="9" xfId="3" applyFont="1" applyFill="1" applyBorder="1" applyAlignment="1" applyProtection="1">
      <alignment horizontal="center" vertical="center" wrapText="1"/>
    </xf>
    <xf numFmtId="0" fontId="9" fillId="2" borderId="12" xfId="0" applyFont="1" applyFill="1" applyBorder="1" applyAlignment="1" applyProtection="1">
      <alignment horizontal="justify" vertical="top" wrapText="1"/>
    </xf>
    <xf numFmtId="0" fontId="1" fillId="3" borderId="11" xfId="3" applyFont="1" applyFill="1" applyBorder="1" applyAlignment="1" applyProtection="1">
      <alignment horizontal="center" vertical="center"/>
    </xf>
    <xf numFmtId="0" fontId="9" fillId="4" borderId="6" xfId="0" applyFont="1" applyFill="1" applyBorder="1" applyAlignment="1" applyProtection="1">
      <alignment horizontal="center" vertical="center" wrapText="1"/>
    </xf>
    <xf numFmtId="0" fontId="9" fillId="3" borderId="6" xfId="0"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10" fillId="10" borderId="27" xfId="3" applyFont="1" applyFill="1" applyBorder="1" applyAlignment="1" applyProtection="1">
      <alignment horizontal="center" vertical="center" textRotation="90" wrapText="1"/>
    </xf>
    <xf numFmtId="1" fontId="29" fillId="5" borderId="8" xfId="3" applyNumberFormat="1" applyFont="1" applyFill="1" applyBorder="1" applyAlignment="1" applyProtection="1">
      <alignment horizontal="center" vertical="center" wrapText="1"/>
    </xf>
    <xf numFmtId="0" fontId="27" fillId="5" borderId="7" xfId="3" applyFont="1" applyFill="1" applyBorder="1" applyAlignment="1" applyProtection="1">
      <alignment horizontal="center" vertical="center" wrapText="1"/>
    </xf>
    <xf numFmtId="0" fontId="10" fillId="10" borderId="38" xfId="3" applyFont="1" applyFill="1" applyBorder="1" applyAlignment="1" applyProtection="1">
      <alignment horizontal="center" vertical="center" textRotation="90" wrapText="1"/>
    </xf>
    <xf numFmtId="1" fontId="27" fillId="5" borderId="3" xfId="3" applyNumberFormat="1" applyFont="1" applyFill="1" applyBorder="1" applyAlignment="1" applyProtection="1">
      <alignment horizontal="center" vertical="center" wrapText="1"/>
    </xf>
    <xf numFmtId="0" fontId="9" fillId="3" borderId="11" xfId="3" applyFont="1" applyFill="1" applyBorder="1" applyAlignment="1" applyProtection="1">
      <alignment horizontal="center" vertical="center"/>
    </xf>
    <xf numFmtId="0" fontId="27" fillId="5" borderId="7" xfId="3" applyFont="1" applyFill="1" applyBorder="1" applyAlignment="1" applyProtection="1">
      <alignment horizontal="center" vertical="center" wrapText="1"/>
    </xf>
    <xf numFmtId="1" fontId="29" fillId="5" borderId="8" xfId="3" applyNumberFormat="1" applyFont="1" applyFill="1" applyBorder="1" applyAlignment="1" applyProtection="1">
      <alignment horizontal="center" vertical="center" wrapText="1"/>
    </xf>
    <xf numFmtId="1" fontId="27" fillId="5" borderId="3" xfId="3" applyNumberFormat="1" applyFont="1" applyFill="1" applyBorder="1" applyAlignment="1" applyProtection="1">
      <alignment horizontal="center" vertical="center" wrapText="1"/>
    </xf>
    <xf numFmtId="0" fontId="9" fillId="12" borderId="1" xfId="0" applyFont="1" applyFill="1" applyBorder="1" applyAlignment="1" applyProtection="1">
      <alignment horizontal="justify" vertical="top" wrapText="1"/>
    </xf>
    <xf numFmtId="0" fontId="9" fillId="13" borderId="1" xfId="3" applyFont="1" applyFill="1" applyBorder="1" applyAlignment="1" applyProtection="1">
      <alignment horizontal="justify" vertical="top" wrapText="1"/>
    </xf>
    <xf numFmtId="0" fontId="11" fillId="0" borderId="1" xfId="3" applyFont="1" applyFill="1" applyBorder="1" applyAlignment="1" applyProtection="1">
      <alignment horizontal="center" vertical="top" wrapText="1"/>
    </xf>
    <xf numFmtId="0" fontId="9" fillId="0" borderId="1" xfId="0" applyFont="1" applyFill="1" applyBorder="1" applyAlignment="1" applyProtection="1">
      <alignment horizontal="center" vertical="top" wrapText="1"/>
    </xf>
    <xf numFmtId="0" fontId="11" fillId="4" borderId="9" xfId="3" applyFont="1" applyFill="1" applyBorder="1" applyAlignment="1" applyProtection="1">
      <alignment horizontal="center" vertical="top" wrapText="1"/>
    </xf>
    <xf numFmtId="0" fontId="11" fillId="4" borderId="9" xfId="3" applyFont="1" applyFill="1" applyBorder="1" applyAlignment="1" applyProtection="1">
      <alignment horizontal="justify" vertical="top" wrapText="1"/>
    </xf>
    <xf numFmtId="0" fontId="9" fillId="3" borderId="45" xfId="3" applyFont="1" applyFill="1" applyBorder="1" applyAlignment="1" applyProtection="1">
      <alignment horizontal="center" vertical="top" wrapText="1"/>
    </xf>
    <xf numFmtId="0" fontId="11" fillId="3" borderId="8" xfId="3" applyFont="1" applyFill="1" applyBorder="1" applyAlignment="1" applyProtection="1">
      <alignment horizontal="center" vertical="top" wrapText="1"/>
    </xf>
    <xf numFmtId="0" fontId="9" fillId="0" borderId="8" xfId="0" applyFont="1" applyFill="1" applyBorder="1" applyAlignment="1" applyProtection="1">
      <alignment horizontal="justify" vertical="top" wrapText="1"/>
    </xf>
    <xf numFmtId="0" fontId="9" fillId="3" borderId="8" xfId="0" applyFont="1" applyFill="1" applyBorder="1" applyAlignment="1" applyProtection="1">
      <alignment horizontal="justify" vertical="top" wrapText="1"/>
    </xf>
    <xf numFmtId="0" fontId="9" fillId="4" borderId="8" xfId="0" applyFont="1" applyFill="1" applyBorder="1" applyAlignment="1" applyProtection="1">
      <alignment horizontal="center" vertical="top" wrapText="1"/>
    </xf>
    <xf numFmtId="0" fontId="9" fillId="3" borderId="8" xfId="0" applyFont="1" applyFill="1" applyBorder="1" applyAlignment="1" applyProtection="1">
      <alignment horizontal="center" vertical="top" wrapText="1"/>
    </xf>
    <xf numFmtId="1" fontId="9" fillId="4" borderId="8" xfId="0" applyNumberFormat="1" applyFont="1" applyFill="1" applyBorder="1" applyAlignment="1" applyProtection="1">
      <alignment horizontal="center" vertical="center" wrapText="1"/>
    </xf>
    <xf numFmtId="1" fontId="9" fillId="6" borderId="8" xfId="0" applyNumberFormat="1" applyFont="1" applyFill="1" applyBorder="1" applyAlignment="1" applyProtection="1">
      <alignment horizontal="center" vertical="center" wrapText="1"/>
    </xf>
    <xf numFmtId="1" fontId="9" fillId="0" borderId="8" xfId="0" applyNumberFormat="1" applyFont="1" applyFill="1" applyBorder="1" applyAlignment="1" applyProtection="1">
      <alignment horizontal="center" vertical="center" wrapText="1"/>
    </xf>
    <xf numFmtId="0" fontId="9" fillId="3" borderId="8" xfId="3" applyFont="1" applyFill="1" applyBorder="1" applyAlignment="1" applyProtection="1">
      <alignment horizontal="center" vertical="center" wrapText="1"/>
    </xf>
    <xf numFmtId="1" fontId="9" fillId="6" borderId="8" xfId="3" applyNumberFormat="1" applyFont="1" applyFill="1" applyBorder="1" applyAlignment="1" applyProtection="1">
      <alignment horizontal="center" vertical="center" wrapText="1"/>
    </xf>
    <xf numFmtId="1" fontId="9" fillId="4" borderId="8" xfId="3" applyNumberFormat="1"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11" fillId="3" borderId="8" xfId="3" applyFont="1" applyFill="1" applyBorder="1" applyAlignment="1" applyProtection="1">
      <alignment horizontal="center" vertical="center"/>
    </xf>
    <xf numFmtId="0" fontId="9" fillId="3" borderId="8" xfId="3" applyFont="1" applyFill="1" applyBorder="1" applyAlignment="1" applyProtection="1">
      <alignment horizontal="center" vertical="center"/>
    </xf>
    <xf numFmtId="0" fontId="11" fillId="3" borderId="8" xfId="3" applyFont="1" applyFill="1" applyBorder="1" applyAlignment="1" applyProtection="1">
      <alignment horizontal="center" vertical="center" wrapText="1"/>
    </xf>
    <xf numFmtId="0" fontId="11" fillId="4" borderId="8" xfId="3"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9" fillId="3" borderId="6" xfId="3" applyFont="1" applyFill="1" applyBorder="1" applyAlignment="1" applyProtection="1">
      <alignment horizontal="center" vertical="center"/>
    </xf>
    <xf numFmtId="0" fontId="9" fillId="3" borderId="47" xfId="3" applyFont="1" applyFill="1" applyBorder="1" applyAlignment="1" applyProtection="1">
      <alignment horizontal="center" vertical="center"/>
    </xf>
    <xf numFmtId="0" fontId="27" fillId="5" borderId="1" xfId="3" applyFont="1" applyFill="1" applyBorder="1" applyAlignment="1" applyProtection="1">
      <alignment horizontal="center" vertical="center" textRotation="90" wrapText="1"/>
    </xf>
    <xf numFmtId="1" fontId="27" fillId="5" borderId="50" xfId="3" applyNumberFormat="1" applyFont="1" applyFill="1" applyBorder="1" applyAlignment="1" applyProtection="1">
      <alignment horizontal="center" vertical="center" wrapText="1"/>
    </xf>
    <xf numFmtId="1" fontId="27" fillId="5" borderId="50" xfId="3" applyNumberFormat="1" applyFont="1" applyFill="1" applyBorder="1" applyAlignment="1" applyProtection="1">
      <alignment horizontal="center" vertical="center" textRotation="90" wrapText="1"/>
    </xf>
    <xf numFmtId="1" fontId="27" fillId="5" borderId="50" xfId="0" applyNumberFormat="1" applyFont="1" applyFill="1" applyBorder="1" applyAlignment="1" applyProtection="1">
      <alignment horizontal="center" textRotation="90" wrapText="1"/>
    </xf>
    <xf numFmtId="1" fontId="27" fillId="5" borderId="50" xfId="3" applyNumberFormat="1" applyFont="1" applyFill="1" applyBorder="1" applyAlignment="1" applyProtection="1">
      <alignment textRotation="90" wrapText="1"/>
    </xf>
    <xf numFmtId="1" fontId="27" fillId="5" borderId="50" xfId="3" applyNumberFormat="1" applyFont="1" applyFill="1" applyBorder="1" applyAlignment="1" applyProtection="1">
      <alignment horizontal="center" textRotation="90" wrapText="1"/>
    </xf>
    <xf numFmtId="0" fontId="28" fillId="5" borderId="50" xfId="0" applyFont="1" applyFill="1" applyBorder="1" applyAlignment="1" applyProtection="1">
      <alignment horizontal="center" vertical="center" textRotation="90" wrapText="1"/>
    </xf>
    <xf numFmtId="0" fontId="27" fillId="5" borderId="50" xfId="3" applyFont="1" applyFill="1" applyBorder="1" applyAlignment="1" applyProtection="1">
      <alignment horizontal="center" vertical="center" textRotation="90" wrapText="1"/>
    </xf>
    <xf numFmtId="0" fontId="27" fillId="5" borderId="50" xfId="0" applyFont="1" applyFill="1" applyBorder="1" applyAlignment="1" applyProtection="1">
      <alignment horizontal="center" vertical="center" textRotation="90" wrapText="1"/>
    </xf>
    <xf numFmtId="0" fontId="27" fillId="5" borderId="50" xfId="3" applyFont="1" applyFill="1" applyBorder="1" applyAlignment="1" applyProtection="1">
      <alignment horizontal="center" vertical="center" wrapText="1"/>
    </xf>
    <xf numFmtId="0" fontId="27" fillId="5" borderId="51" xfId="3" applyFont="1" applyFill="1" applyBorder="1" applyAlignment="1" applyProtection="1">
      <alignment horizontal="center" vertical="center" wrapText="1"/>
    </xf>
    <xf numFmtId="0" fontId="11" fillId="3" borderId="9" xfId="3" applyFont="1" applyFill="1" applyBorder="1" applyAlignment="1" applyProtection="1">
      <alignment horizontal="center" vertical="top" wrapText="1"/>
    </xf>
    <xf numFmtId="0" fontId="9" fillId="3" borderId="9" xfId="0" applyFont="1" applyFill="1" applyBorder="1" applyAlignment="1" applyProtection="1">
      <alignment horizontal="justify" vertical="top" wrapText="1"/>
    </xf>
    <xf numFmtId="0" fontId="9" fillId="3" borderId="9" xfId="0" applyFont="1" applyFill="1" applyBorder="1" applyAlignment="1" applyProtection="1">
      <alignment horizontal="center" vertical="top" wrapText="1"/>
    </xf>
    <xf numFmtId="0" fontId="11" fillId="3" borderId="9" xfId="3" applyFont="1" applyFill="1" applyBorder="1" applyAlignment="1" applyProtection="1">
      <alignment horizontal="center" vertical="center" wrapText="1"/>
    </xf>
    <xf numFmtId="0" fontId="11" fillId="0" borderId="1" xfId="3" applyFont="1" applyFill="1" applyBorder="1" applyAlignment="1" applyProtection="1">
      <alignment horizontal="center" vertical="center" wrapText="1"/>
    </xf>
    <xf numFmtId="0" fontId="10" fillId="10" borderId="43" xfId="3" applyFont="1" applyFill="1" applyBorder="1" applyAlignment="1" applyProtection="1">
      <alignment horizontal="center" vertical="center" textRotation="90" wrapText="1"/>
    </xf>
    <xf numFmtId="0" fontId="0" fillId="0" borderId="32" xfId="0" applyBorder="1" applyAlignment="1">
      <alignment horizontal="center" vertical="center" textRotation="90" wrapText="1"/>
    </xf>
    <xf numFmtId="0" fontId="0" fillId="0" borderId="42" xfId="0" applyBorder="1" applyAlignment="1">
      <alignment horizontal="center" vertical="center" textRotation="90" wrapText="1"/>
    </xf>
    <xf numFmtId="1" fontId="6" fillId="3" borderId="8" xfId="3" applyNumberFormat="1" applyFont="1" applyFill="1" applyBorder="1" applyAlignment="1" applyProtection="1">
      <alignment horizontal="center" vertical="center" wrapText="1"/>
    </xf>
    <xf numFmtId="1" fontId="6" fillId="3" borderId="15" xfId="3" applyNumberFormat="1" applyFont="1" applyFill="1" applyBorder="1" applyAlignment="1" applyProtection="1">
      <alignment horizontal="center" vertical="center" wrapText="1"/>
    </xf>
    <xf numFmtId="1" fontId="27" fillId="7" borderId="36" xfId="3" applyNumberFormat="1" applyFont="1" applyFill="1" applyBorder="1" applyAlignment="1" applyProtection="1">
      <alignment horizontal="center" vertical="center" textRotation="90" wrapText="1"/>
    </xf>
    <xf numFmtId="1" fontId="27" fillId="7" borderId="37" xfId="3" applyNumberFormat="1" applyFont="1" applyFill="1" applyBorder="1" applyAlignment="1" applyProtection="1">
      <alignment horizontal="center" vertical="center" textRotation="90" wrapText="1"/>
    </xf>
    <xf numFmtId="1" fontId="27" fillId="7" borderId="30" xfId="3" applyNumberFormat="1" applyFont="1" applyFill="1" applyBorder="1" applyAlignment="1" applyProtection="1">
      <alignment horizontal="center" vertical="center" textRotation="90" wrapText="1"/>
    </xf>
    <xf numFmtId="1" fontId="27" fillId="7" borderId="31" xfId="3" applyNumberFormat="1" applyFont="1" applyFill="1" applyBorder="1" applyAlignment="1" applyProtection="1">
      <alignment horizontal="center" vertical="center" textRotation="90" wrapText="1"/>
    </xf>
    <xf numFmtId="1" fontId="27" fillId="7" borderId="7" xfId="3" applyNumberFormat="1" applyFont="1" applyFill="1" applyBorder="1" applyAlignment="1" applyProtection="1">
      <alignment horizontal="center" vertical="center" wrapText="1"/>
    </xf>
    <xf numFmtId="1" fontId="27" fillId="7" borderId="3" xfId="3" applyNumberFormat="1" applyFont="1" applyFill="1" applyBorder="1" applyAlignment="1" applyProtection="1">
      <alignment horizontal="center" vertical="center" wrapText="1"/>
    </xf>
    <xf numFmtId="0" fontId="27" fillId="7" borderId="7" xfId="3" applyFont="1" applyFill="1" applyBorder="1" applyAlignment="1" applyProtection="1">
      <alignment horizontal="center" vertical="center" wrapText="1"/>
    </xf>
    <xf numFmtId="0" fontId="27" fillId="7" borderId="29" xfId="3" applyFont="1" applyFill="1" applyBorder="1" applyAlignment="1" applyProtection="1">
      <alignment horizontal="center" vertical="center" wrapText="1"/>
    </xf>
    <xf numFmtId="1" fontId="29" fillId="7" borderId="13" xfId="3" applyNumberFormat="1" applyFont="1" applyFill="1" applyBorder="1" applyAlignment="1" applyProtection="1">
      <alignment horizontal="center" vertical="center" wrapText="1"/>
    </xf>
    <xf numFmtId="1" fontId="29" fillId="7" borderId="14" xfId="3" applyNumberFormat="1" applyFont="1" applyFill="1" applyBorder="1" applyAlignment="1" applyProtection="1">
      <alignment horizontal="center" vertical="center" wrapText="1"/>
    </xf>
    <xf numFmtId="1" fontId="29" fillId="7" borderId="41" xfId="3" applyNumberFormat="1" applyFont="1" applyFill="1" applyBorder="1" applyAlignment="1" applyProtection="1">
      <alignment horizontal="center" vertical="center" wrapText="1"/>
    </xf>
    <xf numFmtId="0" fontId="2" fillId="3" borderId="1" xfId="3" applyFont="1" applyFill="1" applyBorder="1" applyAlignment="1" applyProtection="1">
      <alignment horizontal="center" vertical="center" wrapText="1"/>
    </xf>
    <xf numFmtId="1" fontId="29" fillId="7" borderId="8" xfId="3" applyNumberFormat="1" applyFont="1" applyFill="1" applyBorder="1" applyAlignment="1" applyProtection="1">
      <alignment horizontal="center" vertical="center" wrapText="1"/>
    </xf>
    <xf numFmtId="0" fontId="5" fillId="3" borderId="8" xfId="3" applyFont="1" applyFill="1" applyBorder="1" applyAlignment="1" applyProtection="1">
      <alignment horizontal="center" vertical="center" wrapText="1"/>
    </xf>
    <xf numFmtId="0" fontId="10" fillId="10" borderId="32" xfId="3" applyFont="1" applyFill="1" applyBorder="1" applyAlignment="1" applyProtection="1">
      <alignment horizontal="center" vertical="center" textRotation="90" wrapText="1"/>
    </xf>
    <xf numFmtId="0" fontId="2" fillId="3" borderId="16" xfId="3" applyFont="1" applyFill="1" applyBorder="1" applyAlignment="1" applyProtection="1">
      <alignment horizontal="center"/>
    </xf>
    <xf numFmtId="0" fontId="2" fillId="3" borderId="17" xfId="3" applyFont="1" applyFill="1" applyBorder="1" applyAlignment="1" applyProtection="1">
      <alignment horizontal="center"/>
    </xf>
    <xf numFmtId="0" fontId="2" fillId="3" borderId="18" xfId="3" applyFont="1" applyFill="1" applyBorder="1" applyAlignment="1" applyProtection="1">
      <alignment horizontal="center"/>
    </xf>
    <xf numFmtId="0" fontId="2" fillId="3" borderId="0" xfId="3" applyFont="1" applyFill="1" applyBorder="1" applyAlignment="1" applyProtection="1">
      <alignment horizontal="center"/>
    </xf>
    <xf numFmtId="0" fontId="2" fillId="3" borderId="19" xfId="3" applyFont="1" applyFill="1" applyBorder="1" applyAlignment="1" applyProtection="1">
      <alignment horizontal="center"/>
    </xf>
    <xf numFmtId="0" fontId="2" fillId="3" borderId="20" xfId="3" applyFont="1" applyFill="1" applyBorder="1" applyAlignment="1" applyProtection="1">
      <alignment horizontal="center"/>
    </xf>
    <xf numFmtId="0" fontId="1" fillId="11" borderId="21" xfId="3" applyFont="1" applyFill="1" applyBorder="1" applyAlignment="1" applyProtection="1">
      <alignment horizontal="center"/>
    </xf>
    <xf numFmtId="0" fontId="1" fillId="11" borderId="11" xfId="3" applyFont="1" applyFill="1" applyBorder="1" applyAlignment="1" applyProtection="1">
      <alignment horizontal="center"/>
    </xf>
    <xf numFmtId="0" fontId="3" fillId="3" borderId="1" xfId="3" applyFont="1" applyFill="1" applyBorder="1" applyAlignment="1" applyProtection="1">
      <alignment horizontal="center" vertical="center"/>
    </xf>
    <xf numFmtId="0" fontId="3" fillId="3" borderId="6" xfId="3" applyFont="1" applyFill="1" applyBorder="1" applyAlignment="1" applyProtection="1">
      <alignment horizontal="center" vertical="center"/>
    </xf>
    <xf numFmtId="0" fontId="3" fillId="3" borderId="8" xfId="3" applyFont="1" applyFill="1" applyBorder="1" applyAlignment="1" applyProtection="1">
      <alignment horizontal="center" vertical="center"/>
    </xf>
    <xf numFmtId="0" fontId="3" fillId="3" borderId="15" xfId="3" applyFont="1" applyFill="1" applyBorder="1" applyAlignment="1" applyProtection="1">
      <alignment horizontal="center" vertical="center"/>
    </xf>
    <xf numFmtId="0" fontId="3" fillId="3" borderId="0" xfId="3" applyFont="1" applyFill="1" applyBorder="1" applyAlignment="1" applyProtection="1">
      <alignment horizontal="center" vertical="center" wrapText="1"/>
    </xf>
    <xf numFmtId="1" fontId="29" fillId="7" borderId="22" xfId="3" applyNumberFormat="1" applyFont="1" applyFill="1" applyBorder="1" applyAlignment="1" applyProtection="1">
      <alignment horizontal="center" vertical="center" wrapText="1"/>
    </xf>
    <xf numFmtId="1" fontId="29" fillId="7" borderId="23" xfId="3" applyNumberFormat="1" applyFont="1" applyFill="1" applyBorder="1" applyAlignment="1" applyProtection="1">
      <alignment horizontal="center" vertical="center" wrapText="1"/>
    </xf>
    <xf numFmtId="1" fontId="29" fillId="7" borderId="39" xfId="3" applyNumberFormat="1" applyFont="1" applyFill="1" applyBorder="1" applyAlignment="1" applyProtection="1">
      <alignment horizontal="center" vertical="center" wrapText="1"/>
    </xf>
    <xf numFmtId="1" fontId="29" fillId="7" borderId="21" xfId="3" applyNumberFormat="1" applyFont="1" applyFill="1" applyBorder="1" applyAlignment="1" applyProtection="1">
      <alignment horizontal="center" vertical="center" wrapText="1"/>
    </xf>
    <xf numFmtId="0" fontId="27" fillId="9" borderId="17" xfId="3" applyFont="1" applyFill="1" applyBorder="1" applyAlignment="1" applyProtection="1">
      <alignment horizontal="center" vertical="center" wrapText="1"/>
    </xf>
    <xf numFmtId="0" fontId="27" fillId="9" borderId="24" xfId="3" applyFont="1" applyFill="1" applyBorder="1" applyAlignment="1" applyProtection="1">
      <alignment horizontal="center" vertical="center" wrapText="1"/>
    </xf>
    <xf numFmtId="0" fontId="27" fillId="9" borderId="25" xfId="3" applyFont="1" applyFill="1" applyBorder="1" applyAlignment="1" applyProtection="1">
      <alignment horizontal="center" vertical="center" wrapText="1"/>
    </xf>
    <xf numFmtId="0" fontId="27" fillId="9" borderId="0" xfId="3" applyFont="1" applyFill="1" applyBorder="1" applyAlignment="1" applyProtection="1">
      <alignment horizontal="center" vertical="center" wrapText="1"/>
    </xf>
    <xf numFmtId="0" fontId="27" fillId="9" borderId="26" xfId="3" applyFont="1" applyFill="1" applyBorder="1" applyAlignment="1" applyProtection="1">
      <alignment horizontal="center" vertical="center" wrapText="1"/>
    </xf>
    <xf numFmtId="1" fontId="29" fillId="7" borderId="27" xfId="3" applyNumberFormat="1" applyFont="1" applyFill="1" applyBorder="1" applyAlignment="1" applyProtection="1">
      <alignment horizontal="center" vertical="center" wrapText="1"/>
    </xf>
    <xf numFmtId="1" fontId="29" fillId="7" borderId="28" xfId="3" applyNumberFormat="1" applyFont="1" applyFill="1" applyBorder="1" applyAlignment="1" applyProtection="1">
      <alignment horizontal="center" vertical="center" wrapText="1"/>
    </xf>
    <xf numFmtId="1" fontId="29" fillId="7" borderId="40" xfId="3" applyNumberFormat="1" applyFont="1" applyFill="1" applyBorder="1" applyAlignment="1" applyProtection="1">
      <alignment horizontal="center" vertical="center" wrapText="1"/>
    </xf>
    <xf numFmtId="1" fontId="29" fillId="7" borderId="1" xfId="3" applyNumberFormat="1" applyFont="1" applyFill="1" applyBorder="1" applyAlignment="1" applyProtection="1">
      <alignment horizontal="center" vertical="center" wrapText="1"/>
    </xf>
    <xf numFmtId="0" fontId="10" fillId="14" borderId="32" xfId="0" applyFont="1" applyFill="1" applyBorder="1" applyAlignment="1">
      <alignment horizontal="center" vertical="center" textRotation="90" wrapText="1"/>
    </xf>
    <xf numFmtId="0" fontId="10" fillId="14" borderId="44" xfId="0" applyFont="1" applyFill="1" applyBorder="1" applyAlignment="1">
      <alignment horizontal="center" vertical="center" textRotation="90" wrapText="1"/>
    </xf>
    <xf numFmtId="0" fontId="1" fillId="8" borderId="21" xfId="3" applyFont="1" applyFill="1" applyBorder="1" applyAlignment="1" applyProtection="1">
      <alignment horizontal="center"/>
    </xf>
    <xf numFmtId="0" fontId="1" fillId="8" borderId="11" xfId="3" applyFont="1" applyFill="1" applyBorder="1" applyAlignment="1" applyProtection="1">
      <alignment horizontal="center"/>
    </xf>
    <xf numFmtId="1" fontId="29" fillId="5" borderId="22" xfId="3" applyNumberFormat="1" applyFont="1" applyFill="1" applyBorder="1" applyAlignment="1" applyProtection="1">
      <alignment horizontal="center" vertical="center" wrapText="1"/>
    </xf>
    <xf numFmtId="1" fontId="29" fillId="5" borderId="23" xfId="3" applyNumberFormat="1" applyFont="1" applyFill="1" applyBorder="1" applyAlignment="1" applyProtection="1">
      <alignment horizontal="center" vertical="center" wrapText="1"/>
    </xf>
    <xf numFmtId="1" fontId="29" fillId="5" borderId="21" xfId="3" applyNumberFormat="1" applyFont="1" applyFill="1" applyBorder="1" applyAlignment="1" applyProtection="1">
      <alignment horizontal="center" vertical="center" wrapText="1"/>
    </xf>
    <xf numFmtId="0" fontId="2" fillId="3" borderId="21" xfId="3" applyFont="1" applyFill="1" applyBorder="1" applyAlignment="1" applyProtection="1">
      <alignment horizontal="center" vertical="center" wrapText="1"/>
    </xf>
    <xf numFmtId="0" fontId="19" fillId="3" borderId="21" xfId="3" applyFont="1" applyFill="1" applyBorder="1" applyAlignment="1" applyProtection="1">
      <alignment horizontal="center" vertical="center" wrapText="1"/>
    </xf>
    <xf numFmtId="0" fontId="27" fillId="9" borderId="33" xfId="3" applyFont="1" applyFill="1" applyBorder="1" applyAlignment="1" applyProtection="1">
      <alignment horizontal="center" vertical="center" wrapText="1"/>
    </xf>
    <xf numFmtId="0" fontId="27" fillId="9" borderId="34" xfId="3" applyFont="1" applyFill="1" applyBorder="1" applyAlignment="1" applyProtection="1">
      <alignment horizontal="center" vertical="center" wrapText="1"/>
    </xf>
    <xf numFmtId="0" fontId="27" fillId="9" borderId="35" xfId="3" applyFont="1" applyFill="1" applyBorder="1" applyAlignment="1" applyProtection="1">
      <alignment horizontal="center" vertical="center" wrapText="1"/>
    </xf>
    <xf numFmtId="1" fontId="29" fillId="5" borderId="27" xfId="3" applyNumberFormat="1" applyFont="1" applyFill="1" applyBorder="1" applyAlignment="1" applyProtection="1">
      <alignment horizontal="center" vertical="center" wrapText="1"/>
    </xf>
    <xf numFmtId="1" fontId="29" fillId="5" borderId="28" xfId="3" applyNumberFormat="1" applyFont="1" applyFill="1" applyBorder="1" applyAlignment="1" applyProtection="1">
      <alignment horizontal="center" vertical="center" wrapText="1"/>
    </xf>
    <xf numFmtId="1" fontId="29" fillId="5" borderId="1" xfId="3" applyNumberFormat="1" applyFont="1" applyFill="1" applyBorder="1" applyAlignment="1" applyProtection="1">
      <alignment horizontal="center" vertical="center" wrapText="1"/>
    </xf>
    <xf numFmtId="1" fontId="27" fillId="5" borderId="36" xfId="3" applyNumberFormat="1" applyFont="1" applyFill="1" applyBorder="1" applyAlignment="1" applyProtection="1">
      <alignment horizontal="center" vertical="center" textRotation="90" wrapText="1"/>
    </xf>
    <xf numFmtId="1" fontId="27" fillId="5" borderId="48" xfId="3" applyNumberFormat="1" applyFont="1" applyFill="1" applyBorder="1" applyAlignment="1" applyProtection="1">
      <alignment horizontal="center" vertical="center" textRotation="90" wrapText="1"/>
    </xf>
    <xf numFmtId="1" fontId="27" fillId="5" borderId="30" xfId="3" applyNumberFormat="1" applyFont="1" applyFill="1" applyBorder="1" applyAlignment="1" applyProtection="1">
      <alignment horizontal="center" vertical="center" textRotation="90" wrapText="1"/>
    </xf>
    <xf numFmtId="1" fontId="27" fillId="5" borderId="49" xfId="3" applyNumberFormat="1" applyFont="1" applyFill="1" applyBorder="1" applyAlignment="1" applyProtection="1">
      <alignment horizontal="center" vertical="center" textRotation="90" wrapText="1"/>
    </xf>
    <xf numFmtId="1" fontId="27" fillId="5" borderId="7" xfId="3" applyNumberFormat="1" applyFont="1" applyFill="1" applyBorder="1" applyAlignment="1" applyProtection="1">
      <alignment horizontal="center" vertical="center" wrapText="1"/>
    </xf>
    <xf numFmtId="1" fontId="27" fillId="7" borderId="50" xfId="3" applyNumberFormat="1" applyFont="1" applyFill="1" applyBorder="1" applyAlignment="1" applyProtection="1">
      <alignment horizontal="center" vertical="center" wrapText="1"/>
    </xf>
    <xf numFmtId="0" fontId="27" fillId="5" borderId="7" xfId="3" applyFont="1" applyFill="1" applyBorder="1" applyAlignment="1" applyProtection="1">
      <alignment horizontal="center" vertical="center" wrapText="1"/>
    </xf>
    <xf numFmtId="0" fontId="27" fillId="5" borderId="29" xfId="3" applyFont="1" applyFill="1" applyBorder="1" applyAlignment="1" applyProtection="1">
      <alignment horizontal="center" vertical="center" wrapText="1"/>
    </xf>
    <xf numFmtId="1" fontId="29" fillId="5" borderId="13" xfId="3" applyNumberFormat="1" applyFont="1" applyFill="1" applyBorder="1" applyAlignment="1" applyProtection="1">
      <alignment horizontal="center" vertical="center" wrapText="1"/>
    </xf>
    <xf numFmtId="1" fontId="29" fillId="5" borderId="14" xfId="3" applyNumberFormat="1" applyFont="1" applyFill="1" applyBorder="1" applyAlignment="1" applyProtection="1">
      <alignment horizontal="center" vertical="center" wrapText="1"/>
    </xf>
    <xf numFmtId="1" fontId="29" fillId="5" borderId="8" xfId="3" applyNumberFormat="1" applyFont="1" applyFill="1" applyBorder="1" applyAlignment="1" applyProtection="1">
      <alignment horizontal="center" vertical="center" wrapText="1"/>
    </xf>
    <xf numFmtId="0" fontId="2" fillId="3" borderId="8" xfId="3" applyFont="1" applyFill="1" applyBorder="1" applyAlignment="1" applyProtection="1">
      <alignment horizontal="center" vertical="center" wrapText="1"/>
    </xf>
    <xf numFmtId="17" fontId="5" fillId="3" borderId="8" xfId="3" applyNumberFormat="1" applyFont="1" applyFill="1" applyBorder="1" applyAlignment="1" applyProtection="1">
      <alignment horizontal="center" vertical="center" wrapText="1"/>
    </xf>
    <xf numFmtId="0" fontId="0" fillId="0" borderId="44" xfId="0" applyBorder="1" applyAlignment="1">
      <alignment horizontal="center" vertical="center" textRotation="90" wrapText="1"/>
    </xf>
    <xf numFmtId="1" fontId="27" fillId="5" borderId="37" xfId="3" applyNumberFormat="1" applyFont="1" applyFill="1" applyBorder="1" applyAlignment="1" applyProtection="1">
      <alignment horizontal="center" vertical="center" textRotation="90" wrapText="1"/>
    </xf>
    <xf numFmtId="1" fontId="27" fillId="5" borderId="31" xfId="3" applyNumberFormat="1" applyFont="1" applyFill="1" applyBorder="1" applyAlignment="1" applyProtection="1">
      <alignment horizontal="center" vertical="center" textRotation="90" wrapText="1"/>
    </xf>
    <xf numFmtId="1" fontId="27" fillId="5" borderId="3" xfId="3" applyNumberFormat="1" applyFont="1" applyFill="1" applyBorder="1" applyAlignment="1" applyProtection="1">
      <alignment horizontal="center" vertical="center" wrapText="1"/>
    </xf>
    <xf numFmtId="0" fontId="0" fillId="14" borderId="32" xfId="0" applyFill="1" applyBorder="1" applyAlignment="1">
      <alignment horizontal="center" vertical="center" textRotation="90" wrapText="1"/>
    </xf>
    <xf numFmtId="0" fontId="0" fillId="14" borderId="44" xfId="0" applyFill="1" applyBorder="1" applyAlignment="1">
      <alignment horizontal="center" vertical="center" textRotation="90" wrapText="1"/>
    </xf>
    <xf numFmtId="1" fontId="30" fillId="14" borderId="43" xfId="3" applyNumberFormat="1" applyFont="1" applyFill="1" applyBorder="1" applyAlignment="1" applyProtection="1">
      <alignment horizontal="center" vertical="center" textRotation="90" wrapText="1"/>
    </xf>
  </cellXfs>
  <cellStyles count="7">
    <cellStyle name="Euro" xfId="1"/>
    <cellStyle name="Normal" xfId="0" builtinId="0"/>
    <cellStyle name="Normal 19" xfId="2"/>
    <cellStyle name="Normal 2" xfId="3"/>
    <cellStyle name="Normal 3" xfId="4"/>
    <cellStyle name="Normal 4" xfId="5"/>
    <cellStyle name="Normal 5" xfId="6"/>
  </cellStyles>
  <dxfs count="660">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ill>
        <patternFill>
          <bgColor rgb="FFFFC000"/>
        </patternFill>
      </fill>
    </dxf>
    <dxf>
      <fill>
        <patternFill>
          <bgColor rgb="FFFFFF00"/>
        </patternFill>
      </fill>
    </dxf>
    <dxf>
      <fill>
        <patternFill>
          <bgColor rgb="FFFF0000"/>
        </patternFill>
      </fill>
    </dxf>
    <dxf>
      <fill>
        <patternFill>
          <bgColor rgb="FF66FF33"/>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66FF33"/>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58387"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58388"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728381</xdr:colOff>
      <xdr:row>11</xdr:row>
      <xdr:rowOff>885266</xdr:rowOff>
    </xdr:from>
    <xdr:to>
      <xdr:col>8</xdr:col>
      <xdr:colOff>470646</xdr:colOff>
      <xdr:row>11</xdr:row>
      <xdr:rowOff>1848972</xdr:rowOff>
    </xdr:to>
    <xdr:sp macro="" textlink="">
      <xdr:nvSpPr>
        <xdr:cNvPr id="2" name="1 CuadroTexto"/>
        <xdr:cNvSpPr txBox="1"/>
      </xdr:nvSpPr>
      <xdr:spPr>
        <a:xfrm>
          <a:off x="4997822" y="4090148"/>
          <a:ext cx="5053853" cy="963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latin typeface="Arial" panose="020B0604020202020204" pitchFamily="34" charset="0"/>
              <a:cs typeface="Arial" panose="020B0604020202020204" pitchFamily="34" charset="0"/>
            </a:rPr>
            <a:t>A la fecha del recorrido para identificación de peligros:</a:t>
          </a:r>
        </a:p>
        <a:p>
          <a:pPr algn="ctr"/>
          <a:endParaRPr lang="es-CO" sz="1400" b="1">
            <a:latin typeface="Arial" panose="020B0604020202020204" pitchFamily="34" charset="0"/>
            <a:cs typeface="Arial" panose="020B0604020202020204" pitchFamily="34" charset="0"/>
          </a:endParaRPr>
        </a:p>
        <a:p>
          <a:pPr algn="ctr"/>
          <a:r>
            <a:rPr lang="es-CO" sz="1400" b="1">
              <a:latin typeface="Arial" panose="020B0604020202020204" pitchFamily="34" charset="0"/>
              <a:cs typeface="Arial" panose="020B0604020202020204" pitchFamily="34" charset="0"/>
            </a:rPr>
            <a:t>PISO EN OBRA</a:t>
          </a:r>
          <a:r>
            <a:rPr lang="es-CO" sz="1400" b="1" baseline="0">
              <a:latin typeface="Arial" panose="020B0604020202020204" pitchFamily="34" charset="0"/>
              <a:cs typeface="Arial" panose="020B0604020202020204" pitchFamily="34" charset="0"/>
            </a:rPr>
            <a:t> - </a:t>
          </a:r>
          <a:r>
            <a:rPr lang="es-CO" sz="1400" b="1">
              <a:latin typeface="Arial" panose="020B0604020202020204" pitchFamily="34" charset="0"/>
              <a:cs typeface="Arial" panose="020B0604020202020204" pitchFamily="34" charset="0"/>
            </a:rPr>
            <a:t>ADECUACIONES LOCATIVAS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07%20Herramienta%20seguimiento\Consolidar\PQ.FR004.01%20seguimiento%20actividad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minio\RUNT\05%20Gerencia%20Tecnica\05%20Integrador\07%20Calidad%20y%20Pruebas\01%20Calidad\02%20Control%20y%20Seguimiento\07%20Herramienta%20seguimiento\SWA\Seguimiento%20actividades%20SW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solidado"/>
      <sheetName val="Informe"/>
      <sheetName val="Bitacora"/>
      <sheetName val="Act_comité"/>
      <sheetName val="Listas"/>
      <sheetName val="Tabla1"/>
    </sheetNames>
    <sheetDataSet>
      <sheetData sheetId="0" refreshError="1"/>
      <sheetData sheetId="1"/>
      <sheetData sheetId="2" refreshError="1"/>
      <sheetData sheetId="3" refreshError="1"/>
      <sheetData sheetId="4" refreshError="1"/>
      <sheetData sheetId="5">
        <row r="2">
          <cell r="F2" t="str">
            <v>Interna</v>
          </cell>
          <cell r="G2" t="str">
            <v>Programada</v>
          </cell>
          <cell r="H2" t="str">
            <v>En revisión Interna</v>
          </cell>
        </row>
        <row r="3">
          <cell r="F3" t="str">
            <v>MT</v>
          </cell>
          <cell r="G3" t="str">
            <v>Ejecutada</v>
          </cell>
          <cell r="H3" t="str">
            <v>En revisión MT</v>
          </cell>
        </row>
        <row r="4">
          <cell r="F4" t="str">
            <v>OT</v>
          </cell>
          <cell r="G4" t="str">
            <v>Aplazada</v>
          </cell>
          <cell r="H4" t="str">
            <v>Firmada</v>
          </cell>
        </row>
        <row r="5">
          <cell r="F5" t="str">
            <v>Otro Actor</v>
          </cell>
          <cell r="H5" t="str">
            <v>En revisión Interventoría</v>
          </cell>
        </row>
        <row r="6">
          <cell r="F6" t="str">
            <v>DT</v>
          </cell>
        </row>
        <row r="7">
          <cell r="F7" t="str">
            <v>Proveedor</v>
          </cell>
        </row>
        <row r="8">
          <cell r="F8" t="str">
            <v>Interventoria</v>
          </cell>
        </row>
        <row r="9">
          <cell r="F9" t="str">
            <v>HSH</v>
          </cell>
        </row>
        <row r="10">
          <cell r="F10" t="str">
            <v>Externa</v>
          </cell>
        </row>
        <row r="11">
          <cell r="F11" t="str">
            <v>-</v>
          </cell>
        </row>
        <row r="12">
          <cell r="F12" t="str">
            <v>-</v>
          </cell>
        </row>
        <row r="13">
          <cell r="F13" t="str">
            <v>-</v>
          </cell>
        </row>
        <row r="14">
          <cell r="F14" t="str">
            <v>-</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A"/>
      <sheetName val="Listas"/>
    </sheetNames>
    <sheetDataSet>
      <sheetData sheetId="0" refreshError="1"/>
      <sheetData sheetId="1">
        <row r="2">
          <cell r="J2">
            <v>0</v>
          </cell>
        </row>
        <row r="3">
          <cell r="J3">
            <v>0.5</v>
          </cell>
        </row>
        <row r="4">
          <cell r="J4">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25"/>
  <sheetViews>
    <sheetView tabSelected="1" topLeftCell="R11" zoomScale="85" zoomScaleNormal="85" workbookViewId="0">
      <selection activeCell="AC13" sqref="AC13"/>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8" width="15.7109375" style="1" customWidth="1"/>
    <col min="9" max="9" width="18.4257812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6.85546875" style="1" customWidth="1"/>
    <col min="30" max="30" width="24.7109375" style="1" customWidth="1"/>
    <col min="31" max="16384" width="11.42578125" style="1"/>
  </cols>
  <sheetData>
    <row r="1" spans="1:30" ht="15" customHeight="1" x14ac:dyDescent="0.2">
      <c r="A1" s="178"/>
      <c r="B1" s="179"/>
      <c r="C1" s="179"/>
      <c r="D1" s="179"/>
      <c r="E1" s="179"/>
      <c r="F1" s="179"/>
      <c r="G1" s="179"/>
      <c r="H1" s="179"/>
      <c r="I1" s="184"/>
      <c r="J1" s="184"/>
      <c r="K1" s="184"/>
      <c r="L1" s="184"/>
      <c r="M1" s="184"/>
      <c r="N1" s="184"/>
      <c r="O1" s="184"/>
      <c r="P1" s="184"/>
      <c r="Q1" s="184"/>
      <c r="R1" s="184"/>
      <c r="S1" s="184"/>
      <c r="T1" s="184"/>
      <c r="U1" s="184"/>
      <c r="V1" s="184"/>
      <c r="W1" s="184"/>
      <c r="X1" s="184"/>
      <c r="Y1" s="184"/>
      <c r="Z1" s="184"/>
      <c r="AA1" s="184"/>
      <c r="AB1" s="184"/>
      <c r="AC1" s="184"/>
      <c r="AD1" s="185"/>
    </row>
    <row r="2" spans="1:30" ht="15" customHeight="1" x14ac:dyDescent="0.2">
      <c r="A2" s="180"/>
      <c r="B2" s="181"/>
      <c r="C2" s="181"/>
      <c r="D2" s="181"/>
      <c r="E2" s="181"/>
      <c r="F2" s="181"/>
      <c r="G2" s="181"/>
      <c r="H2" s="181"/>
      <c r="I2" s="186" t="s">
        <v>53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8" customHeight="1" x14ac:dyDescent="0.2">
      <c r="A6" s="191" t="s">
        <v>2</v>
      </c>
      <c r="B6" s="192"/>
      <c r="C6" s="193"/>
      <c r="D6" s="174" t="s">
        <v>87</v>
      </c>
      <c r="E6" s="174"/>
      <c r="F6" s="174"/>
      <c r="G6" s="174"/>
      <c r="H6" s="174"/>
      <c r="I6" s="174"/>
      <c r="J6" s="192" t="s">
        <v>52</v>
      </c>
      <c r="K6" s="194"/>
      <c r="L6" s="194"/>
      <c r="M6" s="193"/>
      <c r="N6" s="174" t="s">
        <v>88</v>
      </c>
      <c r="O6" s="174"/>
      <c r="P6" s="174"/>
      <c r="Q6" s="174"/>
      <c r="R6" s="174"/>
      <c r="S6" s="174"/>
      <c r="T6" s="174"/>
      <c r="U6" s="174"/>
      <c r="V6" s="174"/>
      <c r="W6" s="174"/>
      <c r="X6" s="174"/>
      <c r="Y6" s="174"/>
      <c r="Z6" s="174"/>
      <c r="AA6" s="195"/>
      <c r="AB6" s="195"/>
      <c r="AC6" s="195"/>
      <c r="AD6" s="196"/>
    </row>
    <row r="7" spans="1:30" s="5" customFormat="1" ht="18" customHeight="1" x14ac:dyDescent="0.2">
      <c r="A7" s="200" t="s">
        <v>68</v>
      </c>
      <c r="B7" s="201"/>
      <c r="C7" s="202"/>
      <c r="D7" s="174" t="s">
        <v>89</v>
      </c>
      <c r="E7" s="174"/>
      <c r="F7" s="174"/>
      <c r="G7" s="174"/>
      <c r="H7" s="174"/>
      <c r="I7" s="174"/>
      <c r="J7" s="201" t="s">
        <v>1</v>
      </c>
      <c r="K7" s="203"/>
      <c r="L7" s="203"/>
      <c r="M7" s="202"/>
      <c r="N7" s="174"/>
      <c r="O7" s="174"/>
      <c r="P7" s="174"/>
      <c r="Q7" s="174"/>
      <c r="R7" s="174"/>
      <c r="S7" s="174"/>
      <c r="T7" s="174"/>
      <c r="U7" s="174"/>
      <c r="V7" s="174"/>
      <c r="W7" s="174"/>
      <c r="X7" s="174"/>
      <c r="Y7" s="174"/>
      <c r="Z7" s="174"/>
      <c r="AA7" s="197"/>
      <c r="AB7" s="198"/>
      <c r="AC7" s="198"/>
      <c r="AD7" s="199"/>
    </row>
    <row r="8" spans="1:30" s="6" customFormat="1" ht="36.75" customHeight="1" thickBot="1" x14ac:dyDescent="0.25">
      <c r="A8" s="171" t="s">
        <v>67</v>
      </c>
      <c r="B8" s="172"/>
      <c r="C8" s="173"/>
      <c r="D8" s="174" t="s">
        <v>73</v>
      </c>
      <c r="E8" s="174"/>
      <c r="F8" s="174"/>
      <c r="G8" s="174"/>
      <c r="H8" s="174"/>
      <c r="I8" s="174"/>
      <c r="J8" s="172" t="s">
        <v>3</v>
      </c>
      <c r="K8" s="175"/>
      <c r="L8" s="175"/>
      <c r="M8" s="173"/>
      <c r="N8" s="176" t="s">
        <v>153</v>
      </c>
      <c r="O8" s="176"/>
      <c r="P8" s="176"/>
      <c r="Q8" s="176"/>
      <c r="R8" s="176"/>
      <c r="S8" s="176"/>
      <c r="T8" s="176"/>
      <c r="U8" s="176"/>
      <c r="V8" s="176"/>
      <c r="W8" s="176"/>
      <c r="X8" s="176"/>
      <c r="Y8" s="176"/>
      <c r="Z8" s="176"/>
      <c r="AA8" s="55"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163" t="s">
        <v>5</v>
      </c>
      <c r="B10" s="165" t="s">
        <v>72</v>
      </c>
      <c r="C10" s="167" t="s">
        <v>6</v>
      </c>
      <c r="D10" s="167"/>
      <c r="E10" s="167"/>
      <c r="F10" s="167" t="s">
        <v>7</v>
      </c>
      <c r="G10" s="167" t="s">
        <v>8</v>
      </c>
      <c r="H10" s="167"/>
      <c r="I10" s="167"/>
      <c r="J10" s="169" t="s">
        <v>94</v>
      </c>
      <c r="K10" s="169"/>
      <c r="L10" s="169"/>
      <c r="M10" s="169"/>
      <c r="N10" s="169"/>
      <c r="O10" s="169"/>
      <c r="P10" s="169"/>
      <c r="Q10" s="57" t="s">
        <v>9</v>
      </c>
      <c r="R10" s="169" t="s">
        <v>10</v>
      </c>
      <c r="S10" s="169"/>
      <c r="T10" s="169"/>
      <c r="U10" s="169"/>
      <c r="V10" s="169"/>
      <c r="W10" s="169"/>
      <c r="X10" s="169"/>
      <c r="Y10" s="169"/>
      <c r="Z10" s="169" t="s">
        <v>95</v>
      </c>
      <c r="AA10" s="169"/>
      <c r="AB10" s="169"/>
      <c r="AC10" s="169"/>
      <c r="AD10" s="170"/>
    </row>
    <row r="11" spans="1:30" s="23" customFormat="1" ht="69.95" customHeight="1" thickBot="1" x14ac:dyDescent="0.25">
      <c r="A11" s="164"/>
      <c r="B11" s="166"/>
      <c r="C11" s="56" t="s">
        <v>11</v>
      </c>
      <c r="D11" s="56" t="s">
        <v>12</v>
      </c>
      <c r="E11" s="56" t="s">
        <v>13</v>
      </c>
      <c r="F11" s="168"/>
      <c r="G11" s="45" t="s">
        <v>14</v>
      </c>
      <c r="H11" s="45" t="s">
        <v>15</v>
      </c>
      <c r="I11" s="45" t="s">
        <v>16</v>
      </c>
      <c r="J11" s="46" t="s">
        <v>17</v>
      </c>
      <c r="K11" s="46" t="s">
        <v>18</v>
      </c>
      <c r="L11" s="46" t="s">
        <v>19</v>
      </c>
      <c r="M11" s="46" t="s">
        <v>20</v>
      </c>
      <c r="N11" s="47" t="s">
        <v>21</v>
      </c>
      <c r="O11" s="48" t="s">
        <v>22</v>
      </c>
      <c r="P11" s="47" t="s">
        <v>23</v>
      </c>
      <c r="Q11" s="49" t="s">
        <v>24</v>
      </c>
      <c r="R11" s="45" t="s">
        <v>25</v>
      </c>
      <c r="S11" s="50" t="s">
        <v>70</v>
      </c>
      <c r="T11" s="51" t="s">
        <v>71</v>
      </c>
      <c r="U11" s="51" t="s">
        <v>74</v>
      </c>
      <c r="V11" s="45" t="s">
        <v>69</v>
      </c>
      <c r="W11" s="45" t="s">
        <v>26</v>
      </c>
      <c r="X11" s="52" t="s">
        <v>27</v>
      </c>
      <c r="Y11" s="52" t="s">
        <v>28</v>
      </c>
      <c r="Z11" s="53" t="s">
        <v>96</v>
      </c>
      <c r="AA11" s="53" t="s">
        <v>29</v>
      </c>
      <c r="AB11" s="53" t="s">
        <v>30</v>
      </c>
      <c r="AC11" s="53" t="s">
        <v>31</v>
      </c>
      <c r="AD11" s="54" t="s">
        <v>32</v>
      </c>
    </row>
    <row r="12" spans="1:30" ht="128.25" customHeight="1" thickBot="1" x14ac:dyDescent="0.25">
      <c r="A12" s="177" t="s">
        <v>237</v>
      </c>
      <c r="B12" s="61" t="s">
        <v>54</v>
      </c>
      <c r="C12" s="62" t="s">
        <v>55</v>
      </c>
      <c r="D12" s="63" t="s">
        <v>116</v>
      </c>
      <c r="E12" s="64" t="s">
        <v>63</v>
      </c>
      <c r="F12" s="64" t="s">
        <v>62</v>
      </c>
      <c r="G12" s="65" t="s">
        <v>35</v>
      </c>
      <c r="H12" s="63" t="s">
        <v>61</v>
      </c>
      <c r="I12" s="63" t="s">
        <v>35</v>
      </c>
      <c r="J12" s="66">
        <v>6</v>
      </c>
      <c r="K12" s="66">
        <v>3</v>
      </c>
      <c r="L12" s="29">
        <f t="shared" ref="L12" si="0">IF(J12="",K12,J12*K12)</f>
        <v>18</v>
      </c>
      <c r="M12" s="31" t="str">
        <f t="shared" ref="M12" si="1">IF(L12&gt;23,"MUY ALTO",IF(L12&gt;9,"ALTO",IF(L12&gt;5,"MEDIO","BAJO")))</f>
        <v>ALTO</v>
      </c>
      <c r="N12" s="24">
        <v>10</v>
      </c>
      <c r="O12" s="30">
        <f t="shared" ref="O12" si="2">L12*N12</f>
        <v>180</v>
      </c>
      <c r="P12" s="67" t="str">
        <f t="shared" ref="P12" si="3">IF(O12&gt;501,"I",IF(O12&gt;149,"II",IF(O12&gt;39,"III","IV")))</f>
        <v>II</v>
      </c>
      <c r="Q12" s="24" t="str">
        <f t="shared" ref="Q12" si="4">IF(P12="I","No aceptable",IF(P12="II","No Aceptable o Aceptable con Control Específico",IF(P12="III","Mejorable","Aceptable")))</f>
        <v>No Aceptable o Aceptable con Control Específico</v>
      </c>
      <c r="R12" s="68" t="s">
        <v>106</v>
      </c>
      <c r="S12" s="68">
        <v>1</v>
      </c>
      <c r="T12" s="68">
        <v>11</v>
      </c>
      <c r="U12" s="68"/>
      <c r="V12" s="69">
        <f t="shared" ref="V12" si="5">SUM(S12:U12)</f>
        <v>12</v>
      </c>
      <c r="W12" s="70">
        <v>8</v>
      </c>
      <c r="X12" s="64" t="s">
        <v>62</v>
      </c>
      <c r="Y12" s="71" t="s">
        <v>38</v>
      </c>
      <c r="Z12" s="68" t="s">
        <v>35</v>
      </c>
      <c r="AA12" s="68" t="s">
        <v>35</v>
      </c>
      <c r="AB12" s="68" t="s">
        <v>35</v>
      </c>
      <c r="AC12" s="72" t="s">
        <v>86</v>
      </c>
      <c r="AD12" s="103" t="s">
        <v>35</v>
      </c>
    </row>
    <row r="13" spans="1:30" s="25" customFormat="1" ht="106.5" customHeight="1" thickBot="1" x14ac:dyDescent="0.3">
      <c r="A13" s="159"/>
      <c r="B13" s="61" t="s">
        <v>54</v>
      </c>
      <c r="C13" s="62" t="s">
        <v>114</v>
      </c>
      <c r="D13" s="63" t="s">
        <v>119</v>
      </c>
      <c r="E13" s="64" t="s">
        <v>238</v>
      </c>
      <c r="F13" s="64" t="s">
        <v>34</v>
      </c>
      <c r="G13" s="63" t="s">
        <v>35</v>
      </c>
      <c r="H13" s="63" t="s">
        <v>35</v>
      </c>
      <c r="I13" s="63" t="s">
        <v>35</v>
      </c>
      <c r="J13" s="73">
        <v>2</v>
      </c>
      <c r="K13" s="73">
        <v>3</v>
      </c>
      <c r="L13" s="29">
        <f>IF(J13="",K13,J13*K13)</f>
        <v>6</v>
      </c>
      <c r="M13" s="31" t="str">
        <f>IF(L13&gt;23,"MUY ALTO",IF(L13&gt;9,"ALTO",IF(L13&gt;5,"MEDIO","BAJO")))</f>
        <v>MEDIO</v>
      </c>
      <c r="N13" s="24">
        <v>25</v>
      </c>
      <c r="O13" s="30">
        <f>L13*N13</f>
        <v>150</v>
      </c>
      <c r="P13" s="67" t="str">
        <f>IF(O13&gt;501,"I",IF(O13&gt;149,"II",IF(O13&gt;39,"III","IV")))</f>
        <v>II</v>
      </c>
      <c r="Q13" s="24" t="str">
        <f>IF(P13="I","No aceptable",IF(P13="II","No Aceptable o Aceptable con Control Específico",IF(P13="III","Mejorable","Aceptable")))</f>
        <v>No Aceptable o Aceptable con Control Específico</v>
      </c>
      <c r="R13" s="74" t="s">
        <v>60</v>
      </c>
      <c r="S13" s="68">
        <v>1</v>
      </c>
      <c r="T13" s="68">
        <v>11</v>
      </c>
      <c r="U13" s="68"/>
      <c r="V13" s="69">
        <f>SUM(S13:U13)</f>
        <v>12</v>
      </c>
      <c r="W13" s="75">
        <v>8</v>
      </c>
      <c r="X13" s="76" t="s">
        <v>37</v>
      </c>
      <c r="Y13" s="71" t="s">
        <v>38</v>
      </c>
      <c r="Z13" s="68" t="s">
        <v>35</v>
      </c>
      <c r="AA13" s="68" t="s">
        <v>35</v>
      </c>
      <c r="AB13" s="68" t="s">
        <v>35</v>
      </c>
      <c r="AC13" s="64" t="s">
        <v>239</v>
      </c>
      <c r="AD13" s="103" t="s">
        <v>35</v>
      </c>
    </row>
    <row r="14" spans="1:30" ht="111" customHeight="1" thickBot="1" x14ac:dyDescent="0.25">
      <c r="A14" s="159"/>
      <c r="B14" s="61" t="s">
        <v>54</v>
      </c>
      <c r="C14" s="62" t="s">
        <v>114</v>
      </c>
      <c r="D14" s="64" t="s">
        <v>155</v>
      </c>
      <c r="E14" s="64" t="s">
        <v>173</v>
      </c>
      <c r="F14" s="64" t="s">
        <v>34</v>
      </c>
      <c r="G14" s="63" t="s">
        <v>35</v>
      </c>
      <c r="H14" s="63" t="s">
        <v>35</v>
      </c>
      <c r="I14" s="63" t="s">
        <v>35</v>
      </c>
      <c r="J14" s="73">
        <v>2</v>
      </c>
      <c r="K14" s="73">
        <v>1</v>
      </c>
      <c r="L14" s="29">
        <f>IF(J14="",K14,J14*K14)</f>
        <v>2</v>
      </c>
      <c r="M14" s="31" t="str">
        <f>IF(L14&gt;23,"MUY ALTO",IF(L14&gt;9,"ALTO",IF(L14&gt;5,"MEDIO","BAJO")))</f>
        <v>BAJO</v>
      </c>
      <c r="N14" s="24">
        <v>25</v>
      </c>
      <c r="O14" s="30">
        <f>L14*N14</f>
        <v>50</v>
      </c>
      <c r="P14" s="67" t="str">
        <f>IF(O14&gt;501,"I",IF(O14&gt;149,"II",IF(O14&gt;39,"III","IV")))</f>
        <v>III</v>
      </c>
      <c r="Q14" s="24" t="str">
        <f>IF(P14="I","No aceptable",IF(P14="II","No Aceptable o Aceptable con Control Específico",IF(P14="III","Mejorable","Aceptable")))</f>
        <v>Mejorable</v>
      </c>
      <c r="R14" s="68" t="s">
        <v>36</v>
      </c>
      <c r="S14" s="68"/>
      <c r="T14" s="68">
        <v>7</v>
      </c>
      <c r="U14" s="68"/>
      <c r="V14" s="69">
        <f>SUM(S14:U14)</f>
        <v>7</v>
      </c>
      <c r="W14" s="75">
        <v>8</v>
      </c>
      <c r="X14" s="77" t="s">
        <v>37</v>
      </c>
      <c r="Y14" s="71" t="s">
        <v>38</v>
      </c>
      <c r="Z14" s="68" t="s">
        <v>35</v>
      </c>
      <c r="AA14" s="68" t="s">
        <v>35</v>
      </c>
      <c r="AB14" s="68" t="s">
        <v>35</v>
      </c>
      <c r="AC14" s="64" t="s">
        <v>228</v>
      </c>
      <c r="AD14" s="103" t="s">
        <v>35</v>
      </c>
    </row>
    <row r="15" spans="1:30" ht="106.5" customHeight="1" thickBot="1" x14ac:dyDescent="0.25">
      <c r="A15" s="159"/>
      <c r="B15" s="61" t="s">
        <v>54</v>
      </c>
      <c r="C15" s="62" t="s">
        <v>114</v>
      </c>
      <c r="D15" s="64" t="s">
        <v>143</v>
      </c>
      <c r="E15" s="64" t="s">
        <v>148</v>
      </c>
      <c r="F15" s="64" t="s">
        <v>149</v>
      </c>
      <c r="G15" s="63" t="s">
        <v>35</v>
      </c>
      <c r="H15" s="63" t="s">
        <v>35</v>
      </c>
      <c r="I15" s="72" t="s">
        <v>109</v>
      </c>
      <c r="J15" s="73">
        <v>2</v>
      </c>
      <c r="K15" s="73">
        <v>2</v>
      </c>
      <c r="L15" s="29">
        <f t="shared" ref="L15:L23" si="6">IF(J15="",K15,J15*K15)</f>
        <v>4</v>
      </c>
      <c r="M15" s="31" t="str">
        <f t="shared" ref="M15:M23" si="7">IF(L15&gt;23,"MUY ALTO",IF(L15&gt;9,"ALTO",IF(L15&gt;5,"MEDIO","BAJO")))</f>
        <v>BAJO</v>
      </c>
      <c r="N15" s="24">
        <v>10</v>
      </c>
      <c r="O15" s="30">
        <f t="shared" ref="O15:O23" si="8">L15*N15</f>
        <v>40</v>
      </c>
      <c r="P15" s="67" t="str">
        <f t="shared" ref="P15" si="9">IF(O15&gt;501,"I",IF(O15&gt;149,"II",IF(O15&gt;39,"III","IV")))</f>
        <v>III</v>
      </c>
      <c r="Q15" s="24" t="str">
        <f t="shared" ref="Q15" si="10">IF(P15="I","No aceptable",IF(P15="II","No Aceptable o Aceptable con Control Específico",IF(P15="III","Mejorable","Aceptable")))</f>
        <v>Mejorable</v>
      </c>
      <c r="R15" s="68" t="s">
        <v>60</v>
      </c>
      <c r="S15" s="68"/>
      <c r="T15" s="68"/>
      <c r="U15" s="68"/>
      <c r="V15" s="69"/>
      <c r="W15" s="75"/>
      <c r="X15" s="77" t="s">
        <v>37</v>
      </c>
      <c r="Y15" s="71" t="s">
        <v>38</v>
      </c>
      <c r="Z15" s="68" t="s">
        <v>35</v>
      </c>
      <c r="AA15" s="68" t="s">
        <v>35</v>
      </c>
      <c r="AB15" s="68" t="s">
        <v>35</v>
      </c>
      <c r="AC15" s="82" t="s">
        <v>152</v>
      </c>
      <c r="AD15" s="103" t="s">
        <v>35</v>
      </c>
    </row>
    <row r="16" spans="1:30" s="25" customFormat="1" ht="127.5" customHeight="1" thickBot="1" x14ac:dyDescent="0.3">
      <c r="A16" s="159"/>
      <c r="B16" s="61" t="s">
        <v>54</v>
      </c>
      <c r="C16" s="62" t="s">
        <v>114</v>
      </c>
      <c r="D16" s="63" t="s">
        <v>115</v>
      </c>
      <c r="E16" s="64" t="s">
        <v>156</v>
      </c>
      <c r="F16" s="64" t="s">
        <v>46</v>
      </c>
      <c r="G16" s="64" t="s">
        <v>47</v>
      </c>
      <c r="H16" s="63" t="s">
        <v>35</v>
      </c>
      <c r="I16" s="63" t="s">
        <v>35</v>
      </c>
      <c r="J16" s="73">
        <v>2</v>
      </c>
      <c r="K16" s="73">
        <v>3</v>
      </c>
      <c r="L16" s="29">
        <f t="shared" si="6"/>
        <v>6</v>
      </c>
      <c r="M16" s="31" t="str">
        <f t="shared" si="7"/>
        <v>MEDIO</v>
      </c>
      <c r="N16" s="24">
        <v>25</v>
      </c>
      <c r="O16" s="30">
        <f t="shared" si="8"/>
        <v>150</v>
      </c>
      <c r="P16" s="67" t="str">
        <f>IF(O16&gt;501,"I",IF(O16&gt;149,"II",IF(O16&gt;39,"III","IV")))</f>
        <v>II</v>
      </c>
      <c r="Q16" s="24" t="str">
        <f>IF(P16="I","No aceptable",IF(P16="II","No Aceptable o Aceptable con Control Específico",IF(P16="III","Mejorable","Aceptable")))</f>
        <v>No Aceptable o Aceptable con Control Específico</v>
      </c>
      <c r="R16" s="68" t="s">
        <v>106</v>
      </c>
      <c r="S16" s="68">
        <v>1</v>
      </c>
      <c r="T16" s="68">
        <v>11</v>
      </c>
      <c r="U16" s="68"/>
      <c r="V16" s="69">
        <f>SUM(S16:U16)</f>
        <v>12</v>
      </c>
      <c r="W16" s="75">
        <v>3</v>
      </c>
      <c r="X16" s="62" t="s">
        <v>48</v>
      </c>
      <c r="Y16" s="71" t="s">
        <v>38</v>
      </c>
      <c r="Z16" s="68" t="s">
        <v>35</v>
      </c>
      <c r="AA16" s="68" t="s">
        <v>35</v>
      </c>
      <c r="AB16" s="68" t="s">
        <v>161</v>
      </c>
      <c r="AC16" s="64" t="s">
        <v>160</v>
      </c>
      <c r="AD16" s="103" t="s">
        <v>35</v>
      </c>
    </row>
    <row r="17" spans="1:30" ht="304.5" thickBot="1" x14ac:dyDescent="0.25">
      <c r="A17" s="159"/>
      <c r="B17" s="75" t="s">
        <v>54</v>
      </c>
      <c r="C17" s="71" t="s">
        <v>59</v>
      </c>
      <c r="D17" s="157" t="s">
        <v>132</v>
      </c>
      <c r="E17" s="79" t="s">
        <v>133</v>
      </c>
      <c r="F17" s="72" t="s">
        <v>134</v>
      </c>
      <c r="G17" s="72" t="s">
        <v>135</v>
      </c>
      <c r="H17" s="72" t="s">
        <v>35</v>
      </c>
      <c r="I17" s="72" t="s">
        <v>35</v>
      </c>
      <c r="J17" s="75">
        <v>2</v>
      </c>
      <c r="K17" s="75">
        <v>2</v>
      </c>
      <c r="L17" s="29">
        <f t="shared" si="6"/>
        <v>4</v>
      </c>
      <c r="M17" s="31" t="str">
        <f t="shared" si="7"/>
        <v>BAJO</v>
      </c>
      <c r="N17" s="75">
        <v>25</v>
      </c>
      <c r="O17" s="30">
        <f t="shared" si="8"/>
        <v>100</v>
      </c>
      <c r="P17" s="67" t="str">
        <f t="shared" ref="P17:P23" si="11">IF(O17&gt;501,"I",IF(O17&gt;149,"II",IF(O17&gt;39,"III","IV")))</f>
        <v>III</v>
      </c>
      <c r="Q17" s="24" t="str">
        <f t="shared" ref="Q17:Q23" si="12">IF(P17="I","No aceptable",IF(P17="II","No Aceptable o Aceptable con Control Específico",IF(P17="III","Mejorable","Aceptable")))</f>
        <v>Mejorable</v>
      </c>
      <c r="R17" s="74" t="s">
        <v>129</v>
      </c>
      <c r="S17" s="68">
        <v>1</v>
      </c>
      <c r="T17" s="68">
        <v>11</v>
      </c>
      <c r="U17" s="83"/>
      <c r="V17" s="75">
        <f t="shared" ref="V17:V22" si="13">SUM(S17:U17)</f>
        <v>12</v>
      </c>
      <c r="W17" s="74">
        <v>8</v>
      </c>
      <c r="X17" s="71" t="s">
        <v>136</v>
      </c>
      <c r="Y17" s="70" t="s">
        <v>54</v>
      </c>
      <c r="Z17" s="72" t="s">
        <v>35</v>
      </c>
      <c r="AA17" s="72" t="s">
        <v>35</v>
      </c>
      <c r="AB17" s="72" t="s">
        <v>35</v>
      </c>
      <c r="AC17" s="116" t="s">
        <v>137</v>
      </c>
      <c r="AD17" s="103" t="s">
        <v>35</v>
      </c>
    </row>
    <row r="18" spans="1:30" s="26" customFormat="1" ht="48.75" customHeight="1" thickBot="1" x14ac:dyDescent="0.3">
      <c r="A18" s="159"/>
      <c r="B18" s="61" t="s">
        <v>54</v>
      </c>
      <c r="C18" s="77" t="s">
        <v>114</v>
      </c>
      <c r="D18" s="34" t="s">
        <v>122</v>
      </c>
      <c r="E18" s="84" t="s">
        <v>123</v>
      </c>
      <c r="F18" s="84" t="s">
        <v>108</v>
      </c>
      <c r="G18" s="85" t="s">
        <v>64</v>
      </c>
      <c r="H18" s="86"/>
      <c r="I18" s="85" t="s">
        <v>65</v>
      </c>
      <c r="J18" s="66">
        <v>2</v>
      </c>
      <c r="K18" s="66">
        <v>2</v>
      </c>
      <c r="L18" s="29">
        <f t="shared" si="6"/>
        <v>4</v>
      </c>
      <c r="M18" s="31" t="str">
        <f t="shared" si="7"/>
        <v>BAJO</v>
      </c>
      <c r="N18" s="74">
        <v>25</v>
      </c>
      <c r="O18" s="30">
        <f t="shared" si="8"/>
        <v>100</v>
      </c>
      <c r="P18" s="67" t="str">
        <f t="shared" si="11"/>
        <v>III</v>
      </c>
      <c r="Q18" s="24" t="str">
        <f t="shared" si="12"/>
        <v>Mejorable</v>
      </c>
      <c r="R18" s="74" t="s">
        <v>60</v>
      </c>
      <c r="S18" s="68">
        <v>1</v>
      </c>
      <c r="T18" s="68">
        <v>11</v>
      </c>
      <c r="U18" s="68"/>
      <c r="V18" s="74">
        <f t="shared" si="13"/>
        <v>12</v>
      </c>
      <c r="W18" s="75">
        <v>8</v>
      </c>
      <c r="X18" s="81" t="s">
        <v>66</v>
      </c>
      <c r="Y18" s="81" t="s">
        <v>38</v>
      </c>
      <c r="Z18" s="24" t="s">
        <v>35</v>
      </c>
      <c r="AA18" s="24" t="s">
        <v>35</v>
      </c>
      <c r="AB18" s="24" t="s">
        <v>35</v>
      </c>
      <c r="AC18" s="117" t="s">
        <v>162</v>
      </c>
      <c r="AD18" s="103" t="s">
        <v>35</v>
      </c>
    </row>
    <row r="19" spans="1:30" ht="124.5" thickBot="1" x14ac:dyDescent="0.25">
      <c r="A19" s="159"/>
      <c r="B19" s="87" t="s">
        <v>54</v>
      </c>
      <c r="C19" s="74" t="s">
        <v>114</v>
      </c>
      <c r="D19" s="34" t="s">
        <v>124</v>
      </c>
      <c r="E19" s="84" t="s">
        <v>125</v>
      </c>
      <c r="F19" s="84" t="s">
        <v>126</v>
      </c>
      <c r="G19" s="85" t="s">
        <v>35</v>
      </c>
      <c r="H19" s="85" t="s">
        <v>127</v>
      </c>
      <c r="I19" s="85" t="s">
        <v>128</v>
      </c>
      <c r="J19" s="66">
        <v>2</v>
      </c>
      <c r="K19" s="66">
        <v>3</v>
      </c>
      <c r="L19" s="29">
        <f t="shared" si="6"/>
        <v>6</v>
      </c>
      <c r="M19" s="31" t="str">
        <f t="shared" si="7"/>
        <v>MEDIO</v>
      </c>
      <c r="N19" s="74">
        <v>25</v>
      </c>
      <c r="O19" s="30">
        <f t="shared" si="8"/>
        <v>150</v>
      </c>
      <c r="P19" s="67" t="str">
        <f t="shared" si="11"/>
        <v>II</v>
      </c>
      <c r="Q19" s="24" t="str">
        <f t="shared" si="12"/>
        <v>No Aceptable o Aceptable con Control Específico</v>
      </c>
      <c r="R19" s="74" t="s">
        <v>129</v>
      </c>
      <c r="S19" s="68">
        <v>1</v>
      </c>
      <c r="T19" s="68">
        <v>11</v>
      </c>
      <c r="U19" s="83"/>
      <c r="V19" s="75">
        <f t="shared" si="13"/>
        <v>12</v>
      </c>
      <c r="W19" s="74">
        <v>8</v>
      </c>
      <c r="X19" s="81" t="s">
        <v>130</v>
      </c>
      <c r="Y19" s="81" t="s">
        <v>38</v>
      </c>
      <c r="Z19" s="24" t="s">
        <v>35</v>
      </c>
      <c r="AA19" s="24" t="s">
        <v>35</v>
      </c>
      <c r="AB19" s="24" t="s">
        <v>35</v>
      </c>
      <c r="AC19" s="117" t="s">
        <v>131</v>
      </c>
      <c r="AD19" s="103" t="s">
        <v>35</v>
      </c>
    </row>
    <row r="20" spans="1:30" ht="74.25" customHeight="1" thickBot="1" x14ac:dyDescent="0.25">
      <c r="A20" s="159"/>
      <c r="B20" s="61" t="s">
        <v>54</v>
      </c>
      <c r="C20" s="77" t="s">
        <v>138</v>
      </c>
      <c r="D20" s="81" t="s">
        <v>139</v>
      </c>
      <c r="E20" s="82" t="s">
        <v>174</v>
      </c>
      <c r="F20" s="64" t="s">
        <v>34</v>
      </c>
      <c r="G20" s="34" t="s">
        <v>35</v>
      </c>
      <c r="H20" s="34" t="s">
        <v>35</v>
      </c>
      <c r="I20" s="34" t="s">
        <v>35</v>
      </c>
      <c r="J20" s="73">
        <v>6</v>
      </c>
      <c r="K20" s="73">
        <v>3</v>
      </c>
      <c r="L20" s="29">
        <f>IF(J20="",K20,J20*K20)</f>
        <v>18</v>
      </c>
      <c r="M20" s="31" t="str">
        <f>IF(L20&gt;23,"MUY ALTO",IF(L20&gt;9,"ALTO",IF(L20&gt;5,"MEDIO","BAJO")))</f>
        <v>ALTO</v>
      </c>
      <c r="N20" s="24">
        <v>25</v>
      </c>
      <c r="O20" s="30">
        <f>L20*N20</f>
        <v>450</v>
      </c>
      <c r="P20" s="67" t="str">
        <f>IF(O20&gt;501,"I",IF(O20&gt;149,"II",IF(O20&gt;39,"III","IV")))</f>
        <v>II</v>
      </c>
      <c r="Q20" s="24" t="str">
        <f>IF(P20="I","No aceptable",IF(P20="II","No Aceptable o Aceptable con Control Específico",IF(P20="III","Mejorable","Aceptable")))</f>
        <v>No Aceptable o Aceptable con Control Específico</v>
      </c>
      <c r="R20" s="74" t="s">
        <v>140</v>
      </c>
      <c r="S20" s="68"/>
      <c r="T20" s="68">
        <v>7</v>
      </c>
      <c r="U20" s="68"/>
      <c r="V20" s="69">
        <f>SUM(S20:U20)</f>
        <v>7</v>
      </c>
      <c r="W20" s="75">
        <v>6</v>
      </c>
      <c r="X20" s="77" t="s">
        <v>37</v>
      </c>
      <c r="Y20" s="71" t="s">
        <v>38</v>
      </c>
      <c r="Z20" s="68" t="s">
        <v>35</v>
      </c>
      <c r="AA20" s="68" t="s">
        <v>35</v>
      </c>
      <c r="AB20" s="68" t="s">
        <v>35</v>
      </c>
      <c r="AC20" s="64" t="s">
        <v>175</v>
      </c>
      <c r="AD20" s="103" t="s">
        <v>35</v>
      </c>
    </row>
    <row r="21" spans="1:30" ht="231.75" customHeight="1" x14ac:dyDescent="0.2">
      <c r="A21" s="160"/>
      <c r="B21" s="61" t="s">
        <v>54</v>
      </c>
      <c r="C21" s="62" t="s">
        <v>51</v>
      </c>
      <c r="D21" s="82" t="s">
        <v>157</v>
      </c>
      <c r="E21" s="64" t="s">
        <v>158</v>
      </c>
      <c r="F21" s="64" t="s">
        <v>104</v>
      </c>
      <c r="G21" s="65" t="s">
        <v>35</v>
      </c>
      <c r="H21" s="63" t="s">
        <v>44</v>
      </c>
      <c r="I21" s="63" t="s">
        <v>103</v>
      </c>
      <c r="J21" s="73">
        <v>2</v>
      </c>
      <c r="K21" s="73">
        <v>3</v>
      </c>
      <c r="L21" s="29">
        <f t="shared" ref="L21" si="14">IF(J21="",K21,J21*K21)</f>
        <v>6</v>
      </c>
      <c r="M21" s="31" t="str">
        <f t="shared" ref="M21" si="15">IF(L21&gt;23,"MUY ALTO",IF(L21&gt;9,"ALTO",IF(L21&gt;5,"MEDIO","BAJO")))</f>
        <v>MEDIO</v>
      </c>
      <c r="N21" s="24">
        <v>10</v>
      </c>
      <c r="O21" s="30">
        <f t="shared" ref="O21" si="16">L21*N21</f>
        <v>60</v>
      </c>
      <c r="P21" s="67" t="str">
        <f t="shared" ref="P21" si="17">IF(O21&gt;501,"I",IF(O21&gt;149,"II",IF(O21&gt;39,"III","IV")))</f>
        <v>III</v>
      </c>
      <c r="Q21" s="24" t="str">
        <f t="shared" ref="Q21" si="18">IF(P21="I","No aceptable",IF(P21="II","No Aceptable o Aceptable con Control Específico",IF(P21="III","Mejorable","Aceptable")))</f>
        <v>Mejorable</v>
      </c>
      <c r="R21" s="68" t="s">
        <v>36</v>
      </c>
      <c r="S21" s="68"/>
      <c r="T21" s="68">
        <v>7</v>
      </c>
      <c r="U21" s="68"/>
      <c r="V21" s="69">
        <f t="shared" ref="V21" si="19">SUM(S21:U21)</f>
        <v>7</v>
      </c>
      <c r="W21" s="75">
        <v>6</v>
      </c>
      <c r="X21" s="77" t="s">
        <v>45</v>
      </c>
      <c r="Y21" s="71" t="s">
        <v>38</v>
      </c>
      <c r="Z21" s="68" t="s">
        <v>35</v>
      </c>
      <c r="AA21" s="68" t="s">
        <v>35</v>
      </c>
      <c r="AB21" s="68" t="s">
        <v>35</v>
      </c>
      <c r="AC21" s="64" t="s">
        <v>159</v>
      </c>
      <c r="AD21" s="112" t="s">
        <v>35</v>
      </c>
    </row>
    <row r="22" spans="1:30" s="25" customFormat="1" ht="143.25" customHeight="1" x14ac:dyDescent="0.25">
      <c r="A22" s="158" t="s">
        <v>145</v>
      </c>
      <c r="B22" s="61" t="s">
        <v>54</v>
      </c>
      <c r="C22" s="118" t="s">
        <v>59</v>
      </c>
      <c r="D22" s="119" t="s">
        <v>120</v>
      </c>
      <c r="E22" s="72" t="s">
        <v>146</v>
      </c>
      <c r="F22" s="72" t="s">
        <v>58</v>
      </c>
      <c r="G22" s="65" t="s">
        <v>35</v>
      </c>
      <c r="H22" s="65" t="s">
        <v>150</v>
      </c>
      <c r="I22" s="65" t="s">
        <v>57</v>
      </c>
      <c r="J22" s="73">
        <v>2</v>
      </c>
      <c r="K22" s="73">
        <v>3</v>
      </c>
      <c r="L22" s="29">
        <f t="shared" si="6"/>
        <v>6</v>
      </c>
      <c r="M22" s="31" t="str">
        <f t="shared" si="7"/>
        <v>MEDIO</v>
      </c>
      <c r="N22" s="24">
        <v>25</v>
      </c>
      <c r="O22" s="30">
        <f t="shared" si="8"/>
        <v>150</v>
      </c>
      <c r="P22" s="67" t="str">
        <f t="shared" si="11"/>
        <v>II</v>
      </c>
      <c r="Q22" s="24" t="str">
        <f t="shared" si="12"/>
        <v>No Aceptable o Aceptable con Control Específico</v>
      </c>
      <c r="R22" s="68" t="s">
        <v>107</v>
      </c>
      <c r="S22" s="68">
        <v>1</v>
      </c>
      <c r="T22" s="68">
        <v>11</v>
      </c>
      <c r="U22" s="68"/>
      <c r="V22" s="69">
        <f t="shared" si="13"/>
        <v>12</v>
      </c>
      <c r="W22" s="75">
        <v>3</v>
      </c>
      <c r="X22" s="71" t="s">
        <v>56</v>
      </c>
      <c r="Y22" s="71" t="s">
        <v>38</v>
      </c>
      <c r="Z22" s="68" t="s">
        <v>35</v>
      </c>
      <c r="AA22" s="68" t="s">
        <v>35</v>
      </c>
      <c r="AB22" s="68" t="s">
        <v>35</v>
      </c>
      <c r="AC22" s="88" t="s">
        <v>170</v>
      </c>
      <c r="AD22" s="80" t="s">
        <v>169</v>
      </c>
    </row>
    <row r="23" spans="1:30" ht="141.75" customHeight="1" x14ac:dyDescent="0.2">
      <c r="A23" s="159"/>
      <c r="B23" s="61" t="s">
        <v>54</v>
      </c>
      <c r="C23" s="62" t="s">
        <v>114</v>
      </c>
      <c r="D23" s="64" t="s">
        <v>166</v>
      </c>
      <c r="E23" s="64" t="s">
        <v>147</v>
      </c>
      <c r="F23" s="64" t="s">
        <v>144</v>
      </c>
      <c r="G23" s="63" t="s">
        <v>35</v>
      </c>
      <c r="H23" s="63" t="s">
        <v>35</v>
      </c>
      <c r="I23" s="72" t="s">
        <v>109</v>
      </c>
      <c r="J23" s="73">
        <v>2</v>
      </c>
      <c r="K23" s="73">
        <v>2</v>
      </c>
      <c r="L23" s="29">
        <f t="shared" si="6"/>
        <v>4</v>
      </c>
      <c r="M23" s="31" t="str">
        <f t="shared" si="7"/>
        <v>BAJO</v>
      </c>
      <c r="N23" s="24">
        <v>10</v>
      </c>
      <c r="O23" s="30">
        <f t="shared" si="8"/>
        <v>40</v>
      </c>
      <c r="P23" s="67" t="str">
        <f t="shared" si="11"/>
        <v>III</v>
      </c>
      <c r="Q23" s="24" t="str">
        <f t="shared" si="12"/>
        <v>Mejorable</v>
      </c>
      <c r="R23" s="68" t="s">
        <v>60</v>
      </c>
      <c r="S23" s="68"/>
      <c r="T23" s="68"/>
      <c r="U23" s="68"/>
      <c r="V23" s="69"/>
      <c r="W23" s="75"/>
      <c r="X23" s="77" t="s">
        <v>37</v>
      </c>
      <c r="Y23" s="71" t="s">
        <v>38</v>
      </c>
      <c r="Z23" s="68" t="s">
        <v>35</v>
      </c>
      <c r="AA23" s="68" t="s">
        <v>35</v>
      </c>
      <c r="AB23" s="68" t="s">
        <v>35</v>
      </c>
      <c r="AC23" s="82" t="s">
        <v>151</v>
      </c>
      <c r="AD23" s="105" t="s">
        <v>35</v>
      </c>
    </row>
    <row r="24" spans="1:30" s="25" customFormat="1" ht="84" customHeight="1" x14ac:dyDescent="0.25">
      <c r="A24" s="160"/>
      <c r="B24" s="61" t="s">
        <v>54</v>
      </c>
      <c r="C24" s="62" t="s">
        <v>114</v>
      </c>
      <c r="D24" s="72" t="s">
        <v>118</v>
      </c>
      <c r="E24" s="72" t="s">
        <v>164</v>
      </c>
      <c r="F24" s="65" t="s">
        <v>49</v>
      </c>
      <c r="G24" s="65" t="s">
        <v>35</v>
      </c>
      <c r="H24" s="65" t="s">
        <v>35</v>
      </c>
      <c r="I24" s="65" t="s">
        <v>168</v>
      </c>
      <c r="J24" s="73">
        <v>2</v>
      </c>
      <c r="K24" s="73">
        <v>1</v>
      </c>
      <c r="L24" s="29">
        <f>IF(J24="",K24,J24*K24)</f>
        <v>2</v>
      </c>
      <c r="M24" s="31" t="str">
        <f>IF(L24&gt;23,"MUY ALTO",IF(L24&gt;9,"ALTO",IF(L24&gt;5,"MEDIO","BAJO")))</f>
        <v>BAJO</v>
      </c>
      <c r="N24" s="24">
        <v>25</v>
      </c>
      <c r="O24" s="30">
        <f>L24*N24</f>
        <v>50</v>
      </c>
      <c r="P24" s="67" t="str">
        <f>IF(O24&gt;501,"I",IF(O24&gt;149,"II",IF(O24&gt;39,"III","IV")))</f>
        <v>III</v>
      </c>
      <c r="Q24" s="24" t="str">
        <f>IF(P24="I","No aceptable",IF(P24="II","No Aceptable o Aceptable con Control Específico",IF(P24="III","Mejorable","Aceptable")))</f>
        <v>Mejorable</v>
      </c>
      <c r="R24" s="68" t="s">
        <v>36</v>
      </c>
      <c r="S24" s="68">
        <v>5</v>
      </c>
      <c r="T24" s="68">
        <v>17</v>
      </c>
      <c r="U24" s="68">
        <v>10</v>
      </c>
      <c r="V24" s="69">
        <f>SUM(S24:U24)</f>
        <v>32</v>
      </c>
      <c r="W24" s="75">
        <v>2</v>
      </c>
      <c r="X24" s="71" t="s">
        <v>50</v>
      </c>
      <c r="Y24" s="71" t="s">
        <v>38</v>
      </c>
      <c r="Z24" s="68" t="s">
        <v>35</v>
      </c>
      <c r="AA24" s="68" t="s">
        <v>35</v>
      </c>
      <c r="AB24" s="68" t="s">
        <v>35</v>
      </c>
      <c r="AC24" s="72" t="s">
        <v>172</v>
      </c>
      <c r="AD24" s="105" t="s">
        <v>35</v>
      </c>
    </row>
    <row r="25" spans="1:30" s="25" customFormat="1" ht="219" customHeight="1" x14ac:dyDescent="0.25">
      <c r="A25" s="107" t="s">
        <v>165</v>
      </c>
      <c r="B25" s="61" t="s">
        <v>54</v>
      </c>
      <c r="C25" s="62" t="s">
        <v>55</v>
      </c>
      <c r="D25" s="63" t="s">
        <v>76</v>
      </c>
      <c r="E25" s="64" t="s">
        <v>105</v>
      </c>
      <c r="F25" s="64" t="s">
        <v>117</v>
      </c>
      <c r="G25" s="72" t="s">
        <v>77</v>
      </c>
      <c r="H25" s="63"/>
      <c r="I25" s="64" t="s">
        <v>78</v>
      </c>
      <c r="J25" s="73">
        <v>2</v>
      </c>
      <c r="K25" s="73">
        <v>1</v>
      </c>
      <c r="L25" s="29">
        <f>IF(J25="",K25,J25*K25)</f>
        <v>2</v>
      </c>
      <c r="M25" s="31" t="str">
        <f>IF(L25&gt;23,"MUY ALTO",IF(L25&gt;9,"ALTO",IF(L25&gt;5,"MEDIO","BAJO")))</f>
        <v>BAJO</v>
      </c>
      <c r="N25" s="89">
        <v>10</v>
      </c>
      <c r="O25" s="30">
        <f>L25*N25</f>
        <v>20</v>
      </c>
      <c r="P25" s="67" t="str">
        <f>IF(O25&gt;501,"I",IF(O25&gt;149,"II",IF(O25&gt;39,"III","IV")))</f>
        <v>IV</v>
      </c>
      <c r="Q25" s="24" t="str">
        <f>IF(P25="I","No aceptable",IF(P25="II","No Aceptable o Aceptable con Control Específico",IF(P25="III","Mejorable","Aceptable")))</f>
        <v>Aceptable</v>
      </c>
      <c r="R25" s="74" t="s">
        <v>60</v>
      </c>
      <c r="S25" s="68">
        <v>1</v>
      </c>
      <c r="T25" s="68">
        <v>11</v>
      </c>
      <c r="U25" s="74"/>
      <c r="V25" s="69">
        <f>SUM(S25:U25)</f>
        <v>12</v>
      </c>
      <c r="W25" s="75">
        <v>2</v>
      </c>
      <c r="X25" s="90" t="s">
        <v>79</v>
      </c>
      <c r="Y25" s="90" t="s">
        <v>54</v>
      </c>
      <c r="Z25" s="91" t="s">
        <v>35</v>
      </c>
      <c r="AA25" s="91" t="s">
        <v>35</v>
      </c>
      <c r="AB25" s="91" t="s">
        <v>35</v>
      </c>
      <c r="AC25" s="92" t="s">
        <v>163</v>
      </c>
      <c r="AD25" s="92" t="s">
        <v>167</v>
      </c>
    </row>
  </sheetData>
  <sheetProtection selectLockedCells="1" selectUnlockedCells="1"/>
  <mergeCells count="28">
    <mergeCell ref="A1:H4"/>
    <mergeCell ref="I1:AD1"/>
    <mergeCell ref="I2:AD4"/>
    <mergeCell ref="F5:AC5"/>
    <mergeCell ref="A6:C6"/>
    <mergeCell ref="D6:I6"/>
    <mergeCell ref="J6:M6"/>
    <mergeCell ref="N6:Z6"/>
    <mergeCell ref="AA6:AD7"/>
    <mergeCell ref="A7:C7"/>
    <mergeCell ref="D7:I7"/>
    <mergeCell ref="J7:M7"/>
    <mergeCell ref="N7:Z7"/>
    <mergeCell ref="A22:A24"/>
    <mergeCell ref="AB8:AD8"/>
    <mergeCell ref="A10:A11"/>
    <mergeCell ref="B10:B11"/>
    <mergeCell ref="C10:E10"/>
    <mergeCell ref="F10:F11"/>
    <mergeCell ref="G10:I10"/>
    <mergeCell ref="J10:P10"/>
    <mergeCell ref="R10:Y10"/>
    <mergeCell ref="Z10:AD10"/>
    <mergeCell ref="A8:C8"/>
    <mergeCell ref="D8:I8"/>
    <mergeCell ref="J8:M8"/>
    <mergeCell ref="N8:Z8"/>
    <mergeCell ref="A12:A21"/>
  </mergeCells>
  <conditionalFormatting sqref="Q26:Q75 Q13 Q16 Q22 Q18">
    <cfRule type="cellIs" dxfId="659" priority="137" operator="equal">
      <formula>"Aceptable"</formula>
    </cfRule>
    <cfRule type="cellIs" dxfId="658" priority="138" operator="equal">
      <formula>"No aceptable"</formula>
    </cfRule>
    <cfRule type="cellIs" dxfId="657" priority="139" operator="equal">
      <formula>"Mejorable"</formula>
    </cfRule>
    <cfRule type="cellIs" dxfId="656" priority="140" operator="equal">
      <formula>"No Aceptable o Aceptable con Control Específico"</formula>
    </cfRule>
  </conditionalFormatting>
  <conditionalFormatting sqref="M26:M75">
    <cfRule type="cellIs" dxfId="655" priority="133" operator="equal">
      <formula>"MUY ALTO"</formula>
    </cfRule>
    <cfRule type="cellIs" dxfId="654" priority="134" operator="equal">
      <formula>"ALTO"</formula>
    </cfRule>
    <cfRule type="cellIs" dxfId="653" priority="135" operator="equal">
      <formula>"MEDIO"</formula>
    </cfRule>
    <cfRule type="cellIs" dxfId="652" priority="136" operator="equal">
      <formula>"BAJO"</formula>
    </cfRule>
  </conditionalFormatting>
  <conditionalFormatting sqref="M13 M22 M16:M19">
    <cfRule type="cellIs" dxfId="651" priority="129" operator="equal">
      <formula>"MUY ALTO"</formula>
    </cfRule>
    <cfRule type="cellIs" dxfId="650" priority="130" operator="equal">
      <formula>"BAJO"</formula>
    </cfRule>
    <cfRule type="cellIs" dxfId="649" priority="131" operator="equal">
      <formula>"MEDIO"</formula>
    </cfRule>
    <cfRule type="cellIs" dxfId="648" priority="132" operator="equal">
      <formula>"ALTO"</formula>
    </cfRule>
  </conditionalFormatting>
  <conditionalFormatting sqref="Q24">
    <cfRule type="cellIs" dxfId="647" priority="125" operator="equal">
      <formula>"Aceptable"</formula>
    </cfRule>
    <cfRule type="cellIs" dxfId="646" priority="126" operator="equal">
      <formula>"No aceptable"</formula>
    </cfRule>
    <cfRule type="cellIs" dxfId="645" priority="127" operator="equal">
      <formula>"Mejorable"</formula>
    </cfRule>
    <cfRule type="cellIs" dxfId="644" priority="128" operator="equal">
      <formula>"No Aceptable o Aceptable con Control Específico"</formula>
    </cfRule>
  </conditionalFormatting>
  <conditionalFormatting sqref="M24">
    <cfRule type="cellIs" dxfId="643" priority="121" operator="equal">
      <formula>"MUY ALTO"</formula>
    </cfRule>
    <cfRule type="cellIs" dxfId="642" priority="122" operator="equal">
      <formula>"BAJO"</formula>
    </cfRule>
    <cfRule type="cellIs" dxfId="641" priority="123" operator="equal">
      <formula>"MEDIO"</formula>
    </cfRule>
    <cfRule type="cellIs" dxfId="640" priority="124" operator="equal">
      <formula>"ALTO"</formula>
    </cfRule>
  </conditionalFormatting>
  <conditionalFormatting sqref="Q17">
    <cfRule type="cellIs" dxfId="639" priority="101" operator="equal">
      <formula>"Aceptable"</formula>
    </cfRule>
    <cfRule type="cellIs" dxfId="638" priority="102" operator="equal">
      <formula>"No aceptable"</formula>
    </cfRule>
    <cfRule type="cellIs" dxfId="637" priority="103" operator="equal">
      <formula>"Mejorable"</formula>
    </cfRule>
    <cfRule type="cellIs" dxfId="636" priority="104" operator="equal">
      <formula>"No Aceptable o Aceptable con Control Específico"</formula>
    </cfRule>
  </conditionalFormatting>
  <conditionalFormatting sqref="Q19">
    <cfRule type="cellIs" dxfId="635" priority="97" operator="equal">
      <formula>"Aceptable"</formula>
    </cfRule>
    <cfRule type="cellIs" dxfId="634" priority="98" operator="equal">
      <formula>"No aceptable"</formula>
    </cfRule>
    <cfRule type="cellIs" dxfId="633" priority="99" operator="equal">
      <formula>"Mejorable"</formula>
    </cfRule>
    <cfRule type="cellIs" dxfId="632" priority="100" operator="equal">
      <formula>"No Aceptable o Aceptable con Control Específico"</formula>
    </cfRule>
  </conditionalFormatting>
  <conditionalFormatting sqref="M20">
    <cfRule type="cellIs" dxfId="631" priority="81" operator="equal">
      <formula>"MUY ALTO"</formula>
    </cfRule>
    <cfRule type="cellIs" dxfId="630" priority="82" operator="equal">
      <formula>"BAJO"</formula>
    </cfRule>
    <cfRule type="cellIs" dxfId="629" priority="83" operator="equal">
      <formula>"MEDIO"</formula>
    </cfRule>
    <cfRule type="cellIs" dxfId="628" priority="84" operator="equal">
      <formula>"ALTO"</formula>
    </cfRule>
  </conditionalFormatting>
  <conditionalFormatting sqref="Q20">
    <cfRule type="cellIs" dxfId="627" priority="85" operator="equal">
      <formula>"Aceptable"</formula>
    </cfRule>
    <cfRule type="cellIs" dxfId="626" priority="86" operator="equal">
      <formula>"Mejorable"</formula>
    </cfRule>
    <cfRule type="cellIs" dxfId="625" priority="87" operator="equal">
      <formula>"No Aceptable o Aceptable con Control Específico"</formula>
    </cfRule>
    <cfRule type="cellIs" dxfId="624" priority="88" operator="equal">
      <formula>"No aceptable"</formula>
    </cfRule>
  </conditionalFormatting>
  <conditionalFormatting sqref="M14">
    <cfRule type="cellIs" dxfId="623" priority="65" operator="equal">
      <formula>"MUY ALTO"</formula>
    </cfRule>
    <cfRule type="cellIs" dxfId="622" priority="66" operator="equal">
      <formula>"BAJO"</formula>
    </cfRule>
    <cfRule type="cellIs" dxfId="621" priority="67" operator="equal">
      <formula>"MEDIO"</formula>
    </cfRule>
    <cfRule type="cellIs" dxfId="620" priority="68" operator="equal">
      <formula>"ALTO"</formula>
    </cfRule>
  </conditionalFormatting>
  <conditionalFormatting sqref="Q14">
    <cfRule type="cellIs" dxfId="619" priority="69" operator="equal">
      <formula>"Aceptable"</formula>
    </cfRule>
    <cfRule type="cellIs" dxfId="618" priority="70" operator="equal">
      <formula>"Mejorable"</formula>
    </cfRule>
    <cfRule type="cellIs" dxfId="617" priority="71" operator="equal">
      <formula>"No Aceptable o Aceptable con Control Específico"</formula>
    </cfRule>
    <cfRule type="cellIs" dxfId="616" priority="72" operator="equal">
      <formula>"No aceptable"</formula>
    </cfRule>
  </conditionalFormatting>
  <conditionalFormatting sqref="M15">
    <cfRule type="cellIs" dxfId="615" priority="33" operator="equal">
      <formula>"MUY ALTO"</formula>
    </cfRule>
    <cfRule type="cellIs" dxfId="614" priority="34" operator="equal">
      <formula>"BAJO"</formula>
    </cfRule>
    <cfRule type="cellIs" dxfId="613" priority="35" operator="equal">
      <formula>"MEDIO"</formula>
    </cfRule>
    <cfRule type="cellIs" dxfId="612" priority="36" operator="equal">
      <formula>"ALTO"</formula>
    </cfRule>
  </conditionalFormatting>
  <conditionalFormatting sqref="Q15">
    <cfRule type="cellIs" dxfId="611" priority="37" operator="equal">
      <formula>"Aceptable"</formula>
    </cfRule>
    <cfRule type="cellIs" dxfId="610" priority="38" operator="equal">
      <formula>"Mejorable"</formula>
    </cfRule>
    <cfRule type="cellIs" dxfId="609" priority="39" operator="equal">
      <formula>"No Aceptable o Aceptable con Control Específico"</formula>
    </cfRule>
    <cfRule type="cellIs" dxfId="608" priority="40" operator="equal">
      <formula>"No aceptable"</formula>
    </cfRule>
  </conditionalFormatting>
  <conditionalFormatting sqref="M23">
    <cfRule type="cellIs" dxfId="607" priority="25" operator="equal">
      <formula>"MUY ALTO"</formula>
    </cfRule>
    <cfRule type="cellIs" dxfId="606" priority="26" operator="equal">
      <formula>"BAJO"</formula>
    </cfRule>
    <cfRule type="cellIs" dxfId="605" priority="27" operator="equal">
      <formula>"MEDIO"</formula>
    </cfRule>
    <cfRule type="cellIs" dxfId="604" priority="28" operator="equal">
      <formula>"ALTO"</formula>
    </cfRule>
  </conditionalFormatting>
  <conditionalFormatting sqref="Q23">
    <cfRule type="cellIs" dxfId="603" priority="29" operator="equal">
      <formula>"Aceptable"</formula>
    </cfRule>
    <cfRule type="cellIs" dxfId="602" priority="30" operator="equal">
      <formula>"Mejorable"</formula>
    </cfRule>
    <cfRule type="cellIs" dxfId="601" priority="31" operator="equal">
      <formula>"No Aceptable o Aceptable con Control Específico"</formula>
    </cfRule>
    <cfRule type="cellIs" dxfId="600" priority="32" operator="equal">
      <formula>"No aceptable"</formula>
    </cfRule>
  </conditionalFormatting>
  <conditionalFormatting sqref="Q12">
    <cfRule type="cellIs" dxfId="599" priority="21" operator="equal">
      <formula>"Aceptable"</formula>
    </cfRule>
    <cfRule type="cellIs" dxfId="598" priority="22" operator="equal">
      <formula>"No aceptable"</formula>
    </cfRule>
    <cfRule type="cellIs" dxfId="597" priority="23" operator="equal">
      <formula>"Mejorable"</formula>
    </cfRule>
    <cfRule type="cellIs" dxfId="596" priority="24" operator="equal">
      <formula>"No Aceptable o Aceptable con Control Específico"</formula>
    </cfRule>
  </conditionalFormatting>
  <conditionalFormatting sqref="M12">
    <cfRule type="cellIs" dxfId="595" priority="17" operator="equal">
      <formula>"MUY ALTO"</formula>
    </cfRule>
    <cfRule type="cellIs" dxfId="594" priority="18" operator="equal">
      <formula>"BAJO"</formula>
    </cfRule>
    <cfRule type="cellIs" dxfId="593" priority="19" operator="equal">
      <formula>"MEDIO"</formula>
    </cfRule>
    <cfRule type="cellIs" dxfId="592" priority="20" operator="equal">
      <formula>"ALTO"</formula>
    </cfRule>
  </conditionalFormatting>
  <conditionalFormatting sqref="Q25">
    <cfRule type="cellIs" dxfId="591" priority="13" operator="equal">
      <formula>"Aceptable"</formula>
    </cfRule>
    <cfRule type="cellIs" dxfId="590" priority="14" operator="equal">
      <formula>"No aceptable"</formula>
    </cfRule>
    <cfRule type="cellIs" dxfId="589" priority="15" operator="equal">
      <formula>"Mejorable"</formula>
    </cfRule>
    <cfRule type="cellIs" dxfId="588" priority="16" operator="equal">
      <formula>"No Aceptable o Aceptable con Control Específico"</formula>
    </cfRule>
  </conditionalFormatting>
  <conditionalFormatting sqref="M25">
    <cfRule type="cellIs" dxfId="587" priority="9" operator="equal">
      <formula>"MUY ALTO"</formula>
    </cfRule>
    <cfRule type="cellIs" dxfId="586" priority="10" operator="equal">
      <formula>"BAJO"</formula>
    </cfRule>
    <cfRule type="cellIs" dxfId="585" priority="11" operator="equal">
      <formula>"MEDIO"</formula>
    </cfRule>
    <cfRule type="cellIs" dxfId="584" priority="12" operator="equal">
      <formula>"ALTO"</formula>
    </cfRule>
  </conditionalFormatting>
  <conditionalFormatting sqref="M21">
    <cfRule type="cellIs" dxfId="583" priority="1" operator="equal">
      <formula>"MUY ALTO"</formula>
    </cfRule>
    <cfRule type="cellIs" dxfId="582" priority="2" operator="equal">
      <formula>"BAJO"</formula>
    </cfRule>
    <cfRule type="cellIs" dxfId="581" priority="3" operator="equal">
      <formula>"MEDIO"</formula>
    </cfRule>
    <cfRule type="cellIs" dxfId="580" priority="4" operator="equal">
      <formula>"ALTO"</formula>
    </cfRule>
  </conditionalFormatting>
  <conditionalFormatting sqref="Q21">
    <cfRule type="cellIs" dxfId="579" priority="5" operator="equal">
      <formula>"Aceptable"</formula>
    </cfRule>
    <cfRule type="cellIs" dxfId="578" priority="6" operator="equal">
      <formula>"Mejorable"</formula>
    </cfRule>
    <cfRule type="cellIs" dxfId="577" priority="7" operator="equal">
      <formula>"No Aceptable o Aceptable con Control Específico"</formula>
    </cfRule>
    <cfRule type="cellIs" dxfId="576"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8"/>
  <sheetViews>
    <sheetView topLeftCell="S10" zoomScale="85" zoomScaleNormal="85" workbookViewId="0">
      <selection activeCell="AC12" sqref="AC12"/>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213</v>
      </c>
      <c r="E8" s="230"/>
      <c r="F8" s="230"/>
      <c r="G8" s="230"/>
      <c r="H8" s="230"/>
      <c r="I8" s="230"/>
      <c r="J8" s="229" t="s">
        <v>3</v>
      </c>
      <c r="K8" s="229"/>
      <c r="L8" s="229"/>
      <c r="M8" s="229"/>
      <c r="N8" s="231">
        <v>42795</v>
      </c>
      <c r="O8" s="176"/>
      <c r="P8" s="176"/>
      <c r="Q8" s="176"/>
      <c r="R8" s="176"/>
      <c r="S8" s="176"/>
      <c r="T8" s="176"/>
      <c r="U8" s="176"/>
      <c r="V8" s="176"/>
      <c r="W8" s="176"/>
      <c r="X8" s="176"/>
      <c r="Y8" s="176"/>
      <c r="Z8" s="176"/>
      <c r="AA8" s="114"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13"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5" t="s">
        <v>11</v>
      </c>
      <c r="D11" s="115" t="s">
        <v>12</v>
      </c>
      <c r="E11" s="115"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199.5" customHeight="1" x14ac:dyDescent="0.2">
      <c r="A12" s="204" t="s">
        <v>216</v>
      </c>
      <c r="B12" s="93" t="s">
        <v>54</v>
      </c>
      <c r="C12" s="120" t="s">
        <v>39</v>
      </c>
      <c r="D12" s="121" t="s">
        <v>141</v>
      </c>
      <c r="E12" s="121" t="s">
        <v>206</v>
      </c>
      <c r="F12" s="94" t="s">
        <v>97</v>
      </c>
      <c r="G12" s="95" t="s">
        <v>35</v>
      </c>
      <c r="H12" s="95" t="s">
        <v>177</v>
      </c>
      <c r="I12" s="95" t="s">
        <v>40</v>
      </c>
      <c r="J12" s="96">
        <v>2</v>
      </c>
      <c r="K12" s="96">
        <v>3</v>
      </c>
      <c r="L12" s="41">
        <f t="shared" ref="L12:L16" si="0">IF(J12="",K12,J12*K12)</f>
        <v>6</v>
      </c>
      <c r="M12" s="42" t="str">
        <f t="shared" ref="M12:M16" si="1">IF(L12&gt;23,"MUY ALTO",IF(L12&gt;9,"ALTO",IF(L12&gt;5,"MEDIO","BAJO")))</f>
        <v>MEDIO</v>
      </c>
      <c r="N12" s="44">
        <v>25</v>
      </c>
      <c r="O12" s="43">
        <f t="shared" ref="O12:O16" si="2">L12*N12</f>
        <v>150</v>
      </c>
      <c r="P12" s="97" t="str">
        <f t="shared" ref="P12:P16" si="3">IF(O12&gt;501,"I",IF(O12&gt;149,"II",IF(O12&gt;39,"III","IV")))</f>
        <v>II</v>
      </c>
      <c r="Q12" s="44" t="str">
        <f t="shared" ref="Q12:Q16" si="4">IF(P12="I","No aceptable",IF(P12="II","No Aceptable o Aceptable con Control Específico",IF(P12="III","Mejorable","Aceptable")))</f>
        <v>No Aceptable o Aceptable con Control Específico</v>
      </c>
      <c r="R12" s="98" t="s">
        <v>36</v>
      </c>
      <c r="S12" s="68">
        <v>12</v>
      </c>
      <c r="T12" s="98">
        <v>7</v>
      </c>
      <c r="U12" s="98"/>
      <c r="V12" s="99">
        <f t="shared" ref="V12:V16" si="5">SUM(S12:U12)</f>
        <v>19</v>
      </c>
      <c r="W12" s="100">
        <v>6</v>
      </c>
      <c r="X12" s="101" t="s">
        <v>98</v>
      </c>
      <c r="Y12" s="101" t="s">
        <v>38</v>
      </c>
      <c r="Z12" s="98" t="s">
        <v>35</v>
      </c>
      <c r="AA12" s="98" t="s">
        <v>35</v>
      </c>
      <c r="AB12" s="98" t="s">
        <v>35</v>
      </c>
      <c r="AC12" s="94" t="s">
        <v>205</v>
      </c>
      <c r="AD12" s="106" t="s">
        <v>35</v>
      </c>
    </row>
    <row r="13" spans="1:30" s="25" customFormat="1" ht="128.25" customHeight="1" x14ac:dyDescent="0.25">
      <c r="A13" s="159"/>
      <c r="B13" s="61" t="s">
        <v>54</v>
      </c>
      <c r="C13" s="78" t="s">
        <v>39</v>
      </c>
      <c r="D13" s="79" t="s">
        <v>183</v>
      </c>
      <c r="E13" s="79" t="s">
        <v>41</v>
      </c>
      <c r="F13" s="72" t="s">
        <v>99</v>
      </c>
      <c r="G13" s="65" t="s">
        <v>35</v>
      </c>
      <c r="H13" s="65" t="s">
        <v>35</v>
      </c>
      <c r="I13" s="65" t="s">
        <v>100</v>
      </c>
      <c r="J13" s="73">
        <v>2</v>
      </c>
      <c r="K13" s="73">
        <v>3</v>
      </c>
      <c r="L13" s="29">
        <f t="shared" si="0"/>
        <v>6</v>
      </c>
      <c r="M13" s="31" t="str">
        <f t="shared" si="1"/>
        <v>MEDIO</v>
      </c>
      <c r="N13" s="24">
        <v>25</v>
      </c>
      <c r="O13" s="30">
        <f t="shared" si="2"/>
        <v>150</v>
      </c>
      <c r="P13" s="67" t="str">
        <f t="shared" si="3"/>
        <v>II</v>
      </c>
      <c r="Q13" s="24" t="str">
        <f t="shared" si="4"/>
        <v>No Aceptable o Aceptable con Control Específico</v>
      </c>
      <c r="R13" s="68" t="s">
        <v>36</v>
      </c>
      <c r="S13" s="68">
        <v>12</v>
      </c>
      <c r="T13" s="68">
        <v>7</v>
      </c>
      <c r="U13" s="68"/>
      <c r="V13" s="69">
        <f t="shared" si="5"/>
        <v>19</v>
      </c>
      <c r="W13" s="75">
        <v>4</v>
      </c>
      <c r="X13" s="77" t="s">
        <v>101</v>
      </c>
      <c r="Y13" s="71" t="s">
        <v>38</v>
      </c>
      <c r="Z13" s="68" t="s">
        <v>35</v>
      </c>
      <c r="AA13" s="68" t="s">
        <v>35</v>
      </c>
      <c r="AB13" s="68" t="s">
        <v>42</v>
      </c>
      <c r="AC13" s="72" t="s">
        <v>179</v>
      </c>
      <c r="AD13" s="139" t="s">
        <v>35</v>
      </c>
    </row>
    <row r="14" spans="1:30" s="25" customFormat="1" ht="141.75" customHeight="1" x14ac:dyDescent="0.25">
      <c r="A14" s="159"/>
      <c r="B14" s="61" t="s">
        <v>54</v>
      </c>
      <c r="C14" s="62" t="s">
        <v>114</v>
      </c>
      <c r="D14" s="82" t="s">
        <v>115</v>
      </c>
      <c r="E14" s="64" t="s">
        <v>180</v>
      </c>
      <c r="F14" s="64" t="s">
        <v>181</v>
      </c>
      <c r="G14" s="63" t="s">
        <v>47</v>
      </c>
      <c r="H14" s="63" t="s">
        <v>35</v>
      </c>
      <c r="I14" s="63" t="s">
        <v>35</v>
      </c>
      <c r="J14" s="73">
        <v>1</v>
      </c>
      <c r="K14" s="73">
        <v>3</v>
      </c>
      <c r="L14" s="29">
        <f t="shared" si="0"/>
        <v>3</v>
      </c>
      <c r="M14" s="31" t="str">
        <f t="shared" si="1"/>
        <v>BAJO</v>
      </c>
      <c r="N14" s="24">
        <v>25</v>
      </c>
      <c r="O14" s="30">
        <f t="shared" si="2"/>
        <v>75</v>
      </c>
      <c r="P14" s="67" t="str">
        <f t="shared" si="3"/>
        <v>III</v>
      </c>
      <c r="Q14" s="24" t="str">
        <f t="shared" si="4"/>
        <v>Mejorable</v>
      </c>
      <c r="R14" s="68" t="s">
        <v>60</v>
      </c>
      <c r="S14" s="68">
        <v>12</v>
      </c>
      <c r="T14" s="68">
        <v>7</v>
      </c>
      <c r="U14" s="68"/>
      <c r="V14" s="69">
        <f t="shared" si="5"/>
        <v>19</v>
      </c>
      <c r="W14" s="75">
        <v>3</v>
      </c>
      <c r="X14" s="77" t="s">
        <v>48</v>
      </c>
      <c r="Y14" s="71" t="s">
        <v>38</v>
      </c>
      <c r="Z14" s="68" t="s">
        <v>35</v>
      </c>
      <c r="AA14" s="68" t="s">
        <v>35</v>
      </c>
      <c r="AB14" s="68" t="s">
        <v>35</v>
      </c>
      <c r="AC14" s="64" t="s">
        <v>182</v>
      </c>
      <c r="AD14" s="140" t="s">
        <v>35</v>
      </c>
    </row>
    <row r="15" spans="1:30" s="25" customFormat="1" ht="141.75" customHeight="1" x14ac:dyDescent="0.25">
      <c r="A15" s="159"/>
      <c r="B15" s="61" t="s">
        <v>54</v>
      </c>
      <c r="C15" s="62" t="s">
        <v>114</v>
      </c>
      <c r="D15" s="64" t="s">
        <v>142</v>
      </c>
      <c r="E15" s="64" t="s">
        <v>215</v>
      </c>
      <c r="F15" s="64" t="s">
        <v>34</v>
      </c>
      <c r="G15" s="63" t="s">
        <v>35</v>
      </c>
      <c r="H15" s="63" t="s">
        <v>35</v>
      </c>
      <c r="I15" s="63" t="s">
        <v>35</v>
      </c>
      <c r="J15" s="73">
        <v>2</v>
      </c>
      <c r="K15" s="73">
        <v>2</v>
      </c>
      <c r="L15" s="29">
        <f t="shared" si="0"/>
        <v>4</v>
      </c>
      <c r="M15" s="31" t="str">
        <f t="shared" si="1"/>
        <v>BAJO</v>
      </c>
      <c r="N15" s="24">
        <v>25</v>
      </c>
      <c r="O15" s="30">
        <f t="shared" si="2"/>
        <v>100</v>
      </c>
      <c r="P15" s="67" t="str">
        <f t="shared" si="3"/>
        <v>III</v>
      </c>
      <c r="Q15" s="24" t="str">
        <f t="shared" si="4"/>
        <v>Mejorable</v>
      </c>
      <c r="R15" s="68" t="s">
        <v>36</v>
      </c>
      <c r="S15" s="68">
        <v>12</v>
      </c>
      <c r="T15" s="68">
        <v>7</v>
      </c>
      <c r="U15" s="68"/>
      <c r="V15" s="69">
        <f t="shared" si="5"/>
        <v>19</v>
      </c>
      <c r="W15" s="75">
        <v>5</v>
      </c>
      <c r="X15" s="77" t="s">
        <v>37</v>
      </c>
      <c r="Y15" s="71" t="s">
        <v>38</v>
      </c>
      <c r="Z15" s="68" t="s">
        <v>35</v>
      </c>
      <c r="AA15" s="68" t="s">
        <v>35</v>
      </c>
      <c r="AB15" s="68" t="s">
        <v>35</v>
      </c>
      <c r="AC15" s="64" t="s">
        <v>214</v>
      </c>
      <c r="AD15" s="106" t="s">
        <v>35</v>
      </c>
    </row>
    <row r="16" spans="1:30" s="25" customFormat="1" ht="116.25" customHeight="1" x14ac:dyDescent="0.25">
      <c r="A16" s="159"/>
      <c r="B16" s="61" t="s">
        <v>54</v>
      </c>
      <c r="C16" s="62" t="s">
        <v>114</v>
      </c>
      <c r="D16" s="72" t="s">
        <v>118</v>
      </c>
      <c r="E16" s="72" t="s">
        <v>185</v>
      </c>
      <c r="F16" s="72" t="s">
        <v>49</v>
      </c>
      <c r="G16" s="65" t="s">
        <v>35</v>
      </c>
      <c r="H16" s="65" t="s">
        <v>35</v>
      </c>
      <c r="I16" s="72" t="s">
        <v>102</v>
      </c>
      <c r="J16" s="73">
        <v>2</v>
      </c>
      <c r="K16" s="73">
        <v>1</v>
      </c>
      <c r="L16" s="29">
        <f t="shared" si="0"/>
        <v>2</v>
      </c>
      <c r="M16" s="31" t="str">
        <f t="shared" si="1"/>
        <v>BAJO</v>
      </c>
      <c r="N16" s="24">
        <v>10</v>
      </c>
      <c r="O16" s="30">
        <f t="shared" si="2"/>
        <v>20</v>
      </c>
      <c r="P16" s="67" t="str">
        <f t="shared" si="3"/>
        <v>IV</v>
      </c>
      <c r="Q16" s="24" t="str">
        <f t="shared" si="4"/>
        <v>Aceptable</v>
      </c>
      <c r="R16" s="68" t="s">
        <v>36</v>
      </c>
      <c r="S16" s="68">
        <v>12</v>
      </c>
      <c r="T16" s="68">
        <v>7</v>
      </c>
      <c r="U16" s="68"/>
      <c r="V16" s="69">
        <f t="shared" si="5"/>
        <v>19</v>
      </c>
      <c r="W16" s="75">
        <v>1</v>
      </c>
      <c r="X16" s="71" t="s">
        <v>50</v>
      </c>
      <c r="Y16" s="71" t="s">
        <v>38</v>
      </c>
      <c r="Z16" s="68" t="s">
        <v>35</v>
      </c>
      <c r="AA16" s="68" t="s">
        <v>35</v>
      </c>
      <c r="AB16" s="68" t="s">
        <v>35</v>
      </c>
      <c r="AC16" s="72" t="s">
        <v>171</v>
      </c>
      <c r="AD16" s="106" t="s">
        <v>35</v>
      </c>
    </row>
    <row r="17" spans="1:30" s="25" customFormat="1" ht="117" customHeight="1" x14ac:dyDescent="0.25">
      <c r="A17" s="159"/>
      <c r="B17" s="61" t="s">
        <v>54</v>
      </c>
      <c r="C17" s="62" t="s">
        <v>114</v>
      </c>
      <c r="D17" s="79" t="s">
        <v>187</v>
      </c>
      <c r="E17" s="64" t="s">
        <v>186</v>
      </c>
      <c r="F17" s="72" t="s">
        <v>43</v>
      </c>
      <c r="G17" s="65" t="s">
        <v>35</v>
      </c>
      <c r="H17" s="65" t="s">
        <v>80</v>
      </c>
      <c r="I17" s="65" t="s">
        <v>35</v>
      </c>
      <c r="J17" s="73">
        <v>2</v>
      </c>
      <c r="K17" s="73">
        <v>3</v>
      </c>
      <c r="L17" s="29">
        <f>IF(J17="",K17,J17*K17)</f>
        <v>6</v>
      </c>
      <c r="M17" s="31" t="str">
        <f>IF(L17&gt;23,"MUY ALTO",IF(L17&gt;9,"ALTO",IF(L17&gt;5,"MEDIO","BAJO")))</f>
        <v>MEDIO</v>
      </c>
      <c r="N17" s="74">
        <v>25</v>
      </c>
      <c r="O17" s="30">
        <f>L17*N17</f>
        <v>150</v>
      </c>
      <c r="P17" s="67" t="str">
        <f>IF(O17&gt;501,"I",IF(O17&gt;149,"II",IF(O17&gt;39,"III","IV")))</f>
        <v>II</v>
      </c>
      <c r="Q17" s="24" t="str">
        <f>IF(P17="I","No aceptable",IF(P17="II","No Aceptable o Aceptable con Control Específico",IF(P17="III","Mejorable","Aceptable")))</f>
        <v>No Aceptable o Aceptable con Control Específico</v>
      </c>
      <c r="R17" s="68" t="s">
        <v>36</v>
      </c>
      <c r="S17" s="68">
        <v>12</v>
      </c>
      <c r="T17" s="68">
        <v>7</v>
      </c>
      <c r="U17" s="68"/>
      <c r="V17" s="69">
        <f>SUM(S17:U17)</f>
        <v>19</v>
      </c>
      <c r="W17" s="70">
        <v>8</v>
      </c>
      <c r="X17" s="77" t="s">
        <v>92</v>
      </c>
      <c r="Y17" s="71" t="s">
        <v>38</v>
      </c>
      <c r="Z17" s="68" t="s">
        <v>35</v>
      </c>
      <c r="AA17" s="68" t="s">
        <v>35</v>
      </c>
      <c r="AB17" s="68" t="s">
        <v>35</v>
      </c>
      <c r="AC17" s="72" t="s">
        <v>188</v>
      </c>
      <c r="AD17" s="104" t="s">
        <v>35</v>
      </c>
    </row>
    <row r="18" spans="1:30" s="25" customFormat="1" ht="234" customHeight="1" thickBot="1" x14ac:dyDescent="0.3">
      <c r="A18" s="232"/>
      <c r="B18" s="122" t="s">
        <v>54</v>
      </c>
      <c r="C18" s="123" t="s">
        <v>51</v>
      </c>
      <c r="D18" s="124" t="s">
        <v>157</v>
      </c>
      <c r="E18" s="125" t="s">
        <v>158</v>
      </c>
      <c r="F18" s="125" t="s">
        <v>104</v>
      </c>
      <c r="G18" s="126" t="s">
        <v>35</v>
      </c>
      <c r="H18" s="127" t="s">
        <v>44</v>
      </c>
      <c r="I18" s="127" t="s">
        <v>103</v>
      </c>
      <c r="J18" s="128">
        <v>2</v>
      </c>
      <c r="K18" s="128">
        <v>3</v>
      </c>
      <c r="L18" s="129">
        <f t="shared" ref="L18" si="6">IF(J18="",K18,J18*K18)</f>
        <v>6</v>
      </c>
      <c r="M18" s="130" t="str">
        <f t="shared" ref="M18" si="7">IF(L18&gt;23,"MUY ALTO",IF(L18&gt;9,"ALTO",IF(L18&gt;5,"MEDIO","BAJO")))</f>
        <v>MEDIO</v>
      </c>
      <c r="N18" s="131">
        <v>10</v>
      </c>
      <c r="O18" s="132">
        <f t="shared" ref="O18" si="8">L18*N18</f>
        <v>60</v>
      </c>
      <c r="P18" s="133" t="str">
        <f t="shared" ref="P18" si="9">IF(O18&gt;501,"I",IF(O18&gt;149,"II",IF(O18&gt;39,"III","IV")))</f>
        <v>III</v>
      </c>
      <c r="Q18" s="131" t="str">
        <f t="shared" ref="Q18" si="10">IF(P18="I","No aceptable",IF(P18="II","No Aceptable o Aceptable con Control Específico",IF(P18="III","Mejorable","Aceptable")))</f>
        <v>Mejorable</v>
      </c>
      <c r="R18" s="134" t="s">
        <v>36</v>
      </c>
      <c r="S18" s="68">
        <v>12</v>
      </c>
      <c r="T18" s="134">
        <v>7</v>
      </c>
      <c r="U18" s="134"/>
      <c r="V18" s="135">
        <f t="shared" ref="V18" si="11">SUM(S18:U18)</f>
        <v>19</v>
      </c>
      <c r="W18" s="136">
        <v>6</v>
      </c>
      <c r="X18" s="137" t="s">
        <v>45</v>
      </c>
      <c r="Y18" s="138" t="s">
        <v>38</v>
      </c>
      <c r="Z18" s="134" t="s">
        <v>35</v>
      </c>
      <c r="AA18" s="134" t="s">
        <v>35</v>
      </c>
      <c r="AB18" s="134" t="s">
        <v>35</v>
      </c>
      <c r="AC18" s="125" t="s">
        <v>159</v>
      </c>
      <c r="AD18" s="141" t="s">
        <v>35</v>
      </c>
    </row>
  </sheetData>
  <sheetProtection selectLockedCells="1" selectUnlockedCells="1"/>
  <mergeCells count="27">
    <mergeCell ref="A12: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B10:B11"/>
    <mergeCell ref="C10:E10"/>
    <mergeCell ref="F10:F11"/>
    <mergeCell ref="G10:I10"/>
    <mergeCell ref="J10:P10"/>
    <mergeCell ref="R10:Y10"/>
    <mergeCell ref="Z10:AD10"/>
    <mergeCell ref="A8:C8"/>
    <mergeCell ref="D8:I8"/>
    <mergeCell ref="J8:M8"/>
    <mergeCell ref="N8:Z8"/>
  </mergeCells>
  <conditionalFormatting sqref="M19:M86 M16:M17">
    <cfRule type="cellIs" dxfId="215" priority="41" operator="equal">
      <formula>"MUY ALTO"</formula>
    </cfRule>
    <cfRule type="cellIs" dxfId="214" priority="42" operator="equal">
      <formula>"BAJO"</formula>
    </cfRule>
    <cfRule type="cellIs" dxfId="213" priority="43" operator="equal">
      <formula>"MEDIO"</formula>
    </cfRule>
    <cfRule type="cellIs" dxfId="212" priority="44" operator="equal">
      <formula>"ALTO"</formula>
    </cfRule>
  </conditionalFormatting>
  <conditionalFormatting sqref="Q19:Q86 Q16:Q17">
    <cfRule type="cellIs" dxfId="211" priority="45" operator="equal">
      <formula>"Aceptable"</formula>
    </cfRule>
    <cfRule type="cellIs" dxfId="210" priority="46" operator="equal">
      <formula>"Mejorable"</formula>
    </cfRule>
    <cfRule type="cellIs" dxfId="209" priority="47" operator="equal">
      <formula>"No Aceptable o Aceptable con Control Específico"</formula>
    </cfRule>
    <cfRule type="cellIs" dxfId="208" priority="48" operator="equal">
      <formula>"No aceptable"</formula>
    </cfRule>
  </conditionalFormatting>
  <conditionalFormatting sqref="Q12">
    <cfRule type="cellIs" dxfId="207" priority="37" operator="equal">
      <formula>"Aceptable"</formula>
    </cfRule>
    <cfRule type="cellIs" dxfId="206" priority="38" operator="equal">
      <formula>"Mejorable"</formula>
    </cfRule>
    <cfRule type="cellIs" dxfId="205" priority="39" operator="equal">
      <formula>"No Aceptable o Aceptable con Control Específico"</formula>
    </cfRule>
    <cfRule type="cellIs" dxfId="204" priority="40" operator="equal">
      <formula>"No aceptable"</formula>
    </cfRule>
  </conditionalFormatting>
  <conditionalFormatting sqref="M12">
    <cfRule type="cellIs" dxfId="203" priority="33" operator="equal">
      <formula>"MUY ALTO"</formula>
    </cfRule>
    <cfRule type="cellIs" dxfId="202" priority="34" operator="equal">
      <formula>"BAJO"</formula>
    </cfRule>
    <cfRule type="cellIs" dxfId="201" priority="35" operator="equal">
      <formula>"MEDIO"</formula>
    </cfRule>
    <cfRule type="cellIs" dxfId="200" priority="36" operator="equal">
      <formula>"ALTO"</formula>
    </cfRule>
  </conditionalFormatting>
  <conditionalFormatting sqref="M13">
    <cfRule type="cellIs" dxfId="199" priority="25" operator="equal">
      <formula>"MUY ALTO"</formula>
    </cfRule>
    <cfRule type="cellIs" dxfId="198" priority="26" operator="equal">
      <formula>"BAJO"</formula>
    </cfRule>
    <cfRule type="cellIs" dxfId="197" priority="27" operator="equal">
      <formula>"MEDIO"</formula>
    </cfRule>
    <cfRule type="cellIs" dxfId="196" priority="28" operator="equal">
      <formula>"ALTO"</formula>
    </cfRule>
  </conditionalFormatting>
  <conditionalFormatting sqref="Q13">
    <cfRule type="cellIs" dxfId="195" priority="29" operator="equal">
      <formula>"Aceptable"</formula>
    </cfRule>
    <cfRule type="cellIs" dxfId="194" priority="30" operator="equal">
      <formula>"Mejorable"</formula>
    </cfRule>
    <cfRule type="cellIs" dxfId="193" priority="31" operator="equal">
      <formula>"No Aceptable o Aceptable con Control Específico"</formula>
    </cfRule>
    <cfRule type="cellIs" dxfId="192" priority="32" operator="equal">
      <formula>"No aceptable"</formula>
    </cfRule>
  </conditionalFormatting>
  <conditionalFormatting sqref="M14">
    <cfRule type="cellIs" dxfId="191" priority="17" operator="equal">
      <formula>"MUY ALTO"</formula>
    </cfRule>
    <cfRule type="cellIs" dxfId="190" priority="18" operator="equal">
      <formula>"BAJO"</formula>
    </cfRule>
    <cfRule type="cellIs" dxfId="189" priority="19" operator="equal">
      <formula>"MEDIO"</formula>
    </cfRule>
    <cfRule type="cellIs" dxfId="188" priority="20" operator="equal">
      <formula>"ALTO"</formula>
    </cfRule>
  </conditionalFormatting>
  <conditionalFormatting sqref="Q14">
    <cfRule type="cellIs" dxfId="187" priority="21" operator="equal">
      <formula>"Aceptable"</formula>
    </cfRule>
    <cfRule type="cellIs" dxfId="186" priority="22" operator="equal">
      <formula>"Mejorable"</formula>
    </cfRule>
    <cfRule type="cellIs" dxfId="185" priority="23" operator="equal">
      <formula>"No Aceptable o Aceptable con Control Específico"</formula>
    </cfRule>
    <cfRule type="cellIs" dxfId="184" priority="24" operator="equal">
      <formula>"No aceptable"</formula>
    </cfRule>
  </conditionalFormatting>
  <conditionalFormatting sqref="M18">
    <cfRule type="cellIs" dxfId="183" priority="9" operator="equal">
      <formula>"MUY ALTO"</formula>
    </cfRule>
    <cfRule type="cellIs" dxfId="182" priority="10" operator="equal">
      <formula>"BAJO"</formula>
    </cfRule>
    <cfRule type="cellIs" dxfId="181" priority="11" operator="equal">
      <formula>"MEDIO"</formula>
    </cfRule>
    <cfRule type="cellIs" dxfId="180" priority="12" operator="equal">
      <formula>"ALTO"</formula>
    </cfRule>
  </conditionalFormatting>
  <conditionalFormatting sqref="Q18">
    <cfRule type="cellIs" dxfId="179" priority="13" operator="equal">
      <formula>"Aceptable"</formula>
    </cfRule>
    <cfRule type="cellIs" dxfId="178" priority="14" operator="equal">
      <formula>"Mejorable"</formula>
    </cfRule>
    <cfRule type="cellIs" dxfId="177" priority="15" operator="equal">
      <formula>"No Aceptable o Aceptable con Control Específico"</formula>
    </cfRule>
    <cfRule type="cellIs" dxfId="176" priority="16" operator="equal">
      <formula>"No aceptable"</formula>
    </cfRule>
  </conditionalFormatting>
  <conditionalFormatting sqref="M15">
    <cfRule type="cellIs" dxfId="175" priority="1" operator="equal">
      <formula>"MUY ALTO"</formula>
    </cfRule>
    <cfRule type="cellIs" dxfId="174" priority="2" operator="equal">
      <formula>"BAJO"</formula>
    </cfRule>
    <cfRule type="cellIs" dxfId="173" priority="3" operator="equal">
      <formula>"MEDIO"</formula>
    </cfRule>
    <cfRule type="cellIs" dxfId="172" priority="4" operator="equal">
      <formula>"ALTO"</formula>
    </cfRule>
  </conditionalFormatting>
  <conditionalFormatting sqref="Q15">
    <cfRule type="cellIs" dxfId="171" priority="5" operator="equal">
      <formula>"Aceptable"</formula>
    </cfRule>
    <cfRule type="cellIs" dxfId="170" priority="6" operator="equal">
      <formula>"Mejorable"</formula>
    </cfRule>
    <cfRule type="cellIs" dxfId="169" priority="7" operator="equal">
      <formula>"No Aceptable o Aceptable con Control Específico"</formula>
    </cfRule>
    <cfRule type="cellIs" dxfId="168"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8"/>
  <sheetViews>
    <sheetView topLeftCell="A10" zoomScale="85" zoomScaleNormal="85" workbookViewId="0">
      <selection activeCell="E12" sqref="E12"/>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112</v>
      </c>
      <c r="E8" s="230"/>
      <c r="F8" s="230"/>
      <c r="G8" s="230"/>
      <c r="H8" s="230"/>
      <c r="I8" s="230"/>
      <c r="J8" s="229" t="s">
        <v>3</v>
      </c>
      <c r="K8" s="229"/>
      <c r="L8" s="229"/>
      <c r="M8" s="229"/>
      <c r="N8" s="231">
        <v>42795</v>
      </c>
      <c r="O8" s="176"/>
      <c r="P8" s="176"/>
      <c r="Q8" s="176"/>
      <c r="R8" s="176"/>
      <c r="S8" s="176"/>
      <c r="T8" s="176"/>
      <c r="U8" s="176"/>
      <c r="V8" s="176"/>
      <c r="W8" s="176"/>
      <c r="X8" s="176"/>
      <c r="Y8" s="176"/>
      <c r="Z8" s="176"/>
      <c r="AA8" s="114"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13"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5" t="s">
        <v>11</v>
      </c>
      <c r="D11" s="115" t="s">
        <v>12</v>
      </c>
      <c r="E11" s="115"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130.5" customHeight="1" x14ac:dyDescent="0.2">
      <c r="A12" s="238" t="s">
        <v>219</v>
      </c>
      <c r="B12" s="61" t="s">
        <v>54</v>
      </c>
      <c r="C12" s="62" t="s">
        <v>114</v>
      </c>
      <c r="D12" s="64" t="s">
        <v>142</v>
      </c>
      <c r="E12" s="64" t="s">
        <v>217</v>
      </c>
      <c r="F12" s="64" t="s">
        <v>211</v>
      </c>
      <c r="G12" s="63" t="s">
        <v>35</v>
      </c>
      <c r="H12" s="63" t="s">
        <v>35</v>
      </c>
      <c r="I12" s="63" t="s">
        <v>35</v>
      </c>
      <c r="J12" s="73">
        <v>2</v>
      </c>
      <c r="K12" s="73">
        <v>3</v>
      </c>
      <c r="L12" s="29">
        <f t="shared" ref="L12:L16" si="0">IF(J12="",K12,J12*K12)</f>
        <v>6</v>
      </c>
      <c r="M12" s="31" t="str">
        <f t="shared" ref="M12:M16" si="1">IF(L12&gt;23,"MUY ALTO",IF(L12&gt;9,"ALTO",IF(L12&gt;5,"MEDIO","BAJO")))</f>
        <v>MEDIO</v>
      </c>
      <c r="N12" s="24">
        <v>25</v>
      </c>
      <c r="O12" s="30">
        <f t="shared" ref="O12:O16" si="2">L12*N12</f>
        <v>150</v>
      </c>
      <c r="P12" s="67" t="str">
        <f t="shared" ref="P12:P16" si="3">IF(O12&gt;501,"I",IF(O12&gt;149,"II",IF(O12&gt;39,"III","IV")))</f>
        <v>II</v>
      </c>
      <c r="Q12" s="24" t="str">
        <f t="shared" ref="Q12:Q16" si="4">IF(P12="I","No aceptable",IF(P12="II","No Aceptable o Aceptable con Control Específico",IF(P12="III","Mejorable","Aceptable")))</f>
        <v>No Aceptable o Aceptable con Control Específico</v>
      </c>
      <c r="R12" s="68" t="s">
        <v>36</v>
      </c>
      <c r="S12" s="68">
        <v>15</v>
      </c>
      <c r="T12" s="68">
        <v>7</v>
      </c>
      <c r="U12" s="68"/>
      <c r="V12" s="69">
        <f t="shared" ref="V12:V16" si="5">SUM(S12:U12)</f>
        <v>22</v>
      </c>
      <c r="W12" s="75">
        <v>5</v>
      </c>
      <c r="X12" s="77" t="s">
        <v>37</v>
      </c>
      <c r="Y12" s="71" t="s">
        <v>38</v>
      </c>
      <c r="Z12" s="68" t="s">
        <v>35</v>
      </c>
      <c r="AA12" s="68" t="s">
        <v>35</v>
      </c>
      <c r="AB12" s="68" t="s">
        <v>35</v>
      </c>
      <c r="AC12" s="64" t="s">
        <v>218</v>
      </c>
      <c r="AD12" s="106" t="s">
        <v>35</v>
      </c>
    </row>
    <row r="13" spans="1:30" s="23" customFormat="1" ht="199.5" customHeight="1" x14ac:dyDescent="0.2">
      <c r="A13" s="236"/>
      <c r="B13" s="93" t="s">
        <v>54</v>
      </c>
      <c r="C13" s="120" t="s">
        <v>39</v>
      </c>
      <c r="D13" s="121" t="s">
        <v>141</v>
      </c>
      <c r="E13" s="121" t="s">
        <v>209</v>
      </c>
      <c r="F13" s="94" t="s">
        <v>97</v>
      </c>
      <c r="G13" s="95" t="s">
        <v>35</v>
      </c>
      <c r="H13" s="95" t="s">
        <v>177</v>
      </c>
      <c r="I13" s="95" t="s">
        <v>40</v>
      </c>
      <c r="J13" s="96">
        <v>2</v>
      </c>
      <c r="K13" s="96">
        <v>3</v>
      </c>
      <c r="L13" s="41">
        <f t="shared" si="0"/>
        <v>6</v>
      </c>
      <c r="M13" s="42" t="str">
        <f t="shared" si="1"/>
        <v>MEDIO</v>
      </c>
      <c r="N13" s="44">
        <v>25</v>
      </c>
      <c r="O13" s="43">
        <f t="shared" si="2"/>
        <v>150</v>
      </c>
      <c r="P13" s="97" t="str">
        <f t="shared" si="3"/>
        <v>II</v>
      </c>
      <c r="Q13" s="44" t="str">
        <f t="shared" si="4"/>
        <v>No Aceptable o Aceptable con Control Específico</v>
      </c>
      <c r="R13" s="98" t="s">
        <v>36</v>
      </c>
      <c r="S13" s="68">
        <v>15</v>
      </c>
      <c r="T13" s="98">
        <v>7</v>
      </c>
      <c r="U13" s="98"/>
      <c r="V13" s="99">
        <f t="shared" si="5"/>
        <v>22</v>
      </c>
      <c r="W13" s="100">
        <v>6</v>
      </c>
      <c r="X13" s="101" t="s">
        <v>98</v>
      </c>
      <c r="Y13" s="101" t="s">
        <v>38</v>
      </c>
      <c r="Z13" s="98" t="s">
        <v>35</v>
      </c>
      <c r="AA13" s="98" t="s">
        <v>35</v>
      </c>
      <c r="AB13" s="98" t="s">
        <v>35</v>
      </c>
      <c r="AC13" s="94" t="s">
        <v>208</v>
      </c>
      <c r="AD13" s="106" t="s">
        <v>35</v>
      </c>
    </row>
    <row r="14" spans="1:30" s="25" customFormat="1" ht="128.25" customHeight="1" x14ac:dyDescent="0.25">
      <c r="A14" s="236"/>
      <c r="B14" s="61" t="s">
        <v>54</v>
      </c>
      <c r="C14" s="78" t="s">
        <v>39</v>
      </c>
      <c r="D14" s="79" t="s">
        <v>183</v>
      </c>
      <c r="E14" s="79" t="s">
        <v>41</v>
      </c>
      <c r="F14" s="72" t="s">
        <v>99</v>
      </c>
      <c r="G14" s="65" t="s">
        <v>35</v>
      </c>
      <c r="H14" s="65" t="s">
        <v>35</v>
      </c>
      <c r="I14" s="65" t="s">
        <v>100</v>
      </c>
      <c r="J14" s="73">
        <v>2</v>
      </c>
      <c r="K14" s="73">
        <v>3</v>
      </c>
      <c r="L14" s="29">
        <f t="shared" si="0"/>
        <v>6</v>
      </c>
      <c r="M14" s="31" t="str">
        <f t="shared" si="1"/>
        <v>MEDIO</v>
      </c>
      <c r="N14" s="24">
        <v>25</v>
      </c>
      <c r="O14" s="30">
        <f t="shared" si="2"/>
        <v>150</v>
      </c>
      <c r="P14" s="67" t="str">
        <f t="shared" si="3"/>
        <v>II</v>
      </c>
      <c r="Q14" s="24" t="str">
        <f t="shared" si="4"/>
        <v>No Aceptable o Aceptable con Control Específico</v>
      </c>
      <c r="R14" s="68" t="s">
        <v>36</v>
      </c>
      <c r="S14" s="68">
        <v>15</v>
      </c>
      <c r="T14" s="68">
        <v>7</v>
      </c>
      <c r="U14" s="68"/>
      <c r="V14" s="69">
        <f t="shared" si="5"/>
        <v>22</v>
      </c>
      <c r="W14" s="75">
        <v>4</v>
      </c>
      <c r="X14" s="77" t="s">
        <v>101</v>
      </c>
      <c r="Y14" s="71" t="s">
        <v>38</v>
      </c>
      <c r="Z14" s="68" t="s">
        <v>35</v>
      </c>
      <c r="AA14" s="68" t="s">
        <v>35</v>
      </c>
      <c r="AB14" s="68" t="s">
        <v>42</v>
      </c>
      <c r="AC14" s="72" t="s">
        <v>179</v>
      </c>
      <c r="AD14" s="139" t="s">
        <v>35</v>
      </c>
    </row>
    <row r="15" spans="1:30" s="25" customFormat="1" ht="141.75" customHeight="1" x14ac:dyDescent="0.25">
      <c r="A15" s="236"/>
      <c r="B15" s="61" t="s">
        <v>54</v>
      </c>
      <c r="C15" s="62" t="s">
        <v>114</v>
      </c>
      <c r="D15" s="82" t="s">
        <v>115</v>
      </c>
      <c r="E15" s="64" t="s">
        <v>180</v>
      </c>
      <c r="F15" s="64" t="s">
        <v>181</v>
      </c>
      <c r="G15" s="63" t="s">
        <v>47</v>
      </c>
      <c r="H15" s="63" t="s">
        <v>35</v>
      </c>
      <c r="I15" s="63" t="s">
        <v>35</v>
      </c>
      <c r="J15" s="73">
        <v>1</v>
      </c>
      <c r="K15" s="73">
        <v>3</v>
      </c>
      <c r="L15" s="29">
        <f t="shared" si="0"/>
        <v>3</v>
      </c>
      <c r="M15" s="31" t="str">
        <f t="shared" si="1"/>
        <v>BAJO</v>
      </c>
      <c r="N15" s="24">
        <v>25</v>
      </c>
      <c r="O15" s="30">
        <f t="shared" si="2"/>
        <v>75</v>
      </c>
      <c r="P15" s="67" t="str">
        <f t="shared" si="3"/>
        <v>III</v>
      </c>
      <c r="Q15" s="24" t="str">
        <f t="shared" si="4"/>
        <v>Mejorable</v>
      </c>
      <c r="R15" s="68" t="s">
        <v>60</v>
      </c>
      <c r="S15" s="68">
        <v>15</v>
      </c>
      <c r="T15" s="68">
        <v>7</v>
      </c>
      <c r="U15" s="68"/>
      <c r="V15" s="69">
        <f t="shared" si="5"/>
        <v>22</v>
      </c>
      <c r="W15" s="75">
        <v>3</v>
      </c>
      <c r="X15" s="77" t="s">
        <v>48</v>
      </c>
      <c r="Y15" s="71" t="s">
        <v>38</v>
      </c>
      <c r="Z15" s="68" t="s">
        <v>35</v>
      </c>
      <c r="AA15" s="68" t="s">
        <v>35</v>
      </c>
      <c r="AB15" s="68" t="s">
        <v>35</v>
      </c>
      <c r="AC15" s="64" t="s">
        <v>182</v>
      </c>
      <c r="AD15" s="140" t="s">
        <v>35</v>
      </c>
    </row>
    <row r="16" spans="1:30" s="25" customFormat="1" ht="116.25" customHeight="1" x14ac:dyDescent="0.25">
      <c r="A16" s="236"/>
      <c r="B16" s="61" t="s">
        <v>54</v>
      </c>
      <c r="C16" s="62" t="s">
        <v>114</v>
      </c>
      <c r="D16" s="72" t="s">
        <v>118</v>
      </c>
      <c r="E16" s="72" t="s">
        <v>185</v>
      </c>
      <c r="F16" s="72" t="s">
        <v>49</v>
      </c>
      <c r="G16" s="65" t="s">
        <v>35</v>
      </c>
      <c r="H16" s="65" t="s">
        <v>35</v>
      </c>
      <c r="I16" s="72" t="s">
        <v>102</v>
      </c>
      <c r="J16" s="73">
        <v>2</v>
      </c>
      <c r="K16" s="73">
        <v>1</v>
      </c>
      <c r="L16" s="29">
        <f t="shared" si="0"/>
        <v>2</v>
      </c>
      <c r="M16" s="31" t="str">
        <f t="shared" si="1"/>
        <v>BAJO</v>
      </c>
      <c r="N16" s="24">
        <v>10</v>
      </c>
      <c r="O16" s="30">
        <f t="shared" si="2"/>
        <v>20</v>
      </c>
      <c r="P16" s="67" t="str">
        <f t="shared" si="3"/>
        <v>IV</v>
      </c>
      <c r="Q16" s="24" t="str">
        <f t="shared" si="4"/>
        <v>Aceptable</v>
      </c>
      <c r="R16" s="68" t="s">
        <v>36</v>
      </c>
      <c r="S16" s="68">
        <v>15</v>
      </c>
      <c r="T16" s="68">
        <v>7</v>
      </c>
      <c r="U16" s="68"/>
      <c r="V16" s="69">
        <f t="shared" si="5"/>
        <v>22</v>
      </c>
      <c r="W16" s="75">
        <v>1</v>
      </c>
      <c r="X16" s="71" t="s">
        <v>50</v>
      </c>
      <c r="Y16" s="71" t="s">
        <v>38</v>
      </c>
      <c r="Z16" s="68" t="s">
        <v>35</v>
      </c>
      <c r="AA16" s="68" t="s">
        <v>35</v>
      </c>
      <c r="AB16" s="68" t="s">
        <v>35</v>
      </c>
      <c r="AC16" s="72" t="s">
        <v>171</v>
      </c>
      <c r="AD16" s="106" t="s">
        <v>35</v>
      </c>
    </row>
    <row r="17" spans="1:30" s="25" customFormat="1" ht="117" customHeight="1" x14ac:dyDescent="0.25">
      <c r="A17" s="236"/>
      <c r="B17" s="61" t="s">
        <v>54</v>
      </c>
      <c r="C17" s="62" t="s">
        <v>114</v>
      </c>
      <c r="D17" s="79" t="s">
        <v>187</v>
      </c>
      <c r="E17" s="64" t="s">
        <v>186</v>
      </c>
      <c r="F17" s="72" t="s">
        <v>43</v>
      </c>
      <c r="G17" s="65" t="s">
        <v>35</v>
      </c>
      <c r="H17" s="65" t="s">
        <v>80</v>
      </c>
      <c r="I17" s="65" t="s">
        <v>35</v>
      </c>
      <c r="J17" s="73">
        <v>2</v>
      </c>
      <c r="K17" s="73">
        <v>3</v>
      </c>
      <c r="L17" s="29">
        <f>IF(J17="",K17,J17*K17)</f>
        <v>6</v>
      </c>
      <c r="M17" s="31" t="str">
        <f>IF(L17&gt;23,"MUY ALTO",IF(L17&gt;9,"ALTO",IF(L17&gt;5,"MEDIO","BAJO")))</f>
        <v>MEDIO</v>
      </c>
      <c r="N17" s="74">
        <v>25</v>
      </c>
      <c r="O17" s="30">
        <f>L17*N17</f>
        <v>150</v>
      </c>
      <c r="P17" s="67" t="str">
        <f>IF(O17&gt;501,"I",IF(O17&gt;149,"II",IF(O17&gt;39,"III","IV")))</f>
        <v>II</v>
      </c>
      <c r="Q17" s="24" t="str">
        <f>IF(P17="I","No aceptable",IF(P17="II","No Aceptable o Aceptable con Control Específico",IF(P17="III","Mejorable","Aceptable")))</f>
        <v>No Aceptable o Aceptable con Control Específico</v>
      </c>
      <c r="R17" s="68" t="s">
        <v>36</v>
      </c>
      <c r="S17" s="68">
        <v>15</v>
      </c>
      <c r="T17" s="68">
        <v>7</v>
      </c>
      <c r="U17" s="68"/>
      <c r="V17" s="69">
        <f>SUM(S17:U17)</f>
        <v>22</v>
      </c>
      <c r="W17" s="70">
        <v>8</v>
      </c>
      <c r="X17" s="77" t="s">
        <v>92</v>
      </c>
      <c r="Y17" s="71" t="s">
        <v>38</v>
      </c>
      <c r="Z17" s="68" t="s">
        <v>35</v>
      </c>
      <c r="AA17" s="68" t="s">
        <v>35</v>
      </c>
      <c r="AB17" s="68" t="s">
        <v>35</v>
      </c>
      <c r="AC17" s="72" t="s">
        <v>188</v>
      </c>
      <c r="AD17" s="104" t="s">
        <v>35</v>
      </c>
    </row>
    <row r="18" spans="1:30" s="25" customFormat="1" ht="234" customHeight="1" thickBot="1" x14ac:dyDescent="0.3">
      <c r="A18" s="237"/>
      <c r="B18" s="122" t="s">
        <v>54</v>
      </c>
      <c r="C18" s="123" t="s">
        <v>51</v>
      </c>
      <c r="D18" s="124" t="s">
        <v>157</v>
      </c>
      <c r="E18" s="125" t="s">
        <v>158</v>
      </c>
      <c r="F18" s="125" t="s">
        <v>104</v>
      </c>
      <c r="G18" s="126" t="s">
        <v>35</v>
      </c>
      <c r="H18" s="127" t="s">
        <v>44</v>
      </c>
      <c r="I18" s="127" t="s">
        <v>103</v>
      </c>
      <c r="J18" s="128">
        <v>2</v>
      </c>
      <c r="K18" s="128">
        <v>3</v>
      </c>
      <c r="L18" s="129">
        <f t="shared" ref="L18" si="6">IF(J18="",K18,J18*K18)</f>
        <v>6</v>
      </c>
      <c r="M18" s="130" t="str">
        <f t="shared" ref="M18" si="7">IF(L18&gt;23,"MUY ALTO",IF(L18&gt;9,"ALTO",IF(L18&gt;5,"MEDIO","BAJO")))</f>
        <v>MEDIO</v>
      </c>
      <c r="N18" s="131">
        <v>10</v>
      </c>
      <c r="O18" s="132">
        <f t="shared" ref="O18" si="8">L18*N18</f>
        <v>60</v>
      </c>
      <c r="P18" s="133" t="str">
        <f t="shared" ref="P18" si="9">IF(O18&gt;501,"I",IF(O18&gt;149,"II",IF(O18&gt;39,"III","IV")))</f>
        <v>III</v>
      </c>
      <c r="Q18" s="131" t="str">
        <f t="shared" ref="Q18" si="10">IF(P18="I","No aceptable",IF(P18="II","No Aceptable o Aceptable con Control Específico",IF(P18="III","Mejorable","Aceptable")))</f>
        <v>Mejorable</v>
      </c>
      <c r="R18" s="134" t="s">
        <v>36</v>
      </c>
      <c r="S18" s="134">
        <v>15</v>
      </c>
      <c r="T18" s="134">
        <v>7</v>
      </c>
      <c r="U18" s="134"/>
      <c r="V18" s="135">
        <f t="shared" ref="V18" si="11">SUM(S18:U18)</f>
        <v>22</v>
      </c>
      <c r="W18" s="136">
        <v>6</v>
      </c>
      <c r="X18" s="137" t="s">
        <v>45</v>
      </c>
      <c r="Y18" s="138" t="s">
        <v>38</v>
      </c>
      <c r="Z18" s="134" t="s">
        <v>35</v>
      </c>
      <c r="AA18" s="134" t="s">
        <v>35</v>
      </c>
      <c r="AB18" s="134" t="s">
        <v>35</v>
      </c>
      <c r="AC18" s="125" t="s">
        <v>159</v>
      </c>
      <c r="AD18" s="141" t="s">
        <v>35</v>
      </c>
    </row>
  </sheetData>
  <sheetProtection selectLockedCells="1" selectUnlockedCells="1"/>
  <mergeCells count="27">
    <mergeCell ref="A12: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B10:B11"/>
    <mergeCell ref="C10:E10"/>
    <mergeCell ref="F10:F11"/>
    <mergeCell ref="G10:I10"/>
    <mergeCell ref="J10:P10"/>
    <mergeCell ref="R10:Y10"/>
    <mergeCell ref="Z10:AD10"/>
    <mergeCell ref="A8:C8"/>
    <mergeCell ref="D8:I8"/>
    <mergeCell ref="J8:M8"/>
    <mergeCell ref="N8:Z8"/>
  </mergeCells>
  <conditionalFormatting sqref="M19:M86 M16:M17">
    <cfRule type="cellIs" dxfId="167" priority="41" operator="equal">
      <formula>"MUY ALTO"</formula>
    </cfRule>
    <cfRule type="cellIs" dxfId="166" priority="42" operator="equal">
      <formula>"BAJO"</formula>
    </cfRule>
    <cfRule type="cellIs" dxfId="165" priority="43" operator="equal">
      <formula>"MEDIO"</formula>
    </cfRule>
    <cfRule type="cellIs" dxfId="164" priority="44" operator="equal">
      <formula>"ALTO"</formula>
    </cfRule>
  </conditionalFormatting>
  <conditionalFormatting sqref="Q19:Q86 Q16:Q17">
    <cfRule type="cellIs" dxfId="163" priority="45" operator="equal">
      <formula>"Aceptable"</formula>
    </cfRule>
    <cfRule type="cellIs" dxfId="162" priority="46" operator="equal">
      <formula>"Mejorable"</formula>
    </cfRule>
    <cfRule type="cellIs" dxfId="161" priority="47" operator="equal">
      <formula>"No Aceptable o Aceptable con Control Específico"</formula>
    </cfRule>
    <cfRule type="cellIs" dxfId="160" priority="48" operator="equal">
      <formula>"No aceptable"</formula>
    </cfRule>
  </conditionalFormatting>
  <conditionalFormatting sqref="Q13">
    <cfRule type="cellIs" dxfId="159" priority="37" operator="equal">
      <formula>"Aceptable"</formula>
    </cfRule>
    <cfRule type="cellIs" dxfId="158" priority="38" operator="equal">
      <formula>"Mejorable"</formula>
    </cfRule>
    <cfRule type="cellIs" dxfId="157" priority="39" operator="equal">
      <formula>"No Aceptable o Aceptable con Control Específico"</formula>
    </cfRule>
    <cfRule type="cellIs" dxfId="156" priority="40" operator="equal">
      <formula>"No aceptable"</formula>
    </cfRule>
  </conditionalFormatting>
  <conditionalFormatting sqref="M13">
    <cfRule type="cellIs" dxfId="155" priority="33" operator="equal">
      <formula>"MUY ALTO"</formula>
    </cfRule>
    <cfRule type="cellIs" dxfId="154" priority="34" operator="equal">
      <formula>"BAJO"</formula>
    </cfRule>
    <cfRule type="cellIs" dxfId="153" priority="35" operator="equal">
      <formula>"MEDIO"</formula>
    </cfRule>
    <cfRule type="cellIs" dxfId="152" priority="36" operator="equal">
      <formula>"ALTO"</formula>
    </cfRule>
  </conditionalFormatting>
  <conditionalFormatting sqref="M14">
    <cfRule type="cellIs" dxfId="151" priority="25" operator="equal">
      <formula>"MUY ALTO"</formula>
    </cfRule>
    <cfRule type="cellIs" dxfId="150" priority="26" operator="equal">
      <formula>"BAJO"</formula>
    </cfRule>
    <cfRule type="cellIs" dxfId="149" priority="27" operator="equal">
      <formula>"MEDIO"</formula>
    </cfRule>
    <cfRule type="cellIs" dxfId="148" priority="28" operator="equal">
      <formula>"ALTO"</formula>
    </cfRule>
  </conditionalFormatting>
  <conditionalFormatting sqref="Q14">
    <cfRule type="cellIs" dxfId="147" priority="29" operator="equal">
      <formula>"Aceptable"</formula>
    </cfRule>
    <cfRule type="cellIs" dxfId="146" priority="30" operator="equal">
      <formula>"Mejorable"</formula>
    </cfRule>
    <cfRule type="cellIs" dxfId="145" priority="31" operator="equal">
      <formula>"No Aceptable o Aceptable con Control Específico"</formula>
    </cfRule>
    <cfRule type="cellIs" dxfId="144" priority="32" operator="equal">
      <formula>"No aceptable"</formula>
    </cfRule>
  </conditionalFormatting>
  <conditionalFormatting sqref="M15">
    <cfRule type="cellIs" dxfId="143" priority="17" operator="equal">
      <formula>"MUY ALTO"</formula>
    </cfRule>
    <cfRule type="cellIs" dxfId="142" priority="18" operator="equal">
      <formula>"BAJO"</formula>
    </cfRule>
    <cfRule type="cellIs" dxfId="141" priority="19" operator="equal">
      <formula>"MEDIO"</formula>
    </cfRule>
    <cfRule type="cellIs" dxfId="140" priority="20" operator="equal">
      <formula>"ALTO"</formula>
    </cfRule>
  </conditionalFormatting>
  <conditionalFormatting sqref="Q15">
    <cfRule type="cellIs" dxfId="139" priority="21" operator="equal">
      <formula>"Aceptable"</formula>
    </cfRule>
    <cfRule type="cellIs" dxfId="138" priority="22" operator="equal">
      <formula>"Mejorable"</formula>
    </cfRule>
    <cfRule type="cellIs" dxfId="137" priority="23" operator="equal">
      <formula>"No Aceptable o Aceptable con Control Específico"</formula>
    </cfRule>
    <cfRule type="cellIs" dxfId="136" priority="24" operator="equal">
      <formula>"No aceptable"</formula>
    </cfRule>
  </conditionalFormatting>
  <conditionalFormatting sqref="M18">
    <cfRule type="cellIs" dxfId="135" priority="9" operator="equal">
      <formula>"MUY ALTO"</formula>
    </cfRule>
    <cfRule type="cellIs" dxfId="134" priority="10" operator="equal">
      <formula>"BAJO"</formula>
    </cfRule>
    <cfRule type="cellIs" dxfId="133" priority="11" operator="equal">
      <formula>"MEDIO"</formula>
    </cfRule>
    <cfRule type="cellIs" dxfId="132" priority="12" operator="equal">
      <formula>"ALTO"</formula>
    </cfRule>
  </conditionalFormatting>
  <conditionalFormatting sqref="Q18">
    <cfRule type="cellIs" dxfId="131" priority="13" operator="equal">
      <formula>"Aceptable"</formula>
    </cfRule>
    <cfRule type="cellIs" dxfId="130" priority="14" operator="equal">
      <formula>"Mejorable"</formula>
    </cfRule>
    <cfRule type="cellIs" dxfId="129" priority="15" operator="equal">
      <formula>"No Aceptable o Aceptable con Control Específico"</formula>
    </cfRule>
    <cfRule type="cellIs" dxfId="128" priority="16" operator="equal">
      <formula>"No aceptable"</formula>
    </cfRule>
  </conditionalFormatting>
  <conditionalFormatting sqref="M12">
    <cfRule type="cellIs" dxfId="127" priority="1" operator="equal">
      <formula>"MUY ALTO"</formula>
    </cfRule>
    <cfRule type="cellIs" dxfId="126" priority="2" operator="equal">
      <formula>"BAJO"</formula>
    </cfRule>
    <cfRule type="cellIs" dxfId="125" priority="3" operator="equal">
      <formula>"MEDIO"</formula>
    </cfRule>
    <cfRule type="cellIs" dxfId="124" priority="4" operator="equal">
      <formula>"ALTO"</formula>
    </cfRule>
  </conditionalFormatting>
  <conditionalFormatting sqref="Q12">
    <cfRule type="cellIs" dxfId="123" priority="5" operator="equal">
      <formula>"Aceptable"</formula>
    </cfRule>
    <cfRule type="cellIs" dxfId="122" priority="6" operator="equal">
      <formula>"Mejorable"</formula>
    </cfRule>
    <cfRule type="cellIs" dxfId="121" priority="7" operator="equal">
      <formula>"No Aceptable o Aceptable con Control Específico"</formula>
    </cfRule>
    <cfRule type="cellIs" dxfId="120"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9"/>
  <sheetViews>
    <sheetView topLeftCell="A8" zoomScale="85" zoomScaleNormal="85" workbookViewId="0">
      <selection activeCell="E13" sqref="E13"/>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75</v>
      </c>
      <c r="E8" s="230"/>
      <c r="F8" s="230"/>
      <c r="G8" s="230"/>
      <c r="H8" s="230"/>
      <c r="I8" s="230"/>
      <c r="J8" s="229" t="s">
        <v>3</v>
      </c>
      <c r="K8" s="229"/>
      <c r="L8" s="229"/>
      <c r="M8" s="229"/>
      <c r="N8" s="231">
        <v>42795</v>
      </c>
      <c r="O8" s="176"/>
      <c r="P8" s="176"/>
      <c r="Q8" s="176"/>
      <c r="R8" s="176"/>
      <c r="S8" s="176"/>
      <c r="T8" s="176"/>
      <c r="U8" s="176"/>
      <c r="V8" s="176"/>
      <c r="W8" s="176"/>
      <c r="X8" s="176"/>
      <c r="Y8" s="176"/>
      <c r="Z8" s="176"/>
      <c r="AA8" s="114"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13"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5" t="s">
        <v>11</v>
      </c>
      <c r="D11" s="115" t="s">
        <v>12</v>
      </c>
      <c r="E11" s="115"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99" customHeight="1" x14ac:dyDescent="0.2">
      <c r="A12" s="238" t="s">
        <v>219</v>
      </c>
      <c r="B12" s="93" t="s">
        <v>54</v>
      </c>
      <c r="C12" s="153" t="s">
        <v>114</v>
      </c>
      <c r="D12" s="154" t="s">
        <v>222</v>
      </c>
      <c r="E12" s="37" t="s">
        <v>221</v>
      </c>
      <c r="F12" s="37" t="s">
        <v>223</v>
      </c>
      <c r="G12" s="34" t="s">
        <v>35</v>
      </c>
      <c r="H12" s="34" t="s">
        <v>35</v>
      </c>
      <c r="I12" s="34" t="s">
        <v>35</v>
      </c>
      <c r="J12" s="96">
        <v>2</v>
      </c>
      <c r="K12" s="96">
        <v>3</v>
      </c>
      <c r="L12" s="41">
        <f t="shared" ref="L12" si="0">IF(J12="",K12,J12*K12)</f>
        <v>6</v>
      </c>
      <c r="M12" s="42" t="str">
        <f t="shared" ref="M12" si="1">IF(L12&gt;23,"MUY ALTO",IF(L12&gt;9,"ALTO",IF(L12&gt;5,"MEDIO","BAJO")))</f>
        <v>MEDIO</v>
      </c>
      <c r="N12" s="44">
        <v>24</v>
      </c>
      <c r="O12" s="43">
        <f t="shared" ref="O12" si="2">L12*N12</f>
        <v>144</v>
      </c>
      <c r="P12" s="97" t="str">
        <f t="shared" ref="P12" si="3">IF(O12&gt;501,"I",IF(O12&gt;149,"II",IF(O12&gt;39,"III","IV")))</f>
        <v>III</v>
      </c>
      <c r="Q12" s="44" t="str">
        <f t="shared" ref="Q12" si="4">IF(P12="I","No aceptable",IF(P12="II","No Aceptable o Aceptable con Control Específico",IF(P12="III","Mejorable","Aceptable")))</f>
        <v>Mejorable</v>
      </c>
      <c r="R12" s="98" t="s">
        <v>36</v>
      </c>
      <c r="S12" s="98">
        <v>15</v>
      </c>
      <c r="T12" s="98">
        <v>7</v>
      </c>
      <c r="U12" s="98"/>
      <c r="V12" s="99">
        <f t="shared" ref="V12" si="5">SUM(S12:U12)</f>
        <v>22</v>
      </c>
      <c r="W12" s="100">
        <v>1</v>
      </c>
      <c r="X12" s="39" t="s">
        <v>224</v>
      </c>
      <c r="Y12" s="101" t="s">
        <v>38</v>
      </c>
      <c r="Z12" s="98" t="s">
        <v>35</v>
      </c>
      <c r="AA12" s="98" t="s">
        <v>35</v>
      </c>
      <c r="AB12" s="98" t="s">
        <v>35</v>
      </c>
      <c r="AC12" s="38" t="s">
        <v>220</v>
      </c>
      <c r="AD12" s="106" t="s">
        <v>35</v>
      </c>
    </row>
    <row r="13" spans="1:30" s="23" customFormat="1" ht="130.5" customHeight="1" x14ac:dyDescent="0.2">
      <c r="A13" s="159"/>
      <c r="B13" s="93" t="s">
        <v>54</v>
      </c>
      <c r="C13" s="153" t="s">
        <v>114</v>
      </c>
      <c r="D13" s="154" t="s">
        <v>142</v>
      </c>
      <c r="E13" s="154" t="s">
        <v>226</v>
      </c>
      <c r="F13" s="154" t="s">
        <v>211</v>
      </c>
      <c r="G13" s="155" t="s">
        <v>35</v>
      </c>
      <c r="H13" s="155" t="s">
        <v>35</v>
      </c>
      <c r="I13" s="155" t="s">
        <v>35</v>
      </c>
      <c r="J13" s="96">
        <v>2</v>
      </c>
      <c r="K13" s="96">
        <v>3</v>
      </c>
      <c r="L13" s="41">
        <f t="shared" ref="L13:L17" si="6">IF(J13="",K13,J13*K13)</f>
        <v>6</v>
      </c>
      <c r="M13" s="42" t="str">
        <f t="shared" ref="M13:M17" si="7">IF(L13&gt;23,"MUY ALTO",IF(L13&gt;9,"ALTO",IF(L13&gt;5,"MEDIO","BAJO")))</f>
        <v>MEDIO</v>
      </c>
      <c r="N13" s="44">
        <v>25</v>
      </c>
      <c r="O13" s="43">
        <f t="shared" ref="O13:O17" si="8">L13*N13</f>
        <v>150</v>
      </c>
      <c r="P13" s="97" t="str">
        <f t="shared" ref="P13:P17" si="9">IF(O13&gt;501,"I",IF(O13&gt;149,"II",IF(O13&gt;39,"III","IV")))</f>
        <v>II</v>
      </c>
      <c r="Q13" s="44" t="str">
        <f t="shared" ref="Q13:Q17" si="10">IF(P13="I","No aceptable",IF(P13="II","No Aceptable o Aceptable con Control Específico",IF(P13="III","Mejorable","Aceptable")))</f>
        <v>No Aceptable o Aceptable con Control Específico</v>
      </c>
      <c r="R13" s="98" t="s">
        <v>36</v>
      </c>
      <c r="S13" s="98">
        <v>15</v>
      </c>
      <c r="T13" s="98">
        <v>7</v>
      </c>
      <c r="U13" s="98"/>
      <c r="V13" s="99">
        <f t="shared" ref="V13:V17" si="11">SUM(S13:U13)</f>
        <v>22</v>
      </c>
      <c r="W13" s="100">
        <v>5</v>
      </c>
      <c r="X13" s="156" t="s">
        <v>37</v>
      </c>
      <c r="Y13" s="101" t="s">
        <v>38</v>
      </c>
      <c r="Z13" s="98" t="s">
        <v>35</v>
      </c>
      <c r="AA13" s="98" t="s">
        <v>35</v>
      </c>
      <c r="AB13" s="98" t="s">
        <v>35</v>
      </c>
      <c r="AC13" s="154" t="s">
        <v>227</v>
      </c>
      <c r="AD13" s="106" t="s">
        <v>35</v>
      </c>
    </row>
    <row r="14" spans="1:30" s="23" customFormat="1" ht="199.5" customHeight="1" x14ac:dyDescent="0.2">
      <c r="A14" s="159"/>
      <c r="B14" s="93" t="s">
        <v>54</v>
      </c>
      <c r="C14" s="120" t="s">
        <v>39</v>
      </c>
      <c r="D14" s="121" t="s">
        <v>141</v>
      </c>
      <c r="E14" s="121" t="s">
        <v>206</v>
      </c>
      <c r="F14" s="94" t="s">
        <v>97</v>
      </c>
      <c r="G14" s="95" t="s">
        <v>35</v>
      </c>
      <c r="H14" s="95" t="s">
        <v>177</v>
      </c>
      <c r="I14" s="95" t="s">
        <v>40</v>
      </c>
      <c r="J14" s="96">
        <v>2</v>
      </c>
      <c r="K14" s="96">
        <v>3</v>
      </c>
      <c r="L14" s="41">
        <f t="shared" si="6"/>
        <v>6</v>
      </c>
      <c r="M14" s="42" t="str">
        <f t="shared" si="7"/>
        <v>MEDIO</v>
      </c>
      <c r="N14" s="44">
        <v>25</v>
      </c>
      <c r="O14" s="43">
        <f t="shared" si="8"/>
        <v>150</v>
      </c>
      <c r="P14" s="97" t="str">
        <f t="shared" si="9"/>
        <v>II</v>
      </c>
      <c r="Q14" s="44" t="str">
        <f t="shared" si="10"/>
        <v>No Aceptable o Aceptable con Control Específico</v>
      </c>
      <c r="R14" s="98" t="s">
        <v>36</v>
      </c>
      <c r="S14" s="68">
        <v>15</v>
      </c>
      <c r="T14" s="98">
        <v>7</v>
      </c>
      <c r="U14" s="98"/>
      <c r="V14" s="99">
        <f t="shared" si="11"/>
        <v>22</v>
      </c>
      <c r="W14" s="100">
        <v>6</v>
      </c>
      <c r="X14" s="101" t="s">
        <v>98</v>
      </c>
      <c r="Y14" s="101" t="s">
        <v>38</v>
      </c>
      <c r="Z14" s="98" t="s">
        <v>35</v>
      </c>
      <c r="AA14" s="98" t="s">
        <v>35</v>
      </c>
      <c r="AB14" s="98" t="s">
        <v>35</v>
      </c>
      <c r="AC14" s="94" t="s">
        <v>225</v>
      </c>
      <c r="AD14" s="106" t="s">
        <v>35</v>
      </c>
    </row>
    <row r="15" spans="1:30" s="25" customFormat="1" ht="128.25" customHeight="1" x14ac:dyDescent="0.25">
      <c r="A15" s="159"/>
      <c r="B15" s="61" t="s">
        <v>54</v>
      </c>
      <c r="C15" s="78" t="s">
        <v>39</v>
      </c>
      <c r="D15" s="79" t="s">
        <v>183</v>
      </c>
      <c r="E15" s="79" t="s">
        <v>41</v>
      </c>
      <c r="F15" s="72" t="s">
        <v>99</v>
      </c>
      <c r="G15" s="65" t="s">
        <v>35</v>
      </c>
      <c r="H15" s="65" t="s">
        <v>35</v>
      </c>
      <c r="I15" s="65" t="s">
        <v>100</v>
      </c>
      <c r="J15" s="73">
        <v>2</v>
      </c>
      <c r="K15" s="73">
        <v>3</v>
      </c>
      <c r="L15" s="29">
        <f t="shared" si="6"/>
        <v>6</v>
      </c>
      <c r="M15" s="31" t="str">
        <f t="shared" si="7"/>
        <v>MEDIO</v>
      </c>
      <c r="N15" s="24">
        <v>25</v>
      </c>
      <c r="O15" s="30">
        <f t="shared" si="8"/>
        <v>150</v>
      </c>
      <c r="P15" s="67" t="str">
        <f t="shared" si="9"/>
        <v>II</v>
      </c>
      <c r="Q15" s="24" t="str">
        <f t="shared" si="10"/>
        <v>No Aceptable o Aceptable con Control Específico</v>
      </c>
      <c r="R15" s="68" t="s">
        <v>36</v>
      </c>
      <c r="S15" s="68">
        <v>15</v>
      </c>
      <c r="T15" s="68">
        <v>7</v>
      </c>
      <c r="U15" s="68"/>
      <c r="V15" s="69">
        <f t="shared" si="11"/>
        <v>22</v>
      </c>
      <c r="W15" s="75">
        <v>4</v>
      </c>
      <c r="X15" s="77" t="s">
        <v>101</v>
      </c>
      <c r="Y15" s="71" t="s">
        <v>38</v>
      </c>
      <c r="Z15" s="68" t="s">
        <v>35</v>
      </c>
      <c r="AA15" s="68" t="s">
        <v>35</v>
      </c>
      <c r="AB15" s="68" t="s">
        <v>42</v>
      </c>
      <c r="AC15" s="72" t="s">
        <v>179</v>
      </c>
      <c r="AD15" s="139" t="s">
        <v>35</v>
      </c>
    </row>
    <row r="16" spans="1:30" s="25" customFormat="1" ht="141.75" customHeight="1" x14ac:dyDescent="0.25">
      <c r="A16" s="159"/>
      <c r="B16" s="61" t="s">
        <v>54</v>
      </c>
      <c r="C16" s="62" t="s">
        <v>114</v>
      </c>
      <c r="D16" s="82" t="s">
        <v>115</v>
      </c>
      <c r="E16" s="64" t="s">
        <v>180</v>
      </c>
      <c r="F16" s="64" t="s">
        <v>181</v>
      </c>
      <c r="G16" s="63" t="s">
        <v>47</v>
      </c>
      <c r="H16" s="63" t="s">
        <v>35</v>
      </c>
      <c r="I16" s="63" t="s">
        <v>35</v>
      </c>
      <c r="J16" s="73">
        <v>1</v>
      </c>
      <c r="K16" s="73">
        <v>3</v>
      </c>
      <c r="L16" s="29">
        <f t="shared" si="6"/>
        <v>3</v>
      </c>
      <c r="M16" s="31" t="str">
        <f t="shared" si="7"/>
        <v>BAJO</v>
      </c>
      <c r="N16" s="24">
        <v>25</v>
      </c>
      <c r="O16" s="30">
        <f t="shared" si="8"/>
        <v>75</v>
      </c>
      <c r="P16" s="67" t="str">
        <f t="shared" si="9"/>
        <v>III</v>
      </c>
      <c r="Q16" s="24" t="str">
        <f t="shared" si="10"/>
        <v>Mejorable</v>
      </c>
      <c r="R16" s="68" t="s">
        <v>60</v>
      </c>
      <c r="S16" s="68">
        <v>15</v>
      </c>
      <c r="T16" s="68">
        <v>7</v>
      </c>
      <c r="U16" s="68"/>
      <c r="V16" s="69">
        <f t="shared" si="11"/>
        <v>22</v>
      </c>
      <c r="W16" s="75">
        <v>3</v>
      </c>
      <c r="X16" s="77" t="s">
        <v>48</v>
      </c>
      <c r="Y16" s="71" t="s">
        <v>38</v>
      </c>
      <c r="Z16" s="68" t="s">
        <v>35</v>
      </c>
      <c r="AA16" s="68" t="s">
        <v>35</v>
      </c>
      <c r="AB16" s="68" t="s">
        <v>35</v>
      </c>
      <c r="AC16" s="64" t="s">
        <v>182</v>
      </c>
      <c r="AD16" s="140" t="s">
        <v>35</v>
      </c>
    </row>
    <row r="17" spans="1:30" s="25" customFormat="1" ht="116.25" customHeight="1" x14ac:dyDescent="0.25">
      <c r="A17" s="159"/>
      <c r="B17" s="61" t="s">
        <v>54</v>
      </c>
      <c r="C17" s="62" t="s">
        <v>114</v>
      </c>
      <c r="D17" s="72" t="s">
        <v>118</v>
      </c>
      <c r="E17" s="72" t="s">
        <v>185</v>
      </c>
      <c r="F17" s="72" t="s">
        <v>49</v>
      </c>
      <c r="G17" s="65" t="s">
        <v>35</v>
      </c>
      <c r="H17" s="65" t="s">
        <v>35</v>
      </c>
      <c r="I17" s="72" t="s">
        <v>102</v>
      </c>
      <c r="J17" s="73">
        <v>2</v>
      </c>
      <c r="K17" s="73">
        <v>1</v>
      </c>
      <c r="L17" s="29">
        <f t="shared" si="6"/>
        <v>2</v>
      </c>
      <c r="M17" s="31" t="str">
        <f t="shared" si="7"/>
        <v>BAJO</v>
      </c>
      <c r="N17" s="24">
        <v>10</v>
      </c>
      <c r="O17" s="30">
        <f t="shared" si="8"/>
        <v>20</v>
      </c>
      <c r="P17" s="67" t="str">
        <f t="shared" si="9"/>
        <v>IV</v>
      </c>
      <c r="Q17" s="24" t="str">
        <f t="shared" si="10"/>
        <v>Aceptable</v>
      </c>
      <c r="R17" s="68" t="s">
        <v>36</v>
      </c>
      <c r="S17" s="68">
        <v>15</v>
      </c>
      <c r="T17" s="68">
        <v>7</v>
      </c>
      <c r="U17" s="68"/>
      <c r="V17" s="69">
        <f t="shared" si="11"/>
        <v>22</v>
      </c>
      <c r="W17" s="75">
        <v>1</v>
      </c>
      <c r="X17" s="71" t="s">
        <v>50</v>
      </c>
      <c r="Y17" s="71" t="s">
        <v>38</v>
      </c>
      <c r="Z17" s="68" t="s">
        <v>35</v>
      </c>
      <c r="AA17" s="68" t="s">
        <v>35</v>
      </c>
      <c r="AB17" s="68" t="s">
        <v>35</v>
      </c>
      <c r="AC17" s="72" t="s">
        <v>171</v>
      </c>
      <c r="AD17" s="106" t="s">
        <v>35</v>
      </c>
    </row>
    <row r="18" spans="1:30" s="25" customFormat="1" ht="117" customHeight="1" x14ac:dyDescent="0.25">
      <c r="A18" s="159"/>
      <c r="B18" s="61" t="s">
        <v>54</v>
      </c>
      <c r="C18" s="62" t="s">
        <v>114</v>
      </c>
      <c r="D18" s="79" t="s">
        <v>187</v>
      </c>
      <c r="E18" s="64" t="s">
        <v>186</v>
      </c>
      <c r="F18" s="72" t="s">
        <v>43</v>
      </c>
      <c r="G18" s="65" t="s">
        <v>35</v>
      </c>
      <c r="H18" s="65" t="s">
        <v>80</v>
      </c>
      <c r="I18" s="65" t="s">
        <v>35</v>
      </c>
      <c r="J18" s="73">
        <v>2</v>
      </c>
      <c r="K18" s="73">
        <v>3</v>
      </c>
      <c r="L18" s="29">
        <f>IF(J18="",K18,J18*K18)</f>
        <v>6</v>
      </c>
      <c r="M18" s="31" t="str">
        <f>IF(L18&gt;23,"MUY ALTO",IF(L18&gt;9,"ALTO",IF(L18&gt;5,"MEDIO","BAJO")))</f>
        <v>MEDIO</v>
      </c>
      <c r="N18" s="74">
        <v>25</v>
      </c>
      <c r="O18" s="30">
        <f>L18*N18</f>
        <v>150</v>
      </c>
      <c r="P18" s="67" t="str">
        <f>IF(O18&gt;501,"I",IF(O18&gt;149,"II",IF(O18&gt;39,"III","IV")))</f>
        <v>II</v>
      </c>
      <c r="Q18" s="24" t="str">
        <f>IF(P18="I","No aceptable",IF(P18="II","No Aceptable o Aceptable con Control Específico",IF(P18="III","Mejorable","Aceptable")))</f>
        <v>No Aceptable o Aceptable con Control Específico</v>
      </c>
      <c r="R18" s="68" t="s">
        <v>36</v>
      </c>
      <c r="S18" s="68">
        <v>15</v>
      </c>
      <c r="T18" s="68">
        <v>7</v>
      </c>
      <c r="U18" s="68"/>
      <c r="V18" s="69">
        <f>SUM(S18:U18)</f>
        <v>22</v>
      </c>
      <c r="W18" s="70">
        <v>8</v>
      </c>
      <c r="X18" s="77" t="s">
        <v>92</v>
      </c>
      <c r="Y18" s="71" t="s">
        <v>38</v>
      </c>
      <c r="Z18" s="68" t="s">
        <v>35</v>
      </c>
      <c r="AA18" s="68" t="s">
        <v>35</v>
      </c>
      <c r="AB18" s="68" t="s">
        <v>35</v>
      </c>
      <c r="AC18" s="72" t="s">
        <v>188</v>
      </c>
      <c r="AD18" s="104" t="s">
        <v>35</v>
      </c>
    </row>
    <row r="19" spans="1:30" s="25" customFormat="1" ht="234" customHeight="1" thickBot="1" x14ac:dyDescent="0.3">
      <c r="A19" s="232"/>
      <c r="B19" s="122" t="s">
        <v>54</v>
      </c>
      <c r="C19" s="123" t="s">
        <v>51</v>
      </c>
      <c r="D19" s="124" t="s">
        <v>157</v>
      </c>
      <c r="E19" s="125" t="s">
        <v>158</v>
      </c>
      <c r="F19" s="125" t="s">
        <v>104</v>
      </c>
      <c r="G19" s="126" t="s">
        <v>35</v>
      </c>
      <c r="H19" s="127" t="s">
        <v>44</v>
      </c>
      <c r="I19" s="127" t="s">
        <v>103</v>
      </c>
      <c r="J19" s="128">
        <v>2</v>
      </c>
      <c r="K19" s="128">
        <v>3</v>
      </c>
      <c r="L19" s="129">
        <f t="shared" ref="L19" si="12">IF(J19="",K19,J19*K19)</f>
        <v>6</v>
      </c>
      <c r="M19" s="130" t="str">
        <f t="shared" ref="M19" si="13">IF(L19&gt;23,"MUY ALTO",IF(L19&gt;9,"ALTO",IF(L19&gt;5,"MEDIO","BAJO")))</f>
        <v>MEDIO</v>
      </c>
      <c r="N19" s="131">
        <v>10</v>
      </c>
      <c r="O19" s="132">
        <f t="shared" ref="O19" si="14">L19*N19</f>
        <v>60</v>
      </c>
      <c r="P19" s="133" t="str">
        <f t="shared" ref="P19" si="15">IF(O19&gt;501,"I",IF(O19&gt;149,"II",IF(O19&gt;39,"III","IV")))</f>
        <v>III</v>
      </c>
      <c r="Q19" s="131" t="str">
        <f t="shared" ref="Q19" si="16">IF(P19="I","No aceptable",IF(P19="II","No Aceptable o Aceptable con Control Específico",IF(P19="III","Mejorable","Aceptable")))</f>
        <v>Mejorable</v>
      </c>
      <c r="R19" s="134" t="s">
        <v>36</v>
      </c>
      <c r="S19" s="134">
        <v>15</v>
      </c>
      <c r="T19" s="134">
        <v>7</v>
      </c>
      <c r="U19" s="134"/>
      <c r="V19" s="135">
        <f t="shared" ref="V19" si="17">SUM(S19:U19)</f>
        <v>22</v>
      </c>
      <c r="W19" s="136">
        <v>6</v>
      </c>
      <c r="X19" s="137" t="s">
        <v>45</v>
      </c>
      <c r="Y19" s="138" t="s">
        <v>38</v>
      </c>
      <c r="Z19" s="134" t="s">
        <v>35</v>
      </c>
      <c r="AA19" s="134" t="s">
        <v>35</v>
      </c>
      <c r="AB19" s="134" t="s">
        <v>35</v>
      </c>
      <c r="AC19" s="125" t="s">
        <v>159</v>
      </c>
      <c r="AD19" s="141" t="s">
        <v>35</v>
      </c>
    </row>
  </sheetData>
  <sheetProtection selectLockedCells="1" selectUnlockedCells="1"/>
  <mergeCells count="27">
    <mergeCell ref="A12:A19"/>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B10:B11"/>
    <mergeCell ref="C10:E10"/>
    <mergeCell ref="F10:F11"/>
    <mergeCell ref="G10:I10"/>
    <mergeCell ref="J10:P10"/>
    <mergeCell ref="R10:Y10"/>
    <mergeCell ref="Z10:AD10"/>
    <mergeCell ref="A8:C8"/>
    <mergeCell ref="D8:I8"/>
    <mergeCell ref="J8:M8"/>
    <mergeCell ref="N8:Z8"/>
  </mergeCells>
  <conditionalFormatting sqref="M20:M87 M17:M18">
    <cfRule type="cellIs" dxfId="119" priority="41" operator="equal">
      <formula>"MUY ALTO"</formula>
    </cfRule>
    <cfRule type="cellIs" dxfId="118" priority="42" operator="equal">
      <formula>"BAJO"</formula>
    </cfRule>
    <cfRule type="cellIs" dxfId="117" priority="43" operator="equal">
      <formula>"MEDIO"</formula>
    </cfRule>
    <cfRule type="cellIs" dxfId="116" priority="44" operator="equal">
      <formula>"ALTO"</formula>
    </cfRule>
  </conditionalFormatting>
  <conditionalFormatting sqref="Q20:Q87 Q17:Q18">
    <cfRule type="cellIs" dxfId="115" priority="45" operator="equal">
      <formula>"Aceptable"</formula>
    </cfRule>
    <cfRule type="cellIs" dxfId="114" priority="46" operator="equal">
      <formula>"Mejorable"</formula>
    </cfRule>
    <cfRule type="cellIs" dxfId="113" priority="47" operator="equal">
      <formula>"No Aceptable o Aceptable con Control Específico"</formula>
    </cfRule>
    <cfRule type="cellIs" dxfId="112" priority="48" operator="equal">
      <formula>"No aceptable"</formula>
    </cfRule>
  </conditionalFormatting>
  <conditionalFormatting sqref="Q14">
    <cfRule type="cellIs" dxfId="111" priority="37" operator="equal">
      <formula>"Aceptable"</formula>
    </cfRule>
    <cfRule type="cellIs" dxfId="110" priority="38" operator="equal">
      <formula>"Mejorable"</formula>
    </cfRule>
    <cfRule type="cellIs" dxfId="109" priority="39" operator="equal">
      <formula>"No Aceptable o Aceptable con Control Específico"</formula>
    </cfRule>
    <cfRule type="cellIs" dxfId="108" priority="40" operator="equal">
      <formula>"No aceptable"</formula>
    </cfRule>
  </conditionalFormatting>
  <conditionalFormatting sqref="M14">
    <cfRule type="cellIs" dxfId="107" priority="33" operator="equal">
      <formula>"MUY ALTO"</formula>
    </cfRule>
    <cfRule type="cellIs" dxfId="106" priority="34" operator="equal">
      <formula>"BAJO"</formula>
    </cfRule>
    <cfRule type="cellIs" dxfId="105" priority="35" operator="equal">
      <formula>"MEDIO"</formula>
    </cfRule>
    <cfRule type="cellIs" dxfId="104" priority="36" operator="equal">
      <formula>"ALTO"</formula>
    </cfRule>
  </conditionalFormatting>
  <conditionalFormatting sqref="M15">
    <cfRule type="cellIs" dxfId="103" priority="25" operator="equal">
      <formula>"MUY ALTO"</formula>
    </cfRule>
    <cfRule type="cellIs" dxfId="102" priority="26" operator="equal">
      <formula>"BAJO"</formula>
    </cfRule>
    <cfRule type="cellIs" dxfId="101" priority="27" operator="equal">
      <formula>"MEDIO"</formula>
    </cfRule>
    <cfRule type="cellIs" dxfId="100" priority="28" operator="equal">
      <formula>"ALTO"</formula>
    </cfRule>
  </conditionalFormatting>
  <conditionalFormatting sqref="Q15">
    <cfRule type="cellIs" dxfId="99" priority="29" operator="equal">
      <formula>"Aceptable"</formula>
    </cfRule>
    <cfRule type="cellIs" dxfId="98" priority="30" operator="equal">
      <formula>"Mejorable"</formula>
    </cfRule>
    <cfRule type="cellIs" dxfId="97" priority="31" operator="equal">
      <formula>"No Aceptable o Aceptable con Control Específico"</formula>
    </cfRule>
    <cfRule type="cellIs" dxfId="96" priority="32" operator="equal">
      <formula>"No aceptable"</formula>
    </cfRule>
  </conditionalFormatting>
  <conditionalFormatting sqref="M16">
    <cfRule type="cellIs" dxfId="95" priority="17" operator="equal">
      <formula>"MUY ALTO"</formula>
    </cfRule>
    <cfRule type="cellIs" dxfId="94" priority="18" operator="equal">
      <formula>"BAJO"</formula>
    </cfRule>
    <cfRule type="cellIs" dxfId="93" priority="19" operator="equal">
      <formula>"MEDIO"</formula>
    </cfRule>
    <cfRule type="cellIs" dxfId="92" priority="20" operator="equal">
      <formula>"ALTO"</formula>
    </cfRule>
  </conditionalFormatting>
  <conditionalFormatting sqref="Q16">
    <cfRule type="cellIs" dxfId="91" priority="21" operator="equal">
      <formula>"Aceptable"</formula>
    </cfRule>
    <cfRule type="cellIs" dxfId="90" priority="22" operator="equal">
      <formula>"Mejorable"</formula>
    </cfRule>
    <cfRule type="cellIs" dxfId="89" priority="23" operator="equal">
      <formula>"No Aceptable o Aceptable con Control Específico"</formula>
    </cfRule>
    <cfRule type="cellIs" dxfId="88" priority="24" operator="equal">
      <formula>"No aceptable"</formula>
    </cfRule>
  </conditionalFormatting>
  <conditionalFormatting sqref="M19">
    <cfRule type="cellIs" dxfId="87" priority="9" operator="equal">
      <formula>"MUY ALTO"</formula>
    </cfRule>
    <cfRule type="cellIs" dxfId="86" priority="10" operator="equal">
      <formula>"BAJO"</formula>
    </cfRule>
    <cfRule type="cellIs" dxfId="85" priority="11" operator="equal">
      <formula>"MEDIO"</formula>
    </cfRule>
    <cfRule type="cellIs" dxfId="84" priority="12" operator="equal">
      <formula>"ALTO"</formula>
    </cfRule>
  </conditionalFormatting>
  <conditionalFormatting sqref="Q19">
    <cfRule type="cellIs" dxfId="83" priority="13" operator="equal">
      <formula>"Aceptable"</formula>
    </cfRule>
    <cfRule type="cellIs" dxfId="82" priority="14" operator="equal">
      <formula>"Mejorable"</formula>
    </cfRule>
    <cfRule type="cellIs" dxfId="81" priority="15" operator="equal">
      <formula>"No Aceptable o Aceptable con Control Específico"</formula>
    </cfRule>
    <cfRule type="cellIs" dxfId="80" priority="16" operator="equal">
      <formula>"No aceptable"</formula>
    </cfRule>
  </conditionalFormatting>
  <conditionalFormatting sqref="M12:M13">
    <cfRule type="cellIs" dxfId="79" priority="1" operator="equal">
      <formula>"MUY ALTO"</formula>
    </cfRule>
    <cfRule type="cellIs" dxfId="78" priority="2" operator="equal">
      <formula>"BAJO"</formula>
    </cfRule>
    <cfRule type="cellIs" dxfId="77" priority="3" operator="equal">
      <formula>"MEDIO"</formula>
    </cfRule>
    <cfRule type="cellIs" dxfId="76" priority="4" operator="equal">
      <formula>"ALTO"</formula>
    </cfRule>
  </conditionalFormatting>
  <conditionalFormatting sqref="Q12:Q13">
    <cfRule type="cellIs" dxfId="75" priority="5" operator="equal">
      <formula>"Aceptable"</formula>
    </cfRule>
    <cfRule type="cellIs" dxfId="74" priority="6" operator="equal">
      <formula>"Mejorable"</formula>
    </cfRule>
    <cfRule type="cellIs" dxfId="73" priority="7" operator="equal">
      <formula>"No Aceptable o Aceptable con Control Específico"</formula>
    </cfRule>
    <cfRule type="cellIs" dxfId="72"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8"/>
  <sheetViews>
    <sheetView topLeftCell="O14" zoomScale="85" zoomScaleNormal="85" workbookViewId="0">
      <selection activeCell="F15" sqref="F15"/>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113</v>
      </c>
      <c r="E8" s="230"/>
      <c r="F8" s="230"/>
      <c r="G8" s="230"/>
      <c r="H8" s="230"/>
      <c r="I8" s="230"/>
      <c r="J8" s="229" t="s">
        <v>3</v>
      </c>
      <c r="K8" s="229"/>
      <c r="L8" s="229"/>
      <c r="M8" s="229"/>
      <c r="N8" s="231">
        <v>42795</v>
      </c>
      <c r="O8" s="176"/>
      <c r="P8" s="176"/>
      <c r="Q8" s="176"/>
      <c r="R8" s="176"/>
      <c r="S8" s="176"/>
      <c r="T8" s="176"/>
      <c r="U8" s="176"/>
      <c r="V8" s="176"/>
      <c r="W8" s="176"/>
      <c r="X8" s="176"/>
      <c r="Y8" s="176"/>
      <c r="Z8" s="176"/>
      <c r="AA8" s="114"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13"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5" t="s">
        <v>11</v>
      </c>
      <c r="D11" s="115" t="s">
        <v>12</v>
      </c>
      <c r="E11" s="115"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199.5" customHeight="1" x14ac:dyDescent="0.2">
      <c r="A12" s="204" t="s">
        <v>203</v>
      </c>
      <c r="B12" s="93" t="s">
        <v>54</v>
      </c>
      <c r="C12" s="120" t="s">
        <v>39</v>
      </c>
      <c r="D12" s="121" t="s">
        <v>141</v>
      </c>
      <c r="E12" s="121" t="s">
        <v>209</v>
      </c>
      <c r="F12" s="94" t="s">
        <v>97</v>
      </c>
      <c r="G12" s="95" t="s">
        <v>35</v>
      </c>
      <c r="H12" s="95" t="s">
        <v>177</v>
      </c>
      <c r="I12" s="95" t="s">
        <v>40</v>
      </c>
      <c r="J12" s="96">
        <v>2</v>
      </c>
      <c r="K12" s="96">
        <v>3</v>
      </c>
      <c r="L12" s="41">
        <f t="shared" ref="L12:L16" si="0">IF(J12="",K12,J12*K12)</f>
        <v>6</v>
      </c>
      <c r="M12" s="42" t="str">
        <f t="shared" ref="M12:M16" si="1">IF(L12&gt;23,"MUY ALTO",IF(L12&gt;9,"ALTO",IF(L12&gt;5,"MEDIO","BAJO")))</f>
        <v>MEDIO</v>
      </c>
      <c r="N12" s="44">
        <v>25</v>
      </c>
      <c r="O12" s="43">
        <f t="shared" ref="O12:O16" si="2">L12*N12</f>
        <v>150</v>
      </c>
      <c r="P12" s="97" t="str">
        <f t="shared" ref="P12:P16" si="3">IF(O12&gt;501,"I",IF(O12&gt;149,"II",IF(O12&gt;39,"III","IV")))</f>
        <v>II</v>
      </c>
      <c r="Q12" s="44" t="str">
        <f t="shared" ref="Q12:Q16" si="4">IF(P12="I","No aceptable",IF(P12="II","No Aceptable o Aceptable con Control Específico",IF(P12="III","Mejorable","Aceptable")))</f>
        <v>No Aceptable o Aceptable con Control Específico</v>
      </c>
      <c r="R12" s="98" t="s">
        <v>36</v>
      </c>
      <c r="S12" s="68">
        <v>6</v>
      </c>
      <c r="T12" s="98">
        <v>7</v>
      </c>
      <c r="U12" s="98"/>
      <c r="V12" s="99">
        <f t="shared" ref="V12:V16" si="5">SUM(S12:U12)</f>
        <v>13</v>
      </c>
      <c r="W12" s="100">
        <v>6</v>
      </c>
      <c r="X12" s="101" t="s">
        <v>98</v>
      </c>
      <c r="Y12" s="101" t="s">
        <v>38</v>
      </c>
      <c r="Z12" s="98" t="s">
        <v>35</v>
      </c>
      <c r="AA12" s="98" t="s">
        <v>35</v>
      </c>
      <c r="AB12" s="98" t="s">
        <v>35</v>
      </c>
      <c r="AC12" s="94" t="s">
        <v>208</v>
      </c>
      <c r="AD12" s="106" t="s">
        <v>35</v>
      </c>
    </row>
    <row r="13" spans="1:30" s="25" customFormat="1" ht="128.25" customHeight="1" x14ac:dyDescent="0.25">
      <c r="A13" s="159"/>
      <c r="B13" s="61" t="s">
        <v>54</v>
      </c>
      <c r="C13" s="78" t="s">
        <v>39</v>
      </c>
      <c r="D13" s="79" t="s">
        <v>183</v>
      </c>
      <c r="E13" s="79" t="s">
        <v>41</v>
      </c>
      <c r="F13" s="72" t="s">
        <v>99</v>
      </c>
      <c r="G13" s="65" t="s">
        <v>35</v>
      </c>
      <c r="H13" s="65" t="s">
        <v>35</v>
      </c>
      <c r="I13" s="65" t="s">
        <v>100</v>
      </c>
      <c r="J13" s="73">
        <v>2</v>
      </c>
      <c r="K13" s="73">
        <v>3</v>
      </c>
      <c r="L13" s="29">
        <f t="shared" si="0"/>
        <v>6</v>
      </c>
      <c r="M13" s="31" t="str">
        <f t="shared" si="1"/>
        <v>MEDIO</v>
      </c>
      <c r="N13" s="24">
        <v>25</v>
      </c>
      <c r="O13" s="30">
        <f t="shared" si="2"/>
        <v>150</v>
      </c>
      <c r="P13" s="67" t="str">
        <f t="shared" si="3"/>
        <v>II</v>
      </c>
      <c r="Q13" s="24" t="str">
        <f t="shared" si="4"/>
        <v>No Aceptable o Aceptable con Control Específico</v>
      </c>
      <c r="R13" s="68" t="s">
        <v>36</v>
      </c>
      <c r="S13" s="68">
        <v>6</v>
      </c>
      <c r="T13" s="68">
        <v>7</v>
      </c>
      <c r="U13" s="68"/>
      <c r="V13" s="69">
        <f t="shared" si="5"/>
        <v>13</v>
      </c>
      <c r="W13" s="75">
        <v>4</v>
      </c>
      <c r="X13" s="77" t="s">
        <v>101</v>
      </c>
      <c r="Y13" s="71" t="s">
        <v>38</v>
      </c>
      <c r="Z13" s="68" t="s">
        <v>35</v>
      </c>
      <c r="AA13" s="68" t="s">
        <v>35</v>
      </c>
      <c r="AB13" s="68" t="s">
        <v>42</v>
      </c>
      <c r="AC13" s="72" t="s">
        <v>179</v>
      </c>
      <c r="AD13" s="139" t="s">
        <v>35</v>
      </c>
    </row>
    <row r="14" spans="1:30" s="25" customFormat="1" ht="141.75" customHeight="1" x14ac:dyDescent="0.25">
      <c r="A14" s="159"/>
      <c r="B14" s="61" t="s">
        <v>54</v>
      </c>
      <c r="C14" s="62" t="s">
        <v>114</v>
      </c>
      <c r="D14" s="82" t="s">
        <v>115</v>
      </c>
      <c r="E14" s="64" t="s">
        <v>180</v>
      </c>
      <c r="F14" s="64" t="s">
        <v>181</v>
      </c>
      <c r="G14" s="63" t="s">
        <v>47</v>
      </c>
      <c r="H14" s="63" t="s">
        <v>35</v>
      </c>
      <c r="I14" s="63" t="s">
        <v>35</v>
      </c>
      <c r="J14" s="73">
        <v>1</v>
      </c>
      <c r="K14" s="73">
        <v>3</v>
      </c>
      <c r="L14" s="29">
        <f t="shared" si="0"/>
        <v>3</v>
      </c>
      <c r="M14" s="31" t="str">
        <f t="shared" si="1"/>
        <v>BAJO</v>
      </c>
      <c r="N14" s="24">
        <v>25</v>
      </c>
      <c r="O14" s="30">
        <f t="shared" si="2"/>
        <v>75</v>
      </c>
      <c r="P14" s="67" t="str">
        <f t="shared" si="3"/>
        <v>III</v>
      </c>
      <c r="Q14" s="24" t="str">
        <f t="shared" si="4"/>
        <v>Mejorable</v>
      </c>
      <c r="R14" s="68" t="s">
        <v>60</v>
      </c>
      <c r="S14" s="68">
        <v>6</v>
      </c>
      <c r="T14" s="68">
        <v>7</v>
      </c>
      <c r="U14" s="68"/>
      <c r="V14" s="69">
        <f t="shared" si="5"/>
        <v>13</v>
      </c>
      <c r="W14" s="75">
        <v>3</v>
      </c>
      <c r="X14" s="77" t="s">
        <v>48</v>
      </c>
      <c r="Y14" s="71" t="s">
        <v>38</v>
      </c>
      <c r="Z14" s="68" t="s">
        <v>35</v>
      </c>
      <c r="AA14" s="68" t="s">
        <v>35</v>
      </c>
      <c r="AB14" s="68" t="s">
        <v>35</v>
      </c>
      <c r="AC14" s="64" t="s">
        <v>182</v>
      </c>
      <c r="AD14" s="140" t="s">
        <v>35</v>
      </c>
    </row>
    <row r="15" spans="1:30" s="25" customFormat="1" ht="222.75" customHeight="1" x14ac:dyDescent="0.25">
      <c r="A15" s="159"/>
      <c r="B15" s="61" t="s">
        <v>54</v>
      </c>
      <c r="C15" s="62" t="s">
        <v>114</v>
      </c>
      <c r="D15" s="64" t="s">
        <v>142</v>
      </c>
      <c r="E15" s="64" t="s">
        <v>230</v>
      </c>
      <c r="F15" s="64" t="s">
        <v>34</v>
      </c>
      <c r="G15" s="63" t="s">
        <v>35</v>
      </c>
      <c r="H15" s="63" t="s">
        <v>35</v>
      </c>
      <c r="I15" s="63" t="s">
        <v>35</v>
      </c>
      <c r="J15" s="73">
        <v>2</v>
      </c>
      <c r="K15" s="73">
        <v>2</v>
      </c>
      <c r="L15" s="29">
        <f t="shared" si="0"/>
        <v>4</v>
      </c>
      <c r="M15" s="31" t="str">
        <f t="shared" si="1"/>
        <v>BAJO</v>
      </c>
      <c r="N15" s="24">
        <v>25</v>
      </c>
      <c r="O15" s="30">
        <f t="shared" si="2"/>
        <v>100</v>
      </c>
      <c r="P15" s="67" t="str">
        <f t="shared" si="3"/>
        <v>III</v>
      </c>
      <c r="Q15" s="24" t="str">
        <f t="shared" si="4"/>
        <v>Mejorable</v>
      </c>
      <c r="R15" s="68" t="s">
        <v>36</v>
      </c>
      <c r="S15" s="68">
        <v>6</v>
      </c>
      <c r="T15" s="68">
        <v>7</v>
      </c>
      <c r="U15" s="68"/>
      <c r="V15" s="69">
        <f t="shared" si="5"/>
        <v>13</v>
      </c>
      <c r="W15" s="75">
        <v>5</v>
      </c>
      <c r="X15" s="77" t="s">
        <v>37</v>
      </c>
      <c r="Y15" s="71" t="s">
        <v>38</v>
      </c>
      <c r="Z15" s="68" t="s">
        <v>35</v>
      </c>
      <c r="AA15" s="68" t="s">
        <v>35</v>
      </c>
      <c r="AB15" s="68" t="s">
        <v>35</v>
      </c>
      <c r="AC15" s="64" t="s">
        <v>229</v>
      </c>
      <c r="AD15" s="106" t="s">
        <v>35</v>
      </c>
    </row>
    <row r="16" spans="1:30" s="25" customFormat="1" ht="116.25" customHeight="1" x14ac:dyDescent="0.25">
      <c r="A16" s="159"/>
      <c r="B16" s="61" t="s">
        <v>54</v>
      </c>
      <c r="C16" s="62" t="s">
        <v>114</v>
      </c>
      <c r="D16" s="72" t="s">
        <v>118</v>
      </c>
      <c r="E16" s="72" t="s">
        <v>185</v>
      </c>
      <c r="F16" s="72" t="s">
        <v>49</v>
      </c>
      <c r="G16" s="65" t="s">
        <v>35</v>
      </c>
      <c r="H16" s="65" t="s">
        <v>35</v>
      </c>
      <c r="I16" s="72" t="s">
        <v>102</v>
      </c>
      <c r="J16" s="73">
        <v>2</v>
      </c>
      <c r="K16" s="73">
        <v>1</v>
      </c>
      <c r="L16" s="29">
        <f t="shared" si="0"/>
        <v>2</v>
      </c>
      <c r="M16" s="31" t="str">
        <f t="shared" si="1"/>
        <v>BAJO</v>
      </c>
      <c r="N16" s="24">
        <v>10</v>
      </c>
      <c r="O16" s="30">
        <f t="shared" si="2"/>
        <v>20</v>
      </c>
      <c r="P16" s="67" t="str">
        <f t="shared" si="3"/>
        <v>IV</v>
      </c>
      <c r="Q16" s="24" t="str">
        <f t="shared" si="4"/>
        <v>Aceptable</v>
      </c>
      <c r="R16" s="68" t="s">
        <v>36</v>
      </c>
      <c r="S16" s="68">
        <v>6</v>
      </c>
      <c r="T16" s="68">
        <v>7</v>
      </c>
      <c r="U16" s="68"/>
      <c r="V16" s="69">
        <f t="shared" si="5"/>
        <v>13</v>
      </c>
      <c r="W16" s="75">
        <v>1</v>
      </c>
      <c r="X16" s="71" t="s">
        <v>50</v>
      </c>
      <c r="Y16" s="71" t="s">
        <v>38</v>
      </c>
      <c r="Z16" s="68" t="s">
        <v>35</v>
      </c>
      <c r="AA16" s="68" t="s">
        <v>35</v>
      </c>
      <c r="AB16" s="68" t="s">
        <v>35</v>
      </c>
      <c r="AC16" s="72" t="s">
        <v>171</v>
      </c>
      <c r="AD16" s="106" t="s">
        <v>35</v>
      </c>
    </row>
    <row r="17" spans="1:30" s="25" customFormat="1" ht="117" customHeight="1" x14ac:dyDescent="0.25">
      <c r="A17" s="159"/>
      <c r="B17" s="61" t="s">
        <v>54</v>
      </c>
      <c r="C17" s="62" t="s">
        <v>114</v>
      </c>
      <c r="D17" s="79" t="s">
        <v>187</v>
      </c>
      <c r="E17" s="64" t="s">
        <v>186</v>
      </c>
      <c r="F17" s="72" t="s">
        <v>43</v>
      </c>
      <c r="G17" s="65" t="s">
        <v>35</v>
      </c>
      <c r="H17" s="65" t="s">
        <v>80</v>
      </c>
      <c r="I17" s="65" t="s">
        <v>35</v>
      </c>
      <c r="J17" s="73">
        <v>2</v>
      </c>
      <c r="K17" s="73">
        <v>3</v>
      </c>
      <c r="L17" s="29">
        <f>IF(J17="",K17,J17*K17)</f>
        <v>6</v>
      </c>
      <c r="M17" s="31" t="str">
        <f>IF(L17&gt;23,"MUY ALTO",IF(L17&gt;9,"ALTO",IF(L17&gt;5,"MEDIO","BAJO")))</f>
        <v>MEDIO</v>
      </c>
      <c r="N17" s="74">
        <v>25</v>
      </c>
      <c r="O17" s="30">
        <f>L17*N17</f>
        <v>150</v>
      </c>
      <c r="P17" s="67" t="str">
        <f>IF(O17&gt;501,"I",IF(O17&gt;149,"II",IF(O17&gt;39,"III","IV")))</f>
        <v>II</v>
      </c>
      <c r="Q17" s="24" t="str">
        <f>IF(P17="I","No aceptable",IF(P17="II","No Aceptable o Aceptable con Control Específico",IF(P17="III","Mejorable","Aceptable")))</f>
        <v>No Aceptable o Aceptable con Control Específico</v>
      </c>
      <c r="R17" s="68" t="s">
        <v>36</v>
      </c>
      <c r="S17" s="68">
        <v>6</v>
      </c>
      <c r="T17" s="68">
        <v>7</v>
      </c>
      <c r="U17" s="68"/>
      <c r="V17" s="69">
        <f>SUM(S17:U17)</f>
        <v>13</v>
      </c>
      <c r="W17" s="70">
        <v>8</v>
      </c>
      <c r="X17" s="77" t="s">
        <v>92</v>
      </c>
      <c r="Y17" s="71" t="s">
        <v>38</v>
      </c>
      <c r="Z17" s="68" t="s">
        <v>35</v>
      </c>
      <c r="AA17" s="68" t="s">
        <v>35</v>
      </c>
      <c r="AB17" s="68" t="s">
        <v>35</v>
      </c>
      <c r="AC17" s="72" t="s">
        <v>188</v>
      </c>
      <c r="AD17" s="104" t="s">
        <v>35</v>
      </c>
    </row>
    <row r="18" spans="1:30" s="25" customFormat="1" ht="234" customHeight="1" thickBot="1" x14ac:dyDescent="0.3">
      <c r="A18" s="232"/>
      <c r="B18" s="122" t="s">
        <v>54</v>
      </c>
      <c r="C18" s="123" t="s">
        <v>51</v>
      </c>
      <c r="D18" s="124" t="s">
        <v>157</v>
      </c>
      <c r="E18" s="125" t="s">
        <v>158</v>
      </c>
      <c r="F18" s="125" t="s">
        <v>104</v>
      </c>
      <c r="G18" s="126" t="s">
        <v>35</v>
      </c>
      <c r="H18" s="127" t="s">
        <v>44</v>
      </c>
      <c r="I18" s="127" t="s">
        <v>103</v>
      </c>
      <c r="J18" s="128">
        <v>2</v>
      </c>
      <c r="K18" s="128">
        <v>3</v>
      </c>
      <c r="L18" s="129">
        <f t="shared" ref="L18" si="6">IF(J18="",K18,J18*K18)</f>
        <v>6</v>
      </c>
      <c r="M18" s="130" t="str">
        <f t="shared" ref="M18" si="7">IF(L18&gt;23,"MUY ALTO",IF(L18&gt;9,"ALTO",IF(L18&gt;5,"MEDIO","BAJO")))</f>
        <v>MEDIO</v>
      </c>
      <c r="N18" s="131">
        <v>10</v>
      </c>
      <c r="O18" s="132">
        <f t="shared" ref="O18" si="8">L18*N18</f>
        <v>60</v>
      </c>
      <c r="P18" s="133" t="str">
        <f t="shared" ref="P18" si="9">IF(O18&gt;501,"I",IF(O18&gt;149,"II",IF(O18&gt;39,"III","IV")))</f>
        <v>III</v>
      </c>
      <c r="Q18" s="131" t="str">
        <f t="shared" ref="Q18" si="10">IF(P18="I","No aceptable",IF(P18="II","No Aceptable o Aceptable con Control Específico",IF(P18="III","Mejorable","Aceptable")))</f>
        <v>Mejorable</v>
      </c>
      <c r="R18" s="134" t="s">
        <v>36</v>
      </c>
      <c r="S18" s="134">
        <v>6</v>
      </c>
      <c r="T18" s="134">
        <v>7</v>
      </c>
      <c r="U18" s="134"/>
      <c r="V18" s="135">
        <f t="shared" ref="V18" si="11">SUM(S18:U18)</f>
        <v>13</v>
      </c>
      <c r="W18" s="136">
        <v>6</v>
      </c>
      <c r="X18" s="137" t="s">
        <v>45</v>
      </c>
      <c r="Y18" s="138" t="s">
        <v>38</v>
      </c>
      <c r="Z18" s="134" t="s">
        <v>35</v>
      </c>
      <c r="AA18" s="134" t="s">
        <v>35</v>
      </c>
      <c r="AB18" s="134" t="s">
        <v>35</v>
      </c>
      <c r="AC18" s="125" t="s">
        <v>159</v>
      </c>
      <c r="AD18" s="141" t="s">
        <v>35</v>
      </c>
    </row>
  </sheetData>
  <sheetProtection selectLockedCells="1" selectUnlockedCells="1"/>
  <mergeCells count="27">
    <mergeCell ref="A12: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B10:B11"/>
    <mergeCell ref="C10:E10"/>
    <mergeCell ref="F10:F11"/>
    <mergeCell ref="G10:I10"/>
    <mergeCell ref="J10:P10"/>
    <mergeCell ref="R10:Y10"/>
    <mergeCell ref="Z10:AD10"/>
    <mergeCell ref="A8:C8"/>
    <mergeCell ref="D8:I8"/>
    <mergeCell ref="J8:M8"/>
    <mergeCell ref="N8:Z8"/>
  </mergeCells>
  <conditionalFormatting sqref="M19:M86 M16:M17">
    <cfRule type="cellIs" dxfId="71" priority="41" operator="equal">
      <formula>"MUY ALTO"</formula>
    </cfRule>
    <cfRule type="cellIs" dxfId="70" priority="42" operator="equal">
      <formula>"BAJO"</formula>
    </cfRule>
    <cfRule type="cellIs" dxfId="69" priority="43" operator="equal">
      <formula>"MEDIO"</formula>
    </cfRule>
    <cfRule type="cellIs" dxfId="68" priority="44" operator="equal">
      <formula>"ALTO"</formula>
    </cfRule>
  </conditionalFormatting>
  <conditionalFormatting sqref="Q19:Q86 Q16:Q17">
    <cfRule type="cellIs" dxfId="67" priority="45" operator="equal">
      <formula>"Aceptable"</formula>
    </cfRule>
    <cfRule type="cellIs" dxfId="66" priority="46" operator="equal">
      <formula>"Mejorable"</formula>
    </cfRule>
    <cfRule type="cellIs" dxfId="65" priority="47" operator="equal">
      <formula>"No Aceptable o Aceptable con Control Específico"</formula>
    </cfRule>
    <cfRule type="cellIs" dxfId="64" priority="48" operator="equal">
      <formula>"No aceptable"</formula>
    </cfRule>
  </conditionalFormatting>
  <conditionalFormatting sqref="Q12">
    <cfRule type="cellIs" dxfId="63" priority="37" operator="equal">
      <formula>"Aceptable"</formula>
    </cfRule>
    <cfRule type="cellIs" dxfId="62" priority="38" operator="equal">
      <formula>"Mejorable"</formula>
    </cfRule>
    <cfRule type="cellIs" dxfId="61" priority="39" operator="equal">
      <formula>"No Aceptable o Aceptable con Control Específico"</formula>
    </cfRule>
    <cfRule type="cellIs" dxfId="60" priority="40" operator="equal">
      <formula>"No aceptable"</formula>
    </cfRule>
  </conditionalFormatting>
  <conditionalFormatting sqref="M12">
    <cfRule type="cellIs" dxfId="59" priority="33" operator="equal">
      <formula>"MUY ALTO"</formula>
    </cfRule>
    <cfRule type="cellIs" dxfId="58" priority="34" operator="equal">
      <formula>"BAJO"</formula>
    </cfRule>
    <cfRule type="cellIs" dxfId="57" priority="35" operator="equal">
      <formula>"MEDIO"</formula>
    </cfRule>
    <cfRule type="cellIs" dxfId="56" priority="36" operator="equal">
      <formula>"ALTO"</formula>
    </cfRule>
  </conditionalFormatting>
  <conditionalFormatting sqref="M13">
    <cfRule type="cellIs" dxfId="55" priority="25" operator="equal">
      <formula>"MUY ALTO"</formula>
    </cfRule>
    <cfRule type="cellIs" dxfId="54" priority="26" operator="equal">
      <formula>"BAJO"</formula>
    </cfRule>
    <cfRule type="cellIs" dxfId="53" priority="27" operator="equal">
      <formula>"MEDIO"</formula>
    </cfRule>
    <cfRule type="cellIs" dxfId="52" priority="28" operator="equal">
      <formula>"ALTO"</formula>
    </cfRule>
  </conditionalFormatting>
  <conditionalFormatting sqref="Q13">
    <cfRule type="cellIs" dxfId="51" priority="29" operator="equal">
      <formula>"Aceptable"</formula>
    </cfRule>
    <cfRule type="cellIs" dxfId="50" priority="30" operator="equal">
      <formula>"Mejorable"</formula>
    </cfRule>
    <cfRule type="cellIs" dxfId="49" priority="31" operator="equal">
      <formula>"No Aceptable o Aceptable con Control Específico"</formula>
    </cfRule>
    <cfRule type="cellIs" dxfId="48" priority="32" operator="equal">
      <formula>"No aceptable"</formula>
    </cfRule>
  </conditionalFormatting>
  <conditionalFormatting sqref="M14">
    <cfRule type="cellIs" dxfId="47" priority="17" operator="equal">
      <formula>"MUY ALTO"</formula>
    </cfRule>
    <cfRule type="cellIs" dxfId="46" priority="18" operator="equal">
      <formula>"BAJO"</formula>
    </cfRule>
    <cfRule type="cellIs" dxfId="45" priority="19" operator="equal">
      <formula>"MEDIO"</formula>
    </cfRule>
    <cfRule type="cellIs" dxfId="44" priority="20" operator="equal">
      <formula>"ALTO"</formula>
    </cfRule>
  </conditionalFormatting>
  <conditionalFormatting sqref="Q14">
    <cfRule type="cellIs" dxfId="43" priority="21" operator="equal">
      <formula>"Aceptable"</formula>
    </cfRule>
    <cfRule type="cellIs" dxfId="42" priority="22" operator="equal">
      <formula>"Mejorable"</formula>
    </cfRule>
    <cfRule type="cellIs" dxfId="41" priority="23" operator="equal">
      <formula>"No Aceptable o Aceptable con Control Específico"</formula>
    </cfRule>
    <cfRule type="cellIs" dxfId="40" priority="24" operator="equal">
      <formula>"No aceptable"</formula>
    </cfRule>
  </conditionalFormatting>
  <conditionalFormatting sqref="M18">
    <cfRule type="cellIs" dxfId="39" priority="9" operator="equal">
      <formula>"MUY ALTO"</formula>
    </cfRule>
    <cfRule type="cellIs" dxfId="38" priority="10" operator="equal">
      <formula>"BAJO"</formula>
    </cfRule>
    <cfRule type="cellIs" dxfId="37" priority="11" operator="equal">
      <formula>"MEDIO"</formula>
    </cfRule>
    <cfRule type="cellIs" dxfId="36" priority="12" operator="equal">
      <formula>"ALTO"</formula>
    </cfRule>
  </conditionalFormatting>
  <conditionalFormatting sqref="Q18">
    <cfRule type="cellIs" dxfId="35" priority="13" operator="equal">
      <formula>"Aceptable"</formula>
    </cfRule>
    <cfRule type="cellIs" dxfId="34" priority="14" operator="equal">
      <formula>"Mejorable"</formula>
    </cfRule>
    <cfRule type="cellIs" dxfId="33" priority="15" operator="equal">
      <formula>"No Aceptable o Aceptable con Control Específico"</formula>
    </cfRule>
    <cfRule type="cellIs" dxfId="32" priority="16" operator="equal">
      <formula>"No aceptable"</formula>
    </cfRule>
  </conditionalFormatting>
  <conditionalFormatting sqref="M15">
    <cfRule type="cellIs" dxfId="31" priority="1" operator="equal">
      <formula>"MUY ALTO"</formula>
    </cfRule>
    <cfRule type="cellIs" dxfId="30" priority="2" operator="equal">
      <formula>"BAJO"</formula>
    </cfRule>
    <cfRule type="cellIs" dxfId="29" priority="3" operator="equal">
      <formula>"MEDIO"</formula>
    </cfRule>
    <cfRule type="cellIs" dxfId="28" priority="4" operator="equal">
      <formula>"ALTO"</formula>
    </cfRule>
  </conditionalFormatting>
  <conditionalFormatting sqref="Q15">
    <cfRule type="cellIs" dxfId="27" priority="5" operator="equal">
      <formula>"Aceptable"</formula>
    </cfRule>
    <cfRule type="cellIs" dxfId="26" priority="6" operator="equal">
      <formula>"Mejorable"</formula>
    </cfRule>
    <cfRule type="cellIs" dxfId="25" priority="7" operator="equal">
      <formula>"No Aceptable o Aceptable con Control Específico"</formula>
    </cfRule>
    <cfRule type="cellIs" dxfId="24"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3"/>
  <sheetViews>
    <sheetView zoomScale="85" zoomScaleNormal="85" workbookViewId="0">
      <selection activeCell="X13" sqref="X13"/>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231</v>
      </c>
      <c r="E8" s="230"/>
      <c r="F8" s="230"/>
      <c r="G8" s="230"/>
      <c r="H8" s="230"/>
      <c r="I8" s="230"/>
      <c r="J8" s="229" t="s">
        <v>3</v>
      </c>
      <c r="K8" s="229"/>
      <c r="L8" s="229"/>
      <c r="M8" s="229"/>
      <c r="N8" s="231">
        <v>42795</v>
      </c>
      <c r="O8" s="176"/>
      <c r="P8" s="176"/>
      <c r="Q8" s="176"/>
      <c r="R8" s="176"/>
      <c r="S8" s="176"/>
      <c r="T8" s="176"/>
      <c r="U8" s="176"/>
      <c r="V8" s="176"/>
      <c r="W8" s="176"/>
      <c r="X8" s="176"/>
      <c r="Y8" s="176"/>
      <c r="Z8" s="176"/>
      <c r="AA8" s="114"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13"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5" t="s">
        <v>11</v>
      </c>
      <c r="D11" s="115" t="s">
        <v>12</v>
      </c>
      <c r="E11" s="115"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143.25" customHeight="1" x14ac:dyDescent="0.2">
      <c r="A12" s="238" t="s">
        <v>236</v>
      </c>
      <c r="B12" s="93" t="s">
        <v>54</v>
      </c>
      <c r="C12" s="77" t="s">
        <v>114</v>
      </c>
      <c r="D12" s="71" t="s">
        <v>121</v>
      </c>
      <c r="E12" s="64" t="s">
        <v>233</v>
      </c>
      <c r="F12" s="72" t="s">
        <v>110</v>
      </c>
      <c r="G12" s="65" t="s">
        <v>35</v>
      </c>
      <c r="H12" s="65" t="s">
        <v>80</v>
      </c>
      <c r="I12" s="65" t="s">
        <v>35</v>
      </c>
      <c r="J12" s="73">
        <v>2</v>
      </c>
      <c r="K12" s="73">
        <v>3</v>
      </c>
      <c r="L12" s="29">
        <f t="shared" ref="L12" si="0">IF(J12="",K12,J12*K12)</f>
        <v>6</v>
      </c>
      <c r="M12" s="31" t="str">
        <f t="shared" ref="M12" si="1">IF(L12&gt;23,"MUY ALTO",IF(L12&gt;9,"ALTO",IF(L12&gt;5,"MEDIO","BAJO")))</f>
        <v>MEDIO</v>
      </c>
      <c r="N12" s="74">
        <v>25</v>
      </c>
      <c r="O12" s="30">
        <f t="shared" ref="O12" si="2">L12*N12</f>
        <v>150</v>
      </c>
      <c r="P12" s="67" t="str">
        <f t="shared" ref="P12" si="3">IF(O12&gt;501,"I",IF(O12&gt;149,"II",IF(O12&gt;39,"III","IV")))</f>
        <v>II</v>
      </c>
      <c r="Q12" s="24" t="str">
        <f t="shared" ref="Q12" si="4">IF(P12="I","No aceptable",IF(P12="II","No Aceptable o Aceptable con Control Específico",IF(P12="III","Mejorable","Aceptable")))</f>
        <v>No Aceptable o Aceptable con Control Específico</v>
      </c>
      <c r="R12" s="68" t="s">
        <v>36</v>
      </c>
      <c r="S12" s="68"/>
      <c r="T12" s="68">
        <v>7</v>
      </c>
      <c r="U12" s="68"/>
      <c r="V12" s="69">
        <f>SUM(S12:U12)</f>
        <v>7</v>
      </c>
      <c r="W12" s="70">
        <v>8</v>
      </c>
      <c r="X12" s="77" t="s">
        <v>92</v>
      </c>
      <c r="Y12" s="71" t="s">
        <v>38</v>
      </c>
      <c r="Z12" s="68" t="s">
        <v>35</v>
      </c>
      <c r="AA12" s="68" t="s">
        <v>35</v>
      </c>
      <c r="AB12" s="68" t="s">
        <v>35</v>
      </c>
      <c r="AC12" s="72" t="s">
        <v>232</v>
      </c>
      <c r="AD12" s="81" t="s">
        <v>35</v>
      </c>
    </row>
    <row r="13" spans="1:30" s="23" customFormat="1" ht="244.5" customHeight="1" x14ac:dyDescent="0.2">
      <c r="A13" s="159"/>
      <c r="B13" s="93" t="s">
        <v>54</v>
      </c>
      <c r="C13" s="153" t="s">
        <v>114</v>
      </c>
      <c r="D13" s="154" t="s">
        <v>142</v>
      </c>
      <c r="E13" s="154" t="s">
        <v>235</v>
      </c>
      <c r="F13" s="154" t="s">
        <v>211</v>
      </c>
      <c r="G13" s="155" t="s">
        <v>35</v>
      </c>
      <c r="H13" s="155" t="s">
        <v>35</v>
      </c>
      <c r="I13" s="155" t="s">
        <v>35</v>
      </c>
      <c r="J13" s="96">
        <v>2</v>
      </c>
      <c r="K13" s="96">
        <v>3</v>
      </c>
      <c r="L13" s="41">
        <f t="shared" ref="L13" si="5">IF(J13="",K13,J13*K13)</f>
        <v>6</v>
      </c>
      <c r="M13" s="42" t="str">
        <f t="shared" ref="M13" si="6">IF(L13&gt;23,"MUY ALTO",IF(L13&gt;9,"ALTO",IF(L13&gt;5,"MEDIO","BAJO")))</f>
        <v>MEDIO</v>
      </c>
      <c r="N13" s="44">
        <v>25</v>
      </c>
      <c r="O13" s="43">
        <f t="shared" ref="O13" si="7">L13*N13</f>
        <v>150</v>
      </c>
      <c r="P13" s="97" t="str">
        <f t="shared" ref="P13" si="8">IF(O13&gt;501,"I",IF(O13&gt;149,"II",IF(O13&gt;39,"III","IV")))</f>
        <v>II</v>
      </c>
      <c r="Q13" s="44" t="str">
        <f t="shared" ref="Q13" si="9">IF(P13="I","No aceptable",IF(P13="II","No Aceptable o Aceptable con Control Específico",IF(P13="III","Mejorable","Aceptable")))</f>
        <v>No Aceptable o Aceptable con Control Específico</v>
      </c>
      <c r="R13" s="98" t="s">
        <v>36</v>
      </c>
      <c r="S13" s="98"/>
      <c r="T13" s="98">
        <v>7</v>
      </c>
      <c r="U13" s="98"/>
      <c r="V13" s="99">
        <f t="shared" ref="V13" si="10">SUM(S13:U13)</f>
        <v>7</v>
      </c>
      <c r="W13" s="100">
        <v>5</v>
      </c>
      <c r="X13" s="156" t="s">
        <v>37</v>
      </c>
      <c r="Y13" s="101" t="s">
        <v>38</v>
      </c>
      <c r="Z13" s="98" t="s">
        <v>35</v>
      </c>
      <c r="AA13" s="98" t="s">
        <v>35</v>
      </c>
      <c r="AB13" s="98" t="s">
        <v>35</v>
      </c>
      <c r="AC13" s="154" t="s">
        <v>234</v>
      </c>
      <c r="AD13" s="106" t="s">
        <v>35</v>
      </c>
    </row>
  </sheetData>
  <sheetProtection selectLockedCells="1" selectUnlockedCells="1"/>
  <mergeCells count="27">
    <mergeCell ref="A12:A13"/>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B10:B11"/>
    <mergeCell ref="C10:E10"/>
    <mergeCell ref="F10:F11"/>
    <mergeCell ref="G10:I10"/>
    <mergeCell ref="J10:P10"/>
    <mergeCell ref="R10:Y10"/>
    <mergeCell ref="Z10:AD10"/>
    <mergeCell ref="A8:C8"/>
    <mergeCell ref="D8:I8"/>
    <mergeCell ref="J8:M8"/>
    <mergeCell ref="N8:Z8"/>
  </mergeCells>
  <conditionalFormatting sqref="M14:M81">
    <cfRule type="cellIs" dxfId="23" priority="49" operator="equal">
      <formula>"MUY ALTO"</formula>
    </cfRule>
    <cfRule type="cellIs" dxfId="22" priority="50" operator="equal">
      <formula>"BAJO"</formula>
    </cfRule>
    <cfRule type="cellIs" dxfId="21" priority="51" operator="equal">
      <formula>"MEDIO"</formula>
    </cfRule>
    <cfRule type="cellIs" dxfId="20" priority="52" operator="equal">
      <formula>"ALTO"</formula>
    </cfRule>
  </conditionalFormatting>
  <conditionalFormatting sqref="Q14:Q81">
    <cfRule type="cellIs" dxfId="19" priority="53" operator="equal">
      <formula>"Aceptable"</formula>
    </cfRule>
    <cfRule type="cellIs" dxfId="18" priority="54" operator="equal">
      <formula>"Mejorable"</formula>
    </cfRule>
    <cfRule type="cellIs" dxfId="17" priority="55" operator="equal">
      <formula>"No Aceptable o Aceptable con Control Específico"</formula>
    </cfRule>
    <cfRule type="cellIs" dxfId="16" priority="56" operator="equal">
      <formula>"No aceptable"</formula>
    </cfRule>
  </conditionalFormatting>
  <conditionalFormatting sqref="M13">
    <cfRule type="cellIs" dxfId="15" priority="9" operator="equal">
      <formula>"MUY ALTO"</formula>
    </cfRule>
    <cfRule type="cellIs" dxfId="14" priority="10" operator="equal">
      <formula>"BAJO"</formula>
    </cfRule>
    <cfRule type="cellIs" dxfId="13" priority="11" operator="equal">
      <formula>"MEDIO"</formula>
    </cfRule>
    <cfRule type="cellIs" dxfId="12" priority="12" operator="equal">
      <formula>"ALTO"</formula>
    </cfRule>
  </conditionalFormatting>
  <conditionalFormatting sqref="Q13">
    <cfRule type="cellIs" dxfId="11" priority="13" operator="equal">
      <formula>"Aceptable"</formula>
    </cfRule>
    <cfRule type="cellIs" dxfId="10" priority="14" operator="equal">
      <formula>"Mejorable"</formula>
    </cfRule>
    <cfRule type="cellIs" dxfId="9" priority="15" operator="equal">
      <formula>"No Aceptable o Aceptable con Control Específico"</formula>
    </cfRule>
    <cfRule type="cellIs" dxfId="8" priority="16" operator="equal">
      <formula>"No aceptable"</formula>
    </cfRule>
  </conditionalFormatting>
  <conditionalFormatting sqref="M12">
    <cfRule type="cellIs" dxfId="7" priority="1" operator="equal">
      <formula>"MUY ALTO"</formula>
    </cfRule>
    <cfRule type="cellIs" dxfId="6" priority="2" operator="equal">
      <formula>"BAJO"</formula>
    </cfRule>
    <cfRule type="cellIs" dxfId="5" priority="3" operator="equal">
      <formula>"MEDIO"</formula>
    </cfRule>
    <cfRule type="cellIs" dxfId="4" priority="4" operator="equal">
      <formula>"ALTO"</formula>
    </cfRule>
  </conditionalFormatting>
  <conditionalFormatting sqref="Q12">
    <cfRule type="cellIs" dxfId="3" priority="5" operator="equal">
      <formula>"Aceptable"</formula>
    </cfRule>
    <cfRule type="cellIs" dxfId="2" priority="6" operator="equal">
      <formula>"Mejorable"</formula>
    </cfRule>
    <cfRule type="cellIs" dxfId="1" priority="7" operator="equal">
      <formula>"No Aceptable o Aceptable con Control Específico"</formula>
    </cfRule>
    <cfRule type="cellIs" dxfId="0"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sheetProtection password="AFC6"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9"/>
  <sheetViews>
    <sheetView topLeftCell="A18" zoomScale="85" zoomScaleNormal="85" workbookViewId="0">
      <selection activeCell="AC19" sqref="AC19"/>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193</v>
      </c>
      <c r="E8" s="230"/>
      <c r="F8" s="230"/>
      <c r="G8" s="230"/>
      <c r="H8" s="230"/>
      <c r="I8" s="230"/>
      <c r="J8" s="229" t="s">
        <v>3</v>
      </c>
      <c r="K8" s="229"/>
      <c r="L8" s="229"/>
      <c r="M8" s="229"/>
      <c r="N8" s="231">
        <v>42795</v>
      </c>
      <c r="O8" s="176"/>
      <c r="P8" s="176"/>
      <c r="Q8" s="176"/>
      <c r="R8" s="176"/>
      <c r="S8" s="176"/>
      <c r="T8" s="176"/>
      <c r="U8" s="176"/>
      <c r="V8" s="176"/>
      <c r="W8" s="176"/>
      <c r="X8" s="176"/>
      <c r="Y8" s="176"/>
      <c r="Z8" s="176"/>
      <c r="AA8" s="108"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09" t="s">
        <v>9</v>
      </c>
      <c r="R10" s="225" t="s">
        <v>10</v>
      </c>
      <c r="S10" s="225"/>
      <c r="T10" s="225"/>
      <c r="U10" s="225"/>
      <c r="V10" s="225"/>
      <c r="W10" s="225"/>
      <c r="X10" s="225"/>
      <c r="Y10" s="225"/>
      <c r="Z10" s="225" t="s">
        <v>95</v>
      </c>
      <c r="AA10" s="225"/>
      <c r="AB10" s="225"/>
      <c r="AC10" s="225"/>
      <c r="AD10" s="226"/>
    </row>
    <row r="11" spans="1:30" s="23" customFormat="1" ht="69.95" customHeight="1" x14ac:dyDescent="0.2">
      <c r="A11" s="220"/>
      <c r="B11" s="222"/>
      <c r="C11" s="143" t="s">
        <v>11</v>
      </c>
      <c r="D11" s="143" t="s">
        <v>12</v>
      </c>
      <c r="E11" s="143" t="s">
        <v>13</v>
      </c>
      <c r="F11" s="224"/>
      <c r="G11" s="144" t="s">
        <v>14</v>
      </c>
      <c r="H11" s="144" t="s">
        <v>15</v>
      </c>
      <c r="I11" s="144" t="s">
        <v>16</v>
      </c>
      <c r="J11" s="145" t="s">
        <v>17</v>
      </c>
      <c r="K11" s="145" t="s">
        <v>18</v>
      </c>
      <c r="L11" s="145" t="s">
        <v>19</v>
      </c>
      <c r="M11" s="145" t="s">
        <v>20</v>
      </c>
      <c r="N11" s="146" t="s">
        <v>21</v>
      </c>
      <c r="O11" s="147" t="s">
        <v>22</v>
      </c>
      <c r="P11" s="146" t="s">
        <v>23</v>
      </c>
      <c r="Q11" s="148" t="s">
        <v>24</v>
      </c>
      <c r="R11" s="144" t="s">
        <v>25</v>
      </c>
      <c r="S11" s="149" t="s">
        <v>70</v>
      </c>
      <c r="T11" s="142" t="s">
        <v>71</v>
      </c>
      <c r="U11" s="142" t="s">
        <v>74</v>
      </c>
      <c r="V11" s="144" t="s">
        <v>69</v>
      </c>
      <c r="W11" s="144" t="s">
        <v>26</v>
      </c>
      <c r="X11" s="150" t="s">
        <v>27</v>
      </c>
      <c r="Y11" s="150" t="s">
        <v>28</v>
      </c>
      <c r="Z11" s="151" t="s">
        <v>96</v>
      </c>
      <c r="AA11" s="151" t="s">
        <v>29</v>
      </c>
      <c r="AB11" s="151" t="s">
        <v>30</v>
      </c>
      <c r="AC11" s="151" t="s">
        <v>31</v>
      </c>
      <c r="AD11" s="152" t="s">
        <v>32</v>
      </c>
    </row>
    <row r="12" spans="1:30" s="23" customFormat="1" ht="146.25" customHeight="1" x14ac:dyDescent="0.2">
      <c r="A12" s="204" t="s">
        <v>194</v>
      </c>
      <c r="B12" s="93" t="s">
        <v>54</v>
      </c>
      <c r="C12" s="120" t="s">
        <v>39</v>
      </c>
      <c r="D12" s="121" t="s">
        <v>141</v>
      </c>
      <c r="E12" s="121" t="s">
        <v>176</v>
      </c>
      <c r="F12" s="94" t="s">
        <v>97</v>
      </c>
      <c r="G12" s="95" t="s">
        <v>35</v>
      </c>
      <c r="H12" s="95" t="s">
        <v>177</v>
      </c>
      <c r="I12" s="95" t="s">
        <v>40</v>
      </c>
      <c r="J12" s="96">
        <v>2</v>
      </c>
      <c r="K12" s="96">
        <v>3</v>
      </c>
      <c r="L12" s="41">
        <f t="shared" ref="L12:L17" si="0">IF(J12="",K12,J12*K12)</f>
        <v>6</v>
      </c>
      <c r="M12" s="42" t="str">
        <f t="shared" ref="M12:M17" si="1">IF(L12&gt;23,"MUY ALTO",IF(L12&gt;9,"ALTO",IF(L12&gt;5,"MEDIO","BAJO")))</f>
        <v>MEDIO</v>
      </c>
      <c r="N12" s="44">
        <v>25</v>
      </c>
      <c r="O12" s="43">
        <f t="shared" ref="O12:O17" si="2">L12*N12</f>
        <v>150</v>
      </c>
      <c r="P12" s="97" t="str">
        <f t="shared" ref="P12:P17" si="3">IF(O12&gt;501,"I",IF(O12&gt;149,"II",IF(O12&gt;39,"III","IV")))</f>
        <v>II</v>
      </c>
      <c r="Q12" s="44" t="str">
        <f t="shared" ref="Q12:Q17" si="4">IF(P12="I","No aceptable",IF(P12="II","No Aceptable o Aceptable con Control Específico",IF(P12="III","Mejorable","Aceptable")))</f>
        <v>No Aceptable o Aceptable con Control Específico</v>
      </c>
      <c r="R12" s="98" t="s">
        <v>36</v>
      </c>
      <c r="S12" s="98">
        <v>15</v>
      </c>
      <c r="T12" s="98">
        <v>7</v>
      </c>
      <c r="U12" s="98"/>
      <c r="V12" s="99">
        <f t="shared" ref="V12:V17" si="5">SUM(S12:U12)</f>
        <v>22</v>
      </c>
      <c r="W12" s="100">
        <v>6</v>
      </c>
      <c r="X12" s="101" t="s">
        <v>98</v>
      </c>
      <c r="Y12" s="101" t="s">
        <v>38</v>
      </c>
      <c r="Z12" s="98" t="s">
        <v>35</v>
      </c>
      <c r="AA12" s="98" t="s">
        <v>35</v>
      </c>
      <c r="AB12" s="98" t="s">
        <v>35</v>
      </c>
      <c r="AC12" s="94" t="s">
        <v>178</v>
      </c>
      <c r="AD12" s="106" t="s">
        <v>35</v>
      </c>
    </row>
    <row r="13" spans="1:30" s="25" customFormat="1" ht="128.25" customHeight="1" x14ac:dyDescent="0.25">
      <c r="A13" s="204"/>
      <c r="B13" s="61" t="s">
        <v>54</v>
      </c>
      <c r="C13" s="78" t="s">
        <v>39</v>
      </c>
      <c r="D13" s="79" t="s">
        <v>183</v>
      </c>
      <c r="E13" s="79" t="s">
        <v>41</v>
      </c>
      <c r="F13" s="72" t="s">
        <v>99</v>
      </c>
      <c r="G13" s="65" t="s">
        <v>35</v>
      </c>
      <c r="H13" s="65" t="s">
        <v>35</v>
      </c>
      <c r="I13" s="65" t="s">
        <v>100</v>
      </c>
      <c r="J13" s="73">
        <v>2</v>
      </c>
      <c r="K13" s="73">
        <v>3</v>
      </c>
      <c r="L13" s="29">
        <f t="shared" si="0"/>
        <v>6</v>
      </c>
      <c r="M13" s="31" t="str">
        <f t="shared" si="1"/>
        <v>MEDIO</v>
      </c>
      <c r="N13" s="24">
        <v>25</v>
      </c>
      <c r="O13" s="30">
        <f t="shared" si="2"/>
        <v>150</v>
      </c>
      <c r="P13" s="67" t="str">
        <f t="shared" si="3"/>
        <v>II</v>
      </c>
      <c r="Q13" s="24" t="str">
        <f t="shared" si="4"/>
        <v>No Aceptable o Aceptable con Control Específico</v>
      </c>
      <c r="R13" s="68" t="s">
        <v>36</v>
      </c>
      <c r="S13" s="68">
        <v>15</v>
      </c>
      <c r="T13" s="68">
        <v>7</v>
      </c>
      <c r="U13" s="68"/>
      <c r="V13" s="69">
        <f t="shared" si="5"/>
        <v>22</v>
      </c>
      <c r="W13" s="75">
        <v>4</v>
      </c>
      <c r="X13" s="77" t="s">
        <v>101</v>
      </c>
      <c r="Y13" s="71" t="s">
        <v>38</v>
      </c>
      <c r="Z13" s="68" t="s">
        <v>35</v>
      </c>
      <c r="AA13" s="68" t="s">
        <v>35</v>
      </c>
      <c r="AB13" s="68" t="s">
        <v>42</v>
      </c>
      <c r="AC13" s="72" t="s">
        <v>179</v>
      </c>
      <c r="AD13" s="139" t="s">
        <v>35</v>
      </c>
    </row>
    <row r="14" spans="1:30" s="25" customFormat="1" ht="135" x14ac:dyDescent="0.25">
      <c r="A14" s="204"/>
      <c r="B14" s="61" t="s">
        <v>54</v>
      </c>
      <c r="C14" s="62" t="s">
        <v>114</v>
      </c>
      <c r="D14" s="82" t="s">
        <v>115</v>
      </c>
      <c r="E14" s="64" t="s">
        <v>180</v>
      </c>
      <c r="F14" s="64" t="s">
        <v>181</v>
      </c>
      <c r="G14" s="63" t="s">
        <v>47</v>
      </c>
      <c r="H14" s="63" t="s">
        <v>35</v>
      </c>
      <c r="I14" s="63" t="s">
        <v>35</v>
      </c>
      <c r="J14" s="73">
        <v>1</v>
      </c>
      <c r="K14" s="73">
        <v>3</v>
      </c>
      <c r="L14" s="29">
        <f t="shared" si="0"/>
        <v>3</v>
      </c>
      <c r="M14" s="31" t="str">
        <f t="shared" si="1"/>
        <v>BAJO</v>
      </c>
      <c r="N14" s="24">
        <v>25</v>
      </c>
      <c r="O14" s="30">
        <f t="shared" si="2"/>
        <v>75</v>
      </c>
      <c r="P14" s="67" t="str">
        <f t="shared" si="3"/>
        <v>III</v>
      </c>
      <c r="Q14" s="24" t="str">
        <f t="shared" si="4"/>
        <v>Mejorable</v>
      </c>
      <c r="R14" s="68" t="s">
        <v>60</v>
      </c>
      <c r="S14" s="68">
        <v>15</v>
      </c>
      <c r="T14" s="68">
        <v>7</v>
      </c>
      <c r="U14" s="68"/>
      <c r="V14" s="69">
        <f t="shared" si="5"/>
        <v>22</v>
      </c>
      <c r="W14" s="75">
        <v>3</v>
      </c>
      <c r="X14" s="77" t="s">
        <v>48</v>
      </c>
      <c r="Y14" s="71" t="s">
        <v>38</v>
      </c>
      <c r="Z14" s="68" t="s">
        <v>35</v>
      </c>
      <c r="AA14" s="68" t="s">
        <v>35</v>
      </c>
      <c r="AB14" s="68" t="s">
        <v>35</v>
      </c>
      <c r="AC14" s="64" t="s">
        <v>182</v>
      </c>
      <c r="AD14" s="140" t="s">
        <v>35</v>
      </c>
    </row>
    <row r="15" spans="1:30" s="25" customFormat="1" ht="107.25" customHeight="1" x14ac:dyDescent="0.25">
      <c r="A15" s="204"/>
      <c r="B15" s="61" t="s">
        <v>54</v>
      </c>
      <c r="C15" s="62" t="s">
        <v>114</v>
      </c>
      <c r="D15" s="64" t="s">
        <v>191</v>
      </c>
      <c r="E15" s="64" t="s">
        <v>195</v>
      </c>
      <c r="F15" s="64" t="s">
        <v>34</v>
      </c>
      <c r="G15" s="63" t="s">
        <v>35</v>
      </c>
      <c r="H15" s="63" t="s">
        <v>35</v>
      </c>
      <c r="I15" s="63" t="s">
        <v>35</v>
      </c>
      <c r="J15" s="73">
        <v>2</v>
      </c>
      <c r="K15" s="73">
        <v>3</v>
      </c>
      <c r="L15" s="29">
        <f>IF(J15="",K15,J15*K15)</f>
        <v>6</v>
      </c>
      <c r="M15" s="31" t="str">
        <f>IF(L15&gt;23,"MUY ALTO",IF(L15&gt;9,"ALTO",IF(L15&gt;5,"MEDIO","BAJO")))</f>
        <v>MEDIO</v>
      </c>
      <c r="N15" s="24">
        <v>25</v>
      </c>
      <c r="O15" s="30">
        <f>L15*N15</f>
        <v>150</v>
      </c>
      <c r="P15" s="67" t="str">
        <f>IF(O15&gt;501,"I",IF(O15&gt;149,"II",IF(O15&gt;39,"III","IV")))</f>
        <v>II</v>
      </c>
      <c r="Q15" s="24" t="str">
        <f>IF(P15="I","No aceptable",IF(P15="II","No Aceptable o Aceptable con Control Específico",IF(P15="III","Mejorable","Aceptable")))</f>
        <v>No Aceptable o Aceptable con Control Específico</v>
      </c>
      <c r="R15" s="74" t="s">
        <v>60</v>
      </c>
      <c r="S15" s="68">
        <v>15</v>
      </c>
      <c r="T15" s="68">
        <v>11</v>
      </c>
      <c r="U15" s="68"/>
      <c r="V15" s="69">
        <f>SUM(S15:U15)</f>
        <v>26</v>
      </c>
      <c r="W15" s="75">
        <v>8</v>
      </c>
      <c r="X15" s="76" t="s">
        <v>37</v>
      </c>
      <c r="Y15" s="71" t="s">
        <v>38</v>
      </c>
      <c r="Z15" s="68" t="s">
        <v>35</v>
      </c>
      <c r="AA15" s="68" t="s">
        <v>35</v>
      </c>
      <c r="AB15" s="68" t="s">
        <v>35</v>
      </c>
      <c r="AC15" s="64" t="s">
        <v>196</v>
      </c>
      <c r="AD15" s="106" t="s">
        <v>35</v>
      </c>
    </row>
    <row r="16" spans="1:30" s="25" customFormat="1" ht="102" customHeight="1" x14ac:dyDescent="0.25">
      <c r="A16" s="204"/>
      <c r="B16" s="61" t="s">
        <v>54</v>
      </c>
      <c r="C16" s="62" t="s">
        <v>114</v>
      </c>
      <c r="D16" s="64" t="s">
        <v>142</v>
      </c>
      <c r="E16" s="64" t="s">
        <v>192</v>
      </c>
      <c r="F16" s="64" t="s">
        <v>34</v>
      </c>
      <c r="G16" s="63" t="s">
        <v>35</v>
      </c>
      <c r="H16" s="63" t="s">
        <v>35</v>
      </c>
      <c r="I16" s="63" t="s">
        <v>35</v>
      </c>
      <c r="J16" s="73">
        <v>2</v>
      </c>
      <c r="K16" s="73">
        <v>2</v>
      </c>
      <c r="L16" s="29">
        <f t="shared" ref="L16" si="6">IF(J16="",K16,J16*K16)</f>
        <v>4</v>
      </c>
      <c r="M16" s="31" t="str">
        <f t="shared" ref="M16" si="7">IF(L16&gt;23,"MUY ALTO",IF(L16&gt;9,"ALTO",IF(L16&gt;5,"MEDIO","BAJO")))</f>
        <v>BAJO</v>
      </c>
      <c r="N16" s="24">
        <v>25</v>
      </c>
      <c r="O16" s="30">
        <f t="shared" ref="O16" si="8">L16*N16</f>
        <v>100</v>
      </c>
      <c r="P16" s="67" t="str">
        <f t="shared" ref="P16" si="9">IF(O16&gt;501,"I",IF(O16&gt;149,"II",IF(O16&gt;39,"III","IV")))</f>
        <v>III</v>
      </c>
      <c r="Q16" s="24" t="str">
        <f t="shared" ref="Q16" si="10">IF(P16="I","No aceptable",IF(P16="II","No Aceptable o Aceptable con Control Específico",IF(P16="III","Mejorable","Aceptable")))</f>
        <v>Mejorable</v>
      </c>
      <c r="R16" s="68" t="s">
        <v>36</v>
      </c>
      <c r="S16" s="68">
        <v>15</v>
      </c>
      <c r="T16" s="68">
        <v>7</v>
      </c>
      <c r="U16" s="68"/>
      <c r="V16" s="69">
        <f t="shared" ref="V16" si="11">SUM(S16:U16)</f>
        <v>22</v>
      </c>
      <c r="W16" s="75">
        <v>5</v>
      </c>
      <c r="X16" s="77" t="s">
        <v>37</v>
      </c>
      <c r="Y16" s="71" t="s">
        <v>38</v>
      </c>
      <c r="Z16" s="68" t="s">
        <v>35</v>
      </c>
      <c r="AA16" s="68" t="s">
        <v>35</v>
      </c>
      <c r="AB16" s="68" t="s">
        <v>35</v>
      </c>
      <c r="AC16" s="64" t="s">
        <v>184</v>
      </c>
      <c r="AD16" s="106" t="s">
        <v>35</v>
      </c>
    </row>
    <row r="17" spans="1:30" s="25" customFormat="1" ht="116.25" customHeight="1" x14ac:dyDescent="0.25">
      <c r="A17" s="204"/>
      <c r="B17" s="61" t="s">
        <v>54</v>
      </c>
      <c r="C17" s="62" t="s">
        <v>114</v>
      </c>
      <c r="D17" s="72" t="s">
        <v>118</v>
      </c>
      <c r="E17" s="72" t="s">
        <v>185</v>
      </c>
      <c r="F17" s="72" t="s">
        <v>49</v>
      </c>
      <c r="G17" s="65" t="s">
        <v>35</v>
      </c>
      <c r="H17" s="65" t="s">
        <v>35</v>
      </c>
      <c r="I17" s="72" t="s">
        <v>102</v>
      </c>
      <c r="J17" s="73">
        <v>2</v>
      </c>
      <c r="K17" s="73">
        <v>1</v>
      </c>
      <c r="L17" s="29">
        <f t="shared" si="0"/>
        <v>2</v>
      </c>
      <c r="M17" s="31" t="str">
        <f t="shared" si="1"/>
        <v>BAJO</v>
      </c>
      <c r="N17" s="24">
        <v>10</v>
      </c>
      <c r="O17" s="30">
        <f t="shared" si="2"/>
        <v>20</v>
      </c>
      <c r="P17" s="67" t="str">
        <f t="shared" si="3"/>
        <v>IV</v>
      </c>
      <c r="Q17" s="24" t="str">
        <f t="shared" si="4"/>
        <v>Aceptable</v>
      </c>
      <c r="R17" s="68" t="s">
        <v>36</v>
      </c>
      <c r="S17" s="68">
        <v>15</v>
      </c>
      <c r="T17" s="68">
        <v>7</v>
      </c>
      <c r="U17" s="68"/>
      <c r="V17" s="69">
        <f t="shared" si="5"/>
        <v>22</v>
      </c>
      <c r="W17" s="75">
        <v>1</v>
      </c>
      <c r="X17" s="71" t="s">
        <v>50</v>
      </c>
      <c r="Y17" s="71" t="s">
        <v>38</v>
      </c>
      <c r="Z17" s="68" t="s">
        <v>35</v>
      </c>
      <c r="AA17" s="68" t="s">
        <v>35</v>
      </c>
      <c r="AB17" s="68" t="s">
        <v>35</v>
      </c>
      <c r="AC17" s="72" t="s">
        <v>171</v>
      </c>
      <c r="AD17" s="106" t="s">
        <v>35</v>
      </c>
    </row>
    <row r="18" spans="1:30" s="25" customFormat="1" ht="117" customHeight="1" x14ac:dyDescent="0.25">
      <c r="A18" s="204"/>
      <c r="B18" s="61" t="s">
        <v>54</v>
      </c>
      <c r="C18" s="62" t="s">
        <v>114</v>
      </c>
      <c r="D18" s="79" t="s">
        <v>187</v>
      </c>
      <c r="E18" s="64" t="s">
        <v>186</v>
      </c>
      <c r="F18" s="72" t="s">
        <v>43</v>
      </c>
      <c r="G18" s="65" t="s">
        <v>35</v>
      </c>
      <c r="H18" s="65" t="s">
        <v>80</v>
      </c>
      <c r="I18" s="65" t="s">
        <v>35</v>
      </c>
      <c r="J18" s="73">
        <v>2</v>
      </c>
      <c r="K18" s="73">
        <v>3</v>
      </c>
      <c r="L18" s="29">
        <f>IF(J18="",K18,J18*K18)</f>
        <v>6</v>
      </c>
      <c r="M18" s="31" t="str">
        <f>IF(L18&gt;23,"MUY ALTO",IF(L18&gt;9,"ALTO",IF(L18&gt;5,"MEDIO","BAJO")))</f>
        <v>MEDIO</v>
      </c>
      <c r="N18" s="74">
        <v>25</v>
      </c>
      <c r="O18" s="30">
        <f>L18*N18</f>
        <v>150</v>
      </c>
      <c r="P18" s="67" t="str">
        <f>IF(O18&gt;501,"I",IF(O18&gt;149,"II",IF(O18&gt;39,"III","IV")))</f>
        <v>II</v>
      </c>
      <c r="Q18" s="24" t="str">
        <f>IF(P18="I","No aceptable",IF(P18="II","No Aceptable o Aceptable con Control Específico",IF(P18="III","Mejorable","Aceptable")))</f>
        <v>No Aceptable o Aceptable con Control Específico</v>
      </c>
      <c r="R18" s="68" t="s">
        <v>36</v>
      </c>
      <c r="S18" s="68">
        <v>15</v>
      </c>
      <c r="T18" s="68">
        <v>7</v>
      </c>
      <c r="U18" s="68"/>
      <c r="V18" s="69">
        <f>SUM(S18:U18)</f>
        <v>22</v>
      </c>
      <c r="W18" s="70">
        <v>8</v>
      </c>
      <c r="X18" s="77" t="s">
        <v>92</v>
      </c>
      <c r="Y18" s="71" t="s">
        <v>38</v>
      </c>
      <c r="Z18" s="68" t="s">
        <v>35</v>
      </c>
      <c r="AA18" s="68" t="s">
        <v>35</v>
      </c>
      <c r="AB18" s="68" t="s">
        <v>35</v>
      </c>
      <c r="AC18" s="72" t="s">
        <v>188</v>
      </c>
      <c r="AD18" s="104" t="s">
        <v>35</v>
      </c>
    </row>
    <row r="19" spans="1:30" s="25" customFormat="1" ht="234" customHeight="1" thickBot="1" x14ac:dyDescent="0.3">
      <c r="A19" s="205"/>
      <c r="B19" s="122" t="s">
        <v>54</v>
      </c>
      <c r="C19" s="123" t="s">
        <v>51</v>
      </c>
      <c r="D19" s="124" t="s">
        <v>157</v>
      </c>
      <c r="E19" s="125" t="s">
        <v>158</v>
      </c>
      <c r="F19" s="125" t="s">
        <v>104</v>
      </c>
      <c r="G19" s="126" t="s">
        <v>35</v>
      </c>
      <c r="H19" s="127" t="s">
        <v>44</v>
      </c>
      <c r="I19" s="127" t="s">
        <v>103</v>
      </c>
      <c r="J19" s="128">
        <v>2</v>
      </c>
      <c r="K19" s="128">
        <v>3</v>
      </c>
      <c r="L19" s="129">
        <f t="shared" ref="L19" si="12">IF(J19="",K19,J19*K19)</f>
        <v>6</v>
      </c>
      <c r="M19" s="130" t="str">
        <f t="shared" ref="M19" si="13">IF(L19&gt;23,"MUY ALTO",IF(L19&gt;9,"ALTO",IF(L19&gt;5,"MEDIO","BAJO")))</f>
        <v>MEDIO</v>
      </c>
      <c r="N19" s="131">
        <v>10</v>
      </c>
      <c r="O19" s="132">
        <f t="shared" ref="O19" si="14">L19*N19</f>
        <v>60</v>
      </c>
      <c r="P19" s="133" t="str">
        <f t="shared" ref="P19" si="15">IF(O19&gt;501,"I",IF(O19&gt;149,"II",IF(O19&gt;39,"III","IV")))</f>
        <v>III</v>
      </c>
      <c r="Q19" s="131" t="str">
        <f t="shared" ref="Q19" si="16">IF(P19="I","No aceptable",IF(P19="II","No Aceptable o Aceptable con Control Específico",IF(P19="III","Mejorable","Aceptable")))</f>
        <v>Mejorable</v>
      </c>
      <c r="R19" s="134" t="s">
        <v>36</v>
      </c>
      <c r="S19" s="68">
        <v>15</v>
      </c>
      <c r="T19" s="134">
        <v>7</v>
      </c>
      <c r="U19" s="134"/>
      <c r="V19" s="135">
        <f t="shared" ref="V19" si="17">SUM(S19:U19)</f>
        <v>22</v>
      </c>
      <c r="W19" s="136">
        <v>6</v>
      </c>
      <c r="X19" s="137" t="s">
        <v>45</v>
      </c>
      <c r="Y19" s="138" t="s">
        <v>38</v>
      </c>
      <c r="Z19" s="134" t="s">
        <v>35</v>
      </c>
      <c r="AA19" s="134" t="s">
        <v>35</v>
      </c>
      <c r="AB19" s="134" t="s">
        <v>35</v>
      </c>
      <c r="AC19" s="125" t="s">
        <v>159</v>
      </c>
      <c r="AD19" s="141" t="s">
        <v>35</v>
      </c>
    </row>
  </sheetData>
  <sheetProtection selectLockedCells="1" selectUnlockedCells="1"/>
  <mergeCells count="27">
    <mergeCell ref="R10:Y10"/>
    <mergeCell ref="Z10:AD10"/>
    <mergeCell ref="A8:C8"/>
    <mergeCell ref="D8:I8"/>
    <mergeCell ref="J8:M8"/>
    <mergeCell ref="N8:Z8"/>
    <mergeCell ref="B10:B11"/>
    <mergeCell ref="C10:E10"/>
    <mergeCell ref="F10:F11"/>
    <mergeCell ref="G10:I10"/>
    <mergeCell ref="J10:P10"/>
    <mergeCell ref="A12:A19"/>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s>
  <conditionalFormatting sqref="M20:M87 M17:M18">
    <cfRule type="cellIs" dxfId="575" priority="65" operator="equal">
      <formula>"MUY ALTO"</formula>
    </cfRule>
    <cfRule type="cellIs" dxfId="574" priority="66" operator="equal">
      <formula>"BAJO"</formula>
    </cfRule>
    <cfRule type="cellIs" dxfId="573" priority="67" operator="equal">
      <formula>"MEDIO"</formula>
    </cfRule>
    <cfRule type="cellIs" dxfId="572" priority="68" operator="equal">
      <formula>"ALTO"</formula>
    </cfRule>
  </conditionalFormatting>
  <conditionalFormatting sqref="Q20:Q87 Q17:Q18">
    <cfRule type="cellIs" dxfId="571" priority="69" operator="equal">
      <formula>"Aceptable"</formula>
    </cfRule>
    <cfRule type="cellIs" dxfId="570" priority="70" operator="equal">
      <formula>"Mejorable"</formula>
    </cfRule>
    <cfRule type="cellIs" dxfId="569" priority="71" operator="equal">
      <formula>"No Aceptable o Aceptable con Control Específico"</formula>
    </cfRule>
    <cfRule type="cellIs" dxfId="568" priority="72" operator="equal">
      <formula>"No aceptable"</formula>
    </cfRule>
  </conditionalFormatting>
  <conditionalFormatting sqref="Q12">
    <cfRule type="cellIs" dxfId="567" priority="61" operator="equal">
      <formula>"Aceptable"</formula>
    </cfRule>
    <cfRule type="cellIs" dxfId="566" priority="62" operator="equal">
      <formula>"Mejorable"</formula>
    </cfRule>
    <cfRule type="cellIs" dxfId="565" priority="63" operator="equal">
      <formula>"No Aceptable o Aceptable con Control Específico"</formula>
    </cfRule>
    <cfRule type="cellIs" dxfId="564" priority="64" operator="equal">
      <formula>"No aceptable"</formula>
    </cfRule>
  </conditionalFormatting>
  <conditionalFormatting sqref="M12">
    <cfRule type="cellIs" dxfId="563" priority="57" operator="equal">
      <formula>"MUY ALTO"</formula>
    </cfRule>
    <cfRule type="cellIs" dxfId="562" priority="58" operator="equal">
      <formula>"BAJO"</formula>
    </cfRule>
    <cfRule type="cellIs" dxfId="561" priority="59" operator="equal">
      <formula>"MEDIO"</formula>
    </cfRule>
    <cfRule type="cellIs" dxfId="560" priority="60" operator="equal">
      <formula>"ALTO"</formula>
    </cfRule>
  </conditionalFormatting>
  <conditionalFormatting sqref="M13">
    <cfRule type="cellIs" dxfId="559" priority="49" operator="equal">
      <formula>"MUY ALTO"</formula>
    </cfRule>
    <cfRule type="cellIs" dxfId="558" priority="50" operator="equal">
      <formula>"BAJO"</formula>
    </cfRule>
    <cfRule type="cellIs" dxfId="557" priority="51" operator="equal">
      <formula>"MEDIO"</formula>
    </cfRule>
    <cfRule type="cellIs" dxfId="556" priority="52" operator="equal">
      <formula>"ALTO"</formula>
    </cfRule>
  </conditionalFormatting>
  <conditionalFormatting sqref="Q13">
    <cfRule type="cellIs" dxfId="555" priority="53" operator="equal">
      <formula>"Aceptable"</formula>
    </cfRule>
    <cfRule type="cellIs" dxfId="554" priority="54" operator="equal">
      <formula>"Mejorable"</formula>
    </cfRule>
    <cfRule type="cellIs" dxfId="553" priority="55" operator="equal">
      <formula>"No Aceptable o Aceptable con Control Específico"</formula>
    </cfRule>
    <cfRule type="cellIs" dxfId="552" priority="56" operator="equal">
      <formula>"No aceptable"</formula>
    </cfRule>
  </conditionalFormatting>
  <conditionalFormatting sqref="M14">
    <cfRule type="cellIs" dxfId="551" priority="41" operator="equal">
      <formula>"MUY ALTO"</formula>
    </cfRule>
    <cfRule type="cellIs" dxfId="550" priority="42" operator="equal">
      <formula>"BAJO"</formula>
    </cfRule>
    <cfRule type="cellIs" dxfId="549" priority="43" operator="equal">
      <formula>"MEDIO"</formula>
    </cfRule>
    <cfRule type="cellIs" dxfId="548" priority="44" operator="equal">
      <formula>"ALTO"</formula>
    </cfRule>
  </conditionalFormatting>
  <conditionalFormatting sqref="Q14">
    <cfRule type="cellIs" dxfId="547" priority="45" operator="equal">
      <formula>"Aceptable"</formula>
    </cfRule>
    <cfRule type="cellIs" dxfId="546" priority="46" operator="equal">
      <formula>"Mejorable"</formula>
    </cfRule>
    <cfRule type="cellIs" dxfId="545" priority="47" operator="equal">
      <formula>"No Aceptable o Aceptable con Control Específico"</formula>
    </cfRule>
    <cfRule type="cellIs" dxfId="544" priority="48" operator="equal">
      <formula>"No aceptable"</formula>
    </cfRule>
  </conditionalFormatting>
  <conditionalFormatting sqref="M19">
    <cfRule type="cellIs" dxfId="543" priority="33" operator="equal">
      <formula>"MUY ALTO"</formula>
    </cfRule>
    <cfRule type="cellIs" dxfId="542" priority="34" operator="equal">
      <formula>"BAJO"</formula>
    </cfRule>
    <cfRule type="cellIs" dxfId="541" priority="35" operator="equal">
      <formula>"MEDIO"</formula>
    </cfRule>
    <cfRule type="cellIs" dxfId="540" priority="36" operator="equal">
      <formula>"ALTO"</formula>
    </cfRule>
  </conditionalFormatting>
  <conditionalFormatting sqref="Q19">
    <cfRule type="cellIs" dxfId="539" priority="37" operator="equal">
      <formula>"Aceptable"</formula>
    </cfRule>
    <cfRule type="cellIs" dxfId="538" priority="38" operator="equal">
      <formula>"Mejorable"</formula>
    </cfRule>
    <cfRule type="cellIs" dxfId="537" priority="39" operator="equal">
      <formula>"No Aceptable o Aceptable con Control Específico"</formula>
    </cfRule>
    <cfRule type="cellIs" dxfId="536" priority="40" operator="equal">
      <formula>"No aceptable"</formula>
    </cfRule>
  </conditionalFormatting>
  <conditionalFormatting sqref="M16">
    <cfRule type="cellIs" dxfId="535" priority="9" operator="equal">
      <formula>"MUY ALTO"</formula>
    </cfRule>
    <cfRule type="cellIs" dxfId="534" priority="10" operator="equal">
      <formula>"BAJO"</formula>
    </cfRule>
    <cfRule type="cellIs" dxfId="533" priority="11" operator="equal">
      <formula>"MEDIO"</formula>
    </cfRule>
    <cfRule type="cellIs" dxfId="532" priority="12" operator="equal">
      <formula>"ALTO"</formula>
    </cfRule>
  </conditionalFormatting>
  <conditionalFormatting sqref="Q16">
    <cfRule type="cellIs" dxfId="531" priority="13" operator="equal">
      <formula>"Aceptable"</formula>
    </cfRule>
    <cfRule type="cellIs" dxfId="530" priority="14" operator="equal">
      <formula>"Mejorable"</formula>
    </cfRule>
    <cfRule type="cellIs" dxfId="529" priority="15" operator="equal">
      <formula>"No Aceptable o Aceptable con Control Específico"</formula>
    </cfRule>
    <cfRule type="cellIs" dxfId="528" priority="16" operator="equal">
      <formula>"No aceptable"</formula>
    </cfRule>
  </conditionalFormatting>
  <conditionalFormatting sqref="M15">
    <cfRule type="cellIs" dxfId="527" priority="1" operator="equal">
      <formula>"MUY ALTO"</formula>
    </cfRule>
    <cfRule type="cellIs" dxfId="526" priority="2" operator="equal">
      <formula>"BAJO"</formula>
    </cfRule>
    <cfRule type="cellIs" dxfId="525" priority="3" operator="equal">
      <formula>"MEDIO"</formula>
    </cfRule>
    <cfRule type="cellIs" dxfId="524" priority="4" operator="equal">
      <formula>"ALTO"</formula>
    </cfRule>
  </conditionalFormatting>
  <conditionalFormatting sqref="Q15">
    <cfRule type="cellIs" dxfId="523" priority="5" operator="equal">
      <formula>"Aceptable"</formula>
    </cfRule>
    <cfRule type="cellIs" dxfId="522" priority="6" operator="equal">
      <formula>"No aceptable"</formula>
    </cfRule>
    <cfRule type="cellIs" dxfId="521" priority="7" operator="equal">
      <formula>"Mejorable"</formula>
    </cfRule>
    <cfRule type="cellIs" dxfId="520" priority="8" operator="equal">
      <formula>"No Aceptable o Aceptable con Control Específico"</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9"/>
  <sheetViews>
    <sheetView topLeftCell="A15" zoomScale="85" zoomScaleNormal="85" workbookViewId="0">
      <selection activeCell="AC19" sqref="AC19"/>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81</v>
      </c>
      <c r="E8" s="230"/>
      <c r="F8" s="230"/>
      <c r="G8" s="230"/>
      <c r="H8" s="230"/>
      <c r="I8" s="230"/>
      <c r="J8" s="229" t="s">
        <v>3</v>
      </c>
      <c r="K8" s="229"/>
      <c r="L8" s="229"/>
      <c r="M8" s="229"/>
      <c r="N8" s="231">
        <v>42795</v>
      </c>
      <c r="O8" s="176"/>
      <c r="P8" s="176"/>
      <c r="Q8" s="176"/>
      <c r="R8" s="176"/>
      <c r="S8" s="176"/>
      <c r="T8" s="176"/>
      <c r="U8" s="176"/>
      <c r="V8" s="176"/>
      <c r="W8" s="176"/>
      <c r="X8" s="176"/>
      <c r="Y8" s="176"/>
      <c r="Z8" s="176"/>
      <c r="AA8" s="108"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09"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1" t="s">
        <v>11</v>
      </c>
      <c r="D11" s="111" t="s">
        <v>12</v>
      </c>
      <c r="E11" s="111"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108" customHeight="1" x14ac:dyDescent="0.2">
      <c r="A12" s="158" t="s">
        <v>33</v>
      </c>
      <c r="B12" s="61" t="s">
        <v>54</v>
      </c>
      <c r="C12" s="62" t="s">
        <v>114</v>
      </c>
      <c r="D12" s="64" t="s">
        <v>191</v>
      </c>
      <c r="E12" s="64" t="s">
        <v>189</v>
      </c>
      <c r="F12" s="64" t="s">
        <v>34</v>
      </c>
      <c r="G12" s="63" t="s">
        <v>35</v>
      </c>
      <c r="H12" s="63" t="s">
        <v>35</v>
      </c>
      <c r="I12" s="63" t="s">
        <v>35</v>
      </c>
      <c r="J12" s="73">
        <v>2</v>
      </c>
      <c r="K12" s="73">
        <v>3</v>
      </c>
      <c r="L12" s="29">
        <f>IF(J12="",K12,J12*K12)</f>
        <v>6</v>
      </c>
      <c r="M12" s="31" t="str">
        <f>IF(L12&gt;23,"MUY ALTO",IF(L12&gt;9,"ALTO",IF(L12&gt;5,"MEDIO","BAJO")))</f>
        <v>MEDIO</v>
      </c>
      <c r="N12" s="24">
        <v>25</v>
      </c>
      <c r="O12" s="30">
        <f>L12*N12</f>
        <v>150</v>
      </c>
      <c r="P12" s="67" t="str">
        <f>IF(O12&gt;501,"I",IF(O12&gt;149,"II",IF(O12&gt;39,"III","IV")))</f>
        <v>II</v>
      </c>
      <c r="Q12" s="24" t="str">
        <f>IF(P12="I","No aceptable",IF(P12="II","No Aceptable o Aceptable con Control Específico",IF(P12="III","Mejorable","Aceptable")))</f>
        <v>No Aceptable o Aceptable con Control Específico</v>
      </c>
      <c r="R12" s="74" t="s">
        <v>60</v>
      </c>
      <c r="S12" s="68">
        <v>10</v>
      </c>
      <c r="T12" s="68">
        <v>11</v>
      </c>
      <c r="U12" s="68"/>
      <c r="V12" s="69">
        <f>SUM(S12:U12)</f>
        <v>21</v>
      </c>
      <c r="W12" s="75">
        <v>8</v>
      </c>
      <c r="X12" s="76" t="s">
        <v>37</v>
      </c>
      <c r="Y12" s="71" t="s">
        <v>38</v>
      </c>
      <c r="Z12" s="68" t="s">
        <v>35</v>
      </c>
      <c r="AA12" s="68" t="s">
        <v>35</v>
      </c>
      <c r="AB12" s="68" t="s">
        <v>35</v>
      </c>
      <c r="AC12" s="64" t="s">
        <v>190</v>
      </c>
      <c r="AD12" s="106" t="s">
        <v>35</v>
      </c>
    </row>
    <row r="13" spans="1:30" s="23" customFormat="1" ht="97.5" customHeight="1" x14ac:dyDescent="0.2">
      <c r="A13" s="159"/>
      <c r="B13" s="61" t="s">
        <v>54</v>
      </c>
      <c r="C13" s="62" t="s">
        <v>114</v>
      </c>
      <c r="D13" s="64" t="s">
        <v>142</v>
      </c>
      <c r="E13" s="64" t="s">
        <v>192</v>
      </c>
      <c r="F13" s="64" t="s">
        <v>34</v>
      </c>
      <c r="G13" s="63" t="s">
        <v>35</v>
      </c>
      <c r="H13" s="63" t="s">
        <v>35</v>
      </c>
      <c r="I13" s="63" t="s">
        <v>35</v>
      </c>
      <c r="J13" s="73">
        <v>2</v>
      </c>
      <c r="K13" s="73">
        <v>2</v>
      </c>
      <c r="L13" s="29">
        <f t="shared" ref="L13" si="0">IF(J13="",K13,J13*K13)</f>
        <v>4</v>
      </c>
      <c r="M13" s="31" t="str">
        <f t="shared" ref="M13" si="1">IF(L13&gt;23,"MUY ALTO",IF(L13&gt;9,"ALTO",IF(L13&gt;5,"MEDIO","BAJO")))</f>
        <v>BAJO</v>
      </c>
      <c r="N13" s="24">
        <v>25</v>
      </c>
      <c r="O13" s="30">
        <f t="shared" ref="O13" si="2">L13*N13</f>
        <v>100</v>
      </c>
      <c r="P13" s="67" t="str">
        <f t="shared" ref="P13" si="3">IF(O13&gt;501,"I",IF(O13&gt;149,"II",IF(O13&gt;39,"III","IV")))</f>
        <v>III</v>
      </c>
      <c r="Q13" s="24" t="str">
        <f t="shared" ref="Q13" si="4">IF(P13="I","No aceptable",IF(P13="II","No Aceptable o Aceptable con Control Específico",IF(P13="III","Mejorable","Aceptable")))</f>
        <v>Mejorable</v>
      </c>
      <c r="R13" s="68" t="s">
        <v>36</v>
      </c>
      <c r="S13" s="68">
        <v>10</v>
      </c>
      <c r="T13" s="68">
        <v>7</v>
      </c>
      <c r="U13" s="68"/>
      <c r="V13" s="69">
        <f t="shared" ref="V13" si="5">SUM(S13:U13)</f>
        <v>17</v>
      </c>
      <c r="W13" s="75">
        <v>5</v>
      </c>
      <c r="X13" s="77" t="s">
        <v>37</v>
      </c>
      <c r="Y13" s="71" t="s">
        <v>38</v>
      </c>
      <c r="Z13" s="68" t="s">
        <v>35</v>
      </c>
      <c r="AA13" s="68" t="s">
        <v>35</v>
      </c>
      <c r="AB13" s="68" t="s">
        <v>35</v>
      </c>
      <c r="AC13" s="64" t="s">
        <v>184</v>
      </c>
      <c r="AD13" s="106" t="s">
        <v>35</v>
      </c>
    </row>
    <row r="14" spans="1:30" s="23" customFormat="1" ht="146.25" customHeight="1" x14ac:dyDescent="0.2">
      <c r="A14" s="159"/>
      <c r="B14" s="93" t="s">
        <v>54</v>
      </c>
      <c r="C14" s="120" t="s">
        <v>39</v>
      </c>
      <c r="D14" s="121" t="s">
        <v>141</v>
      </c>
      <c r="E14" s="121" t="s">
        <v>176</v>
      </c>
      <c r="F14" s="94" t="s">
        <v>97</v>
      </c>
      <c r="G14" s="95" t="s">
        <v>35</v>
      </c>
      <c r="H14" s="95" t="s">
        <v>177</v>
      </c>
      <c r="I14" s="95" t="s">
        <v>40</v>
      </c>
      <c r="J14" s="96">
        <v>2</v>
      </c>
      <c r="K14" s="96">
        <v>3</v>
      </c>
      <c r="L14" s="41">
        <f t="shared" ref="L14:L16" si="6">IF(J14="",K14,J14*K14)</f>
        <v>6</v>
      </c>
      <c r="M14" s="42" t="str">
        <f t="shared" ref="M14:M16" si="7">IF(L14&gt;23,"MUY ALTO",IF(L14&gt;9,"ALTO",IF(L14&gt;5,"MEDIO","BAJO")))</f>
        <v>MEDIO</v>
      </c>
      <c r="N14" s="44">
        <v>25</v>
      </c>
      <c r="O14" s="43">
        <f t="shared" ref="O14:O16" si="8">L14*N14</f>
        <v>150</v>
      </c>
      <c r="P14" s="97" t="str">
        <f t="shared" ref="P14:P16" si="9">IF(O14&gt;501,"I",IF(O14&gt;149,"II",IF(O14&gt;39,"III","IV")))</f>
        <v>II</v>
      </c>
      <c r="Q14" s="44" t="str">
        <f t="shared" ref="Q14:Q16" si="10">IF(P14="I","No aceptable",IF(P14="II","No Aceptable o Aceptable con Control Específico",IF(P14="III","Mejorable","Aceptable")))</f>
        <v>No Aceptable o Aceptable con Control Específico</v>
      </c>
      <c r="R14" s="98" t="s">
        <v>36</v>
      </c>
      <c r="S14" s="68">
        <v>10</v>
      </c>
      <c r="T14" s="98">
        <v>7</v>
      </c>
      <c r="U14" s="98"/>
      <c r="V14" s="99">
        <f t="shared" ref="V14:V17" si="11">SUM(S14:U14)</f>
        <v>17</v>
      </c>
      <c r="W14" s="100">
        <v>6</v>
      </c>
      <c r="X14" s="101" t="s">
        <v>98</v>
      </c>
      <c r="Y14" s="101" t="s">
        <v>38</v>
      </c>
      <c r="Z14" s="98" t="s">
        <v>35</v>
      </c>
      <c r="AA14" s="98" t="s">
        <v>35</v>
      </c>
      <c r="AB14" s="98" t="s">
        <v>35</v>
      </c>
      <c r="AC14" s="94" t="s">
        <v>178</v>
      </c>
      <c r="AD14" s="106" t="s">
        <v>35</v>
      </c>
    </row>
    <row r="15" spans="1:30" s="25" customFormat="1" ht="128.25" customHeight="1" x14ac:dyDescent="0.25">
      <c r="A15" s="159"/>
      <c r="B15" s="61" t="s">
        <v>54</v>
      </c>
      <c r="C15" s="78" t="s">
        <v>39</v>
      </c>
      <c r="D15" s="79" t="s">
        <v>183</v>
      </c>
      <c r="E15" s="79" t="s">
        <v>41</v>
      </c>
      <c r="F15" s="72" t="s">
        <v>99</v>
      </c>
      <c r="G15" s="65" t="s">
        <v>35</v>
      </c>
      <c r="H15" s="65" t="s">
        <v>35</v>
      </c>
      <c r="I15" s="65" t="s">
        <v>100</v>
      </c>
      <c r="J15" s="73">
        <v>2</v>
      </c>
      <c r="K15" s="73">
        <v>3</v>
      </c>
      <c r="L15" s="29">
        <f t="shared" si="6"/>
        <v>6</v>
      </c>
      <c r="M15" s="31" t="str">
        <f t="shared" si="7"/>
        <v>MEDIO</v>
      </c>
      <c r="N15" s="24">
        <v>25</v>
      </c>
      <c r="O15" s="30">
        <f t="shared" si="8"/>
        <v>150</v>
      </c>
      <c r="P15" s="67" t="str">
        <f t="shared" si="9"/>
        <v>II</v>
      </c>
      <c r="Q15" s="24" t="str">
        <f t="shared" si="10"/>
        <v>No Aceptable o Aceptable con Control Específico</v>
      </c>
      <c r="R15" s="68" t="s">
        <v>36</v>
      </c>
      <c r="S15" s="68">
        <v>10</v>
      </c>
      <c r="T15" s="68">
        <v>7</v>
      </c>
      <c r="U15" s="68"/>
      <c r="V15" s="69">
        <f t="shared" si="11"/>
        <v>17</v>
      </c>
      <c r="W15" s="75">
        <v>4</v>
      </c>
      <c r="X15" s="77" t="s">
        <v>101</v>
      </c>
      <c r="Y15" s="71" t="s">
        <v>38</v>
      </c>
      <c r="Z15" s="68" t="s">
        <v>35</v>
      </c>
      <c r="AA15" s="68" t="s">
        <v>35</v>
      </c>
      <c r="AB15" s="68" t="s">
        <v>42</v>
      </c>
      <c r="AC15" s="72" t="s">
        <v>179</v>
      </c>
      <c r="AD15" s="139" t="s">
        <v>35</v>
      </c>
    </row>
    <row r="16" spans="1:30" s="25" customFormat="1" ht="135" x14ac:dyDescent="0.25">
      <c r="A16" s="159"/>
      <c r="B16" s="61" t="s">
        <v>54</v>
      </c>
      <c r="C16" s="62" t="s">
        <v>114</v>
      </c>
      <c r="D16" s="82" t="s">
        <v>115</v>
      </c>
      <c r="E16" s="64" t="s">
        <v>180</v>
      </c>
      <c r="F16" s="64" t="s">
        <v>181</v>
      </c>
      <c r="G16" s="63" t="s">
        <v>47</v>
      </c>
      <c r="H16" s="63" t="s">
        <v>35</v>
      </c>
      <c r="I16" s="63" t="s">
        <v>35</v>
      </c>
      <c r="J16" s="73">
        <v>1</v>
      </c>
      <c r="K16" s="73">
        <v>3</v>
      </c>
      <c r="L16" s="29">
        <f t="shared" si="6"/>
        <v>3</v>
      </c>
      <c r="M16" s="31" t="str">
        <f t="shared" si="7"/>
        <v>BAJO</v>
      </c>
      <c r="N16" s="24">
        <v>25</v>
      </c>
      <c r="O16" s="30">
        <f t="shared" si="8"/>
        <v>75</v>
      </c>
      <c r="P16" s="67" t="str">
        <f t="shared" si="9"/>
        <v>III</v>
      </c>
      <c r="Q16" s="24" t="str">
        <f t="shared" si="10"/>
        <v>Mejorable</v>
      </c>
      <c r="R16" s="68" t="s">
        <v>60</v>
      </c>
      <c r="S16" s="68">
        <v>10</v>
      </c>
      <c r="T16" s="68">
        <v>7</v>
      </c>
      <c r="U16" s="68"/>
      <c r="V16" s="69">
        <f t="shared" si="11"/>
        <v>17</v>
      </c>
      <c r="W16" s="75">
        <v>3</v>
      </c>
      <c r="X16" s="77" t="s">
        <v>48</v>
      </c>
      <c r="Y16" s="71" t="s">
        <v>38</v>
      </c>
      <c r="Z16" s="68" t="s">
        <v>35</v>
      </c>
      <c r="AA16" s="68" t="s">
        <v>35</v>
      </c>
      <c r="AB16" s="68" t="s">
        <v>35</v>
      </c>
      <c r="AC16" s="64" t="s">
        <v>182</v>
      </c>
      <c r="AD16" s="140" t="s">
        <v>35</v>
      </c>
    </row>
    <row r="17" spans="1:30" s="25" customFormat="1" ht="116.25" customHeight="1" x14ac:dyDescent="0.25">
      <c r="A17" s="159"/>
      <c r="B17" s="61" t="s">
        <v>54</v>
      </c>
      <c r="C17" s="62" t="s">
        <v>114</v>
      </c>
      <c r="D17" s="72" t="s">
        <v>118</v>
      </c>
      <c r="E17" s="72" t="s">
        <v>185</v>
      </c>
      <c r="F17" s="72" t="s">
        <v>49</v>
      </c>
      <c r="G17" s="65" t="s">
        <v>35</v>
      </c>
      <c r="H17" s="65" t="s">
        <v>35</v>
      </c>
      <c r="I17" s="72" t="s">
        <v>102</v>
      </c>
      <c r="J17" s="73">
        <v>2</v>
      </c>
      <c r="K17" s="73">
        <v>1</v>
      </c>
      <c r="L17" s="29">
        <f t="shared" ref="L17" si="12">IF(J17="",K17,J17*K17)</f>
        <v>2</v>
      </c>
      <c r="M17" s="31" t="str">
        <f t="shared" ref="M17" si="13">IF(L17&gt;23,"MUY ALTO",IF(L17&gt;9,"ALTO",IF(L17&gt;5,"MEDIO","BAJO")))</f>
        <v>BAJO</v>
      </c>
      <c r="N17" s="24">
        <v>10</v>
      </c>
      <c r="O17" s="30">
        <f t="shared" ref="O17" si="14">L17*N17</f>
        <v>20</v>
      </c>
      <c r="P17" s="67" t="str">
        <f t="shared" ref="P17" si="15">IF(O17&gt;501,"I",IF(O17&gt;149,"II",IF(O17&gt;39,"III","IV")))</f>
        <v>IV</v>
      </c>
      <c r="Q17" s="24" t="str">
        <f t="shared" ref="Q17" si="16">IF(P17="I","No aceptable",IF(P17="II","No Aceptable o Aceptable con Control Específico",IF(P17="III","Mejorable","Aceptable")))</f>
        <v>Aceptable</v>
      </c>
      <c r="R17" s="68" t="s">
        <v>36</v>
      </c>
      <c r="S17" s="68">
        <v>10</v>
      </c>
      <c r="T17" s="68">
        <v>7</v>
      </c>
      <c r="U17" s="68"/>
      <c r="V17" s="69">
        <f t="shared" si="11"/>
        <v>17</v>
      </c>
      <c r="W17" s="75">
        <v>1</v>
      </c>
      <c r="X17" s="71" t="s">
        <v>50</v>
      </c>
      <c r="Y17" s="71" t="s">
        <v>38</v>
      </c>
      <c r="Z17" s="68" t="s">
        <v>35</v>
      </c>
      <c r="AA17" s="68" t="s">
        <v>35</v>
      </c>
      <c r="AB17" s="68" t="s">
        <v>35</v>
      </c>
      <c r="AC17" s="72" t="s">
        <v>171</v>
      </c>
      <c r="AD17" s="106" t="s">
        <v>35</v>
      </c>
    </row>
    <row r="18" spans="1:30" s="25" customFormat="1" ht="117" customHeight="1" x14ac:dyDescent="0.25">
      <c r="A18" s="159"/>
      <c r="B18" s="61" t="s">
        <v>54</v>
      </c>
      <c r="C18" s="62" t="s">
        <v>114</v>
      </c>
      <c r="D18" s="79" t="s">
        <v>187</v>
      </c>
      <c r="E18" s="64" t="s">
        <v>186</v>
      </c>
      <c r="F18" s="72" t="s">
        <v>43</v>
      </c>
      <c r="G18" s="65" t="s">
        <v>35</v>
      </c>
      <c r="H18" s="65" t="s">
        <v>80</v>
      </c>
      <c r="I18" s="65" t="s">
        <v>35</v>
      </c>
      <c r="J18" s="73">
        <v>2</v>
      </c>
      <c r="K18" s="73">
        <v>3</v>
      </c>
      <c r="L18" s="29">
        <f>IF(J18="",K18,J18*K18)</f>
        <v>6</v>
      </c>
      <c r="M18" s="31" t="str">
        <f>IF(L18&gt;23,"MUY ALTO",IF(L18&gt;9,"ALTO",IF(L18&gt;5,"MEDIO","BAJO")))</f>
        <v>MEDIO</v>
      </c>
      <c r="N18" s="74">
        <v>25</v>
      </c>
      <c r="O18" s="30">
        <f>L18*N18</f>
        <v>150</v>
      </c>
      <c r="P18" s="67" t="str">
        <f>IF(O18&gt;501,"I",IF(O18&gt;149,"II",IF(O18&gt;39,"III","IV")))</f>
        <v>II</v>
      </c>
      <c r="Q18" s="24" t="str">
        <f>IF(P18="I","No aceptable",IF(P18="II","No Aceptable o Aceptable con Control Específico",IF(P18="III","Mejorable","Aceptable")))</f>
        <v>No Aceptable o Aceptable con Control Específico</v>
      </c>
      <c r="R18" s="68" t="s">
        <v>36</v>
      </c>
      <c r="S18" s="68">
        <v>10</v>
      </c>
      <c r="T18" s="68">
        <v>7</v>
      </c>
      <c r="U18" s="68"/>
      <c r="V18" s="69">
        <f>SUM(S18:U18)</f>
        <v>17</v>
      </c>
      <c r="W18" s="70">
        <v>8</v>
      </c>
      <c r="X18" s="77" t="s">
        <v>92</v>
      </c>
      <c r="Y18" s="71" t="s">
        <v>38</v>
      </c>
      <c r="Z18" s="68" t="s">
        <v>35</v>
      </c>
      <c r="AA18" s="68" t="s">
        <v>35</v>
      </c>
      <c r="AB18" s="68" t="s">
        <v>35</v>
      </c>
      <c r="AC18" s="72" t="s">
        <v>188</v>
      </c>
      <c r="AD18" s="104" t="s">
        <v>35</v>
      </c>
    </row>
    <row r="19" spans="1:30" s="25" customFormat="1" ht="234" customHeight="1" thickBot="1" x14ac:dyDescent="0.3">
      <c r="A19" s="232"/>
      <c r="B19" s="122" t="s">
        <v>54</v>
      </c>
      <c r="C19" s="123" t="s">
        <v>51</v>
      </c>
      <c r="D19" s="124" t="s">
        <v>157</v>
      </c>
      <c r="E19" s="125" t="s">
        <v>158</v>
      </c>
      <c r="F19" s="125" t="s">
        <v>104</v>
      </c>
      <c r="G19" s="126" t="s">
        <v>35</v>
      </c>
      <c r="H19" s="127" t="s">
        <v>44</v>
      </c>
      <c r="I19" s="127" t="s">
        <v>103</v>
      </c>
      <c r="J19" s="128">
        <v>2</v>
      </c>
      <c r="K19" s="128">
        <v>3</v>
      </c>
      <c r="L19" s="129">
        <f t="shared" ref="L19" si="17">IF(J19="",K19,J19*K19)</f>
        <v>6</v>
      </c>
      <c r="M19" s="130" t="str">
        <f t="shared" ref="M19" si="18">IF(L19&gt;23,"MUY ALTO",IF(L19&gt;9,"ALTO",IF(L19&gt;5,"MEDIO","BAJO")))</f>
        <v>MEDIO</v>
      </c>
      <c r="N19" s="131">
        <v>10</v>
      </c>
      <c r="O19" s="132">
        <f t="shared" ref="O19" si="19">L19*N19</f>
        <v>60</v>
      </c>
      <c r="P19" s="133" t="str">
        <f t="shared" ref="P19" si="20">IF(O19&gt;501,"I",IF(O19&gt;149,"II",IF(O19&gt;39,"III","IV")))</f>
        <v>III</v>
      </c>
      <c r="Q19" s="131" t="str">
        <f t="shared" ref="Q19" si="21">IF(P19="I","No aceptable",IF(P19="II","No Aceptable o Aceptable con Control Específico",IF(P19="III","Mejorable","Aceptable")))</f>
        <v>Mejorable</v>
      </c>
      <c r="R19" s="134" t="s">
        <v>36</v>
      </c>
      <c r="S19" s="68">
        <v>10</v>
      </c>
      <c r="T19" s="134">
        <v>7</v>
      </c>
      <c r="U19" s="134"/>
      <c r="V19" s="135">
        <f t="shared" ref="V19" si="22">SUM(S19:U19)</f>
        <v>17</v>
      </c>
      <c r="W19" s="136">
        <v>6</v>
      </c>
      <c r="X19" s="137" t="s">
        <v>45</v>
      </c>
      <c r="Y19" s="138" t="s">
        <v>38</v>
      </c>
      <c r="Z19" s="134" t="s">
        <v>35</v>
      </c>
      <c r="AA19" s="134" t="s">
        <v>35</v>
      </c>
      <c r="AB19" s="134" t="s">
        <v>35</v>
      </c>
      <c r="AC19" s="125" t="s">
        <v>159</v>
      </c>
      <c r="AD19" s="141" t="s">
        <v>35</v>
      </c>
    </row>
  </sheetData>
  <sheetProtection selectLockedCells="1" selectUnlockedCells="1"/>
  <mergeCells count="27">
    <mergeCell ref="R10:Y10"/>
    <mergeCell ref="Z10:AD10"/>
    <mergeCell ref="A8:C8"/>
    <mergeCell ref="D8:I8"/>
    <mergeCell ref="J8:M8"/>
    <mergeCell ref="N8:Z8"/>
    <mergeCell ref="B10:B11"/>
    <mergeCell ref="C10:E10"/>
    <mergeCell ref="F10:F11"/>
    <mergeCell ref="G10:I10"/>
    <mergeCell ref="J10:P10"/>
    <mergeCell ref="A12:A19"/>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s>
  <conditionalFormatting sqref="M20:M87 M17:M18">
    <cfRule type="cellIs" dxfId="519" priority="57" operator="equal">
      <formula>"MUY ALTO"</formula>
    </cfRule>
    <cfRule type="cellIs" dxfId="518" priority="58" operator="equal">
      <formula>"BAJO"</formula>
    </cfRule>
    <cfRule type="cellIs" dxfId="517" priority="59" operator="equal">
      <formula>"MEDIO"</formula>
    </cfRule>
    <cfRule type="cellIs" dxfId="516" priority="60" operator="equal">
      <formula>"ALTO"</formula>
    </cfRule>
  </conditionalFormatting>
  <conditionalFormatting sqref="Q20:Q87 Q17:Q18">
    <cfRule type="cellIs" dxfId="515" priority="61" operator="equal">
      <formula>"Aceptable"</formula>
    </cfRule>
    <cfRule type="cellIs" dxfId="514" priority="62" operator="equal">
      <formula>"Mejorable"</formula>
    </cfRule>
    <cfRule type="cellIs" dxfId="513" priority="63" operator="equal">
      <formula>"No Aceptable o Aceptable con Control Específico"</formula>
    </cfRule>
    <cfRule type="cellIs" dxfId="512" priority="64" operator="equal">
      <formula>"No aceptable"</formula>
    </cfRule>
  </conditionalFormatting>
  <conditionalFormatting sqref="Q14">
    <cfRule type="cellIs" dxfId="511" priority="45" operator="equal">
      <formula>"Aceptable"</formula>
    </cfRule>
    <cfRule type="cellIs" dxfId="510" priority="46" operator="equal">
      <formula>"Mejorable"</formula>
    </cfRule>
    <cfRule type="cellIs" dxfId="509" priority="47" operator="equal">
      <formula>"No Aceptable o Aceptable con Control Específico"</formula>
    </cfRule>
    <cfRule type="cellIs" dxfId="508" priority="48" operator="equal">
      <formula>"No aceptable"</formula>
    </cfRule>
  </conditionalFormatting>
  <conditionalFormatting sqref="M14">
    <cfRule type="cellIs" dxfId="507" priority="41" operator="equal">
      <formula>"MUY ALTO"</formula>
    </cfRule>
    <cfRule type="cellIs" dxfId="506" priority="42" operator="equal">
      <formula>"BAJO"</formula>
    </cfRule>
    <cfRule type="cellIs" dxfId="505" priority="43" operator="equal">
      <formula>"MEDIO"</formula>
    </cfRule>
    <cfRule type="cellIs" dxfId="504" priority="44" operator="equal">
      <formula>"ALTO"</formula>
    </cfRule>
  </conditionalFormatting>
  <conditionalFormatting sqref="M15">
    <cfRule type="cellIs" dxfId="503" priority="33" operator="equal">
      <formula>"MUY ALTO"</formula>
    </cfRule>
    <cfRule type="cellIs" dxfId="502" priority="34" operator="equal">
      <formula>"BAJO"</formula>
    </cfRule>
    <cfRule type="cellIs" dxfId="501" priority="35" operator="equal">
      <formula>"MEDIO"</formula>
    </cfRule>
    <cfRule type="cellIs" dxfId="500" priority="36" operator="equal">
      <formula>"ALTO"</formula>
    </cfRule>
  </conditionalFormatting>
  <conditionalFormatting sqref="Q15">
    <cfRule type="cellIs" dxfId="499" priority="37" operator="equal">
      <formula>"Aceptable"</formula>
    </cfRule>
    <cfRule type="cellIs" dxfId="498" priority="38" operator="equal">
      <formula>"Mejorable"</formula>
    </cfRule>
    <cfRule type="cellIs" dxfId="497" priority="39" operator="equal">
      <formula>"No Aceptable o Aceptable con Control Específico"</formula>
    </cfRule>
    <cfRule type="cellIs" dxfId="496" priority="40" operator="equal">
      <formula>"No aceptable"</formula>
    </cfRule>
  </conditionalFormatting>
  <conditionalFormatting sqref="M16">
    <cfRule type="cellIs" dxfId="495" priority="25" operator="equal">
      <formula>"MUY ALTO"</formula>
    </cfRule>
    <cfRule type="cellIs" dxfId="494" priority="26" operator="equal">
      <formula>"BAJO"</formula>
    </cfRule>
    <cfRule type="cellIs" dxfId="493" priority="27" operator="equal">
      <formula>"MEDIO"</formula>
    </cfRule>
    <cfRule type="cellIs" dxfId="492" priority="28" operator="equal">
      <formula>"ALTO"</formula>
    </cfRule>
  </conditionalFormatting>
  <conditionalFormatting sqref="Q16">
    <cfRule type="cellIs" dxfId="491" priority="29" operator="equal">
      <formula>"Aceptable"</formula>
    </cfRule>
    <cfRule type="cellIs" dxfId="490" priority="30" operator="equal">
      <formula>"Mejorable"</formula>
    </cfRule>
    <cfRule type="cellIs" dxfId="489" priority="31" operator="equal">
      <formula>"No Aceptable o Aceptable con Control Específico"</formula>
    </cfRule>
    <cfRule type="cellIs" dxfId="488" priority="32" operator="equal">
      <formula>"No aceptable"</formula>
    </cfRule>
  </conditionalFormatting>
  <conditionalFormatting sqref="M19">
    <cfRule type="cellIs" dxfId="487" priority="17" operator="equal">
      <formula>"MUY ALTO"</formula>
    </cfRule>
    <cfRule type="cellIs" dxfId="486" priority="18" operator="equal">
      <formula>"BAJO"</formula>
    </cfRule>
    <cfRule type="cellIs" dxfId="485" priority="19" operator="equal">
      <formula>"MEDIO"</formula>
    </cfRule>
    <cfRule type="cellIs" dxfId="484" priority="20" operator="equal">
      <formula>"ALTO"</formula>
    </cfRule>
  </conditionalFormatting>
  <conditionalFormatting sqref="Q19">
    <cfRule type="cellIs" dxfId="483" priority="21" operator="equal">
      <formula>"Aceptable"</formula>
    </cfRule>
    <cfRule type="cellIs" dxfId="482" priority="22" operator="equal">
      <formula>"Mejorable"</formula>
    </cfRule>
    <cfRule type="cellIs" dxfId="481" priority="23" operator="equal">
      <formula>"No Aceptable o Aceptable con Control Específico"</formula>
    </cfRule>
    <cfRule type="cellIs" dxfId="480" priority="24" operator="equal">
      <formula>"No aceptable"</formula>
    </cfRule>
  </conditionalFormatting>
  <conditionalFormatting sqref="M13">
    <cfRule type="cellIs" dxfId="479" priority="9" operator="equal">
      <formula>"MUY ALTO"</formula>
    </cfRule>
    <cfRule type="cellIs" dxfId="478" priority="10" operator="equal">
      <formula>"BAJO"</formula>
    </cfRule>
    <cfRule type="cellIs" dxfId="477" priority="11" operator="equal">
      <formula>"MEDIO"</formula>
    </cfRule>
    <cfRule type="cellIs" dxfId="476" priority="12" operator="equal">
      <formula>"ALTO"</formula>
    </cfRule>
  </conditionalFormatting>
  <conditionalFormatting sqref="Q13">
    <cfRule type="cellIs" dxfId="475" priority="13" operator="equal">
      <formula>"Aceptable"</formula>
    </cfRule>
    <cfRule type="cellIs" dxfId="474" priority="14" operator="equal">
      <formula>"Mejorable"</formula>
    </cfRule>
    <cfRule type="cellIs" dxfId="473" priority="15" operator="equal">
      <formula>"No Aceptable o Aceptable con Control Específico"</formula>
    </cfRule>
    <cfRule type="cellIs" dxfId="472" priority="16" operator="equal">
      <formula>"No aceptable"</formula>
    </cfRule>
  </conditionalFormatting>
  <conditionalFormatting sqref="M12">
    <cfRule type="cellIs" dxfId="471" priority="1" operator="equal">
      <formula>"MUY ALTO"</formula>
    </cfRule>
    <cfRule type="cellIs" dxfId="470" priority="2" operator="equal">
      <formula>"BAJO"</formula>
    </cfRule>
    <cfRule type="cellIs" dxfId="469" priority="3" operator="equal">
      <formula>"MEDIO"</formula>
    </cfRule>
    <cfRule type="cellIs" dxfId="468" priority="4" operator="equal">
      <formula>"ALTO"</formula>
    </cfRule>
  </conditionalFormatting>
  <conditionalFormatting sqref="Q12">
    <cfRule type="cellIs" dxfId="467" priority="5" operator="equal">
      <formula>"Aceptable"</formula>
    </cfRule>
    <cfRule type="cellIs" dxfId="466" priority="6" operator="equal">
      <formula>"No aceptable"</formula>
    </cfRule>
    <cfRule type="cellIs" dxfId="465" priority="7" operator="equal">
      <formula>"Mejorable"</formula>
    </cfRule>
    <cfRule type="cellIs" dxfId="464" priority="8" operator="equal">
      <formula>"No Aceptable o Aceptable con Control Específico"</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5" tint="-0.249977111117893"/>
  </sheetPr>
  <dimension ref="A1:AD12"/>
  <sheetViews>
    <sheetView topLeftCell="A7" zoomScale="85" zoomScaleNormal="85" workbookViewId="0">
      <selection activeCell="F12" sqref="F12"/>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82</v>
      </c>
      <c r="E8" s="230"/>
      <c r="F8" s="230"/>
      <c r="G8" s="230"/>
      <c r="H8" s="230"/>
      <c r="I8" s="230"/>
      <c r="J8" s="229" t="s">
        <v>3</v>
      </c>
      <c r="K8" s="229"/>
      <c r="L8" s="229"/>
      <c r="M8" s="229"/>
      <c r="N8" s="231">
        <v>42795</v>
      </c>
      <c r="O8" s="176"/>
      <c r="P8" s="176"/>
      <c r="Q8" s="176"/>
      <c r="R8" s="176"/>
      <c r="S8" s="176"/>
      <c r="T8" s="176"/>
      <c r="U8" s="176"/>
      <c r="V8" s="176"/>
      <c r="W8" s="176"/>
      <c r="X8" s="176"/>
      <c r="Y8" s="176"/>
      <c r="Z8" s="176"/>
      <c r="AA8" s="58"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223" t="s">
        <v>7</v>
      </c>
      <c r="G10" s="223" t="s">
        <v>8</v>
      </c>
      <c r="H10" s="223"/>
      <c r="I10" s="223"/>
      <c r="J10" s="225" t="s">
        <v>94</v>
      </c>
      <c r="K10" s="225"/>
      <c r="L10" s="225"/>
      <c r="M10" s="225"/>
      <c r="N10" s="225"/>
      <c r="O10" s="225"/>
      <c r="P10" s="225"/>
      <c r="Q10" s="59"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60" t="s">
        <v>11</v>
      </c>
      <c r="D11" s="60" t="s">
        <v>12</v>
      </c>
      <c r="E11" s="60" t="s">
        <v>13</v>
      </c>
      <c r="F11" s="235"/>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242.25" customHeight="1" x14ac:dyDescent="0.2">
      <c r="A12" s="110"/>
      <c r="B12" s="34"/>
      <c r="C12" s="77"/>
      <c r="D12" s="71"/>
      <c r="E12" s="40"/>
      <c r="F12" s="34"/>
      <c r="G12" s="102"/>
      <c r="H12" s="102"/>
      <c r="I12" s="102"/>
      <c r="J12" s="73"/>
      <c r="K12" s="73"/>
      <c r="L12" s="29"/>
      <c r="M12" s="31"/>
      <c r="N12" s="24"/>
      <c r="O12" s="30"/>
      <c r="P12" s="67"/>
      <c r="Q12" s="24"/>
      <c r="R12" s="68"/>
      <c r="S12" s="35"/>
      <c r="T12" s="35"/>
      <c r="U12" s="35"/>
      <c r="V12" s="33"/>
      <c r="W12" s="33"/>
      <c r="X12" s="39"/>
      <c r="Y12" s="71"/>
      <c r="Z12" s="68"/>
      <c r="AA12" s="68"/>
      <c r="AB12" s="68"/>
      <c r="AC12" s="38"/>
      <c r="AD12" s="36"/>
    </row>
  </sheetData>
  <sheetProtection selectLockedCells="1" selectUnlockedCells="1"/>
  <mergeCells count="26">
    <mergeCell ref="J10:P10"/>
    <mergeCell ref="R10:Y10"/>
    <mergeCell ref="Z10:AD10"/>
    <mergeCell ref="A10:A11"/>
    <mergeCell ref="B10:B11"/>
    <mergeCell ref="C10:E10"/>
    <mergeCell ref="F10:F11"/>
    <mergeCell ref="G10:I10"/>
    <mergeCell ref="A1:H4"/>
    <mergeCell ref="I1:AD1"/>
    <mergeCell ref="I2:AD4"/>
    <mergeCell ref="F5:AC5"/>
    <mergeCell ref="A6:C6"/>
    <mergeCell ref="D6:I6"/>
    <mergeCell ref="J6:M6"/>
    <mergeCell ref="N6:Z6"/>
    <mergeCell ref="AA6:AD7"/>
    <mergeCell ref="A7:C7"/>
    <mergeCell ref="D7:I7"/>
    <mergeCell ref="J7:M7"/>
    <mergeCell ref="N7:Z7"/>
    <mergeCell ref="A8:C8"/>
    <mergeCell ref="D8:I8"/>
    <mergeCell ref="J8:M8"/>
    <mergeCell ref="N8:Z8"/>
    <mergeCell ref="AB8:AD8"/>
  </mergeCells>
  <conditionalFormatting sqref="M12:M79">
    <cfRule type="cellIs" dxfId="463" priority="9" operator="equal">
      <formula>"MUY ALTO"</formula>
    </cfRule>
    <cfRule type="cellIs" dxfId="462" priority="10" operator="equal">
      <formula>"BAJO"</formula>
    </cfRule>
    <cfRule type="cellIs" dxfId="461" priority="11" operator="equal">
      <formula>"MEDIO"</formula>
    </cfRule>
    <cfRule type="cellIs" dxfId="460" priority="12" operator="equal">
      <formula>"ALTO"</formula>
    </cfRule>
  </conditionalFormatting>
  <conditionalFormatting sqref="Q12:Q79">
    <cfRule type="cellIs" dxfId="459" priority="13" operator="equal">
      <formula>"Aceptable"</formula>
    </cfRule>
    <cfRule type="cellIs" dxfId="458" priority="14" operator="equal">
      <formula>"Mejorable"</formula>
    </cfRule>
    <cfRule type="cellIs" dxfId="457" priority="15" operator="equal">
      <formula>"No Aceptable o Aceptable con Control Específico"</formula>
    </cfRule>
    <cfRule type="cellIs" dxfId="456" priority="16"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8"/>
  <sheetViews>
    <sheetView topLeftCell="Z17" zoomScale="85" zoomScaleNormal="85" workbookViewId="0">
      <selection activeCell="AH18" sqref="AH18"/>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83</v>
      </c>
      <c r="E8" s="230"/>
      <c r="F8" s="230"/>
      <c r="G8" s="230"/>
      <c r="H8" s="230"/>
      <c r="I8" s="230"/>
      <c r="J8" s="229" t="s">
        <v>3</v>
      </c>
      <c r="K8" s="229"/>
      <c r="L8" s="229"/>
      <c r="M8" s="229"/>
      <c r="N8" s="231">
        <v>42795</v>
      </c>
      <c r="O8" s="176"/>
      <c r="P8" s="176"/>
      <c r="Q8" s="176"/>
      <c r="R8" s="176"/>
      <c r="S8" s="176"/>
      <c r="T8" s="176"/>
      <c r="U8" s="176"/>
      <c r="V8" s="176"/>
      <c r="W8" s="176"/>
      <c r="X8" s="176"/>
      <c r="Y8" s="176"/>
      <c r="Z8" s="176"/>
      <c r="AA8" s="108"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09"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1" t="s">
        <v>11</v>
      </c>
      <c r="D11" s="111" t="s">
        <v>12</v>
      </c>
      <c r="E11" s="111"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97.5" customHeight="1" x14ac:dyDescent="0.2">
      <c r="A12" s="204" t="s">
        <v>33</v>
      </c>
      <c r="B12" s="61" t="s">
        <v>54</v>
      </c>
      <c r="C12" s="62" t="s">
        <v>114</v>
      </c>
      <c r="D12" s="64" t="s">
        <v>142</v>
      </c>
      <c r="E12" s="64" t="s">
        <v>197</v>
      </c>
      <c r="F12" s="64" t="s">
        <v>34</v>
      </c>
      <c r="G12" s="63" t="s">
        <v>35</v>
      </c>
      <c r="H12" s="63" t="s">
        <v>35</v>
      </c>
      <c r="I12" s="63" t="s">
        <v>35</v>
      </c>
      <c r="J12" s="73">
        <v>2</v>
      </c>
      <c r="K12" s="73">
        <v>2</v>
      </c>
      <c r="L12" s="29">
        <f t="shared" ref="L12:L16" si="0">IF(J12="",K12,J12*K12)</f>
        <v>4</v>
      </c>
      <c r="M12" s="31" t="str">
        <f t="shared" ref="M12:M16" si="1">IF(L12&gt;23,"MUY ALTO",IF(L12&gt;9,"ALTO",IF(L12&gt;5,"MEDIO","BAJO")))</f>
        <v>BAJO</v>
      </c>
      <c r="N12" s="24">
        <v>25</v>
      </c>
      <c r="O12" s="30">
        <f t="shared" ref="O12:O16" si="2">L12*N12</f>
        <v>100</v>
      </c>
      <c r="P12" s="67" t="str">
        <f t="shared" ref="P12:P16" si="3">IF(O12&gt;501,"I",IF(O12&gt;149,"II",IF(O12&gt;39,"III","IV")))</f>
        <v>III</v>
      </c>
      <c r="Q12" s="24" t="str">
        <f t="shared" ref="Q12:Q16" si="4">IF(P12="I","No aceptable",IF(P12="II","No Aceptable o Aceptable con Control Específico",IF(P12="III","Mejorable","Aceptable")))</f>
        <v>Mejorable</v>
      </c>
      <c r="R12" s="68" t="s">
        <v>36</v>
      </c>
      <c r="S12" s="68">
        <v>10</v>
      </c>
      <c r="T12" s="68">
        <v>7</v>
      </c>
      <c r="U12" s="68"/>
      <c r="V12" s="69">
        <f t="shared" ref="V12:V16" si="5">SUM(S12:U12)</f>
        <v>17</v>
      </c>
      <c r="W12" s="75">
        <v>5</v>
      </c>
      <c r="X12" s="77" t="s">
        <v>37</v>
      </c>
      <c r="Y12" s="71" t="s">
        <v>38</v>
      </c>
      <c r="Z12" s="68" t="s">
        <v>35</v>
      </c>
      <c r="AA12" s="68" t="s">
        <v>35</v>
      </c>
      <c r="AB12" s="68" t="s">
        <v>35</v>
      </c>
      <c r="AC12" s="64" t="s">
        <v>198</v>
      </c>
      <c r="AD12" s="106" t="s">
        <v>35</v>
      </c>
    </row>
    <row r="13" spans="1:30" s="23" customFormat="1" ht="146.25" customHeight="1" x14ac:dyDescent="0.2">
      <c r="A13" s="236"/>
      <c r="B13" s="93" t="s">
        <v>54</v>
      </c>
      <c r="C13" s="120" t="s">
        <v>39</v>
      </c>
      <c r="D13" s="121" t="s">
        <v>141</v>
      </c>
      <c r="E13" s="121" t="s">
        <v>176</v>
      </c>
      <c r="F13" s="94" t="s">
        <v>97</v>
      </c>
      <c r="G13" s="95" t="s">
        <v>35</v>
      </c>
      <c r="H13" s="95" t="s">
        <v>177</v>
      </c>
      <c r="I13" s="95" t="s">
        <v>40</v>
      </c>
      <c r="J13" s="96">
        <v>2</v>
      </c>
      <c r="K13" s="96">
        <v>3</v>
      </c>
      <c r="L13" s="41">
        <f t="shared" si="0"/>
        <v>6</v>
      </c>
      <c r="M13" s="42" t="str">
        <f t="shared" si="1"/>
        <v>MEDIO</v>
      </c>
      <c r="N13" s="44">
        <v>25</v>
      </c>
      <c r="O13" s="43">
        <f t="shared" si="2"/>
        <v>150</v>
      </c>
      <c r="P13" s="97" t="str">
        <f t="shared" si="3"/>
        <v>II</v>
      </c>
      <c r="Q13" s="44" t="str">
        <f t="shared" si="4"/>
        <v>No Aceptable o Aceptable con Control Específico</v>
      </c>
      <c r="R13" s="98" t="s">
        <v>36</v>
      </c>
      <c r="S13" s="68">
        <v>10</v>
      </c>
      <c r="T13" s="98">
        <v>7</v>
      </c>
      <c r="U13" s="98"/>
      <c r="V13" s="99">
        <f t="shared" si="5"/>
        <v>17</v>
      </c>
      <c r="W13" s="100">
        <v>6</v>
      </c>
      <c r="X13" s="101" t="s">
        <v>98</v>
      </c>
      <c r="Y13" s="101" t="s">
        <v>38</v>
      </c>
      <c r="Z13" s="98" t="s">
        <v>35</v>
      </c>
      <c r="AA13" s="98" t="s">
        <v>35</v>
      </c>
      <c r="AB13" s="98" t="s">
        <v>35</v>
      </c>
      <c r="AC13" s="94" t="s">
        <v>178</v>
      </c>
      <c r="AD13" s="106" t="s">
        <v>35</v>
      </c>
    </row>
    <row r="14" spans="1:30" s="25" customFormat="1" ht="128.25" customHeight="1" x14ac:dyDescent="0.25">
      <c r="A14" s="236"/>
      <c r="B14" s="61" t="s">
        <v>54</v>
      </c>
      <c r="C14" s="78" t="s">
        <v>39</v>
      </c>
      <c r="D14" s="79" t="s">
        <v>183</v>
      </c>
      <c r="E14" s="79" t="s">
        <v>41</v>
      </c>
      <c r="F14" s="72" t="s">
        <v>99</v>
      </c>
      <c r="G14" s="65" t="s">
        <v>35</v>
      </c>
      <c r="H14" s="65" t="s">
        <v>35</v>
      </c>
      <c r="I14" s="65" t="s">
        <v>100</v>
      </c>
      <c r="J14" s="73">
        <v>2</v>
      </c>
      <c r="K14" s="73">
        <v>3</v>
      </c>
      <c r="L14" s="29">
        <f t="shared" si="0"/>
        <v>6</v>
      </c>
      <c r="M14" s="31" t="str">
        <f t="shared" si="1"/>
        <v>MEDIO</v>
      </c>
      <c r="N14" s="24">
        <v>25</v>
      </c>
      <c r="O14" s="30">
        <f t="shared" si="2"/>
        <v>150</v>
      </c>
      <c r="P14" s="67" t="str">
        <f t="shared" si="3"/>
        <v>II</v>
      </c>
      <c r="Q14" s="24" t="str">
        <f t="shared" si="4"/>
        <v>No Aceptable o Aceptable con Control Específico</v>
      </c>
      <c r="R14" s="68" t="s">
        <v>36</v>
      </c>
      <c r="S14" s="68">
        <v>10</v>
      </c>
      <c r="T14" s="68">
        <v>7</v>
      </c>
      <c r="U14" s="68"/>
      <c r="V14" s="69">
        <f t="shared" si="5"/>
        <v>17</v>
      </c>
      <c r="W14" s="75">
        <v>4</v>
      </c>
      <c r="X14" s="77" t="s">
        <v>101</v>
      </c>
      <c r="Y14" s="71" t="s">
        <v>38</v>
      </c>
      <c r="Z14" s="68" t="s">
        <v>35</v>
      </c>
      <c r="AA14" s="68" t="s">
        <v>35</v>
      </c>
      <c r="AB14" s="68" t="s">
        <v>42</v>
      </c>
      <c r="AC14" s="72" t="s">
        <v>179</v>
      </c>
      <c r="AD14" s="139" t="s">
        <v>35</v>
      </c>
    </row>
    <row r="15" spans="1:30" s="25" customFormat="1" ht="141.75" customHeight="1" x14ac:dyDescent="0.25">
      <c r="A15" s="236"/>
      <c r="B15" s="61" t="s">
        <v>54</v>
      </c>
      <c r="C15" s="62" t="s">
        <v>114</v>
      </c>
      <c r="D15" s="82" t="s">
        <v>115</v>
      </c>
      <c r="E15" s="64" t="s">
        <v>180</v>
      </c>
      <c r="F15" s="64" t="s">
        <v>181</v>
      </c>
      <c r="G15" s="63" t="s">
        <v>47</v>
      </c>
      <c r="H15" s="63" t="s">
        <v>35</v>
      </c>
      <c r="I15" s="63" t="s">
        <v>35</v>
      </c>
      <c r="J15" s="73">
        <v>1</v>
      </c>
      <c r="K15" s="73">
        <v>3</v>
      </c>
      <c r="L15" s="29">
        <f t="shared" si="0"/>
        <v>3</v>
      </c>
      <c r="M15" s="31" t="str">
        <f t="shared" si="1"/>
        <v>BAJO</v>
      </c>
      <c r="N15" s="24">
        <v>25</v>
      </c>
      <c r="O15" s="30">
        <f t="shared" si="2"/>
        <v>75</v>
      </c>
      <c r="P15" s="67" t="str">
        <f t="shared" si="3"/>
        <v>III</v>
      </c>
      <c r="Q15" s="24" t="str">
        <f t="shared" si="4"/>
        <v>Mejorable</v>
      </c>
      <c r="R15" s="68" t="s">
        <v>60</v>
      </c>
      <c r="S15" s="68">
        <v>10</v>
      </c>
      <c r="T15" s="68">
        <v>7</v>
      </c>
      <c r="U15" s="68"/>
      <c r="V15" s="69">
        <f t="shared" si="5"/>
        <v>17</v>
      </c>
      <c r="W15" s="75">
        <v>3</v>
      </c>
      <c r="X15" s="77" t="s">
        <v>48</v>
      </c>
      <c r="Y15" s="71" t="s">
        <v>38</v>
      </c>
      <c r="Z15" s="68" t="s">
        <v>35</v>
      </c>
      <c r="AA15" s="68" t="s">
        <v>35</v>
      </c>
      <c r="AB15" s="68" t="s">
        <v>35</v>
      </c>
      <c r="AC15" s="64" t="s">
        <v>182</v>
      </c>
      <c r="AD15" s="140" t="s">
        <v>35</v>
      </c>
    </row>
    <row r="16" spans="1:30" s="25" customFormat="1" ht="116.25" customHeight="1" x14ac:dyDescent="0.25">
      <c r="A16" s="236"/>
      <c r="B16" s="61" t="s">
        <v>54</v>
      </c>
      <c r="C16" s="62" t="s">
        <v>114</v>
      </c>
      <c r="D16" s="72" t="s">
        <v>118</v>
      </c>
      <c r="E16" s="72" t="s">
        <v>185</v>
      </c>
      <c r="F16" s="72" t="s">
        <v>49</v>
      </c>
      <c r="G16" s="65" t="s">
        <v>35</v>
      </c>
      <c r="H16" s="65" t="s">
        <v>35</v>
      </c>
      <c r="I16" s="72" t="s">
        <v>102</v>
      </c>
      <c r="J16" s="73">
        <v>2</v>
      </c>
      <c r="K16" s="73">
        <v>1</v>
      </c>
      <c r="L16" s="29">
        <f t="shared" si="0"/>
        <v>2</v>
      </c>
      <c r="M16" s="31" t="str">
        <f t="shared" si="1"/>
        <v>BAJO</v>
      </c>
      <c r="N16" s="24">
        <v>10</v>
      </c>
      <c r="O16" s="30">
        <f t="shared" si="2"/>
        <v>20</v>
      </c>
      <c r="P16" s="67" t="str">
        <f t="shared" si="3"/>
        <v>IV</v>
      </c>
      <c r="Q16" s="24" t="str">
        <f t="shared" si="4"/>
        <v>Aceptable</v>
      </c>
      <c r="R16" s="68" t="s">
        <v>36</v>
      </c>
      <c r="S16" s="68">
        <v>10</v>
      </c>
      <c r="T16" s="68">
        <v>7</v>
      </c>
      <c r="U16" s="68"/>
      <c r="V16" s="69">
        <f t="shared" si="5"/>
        <v>17</v>
      </c>
      <c r="W16" s="75">
        <v>1</v>
      </c>
      <c r="X16" s="71" t="s">
        <v>50</v>
      </c>
      <c r="Y16" s="71" t="s">
        <v>38</v>
      </c>
      <c r="Z16" s="68" t="s">
        <v>35</v>
      </c>
      <c r="AA16" s="68" t="s">
        <v>35</v>
      </c>
      <c r="AB16" s="68" t="s">
        <v>35</v>
      </c>
      <c r="AC16" s="72" t="s">
        <v>171</v>
      </c>
      <c r="AD16" s="106" t="s">
        <v>35</v>
      </c>
    </row>
    <row r="17" spans="1:30" s="25" customFormat="1" ht="117" customHeight="1" x14ac:dyDescent="0.25">
      <c r="A17" s="236"/>
      <c r="B17" s="61" t="s">
        <v>54</v>
      </c>
      <c r="C17" s="62" t="s">
        <v>114</v>
      </c>
      <c r="D17" s="79" t="s">
        <v>187</v>
      </c>
      <c r="E17" s="64" t="s">
        <v>186</v>
      </c>
      <c r="F17" s="72" t="s">
        <v>43</v>
      </c>
      <c r="G17" s="65" t="s">
        <v>35</v>
      </c>
      <c r="H17" s="65" t="s">
        <v>80</v>
      </c>
      <c r="I17" s="65" t="s">
        <v>35</v>
      </c>
      <c r="J17" s="73">
        <v>2</v>
      </c>
      <c r="K17" s="73">
        <v>3</v>
      </c>
      <c r="L17" s="29">
        <f>IF(J17="",K17,J17*K17)</f>
        <v>6</v>
      </c>
      <c r="M17" s="31" t="str">
        <f>IF(L17&gt;23,"MUY ALTO",IF(L17&gt;9,"ALTO",IF(L17&gt;5,"MEDIO","BAJO")))</f>
        <v>MEDIO</v>
      </c>
      <c r="N17" s="74">
        <v>25</v>
      </c>
      <c r="O17" s="30">
        <f>L17*N17</f>
        <v>150</v>
      </c>
      <c r="P17" s="67" t="str">
        <f>IF(O17&gt;501,"I",IF(O17&gt;149,"II",IF(O17&gt;39,"III","IV")))</f>
        <v>II</v>
      </c>
      <c r="Q17" s="24" t="str">
        <f>IF(P17="I","No aceptable",IF(P17="II","No Aceptable o Aceptable con Control Específico",IF(P17="III","Mejorable","Aceptable")))</f>
        <v>No Aceptable o Aceptable con Control Específico</v>
      </c>
      <c r="R17" s="68" t="s">
        <v>36</v>
      </c>
      <c r="S17" s="68">
        <v>10</v>
      </c>
      <c r="T17" s="68">
        <v>7</v>
      </c>
      <c r="U17" s="68"/>
      <c r="V17" s="69">
        <f>SUM(S17:U17)</f>
        <v>17</v>
      </c>
      <c r="W17" s="70">
        <v>8</v>
      </c>
      <c r="X17" s="77" t="s">
        <v>92</v>
      </c>
      <c r="Y17" s="71" t="s">
        <v>38</v>
      </c>
      <c r="Z17" s="68" t="s">
        <v>35</v>
      </c>
      <c r="AA17" s="68" t="s">
        <v>35</v>
      </c>
      <c r="AB17" s="68" t="s">
        <v>35</v>
      </c>
      <c r="AC17" s="72" t="s">
        <v>188</v>
      </c>
      <c r="AD17" s="104" t="s">
        <v>35</v>
      </c>
    </row>
    <row r="18" spans="1:30" s="25" customFormat="1" ht="234" customHeight="1" thickBot="1" x14ac:dyDescent="0.3">
      <c r="A18" s="237"/>
      <c r="B18" s="122" t="s">
        <v>54</v>
      </c>
      <c r="C18" s="123" t="s">
        <v>51</v>
      </c>
      <c r="D18" s="124" t="s">
        <v>157</v>
      </c>
      <c r="E18" s="125" t="s">
        <v>158</v>
      </c>
      <c r="F18" s="125" t="s">
        <v>104</v>
      </c>
      <c r="G18" s="126" t="s">
        <v>35</v>
      </c>
      <c r="H18" s="127" t="s">
        <v>44</v>
      </c>
      <c r="I18" s="127" t="s">
        <v>103</v>
      </c>
      <c r="J18" s="128">
        <v>2</v>
      </c>
      <c r="K18" s="128">
        <v>3</v>
      </c>
      <c r="L18" s="129">
        <f t="shared" ref="L18" si="6">IF(J18="",K18,J18*K18)</f>
        <v>6</v>
      </c>
      <c r="M18" s="130" t="str">
        <f t="shared" ref="M18" si="7">IF(L18&gt;23,"MUY ALTO",IF(L18&gt;9,"ALTO",IF(L18&gt;5,"MEDIO","BAJO")))</f>
        <v>MEDIO</v>
      </c>
      <c r="N18" s="131">
        <v>10</v>
      </c>
      <c r="O18" s="132">
        <f t="shared" ref="O18" si="8">L18*N18</f>
        <v>60</v>
      </c>
      <c r="P18" s="133" t="str">
        <f t="shared" ref="P18" si="9">IF(O18&gt;501,"I",IF(O18&gt;149,"II",IF(O18&gt;39,"III","IV")))</f>
        <v>III</v>
      </c>
      <c r="Q18" s="131" t="str">
        <f t="shared" ref="Q18" si="10">IF(P18="I","No aceptable",IF(P18="II","No Aceptable o Aceptable con Control Específico",IF(P18="III","Mejorable","Aceptable")))</f>
        <v>Mejorable</v>
      </c>
      <c r="R18" s="134" t="s">
        <v>36</v>
      </c>
      <c r="S18" s="134">
        <v>10</v>
      </c>
      <c r="T18" s="134">
        <v>7</v>
      </c>
      <c r="U18" s="134"/>
      <c r="V18" s="135">
        <f t="shared" ref="V18" si="11">SUM(S18:U18)</f>
        <v>17</v>
      </c>
      <c r="W18" s="136">
        <v>6</v>
      </c>
      <c r="X18" s="137" t="s">
        <v>45</v>
      </c>
      <c r="Y18" s="138" t="s">
        <v>38</v>
      </c>
      <c r="Z18" s="134" t="s">
        <v>35</v>
      </c>
      <c r="AA18" s="134" t="s">
        <v>35</v>
      </c>
      <c r="AB18" s="134" t="s">
        <v>35</v>
      </c>
      <c r="AC18" s="125" t="s">
        <v>159</v>
      </c>
      <c r="AD18" s="141" t="s">
        <v>35</v>
      </c>
    </row>
  </sheetData>
  <sheetProtection selectLockedCells="1" selectUnlockedCells="1"/>
  <mergeCells count="27">
    <mergeCell ref="R10:Y10"/>
    <mergeCell ref="Z10:AD10"/>
    <mergeCell ref="A8:C8"/>
    <mergeCell ref="D8:I8"/>
    <mergeCell ref="J8:M8"/>
    <mergeCell ref="N8:Z8"/>
    <mergeCell ref="B10:B11"/>
    <mergeCell ref="C10:E10"/>
    <mergeCell ref="F10:F11"/>
    <mergeCell ref="G10:I10"/>
    <mergeCell ref="J10:P10"/>
    <mergeCell ref="A12: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s>
  <conditionalFormatting sqref="M19:M86 M16:M17">
    <cfRule type="cellIs" dxfId="455" priority="49" operator="equal">
      <formula>"MUY ALTO"</formula>
    </cfRule>
    <cfRule type="cellIs" dxfId="454" priority="50" operator="equal">
      <formula>"BAJO"</formula>
    </cfRule>
    <cfRule type="cellIs" dxfId="453" priority="51" operator="equal">
      <formula>"MEDIO"</formula>
    </cfRule>
    <cfRule type="cellIs" dxfId="452" priority="52" operator="equal">
      <formula>"ALTO"</formula>
    </cfRule>
  </conditionalFormatting>
  <conditionalFormatting sqref="Q19:Q86 Q16:Q17">
    <cfRule type="cellIs" dxfId="451" priority="53" operator="equal">
      <formula>"Aceptable"</formula>
    </cfRule>
    <cfRule type="cellIs" dxfId="450" priority="54" operator="equal">
      <formula>"Mejorable"</formula>
    </cfRule>
    <cfRule type="cellIs" dxfId="449" priority="55" operator="equal">
      <formula>"No Aceptable o Aceptable con Control Específico"</formula>
    </cfRule>
    <cfRule type="cellIs" dxfId="448" priority="56" operator="equal">
      <formula>"No aceptable"</formula>
    </cfRule>
  </conditionalFormatting>
  <conditionalFormatting sqref="Q13">
    <cfRule type="cellIs" dxfId="447" priority="45" operator="equal">
      <formula>"Aceptable"</formula>
    </cfRule>
    <cfRule type="cellIs" dxfId="446" priority="46" operator="equal">
      <formula>"Mejorable"</formula>
    </cfRule>
    <cfRule type="cellIs" dxfId="445" priority="47" operator="equal">
      <formula>"No Aceptable o Aceptable con Control Específico"</formula>
    </cfRule>
    <cfRule type="cellIs" dxfId="444" priority="48" operator="equal">
      <formula>"No aceptable"</formula>
    </cfRule>
  </conditionalFormatting>
  <conditionalFormatting sqref="M13">
    <cfRule type="cellIs" dxfId="443" priority="41" operator="equal">
      <formula>"MUY ALTO"</formula>
    </cfRule>
    <cfRule type="cellIs" dxfId="442" priority="42" operator="equal">
      <formula>"BAJO"</formula>
    </cfRule>
    <cfRule type="cellIs" dxfId="441" priority="43" operator="equal">
      <formula>"MEDIO"</formula>
    </cfRule>
    <cfRule type="cellIs" dxfId="440" priority="44" operator="equal">
      <formula>"ALTO"</formula>
    </cfRule>
  </conditionalFormatting>
  <conditionalFormatting sqref="M14">
    <cfRule type="cellIs" dxfId="439" priority="33" operator="equal">
      <formula>"MUY ALTO"</formula>
    </cfRule>
    <cfRule type="cellIs" dxfId="438" priority="34" operator="equal">
      <formula>"BAJO"</formula>
    </cfRule>
    <cfRule type="cellIs" dxfId="437" priority="35" operator="equal">
      <formula>"MEDIO"</formula>
    </cfRule>
    <cfRule type="cellIs" dxfId="436" priority="36" operator="equal">
      <formula>"ALTO"</formula>
    </cfRule>
  </conditionalFormatting>
  <conditionalFormatting sqref="Q14">
    <cfRule type="cellIs" dxfId="435" priority="37" operator="equal">
      <formula>"Aceptable"</formula>
    </cfRule>
    <cfRule type="cellIs" dxfId="434" priority="38" operator="equal">
      <formula>"Mejorable"</formula>
    </cfRule>
    <cfRule type="cellIs" dxfId="433" priority="39" operator="equal">
      <formula>"No Aceptable o Aceptable con Control Específico"</formula>
    </cfRule>
    <cfRule type="cellIs" dxfId="432" priority="40" operator="equal">
      <formula>"No aceptable"</formula>
    </cfRule>
  </conditionalFormatting>
  <conditionalFormatting sqref="M15">
    <cfRule type="cellIs" dxfId="431" priority="25" operator="equal">
      <formula>"MUY ALTO"</formula>
    </cfRule>
    <cfRule type="cellIs" dxfId="430" priority="26" operator="equal">
      <formula>"BAJO"</formula>
    </cfRule>
    <cfRule type="cellIs" dxfId="429" priority="27" operator="equal">
      <formula>"MEDIO"</formula>
    </cfRule>
    <cfRule type="cellIs" dxfId="428" priority="28" operator="equal">
      <formula>"ALTO"</formula>
    </cfRule>
  </conditionalFormatting>
  <conditionalFormatting sqref="Q15">
    <cfRule type="cellIs" dxfId="427" priority="29" operator="equal">
      <formula>"Aceptable"</formula>
    </cfRule>
    <cfRule type="cellIs" dxfId="426" priority="30" operator="equal">
      <formula>"Mejorable"</formula>
    </cfRule>
    <cfRule type="cellIs" dxfId="425" priority="31" operator="equal">
      <formula>"No Aceptable o Aceptable con Control Específico"</formula>
    </cfRule>
    <cfRule type="cellIs" dxfId="424" priority="32" operator="equal">
      <formula>"No aceptable"</formula>
    </cfRule>
  </conditionalFormatting>
  <conditionalFormatting sqref="M18">
    <cfRule type="cellIs" dxfId="423" priority="17" operator="equal">
      <formula>"MUY ALTO"</formula>
    </cfRule>
    <cfRule type="cellIs" dxfId="422" priority="18" operator="equal">
      <formula>"BAJO"</formula>
    </cfRule>
    <cfRule type="cellIs" dxfId="421" priority="19" operator="equal">
      <formula>"MEDIO"</formula>
    </cfRule>
    <cfRule type="cellIs" dxfId="420" priority="20" operator="equal">
      <formula>"ALTO"</formula>
    </cfRule>
  </conditionalFormatting>
  <conditionalFormatting sqref="Q18">
    <cfRule type="cellIs" dxfId="419" priority="21" operator="equal">
      <formula>"Aceptable"</formula>
    </cfRule>
    <cfRule type="cellIs" dxfId="418" priority="22" operator="equal">
      <formula>"Mejorable"</formula>
    </cfRule>
    <cfRule type="cellIs" dxfId="417" priority="23" operator="equal">
      <formula>"No Aceptable o Aceptable con Control Específico"</formula>
    </cfRule>
    <cfRule type="cellIs" dxfId="416" priority="24" operator="equal">
      <formula>"No aceptable"</formula>
    </cfRule>
  </conditionalFormatting>
  <conditionalFormatting sqref="M12">
    <cfRule type="cellIs" dxfId="415" priority="9" operator="equal">
      <formula>"MUY ALTO"</formula>
    </cfRule>
    <cfRule type="cellIs" dxfId="414" priority="10" operator="equal">
      <formula>"BAJO"</formula>
    </cfRule>
    <cfRule type="cellIs" dxfId="413" priority="11" operator="equal">
      <formula>"MEDIO"</formula>
    </cfRule>
    <cfRule type="cellIs" dxfId="412" priority="12" operator="equal">
      <formula>"ALTO"</formula>
    </cfRule>
  </conditionalFormatting>
  <conditionalFormatting sqref="Q12">
    <cfRule type="cellIs" dxfId="411" priority="13" operator="equal">
      <formula>"Aceptable"</formula>
    </cfRule>
    <cfRule type="cellIs" dxfId="410" priority="14" operator="equal">
      <formula>"Mejorable"</formula>
    </cfRule>
    <cfRule type="cellIs" dxfId="409" priority="15" operator="equal">
      <formula>"No Aceptable o Aceptable con Control Específico"</formula>
    </cfRule>
    <cfRule type="cellIs" dxfId="408" priority="16"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8"/>
  <sheetViews>
    <sheetView topLeftCell="V17" zoomScale="85" zoomScaleNormal="85" workbookViewId="0">
      <selection activeCell="AC18" sqref="AC18"/>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84</v>
      </c>
      <c r="E8" s="230"/>
      <c r="F8" s="230"/>
      <c r="G8" s="230"/>
      <c r="H8" s="230"/>
      <c r="I8" s="230"/>
      <c r="J8" s="229" t="s">
        <v>3</v>
      </c>
      <c r="K8" s="229"/>
      <c r="L8" s="229"/>
      <c r="M8" s="229"/>
      <c r="N8" s="231">
        <v>42795</v>
      </c>
      <c r="O8" s="176"/>
      <c r="P8" s="176"/>
      <c r="Q8" s="176"/>
      <c r="R8" s="176"/>
      <c r="S8" s="176"/>
      <c r="T8" s="176"/>
      <c r="U8" s="176"/>
      <c r="V8" s="176"/>
      <c r="W8" s="176"/>
      <c r="X8" s="176"/>
      <c r="Y8" s="176"/>
      <c r="Z8" s="176"/>
      <c r="AA8" s="108"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09"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1" t="s">
        <v>11</v>
      </c>
      <c r="D11" s="111" t="s">
        <v>12</v>
      </c>
      <c r="E11" s="111"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97.5" customHeight="1" x14ac:dyDescent="0.2">
      <c r="A12" s="204" t="s">
        <v>33</v>
      </c>
      <c r="B12" s="61" t="s">
        <v>54</v>
      </c>
      <c r="C12" s="62" t="s">
        <v>114</v>
      </c>
      <c r="D12" s="64" t="s">
        <v>142</v>
      </c>
      <c r="E12" s="64" t="s">
        <v>199</v>
      </c>
      <c r="F12" s="64" t="s">
        <v>34</v>
      </c>
      <c r="G12" s="63" t="s">
        <v>35</v>
      </c>
      <c r="H12" s="63" t="s">
        <v>35</v>
      </c>
      <c r="I12" s="63" t="s">
        <v>35</v>
      </c>
      <c r="J12" s="73">
        <v>2</v>
      </c>
      <c r="K12" s="73">
        <v>2</v>
      </c>
      <c r="L12" s="29">
        <f t="shared" ref="L12:L16" si="0">IF(J12="",K12,J12*K12)</f>
        <v>4</v>
      </c>
      <c r="M12" s="31" t="str">
        <f t="shared" ref="M12:M16" si="1">IF(L12&gt;23,"MUY ALTO",IF(L12&gt;9,"ALTO",IF(L12&gt;5,"MEDIO","BAJO")))</f>
        <v>BAJO</v>
      </c>
      <c r="N12" s="24">
        <v>25</v>
      </c>
      <c r="O12" s="30">
        <f t="shared" ref="O12:O16" si="2">L12*N12</f>
        <v>100</v>
      </c>
      <c r="P12" s="67" t="str">
        <f t="shared" ref="P12:P16" si="3">IF(O12&gt;501,"I",IF(O12&gt;149,"II",IF(O12&gt;39,"III","IV")))</f>
        <v>III</v>
      </c>
      <c r="Q12" s="24" t="str">
        <f t="shared" ref="Q12:Q16" si="4">IF(P12="I","No aceptable",IF(P12="II","No Aceptable o Aceptable con Control Específico",IF(P12="III","Mejorable","Aceptable")))</f>
        <v>Mejorable</v>
      </c>
      <c r="R12" s="68" t="s">
        <v>36</v>
      </c>
      <c r="S12" s="68">
        <v>8</v>
      </c>
      <c r="T12" s="68">
        <v>7</v>
      </c>
      <c r="U12" s="68"/>
      <c r="V12" s="69">
        <f t="shared" ref="V12:V16" si="5">SUM(S12:U12)</f>
        <v>15</v>
      </c>
      <c r="W12" s="75">
        <v>5</v>
      </c>
      <c r="X12" s="77" t="s">
        <v>37</v>
      </c>
      <c r="Y12" s="71" t="s">
        <v>38</v>
      </c>
      <c r="Z12" s="68" t="s">
        <v>35</v>
      </c>
      <c r="AA12" s="68" t="s">
        <v>35</v>
      </c>
      <c r="AB12" s="68" t="s">
        <v>35</v>
      </c>
      <c r="AC12" s="64" t="s">
        <v>200</v>
      </c>
      <c r="AD12" s="106" t="s">
        <v>35</v>
      </c>
    </row>
    <row r="13" spans="1:30" s="23" customFormat="1" ht="146.25" customHeight="1" x14ac:dyDescent="0.2">
      <c r="A13" s="236"/>
      <c r="B13" s="93" t="s">
        <v>54</v>
      </c>
      <c r="C13" s="120" t="s">
        <v>39</v>
      </c>
      <c r="D13" s="121" t="s">
        <v>141</v>
      </c>
      <c r="E13" s="121" t="s">
        <v>176</v>
      </c>
      <c r="F13" s="94" t="s">
        <v>97</v>
      </c>
      <c r="G13" s="95" t="s">
        <v>35</v>
      </c>
      <c r="H13" s="95" t="s">
        <v>177</v>
      </c>
      <c r="I13" s="95" t="s">
        <v>40</v>
      </c>
      <c r="J13" s="96">
        <v>2</v>
      </c>
      <c r="K13" s="96">
        <v>3</v>
      </c>
      <c r="L13" s="41">
        <f t="shared" si="0"/>
        <v>6</v>
      </c>
      <c r="M13" s="42" t="str">
        <f t="shared" si="1"/>
        <v>MEDIO</v>
      </c>
      <c r="N13" s="44">
        <v>25</v>
      </c>
      <c r="O13" s="43">
        <f t="shared" si="2"/>
        <v>150</v>
      </c>
      <c r="P13" s="97" t="str">
        <f t="shared" si="3"/>
        <v>II</v>
      </c>
      <c r="Q13" s="44" t="str">
        <f t="shared" si="4"/>
        <v>No Aceptable o Aceptable con Control Específico</v>
      </c>
      <c r="R13" s="98" t="s">
        <v>36</v>
      </c>
      <c r="S13" s="68">
        <v>8</v>
      </c>
      <c r="T13" s="98">
        <v>7</v>
      </c>
      <c r="U13" s="98"/>
      <c r="V13" s="99">
        <f t="shared" si="5"/>
        <v>15</v>
      </c>
      <c r="W13" s="100">
        <v>6</v>
      </c>
      <c r="X13" s="101" t="s">
        <v>98</v>
      </c>
      <c r="Y13" s="101" t="s">
        <v>38</v>
      </c>
      <c r="Z13" s="98" t="s">
        <v>35</v>
      </c>
      <c r="AA13" s="98" t="s">
        <v>35</v>
      </c>
      <c r="AB13" s="98" t="s">
        <v>35</v>
      </c>
      <c r="AC13" s="94" t="s">
        <v>178</v>
      </c>
      <c r="AD13" s="106" t="s">
        <v>35</v>
      </c>
    </row>
    <row r="14" spans="1:30" s="25" customFormat="1" ht="128.25" customHeight="1" x14ac:dyDescent="0.25">
      <c r="A14" s="236"/>
      <c r="B14" s="61" t="s">
        <v>54</v>
      </c>
      <c r="C14" s="78" t="s">
        <v>39</v>
      </c>
      <c r="D14" s="79" t="s">
        <v>183</v>
      </c>
      <c r="E14" s="79" t="s">
        <v>41</v>
      </c>
      <c r="F14" s="72" t="s">
        <v>99</v>
      </c>
      <c r="G14" s="65" t="s">
        <v>35</v>
      </c>
      <c r="H14" s="65" t="s">
        <v>35</v>
      </c>
      <c r="I14" s="65" t="s">
        <v>100</v>
      </c>
      <c r="J14" s="73">
        <v>2</v>
      </c>
      <c r="K14" s="73">
        <v>3</v>
      </c>
      <c r="L14" s="29">
        <f t="shared" si="0"/>
        <v>6</v>
      </c>
      <c r="M14" s="31" t="str">
        <f t="shared" si="1"/>
        <v>MEDIO</v>
      </c>
      <c r="N14" s="24">
        <v>25</v>
      </c>
      <c r="O14" s="30">
        <f t="shared" si="2"/>
        <v>150</v>
      </c>
      <c r="P14" s="67" t="str">
        <f t="shared" si="3"/>
        <v>II</v>
      </c>
      <c r="Q14" s="24" t="str">
        <f t="shared" si="4"/>
        <v>No Aceptable o Aceptable con Control Específico</v>
      </c>
      <c r="R14" s="68" t="s">
        <v>36</v>
      </c>
      <c r="S14" s="68">
        <v>8</v>
      </c>
      <c r="T14" s="68">
        <v>7</v>
      </c>
      <c r="U14" s="68"/>
      <c r="V14" s="69">
        <f t="shared" si="5"/>
        <v>15</v>
      </c>
      <c r="W14" s="75">
        <v>4</v>
      </c>
      <c r="X14" s="77" t="s">
        <v>101</v>
      </c>
      <c r="Y14" s="71" t="s">
        <v>38</v>
      </c>
      <c r="Z14" s="68" t="s">
        <v>35</v>
      </c>
      <c r="AA14" s="68" t="s">
        <v>35</v>
      </c>
      <c r="AB14" s="68" t="s">
        <v>42</v>
      </c>
      <c r="AC14" s="72" t="s">
        <v>179</v>
      </c>
      <c r="AD14" s="139" t="s">
        <v>35</v>
      </c>
    </row>
    <row r="15" spans="1:30" s="25" customFormat="1" ht="141.75" customHeight="1" x14ac:dyDescent="0.25">
      <c r="A15" s="236"/>
      <c r="B15" s="61" t="s">
        <v>54</v>
      </c>
      <c r="C15" s="62" t="s">
        <v>114</v>
      </c>
      <c r="D15" s="82" t="s">
        <v>115</v>
      </c>
      <c r="E15" s="64" t="s">
        <v>180</v>
      </c>
      <c r="F15" s="64" t="s">
        <v>181</v>
      </c>
      <c r="G15" s="63" t="s">
        <v>47</v>
      </c>
      <c r="H15" s="63" t="s">
        <v>35</v>
      </c>
      <c r="I15" s="63" t="s">
        <v>35</v>
      </c>
      <c r="J15" s="73">
        <v>1</v>
      </c>
      <c r="K15" s="73">
        <v>3</v>
      </c>
      <c r="L15" s="29">
        <f t="shared" si="0"/>
        <v>3</v>
      </c>
      <c r="M15" s="31" t="str">
        <f t="shared" si="1"/>
        <v>BAJO</v>
      </c>
      <c r="N15" s="24">
        <v>25</v>
      </c>
      <c r="O15" s="30">
        <f t="shared" si="2"/>
        <v>75</v>
      </c>
      <c r="P15" s="67" t="str">
        <f t="shared" si="3"/>
        <v>III</v>
      </c>
      <c r="Q15" s="24" t="str">
        <f t="shared" si="4"/>
        <v>Mejorable</v>
      </c>
      <c r="R15" s="68" t="s">
        <v>60</v>
      </c>
      <c r="S15" s="68">
        <v>8</v>
      </c>
      <c r="T15" s="68">
        <v>7</v>
      </c>
      <c r="U15" s="68"/>
      <c r="V15" s="69">
        <f t="shared" si="5"/>
        <v>15</v>
      </c>
      <c r="W15" s="75">
        <v>3</v>
      </c>
      <c r="X15" s="77" t="s">
        <v>48</v>
      </c>
      <c r="Y15" s="71" t="s">
        <v>38</v>
      </c>
      <c r="Z15" s="68" t="s">
        <v>35</v>
      </c>
      <c r="AA15" s="68" t="s">
        <v>35</v>
      </c>
      <c r="AB15" s="68" t="s">
        <v>35</v>
      </c>
      <c r="AC15" s="64" t="s">
        <v>182</v>
      </c>
      <c r="AD15" s="140" t="s">
        <v>35</v>
      </c>
    </row>
    <row r="16" spans="1:30" s="25" customFormat="1" ht="116.25" customHeight="1" x14ac:dyDescent="0.25">
      <c r="A16" s="236"/>
      <c r="B16" s="61" t="s">
        <v>54</v>
      </c>
      <c r="C16" s="62" t="s">
        <v>114</v>
      </c>
      <c r="D16" s="72" t="s">
        <v>118</v>
      </c>
      <c r="E16" s="72" t="s">
        <v>185</v>
      </c>
      <c r="F16" s="72" t="s">
        <v>49</v>
      </c>
      <c r="G16" s="65" t="s">
        <v>35</v>
      </c>
      <c r="H16" s="65" t="s">
        <v>35</v>
      </c>
      <c r="I16" s="72" t="s">
        <v>102</v>
      </c>
      <c r="J16" s="73">
        <v>2</v>
      </c>
      <c r="K16" s="73">
        <v>1</v>
      </c>
      <c r="L16" s="29">
        <f t="shared" si="0"/>
        <v>2</v>
      </c>
      <c r="M16" s="31" t="str">
        <f t="shared" si="1"/>
        <v>BAJO</v>
      </c>
      <c r="N16" s="24">
        <v>10</v>
      </c>
      <c r="O16" s="30">
        <f t="shared" si="2"/>
        <v>20</v>
      </c>
      <c r="P16" s="67" t="str">
        <f t="shared" si="3"/>
        <v>IV</v>
      </c>
      <c r="Q16" s="24" t="str">
        <f t="shared" si="4"/>
        <v>Aceptable</v>
      </c>
      <c r="R16" s="68" t="s">
        <v>36</v>
      </c>
      <c r="S16" s="68">
        <v>8</v>
      </c>
      <c r="T16" s="68">
        <v>7</v>
      </c>
      <c r="U16" s="68"/>
      <c r="V16" s="69">
        <f t="shared" si="5"/>
        <v>15</v>
      </c>
      <c r="W16" s="75">
        <v>1</v>
      </c>
      <c r="X16" s="71" t="s">
        <v>50</v>
      </c>
      <c r="Y16" s="71" t="s">
        <v>38</v>
      </c>
      <c r="Z16" s="68" t="s">
        <v>35</v>
      </c>
      <c r="AA16" s="68" t="s">
        <v>35</v>
      </c>
      <c r="AB16" s="68" t="s">
        <v>35</v>
      </c>
      <c r="AC16" s="72" t="s">
        <v>171</v>
      </c>
      <c r="AD16" s="106" t="s">
        <v>35</v>
      </c>
    </row>
    <row r="17" spans="1:30" s="25" customFormat="1" ht="117" customHeight="1" x14ac:dyDescent="0.25">
      <c r="A17" s="236"/>
      <c r="B17" s="61" t="s">
        <v>54</v>
      </c>
      <c r="C17" s="62" t="s">
        <v>114</v>
      </c>
      <c r="D17" s="79" t="s">
        <v>187</v>
      </c>
      <c r="E17" s="64" t="s">
        <v>186</v>
      </c>
      <c r="F17" s="72" t="s">
        <v>43</v>
      </c>
      <c r="G17" s="65" t="s">
        <v>35</v>
      </c>
      <c r="H17" s="65" t="s">
        <v>80</v>
      </c>
      <c r="I17" s="65" t="s">
        <v>35</v>
      </c>
      <c r="J17" s="73">
        <v>2</v>
      </c>
      <c r="K17" s="73">
        <v>3</v>
      </c>
      <c r="L17" s="29">
        <f>IF(J17="",K17,J17*K17)</f>
        <v>6</v>
      </c>
      <c r="M17" s="31" t="str">
        <f>IF(L17&gt;23,"MUY ALTO",IF(L17&gt;9,"ALTO",IF(L17&gt;5,"MEDIO","BAJO")))</f>
        <v>MEDIO</v>
      </c>
      <c r="N17" s="74">
        <v>25</v>
      </c>
      <c r="O17" s="30">
        <f>L17*N17</f>
        <v>150</v>
      </c>
      <c r="P17" s="67" t="str">
        <f>IF(O17&gt;501,"I",IF(O17&gt;149,"II",IF(O17&gt;39,"III","IV")))</f>
        <v>II</v>
      </c>
      <c r="Q17" s="24" t="str">
        <f>IF(P17="I","No aceptable",IF(P17="II","No Aceptable o Aceptable con Control Específico",IF(P17="III","Mejorable","Aceptable")))</f>
        <v>No Aceptable o Aceptable con Control Específico</v>
      </c>
      <c r="R17" s="68" t="s">
        <v>36</v>
      </c>
      <c r="S17" s="68">
        <v>8</v>
      </c>
      <c r="T17" s="68">
        <v>7</v>
      </c>
      <c r="U17" s="68"/>
      <c r="V17" s="69">
        <f>SUM(S17:U17)</f>
        <v>15</v>
      </c>
      <c r="W17" s="70">
        <v>8</v>
      </c>
      <c r="X17" s="77" t="s">
        <v>92</v>
      </c>
      <c r="Y17" s="71" t="s">
        <v>38</v>
      </c>
      <c r="Z17" s="68" t="s">
        <v>35</v>
      </c>
      <c r="AA17" s="68" t="s">
        <v>35</v>
      </c>
      <c r="AB17" s="68" t="s">
        <v>35</v>
      </c>
      <c r="AC17" s="72" t="s">
        <v>188</v>
      </c>
      <c r="AD17" s="104" t="s">
        <v>35</v>
      </c>
    </row>
    <row r="18" spans="1:30" s="25" customFormat="1" ht="234" customHeight="1" thickBot="1" x14ac:dyDescent="0.3">
      <c r="A18" s="237"/>
      <c r="B18" s="122" t="s">
        <v>54</v>
      </c>
      <c r="C18" s="123" t="s">
        <v>51</v>
      </c>
      <c r="D18" s="124" t="s">
        <v>157</v>
      </c>
      <c r="E18" s="125" t="s">
        <v>158</v>
      </c>
      <c r="F18" s="125" t="s">
        <v>104</v>
      </c>
      <c r="G18" s="126" t="s">
        <v>35</v>
      </c>
      <c r="H18" s="127" t="s">
        <v>44</v>
      </c>
      <c r="I18" s="127" t="s">
        <v>103</v>
      </c>
      <c r="J18" s="128">
        <v>2</v>
      </c>
      <c r="K18" s="128">
        <v>3</v>
      </c>
      <c r="L18" s="129">
        <f t="shared" ref="L18" si="6">IF(J18="",K18,J18*K18)</f>
        <v>6</v>
      </c>
      <c r="M18" s="130" t="str">
        <f t="shared" ref="M18" si="7">IF(L18&gt;23,"MUY ALTO",IF(L18&gt;9,"ALTO",IF(L18&gt;5,"MEDIO","BAJO")))</f>
        <v>MEDIO</v>
      </c>
      <c r="N18" s="131">
        <v>10</v>
      </c>
      <c r="O18" s="132">
        <f t="shared" ref="O18" si="8">L18*N18</f>
        <v>60</v>
      </c>
      <c r="P18" s="133" t="str">
        <f t="shared" ref="P18" si="9">IF(O18&gt;501,"I",IF(O18&gt;149,"II",IF(O18&gt;39,"III","IV")))</f>
        <v>III</v>
      </c>
      <c r="Q18" s="131" t="str">
        <f t="shared" ref="Q18" si="10">IF(P18="I","No aceptable",IF(P18="II","No Aceptable o Aceptable con Control Específico",IF(P18="III","Mejorable","Aceptable")))</f>
        <v>Mejorable</v>
      </c>
      <c r="R18" s="134" t="s">
        <v>36</v>
      </c>
      <c r="S18" s="134">
        <v>8</v>
      </c>
      <c r="T18" s="134">
        <v>7</v>
      </c>
      <c r="U18" s="134"/>
      <c r="V18" s="135">
        <f t="shared" ref="V18" si="11">SUM(S18:U18)</f>
        <v>15</v>
      </c>
      <c r="W18" s="136">
        <v>6</v>
      </c>
      <c r="X18" s="137" t="s">
        <v>45</v>
      </c>
      <c r="Y18" s="138" t="s">
        <v>38</v>
      </c>
      <c r="Z18" s="134" t="s">
        <v>35</v>
      </c>
      <c r="AA18" s="134" t="s">
        <v>35</v>
      </c>
      <c r="AB18" s="134" t="s">
        <v>35</v>
      </c>
      <c r="AC18" s="125" t="s">
        <v>159</v>
      </c>
      <c r="AD18" s="141" t="s">
        <v>35</v>
      </c>
    </row>
  </sheetData>
  <sheetProtection selectLockedCells="1" selectUnlockedCells="1"/>
  <mergeCells count="27">
    <mergeCell ref="R10:Y10"/>
    <mergeCell ref="Z10:AD10"/>
    <mergeCell ref="A8:C8"/>
    <mergeCell ref="D8:I8"/>
    <mergeCell ref="J8:M8"/>
    <mergeCell ref="N8:Z8"/>
    <mergeCell ref="B10:B11"/>
    <mergeCell ref="C10:E10"/>
    <mergeCell ref="F10:F11"/>
    <mergeCell ref="G10:I10"/>
    <mergeCell ref="J10:P10"/>
    <mergeCell ref="A12: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s>
  <conditionalFormatting sqref="M19:M86 M16:M17">
    <cfRule type="cellIs" dxfId="407" priority="41" operator="equal">
      <formula>"MUY ALTO"</formula>
    </cfRule>
    <cfRule type="cellIs" dxfId="406" priority="42" operator="equal">
      <formula>"BAJO"</formula>
    </cfRule>
    <cfRule type="cellIs" dxfId="405" priority="43" operator="equal">
      <formula>"MEDIO"</formula>
    </cfRule>
    <cfRule type="cellIs" dxfId="404" priority="44" operator="equal">
      <formula>"ALTO"</formula>
    </cfRule>
  </conditionalFormatting>
  <conditionalFormatting sqref="Q19:Q86 Q16:Q17">
    <cfRule type="cellIs" dxfId="403" priority="45" operator="equal">
      <formula>"Aceptable"</formula>
    </cfRule>
    <cfRule type="cellIs" dxfId="402" priority="46" operator="equal">
      <formula>"Mejorable"</formula>
    </cfRule>
    <cfRule type="cellIs" dxfId="401" priority="47" operator="equal">
      <formula>"No Aceptable o Aceptable con Control Específico"</formula>
    </cfRule>
    <cfRule type="cellIs" dxfId="400" priority="48" operator="equal">
      <formula>"No aceptable"</formula>
    </cfRule>
  </conditionalFormatting>
  <conditionalFormatting sqref="Q13">
    <cfRule type="cellIs" dxfId="399" priority="37" operator="equal">
      <formula>"Aceptable"</formula>
    </cfRule>
    <cfRule type="cellIs" dxfId="398" priority="38" operator="equal">
      <formula>"Mejorable"</formula>
    </cfRule>
    <cfRule type="cellIs" dxfId="397" priority="39" operator="equal">
      <formula>"No Aceptable o Aceptable con Control Específico"</formula>
    </cfRule>
    <cfRule type="cellIs" dxfId="396" priority="40" operator="equal">
      <formula>"No aceptable"</formula>
    </cfRule>
  </conditionalFormatting>
  <conditionalFormatting sqref="M13">
    <cfRule type="cellIs" dxfId="395" priority="33" operator="equal">
      <formula>"MUY ALTO"</formula>
    </cfRule>
    <cfRule type="cellIs" dxfId="394" priority="34" operator="equal">
      <formula>"BAJO"</formula>
    </cfRule>
    <cfRule type="cellIs" dxfId="393" priority="35" operator="equal">
      <formula>"MEDIO"</formula>
    </cfRule>
    <cfRule type="cellIs" dxfId="392" priority="36" operator="equal">
      <formula>"ALTO"</formula>
    </cfRule>
  </conditionalFormatting>
  <conditionalFormatting sqref="M14">
    <cfRule type="cellIs" dxfId="391" priority="25" operator="equal">
      <formula>"MUY ALTO"</formula>
    </cfRule>
    <cfRule type="cellIs" dxfId="390" priority="26" operator="equal">
      <formula>"BAJO"</formula>
    </cfRule>
    <cfRule type="cellIs" dxfId="389" priority="27" operator="equal">
      <formula>"MEDIO"</formula>
    </cfRule>
    <cfRule type="cellIs" dxfId="388" priority="28" operator="equal">
      <formula>"ALTO"</formula>
    </cfRule>
  </conditionalFormatting>
  <conditionalFormatting sqref="Q14">
    <cfRule type="cellIs" dxfId="387" priority="29" operator="equal">
      <formula>"Aceptable"</formula>
    </cfRule>
    <cfRule type="cellIs" dxfId="386" priority="30" operator="equal">
      <formula>"Mejorable"</formula>
    </cfRule>
    <cfRule type="cellIs" dxfId="385" priority="31" operator="equal">
      <formula>"No Aceptable o Aceptable con Control Específico"</formula>
    </cfRule>
    <cfRule type="cellIs" dxfId="384" priority="32" operator="equal">
      <formula>"No aceptable"</formula>
    </cfRule>
  </conditionalFormatting>
  <conditionalFormatting sqref="M15">
    <cfRule type="cellIs" dxfId="383" priority="17" operator="equal">
      <formula>"MUY ALTO"</formula>
    </cfRule>
    <cfRule type="cellIs" dxfId="382" priority="18" operator="equal">
      <formula>"BAJO"</formula>
    </cfRule>
    <cfRule type="cellIs" dxfId="381" priority="19" operator="equal">
      <formula>"MEDIO"</formula>
    </cfRule>
    <cfRule type="cellIs" dxfId="380" priority="20" operator="equal">
      <formula>"ALTO"</formula>
    </cfRule>
  </conditionalFormatting>
  <conditionalFormatting sqref="Q15">
    <cfRule type="cellIs" dxfId="379" priority="21" operator="equal">
      <formula>"Aceptable"</formula>
    </cfRule>
    <cfRule type="cellIs" dxfId="378" priority="22" operator="equal">
      <formula>"Mejorable"</formula>
    </cfRule>
    <cfRule type="cellIs" dxfId="377" priority="23" operator="equal">
      <formula>"No Aceptable o Aceptable con Control Específico"</formula>
    </cfRule>
    <cfRule type="cellIs" dxfId="376" priority="24" operator="equal">
      <formula>"No aceptable"</formula>
    </cfRule>
  </conditionalFormatting>
  <conditionalFormatting sqref="M18">
    <cfRule type="cellIs" dxfId="375" priority="9" operator="equal">
      <formula>"MUY ALTO"</formula>
    </cfRule>
    <cfRule type="cellIs" dxfId="374" priority="10" operator="equal">
      <formula>"BAJO"</formula>
    </cfRule>
    <cfRule type="cellIs" dxfId="373" priority="11" operator="equal">
      <formula>"MEDIO"</formula>
    </cfRule>
    <cfRule type="cellIs" dxfId="372" priority="12" operator="equal">
      <formula>"ALTO"</formula>
    </cfRule>
  </conditionalFormatting>
  <conditionalFormatting sqref="Q18">
    <cfRule type="cellIs" dxfId="371" priority="13" operator="equal">
      <formula>"Aceptable"</formula>
    </cfRule>
    <cfRule type="cellIs" dxfId="370" priority="14" operator="equal">
      <formula>"Mejorable"</formula>
    </cfRule>
    <cfRule type="cellIs" dxfId="369" priority="15" operator="equal">
      <formula>"No Aceptable o Aceptable con Control Específico"</formula>
    </cfRule>
    <cfRule type="cellIs" dxfId="368" priority="16" operator="equal">
      <formula>"No aceptable"</formula>
    </cfRule>
  </conditionalFormatting>
  <conditionalFormatting sqref="M12">
    <cfRule type="cellIs" dxfId="367" priority="1" operator="equal">
      <formula>"MUY ALTO"</formula>
    </cfRule>
    <cfRule type="cellIs" dxfId="366" priority="2" operator="equal">
      <formula>"BAJO"</formula>
    </cfRule>
    <cfRule type="cellIs" dxfId="365" priority="3" operator="equal">
      <formula>"MEDIO"</formula>
    </cfRule>
    <cfRule type="cellIs" dxfId="364" priority="4" operator="equal">
      <formula>"ALTO"</formula>
    </cfRule>
  </conditionalFormatting>
  <conditionalFormatting sqref="Q12">
    <cfRule type="cellIs" dxfId="363" priority="5" operator="equal">
      <formula>"Aceptable"</formula>
    </cfRule>
    <cfRule type="cellIs" dxfId="362" priority="6" operator="equal">
      <formula>"Mejorable"</formula>
    </cfRule>
    <cfRule type="cellIs" dxfId="361" priority="7" operator="equal">
      <formula>"No Aceptable o Aceptable con Control Específico"</formula>
    </cfRule>
    <cfRule type="cellIs" dxfId="360"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8"/>
  <sheetViews>
    <sheetView topLeftCell="V14" zoomScale="85" zoomScaleNormal="85" workbookViewId="0">
      <selection activeCell="E13" sqref="E13"/>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85</v>
      </c>
      <c r="E8" s="230"/>
      <c r="F8" s="230"/>
      <c r="G8" s="230"/>
      <c r="H8" s="230"/>
      <c r="I8" s="230"/>
      <c r="J8" s="229" t="s">
        <v>3</v>
      </c>
      <c r="K8" s="229"/>
      <c r="L8" s="229"/>
      <c r="M8" s="229"/>
      <c r="N8" s="231">
        <v>42795</v>
      </c>
      <c r="O8" s="176"/>
      <c r="P8" s="176"/>
      <c r="Q8" s="176"/>
      <c r="R8" s="176"/>
      <c r="S8" s="176"/>
      <c r="T8" s="176"/>
      <c r="U8" s="176"/>
      <c r="V8" s="176"/>
      <c r="W8" s="176"/>
      <c r="X8" s="176"/>
      <c r="Y8" s="176"/>
      <c r="Z8" s="176"/>
      <c r="AA8" s="114"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13"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5" t="s">
        <v>11</v>
      </c>
      <c r="D11" s="115" t="s">
        <v>12</v>
      </c>
      <c r="E11" s="115"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110.25" customHeight="1" x14ac:dyDescent="0.2">
      <c r="A12" s="204" t="s">
        <v>33</v>
      </c>
      <c r="B12" s="61" t="s">
        <v>54</v>
      </c>
      <c r="C12" s="62" t="s">
        <v>114</v>
      </c>
      <c r="D12" s="64" t="s">
        <v>142</v>
      </c>
      <c r="E12" s="64" t="s">
        <v>201</v>
      </c>
      <c r="F12" s="64" t="s">
        <v>34</v>
      </c>
      <c r="G12" s="63" t="s">
        <v>35</v>
      </c>
      <c r="H12" s="63" t="s">
        <v>35</v>
      </c>
      <c r="I12" s="63" t="s">
        <v>35</v>
      </c>
      <c r="J12" s="73">
        <v>2</v>
      </c>
      <c r="K12" s="73">
        <v>2</v>
      </c>
      <c r="L12" s="29">
        <f t="shared" ref="L12:L16" si="0">IF(J12="",K12,J12*K12)</f>
        <v>4</v>
      </c>
      <c r="M12" s="31" t="str">
        <f t="shared" ref="M12:M16" si="1">IF(L12&gt;23,"MUY ALTO",IF(L12&gt;9,"ALTO",IF(L12&gt;5,"MEDIO","BAJO")))</f>
        <v>BAJO</v>
      </c>
      <c r="N12" s="24">
        <v>25</v>
      </c>
      <c r="O12" s="30">
        <f t="shared" ref="O12:O16" si="2">L12*N12</f>
        <v>100</v>
      </c>
      <c r="P12" s="67" t="str">
        <f t="shared" ref="P12:P16" si="3">IF(O12&gt;501,"I",IF(O12&gt;149,"II",IF(O12&gt;39,"III","IV")))</f>
        <v>III</v>
      </c>
      <c r="Q12" s="24" t="str">
        <f t="shared" ref="Q12:Q16" si="4">IF(P12="I","No aceptable",IF(P12="II","No Aceptable o Aceptable con Control Específico",IF(P12="III","Mejorable","Aceptable")))</f>
        <v>Mejorable</v>
      </c>
      <c r="R12" s="68" t="s">
        <v>36</v>
      </c>
      <c r="S12" s="68">
        <v>5</v>
      </c>
      <c r="T12" s="68">
        <v>7</v>
      </c>
      <c r="U12" s="68"/>
      <c r="V12" s="69">
        <f t="shared" ref="V12:V16" si="5">SUM(S12:U12)</f>
        <v>12</v>
      </c>
      <c r="W12" s="75">
        <v>5</v>
      </c>
      <c r="X12" s="77" t="s">
        <v>37</v>
      </c>
      <c r="Y12" s="71" t="s">
        <v>38</v>
      </c>
      <c r="Z12" s="68" t="s">
        <v>35</v>
      </c>
      <c r="AA12" s="68" t="s">
        <v>35</v>
      </c>
      <c r="AB12" s="68" t="s">
        <v>35</v>
      </c>
      <c r="AC12" s="64" t="s">
        <v>202</v>
      </c>
      <c r="AD12" s="106" t="s">
        <v>35</v>
      </c>
    </row>
    <row r="13" spans="1:30" s="23" customFormat="1" ht="146.25" customHeight="1" x14ac:dyDescent="0.2">
      <c r="A13" s="236"/>
      <c r="B13" s="93" t="s">
        <v>54</v>
      </c>
      <c r="C13" s="120" t="s">
        <v>39</v>
      </c>
      <c r="D13" s="121" t="s">
        <v>141</v>
      </c>
      <c r="E13" s="121" t="s">
        <v>176</v>
      </c>
      <c r="F13" s="94" t="s">
        <v>97</v>
      </c>
      <c r="G13" s="95" t="s">
        <v>35</v>
      </c>
      <c r="H13" s="95" t="s">
        <v>177</v>
      </c>
      <c r="I13" s="95" t="s">
        <v>40</v>
      </c>
      <c r="J13" s="96">
        <v>2</v>
      </c>
      <c r="K13" s="96">
        <v>3</v>
      </c>
      <c r="L13" s="41">
        <f t="shared" si="0"/>
        <v>6</v>
      </c>
      <c r="M13" s="42" t="str">
        <f t="shared" si="1"/>
        <v>MEDIO</v>
      </c>
      <c r="N13" s="44">
        <v>25</v>
      </c>
      <c r="O13" s="43">
        <f t="shared" si="2"/>
        <v>150</v>
      </c>
      <c r="P13" s="97" t="str">
        <f t="shared" si="3"/>
        <v>II</v>
      </c>
      <c r="Q13" s="44" t="str">
        <f t="shared" si="4"/>
        <v>No Aceptable o Aceptable con Control Específico</v>
      </c>
      <c r="R13" s="98" t="s">
        <v>36</v>
      </c>
      <c r="S13" s="68">
        <v>5</v>
      </c>
      <c r="T13" s="98">
        <v>7</v>
      </c>
      <c r="U13" s="98"/>
      <c r="V13" s="99">
        <f t="shared" si="5"/>
        <v>12</v>
      </c>
      <c r="W13" s="100">
        <v>6</v>
      </c>
      <c r="X13" s="101" t="s">
        <v>98</v>
      </c>
      <c r="Y13" s="101" t="s">
        <v>38</v>
      </c>
      <c r="Z13" s="98" t="s">
        <v>35</v>
      </c>
      <c r="AA13" s="98" t="s">
        <v>35</v>
      </c>
      <c r="AB13" s="98" t="s">
        <v>35</v>
      </c>
      <c r="AC13" s="94" t="s">
        <v>178</v>
      </c>
      <c r="AD13" s="106" t="s">
        <v>35</v>
      </c>
    </row>
    <row r="14" spans="1:30" s="25" customFormat="1" ht="128.25" customHeight="1" x14ac:dyDescent="0.25">
      <c r="A14" s="236"/>
      <c r="B14" s="61" t="s">
        <v>54</v>
      </c>
      <c r="C14" s="78" t="s">
        <v>39</v>
      </c>
      <c r="D14" s="79" t="s">
        <v>183</v>
      </c>
      <c r="E14" s="79" t="s">
        <v>41</v>
      </c>
      <c r="F14" s="72" t="s">
        <v>99</v>
      </c>
      <c r="G14" s="65" t="s">
        <v>35</v>
      </c>
      <c r="H14" s="65" t="s">
        <v>35</v>
      </c>
      <c r="I14" s="65" t="s">
        <v>100</v>
      </c>
      <c r="J14" s="73">
        <v>2</v>
      </c>
      <c r="K14" s="73">
        <v>3</v>
      </c>
      <c r="L14" s="29">
        <f t="shared" si="0"/>
        <v>6</v>
      </c>
      <c r="M14" s="31" t="str">
        <f t="shared" si="1"/>
        <v>MEDIO</v>
      </c>
      <c r="N14" s="24">
        <v>25</v>
      </c>
      <c r="O14" s="30">
        <f t="shared" si="2"/>
        <v>150</v>
      </c>
      <c r="P14" s="67" t="str">
        <f t="shared" si="3"/>
        <v>II</v>
      </c>
      <c r="Q14" s="24" t="str">
        <f t="shared" si="4"/>
        <v>No Aceptable o Aceptable con Control Específico</v>
      </c>
      <c r="R14" s="68" t="s">
        <v>36</v>
      </c>
      <c r="S14" s="68">
        <v>5</v>
      </c>
      <c r="T14" s="68">
        <v>7</v>
      </c>
      <c r="U14" s="68"/>
      <c r="V14" s="69">
        <f t="shared" si="5"/>
        <v>12</v>
      </c>
      <c r="W14" s="75">
        <v>4</v>
      </c>
      <c r="X14" s="77" t="s">
        <v>101</v>
      </c>
      <c r="Y14" s="71" t="s">
        <v>38</v>
      </c>
      <c r="Z14" s="68" t="s">
        <v>35</v>
      </c>
      <c r="AA14" s="68" t="s">
        <v>35</v>
      </c>
      <c r="AB14" s="68" t="s">
        <v>42</v>
      </c>
      <c r="AC14" s="72" t="s">
        <v>179</v>
      </c>
      <c r="AD14" s="139" t="s">
        <v>35</v>
      </c>
    </row>
    <row r="15" spans="1:30" s="25" customFormat="1" ht="141.75" customHeight="1" x14ac:dyDescent="0.25">
      <c r="A15" s="236"/>
      <c r="B15" s="61" t="s">
        <v>54</v>
      </c>
      <c r="C15" s="62" t="s">
        <v>114</v>
      </c>
      <c r="D15" s="82" t="s">
        <v>115</v>
      </c>
      <c r="E15" s="64" t="s">
        <v>180</v>
      </c>
      <c r="F15" s="64" t="s">
        <v>181</v>
      </c>
      <c r="G15" s="63" t="s">
        <v>47</v>
      </c>
      <c r="H15" s="63" t="s">
        <v>35</v>
      </c>
      <c r="I15" s="63" t="s">
        <v>35</v>
      </c>
      <c r="J15" s="73">
        <v>1</v>
      </c>
      <c r="K15" s="73">
        <v>3</v>
      </c>
      <c r="L15" s="29">
        <f t="shared" si="0"/>
        <v>3</v>
      </c>
      <c r="M15" s="31" t="str">
        <f t="shared" si="1"/>
        <v>BAJO</v>
      </c>
      <c r="N15" s="24">
        <v>25</v>
      </c>
      <c r="O15" s="30">
        <f t="shared" si="2"/>
        <v>75</v>
      </c>
      <c r="P15" s="67" t="str">
        <f t="shared" si="3"/>
        <v>III</v>
      </c>
      <c r="Q15" s="24" t="str">
        <f t="shared" si="4"/>
        <v>Mejorable</v>
      </c>
      <c r="R15" s="68" t="s">
        <v>60</v>
      </c>
      <c r="S15" s="68">
        <v>5</v>
      </c>
      <c r="T15" s="68">
        <v>7</v>
      </c>
      <c r="U15" s="68"/>
      <c r="V15" s="69">
        <f t="shared" si="5"/>
        <v>12</v>
      </c>
      <c r="W15" s="75">
        <v>3</v>
      </c>
      <c r="X15" s="77" t="s">
        <v>48</v>
      </c>
      <c r="Y15" s="71" t="s">
        <v>38</v>
      </c>
      <c r="Z15" s="68" t="s">
        <v>35</v>
      </c>
      <c r="AA15" s="68" t="s">
        <v>35</v>
      </c>
      <c r="AB15" s="68" t="s">
        <v>35</v>
      </c>
      <c r="AC15" s="64" t="s">
        <v>182</v>
      </c>
      <c r="AD15" s="140" t="s">
        <v>35</v>
      </c>
    </row>
    <row r="16" spans="1:30" s="25" customFormat="1" ht="116.25" customHeight="1" x14ac:dyDescent="0.25">
      <c r="A16" s="236"/>
      <c r="B16" s="61" t="s">
        <v>54</v>
      </c>
      <c r="C16" s="62" t="s">
        <v>114</v>
      </c>
      <c r="D16" s="72" t="s">
        <v>118</v>
      </c>
      <c r="E16" s="72" t="s">
        <v>185</v>
      </c>
      <c r="F16" s="72" t="s">
        <v>49</v>
      </c>
      <c r="G16" s="65" t="s">
        <v>35</v>
      </c>
      <c r="H16" s="65" t="s">
        <v>35</v>
      </c>
      <c r="I16" s="72" t="s">
        <v>102</v>
      </c>
      <c r="J16" s="73">
        <v>2</v>
      </c>
      <c r="K16" s="73">
        <v>1</v>
      </c>
      <c r="L16" s="29">
        <f t="shared" si="0"/>
        <v>2</v>
      </c>
      <c r="M16" s="31" t="str">
        <f t="shared" si="1"/>
        <v>BAJO</v>
      </c>
      <c r="N16" s="24">
        <v>10</v>
      </c>
      <c r="O16" s="30">
        <f t="shared" si="2"/>
        <v>20</v>
      </c>
      <c r="P16" s="67" t="str">
        <f t="shared" si="3"/>
        <v>IV</v>
      </c>
      <c r="Q16" s="24" t="str">
        <f t="shared" si="4"/>
        <v>Aceptable</v>
      </c>
      <c r="R16" s="68" t="s">
        <v>36</v>
      </c>
      <c r="S16" s="68">
        <v>5</v>
      </c>
      <c r="T16" s="68">
        <v>7</v>
      </c>
      <c r="U16" s="68"/>
      <c r="V16" s="69">
        <f t="shared" si="5"/>
        <v>12</v>
      </c>
      <c r="W16" s="75">
        <v>1</v>
      </c>
      <c r="X16" s="71" t="s">
        <v>50</v>
      </c>
      <c r="Y16" s="71" t="s">
        <v>38</v>
      </c>
      <c r="Z16" s="68" t="s">
        <v>35</v>
      </c>
      <c r="AA16" s="68" t="s">
        <v>35</v>
      </c>
      <c r="AB16" s="68" t="s">
        <v>35</v>
      </c>
      <c r="AC16" s="72" t="s">
        <v>171</v>
      </c>
      <c r="AD16" s="106" t="s">
        <v>35</v>
      </c>
    </row>
    <row r="17" spans="1:30" s="25" customFormat="1" ht="117" customHeight="1" x14ac:dyDescent="0.25">
      <c r="A17" s="236"/>
      <c r="B17" s="61" t="s">
        <v>54</v>
      </c>
      <c r="C17" s="62" t="s">
        <v>114</v>
      </c>
      <c r="D17" s="79" t="s">
        <v>187</v>
      </c>
      <c r="E17" s="64" t="s">
        <v>186</v>
      </c>
      <c r="F17" s="72" t="s">
        <v>43</v>
      </c>
      <c r="G17" s="65" t="s">
        <v>35</v>
      </c>
      <c r="H17" s="65" t="s">
        <v>80</v>
      </c>
      <c r="I17" s="65" t="s">
        <v>35</v>
      </c>
      <c r="J17" s="73">
        <v>2</v>
      </c>
      <c r="K17" s="73">
        <v>3</v>
      </c>
      <c r="L17" s="29">
        <f>IF(J17="",K17,J17*K17)</f>
        <v>6</v>
      </c>
      <c r="M17" s="31" t="str">
        <f>IF(L17&gt;23,"MUY ALTO",IF(L17&gt;9,"ALTO",IF(L17&gt;5,"MEDIO","BAJO")))</f>
        <v>MEDIO</v>
      </c>
      <c r="N17" s="74">
        <v>25</v>
      </c>
      <c r="O17" s="30">
        <f>L17*N17</f>
        <v>150</v>
      </c>
      <c r="P17" s="67" t="str">
        <f>IF(O17&gt;501,"I",IF(O17&gt;149,"II",IF(O17&gt;39,"III","IV")))</f>
        <v>II</v>
      </c>
      <c r="Q17" s="24" t="str">
        <f>IF(P17="I","No aceptable",IF(P17="II","No Aceptable o Aceptable con Control Específico",IF(P17="III","Mejorable","Aceptable")))</f>
        <v>No Aceptable o Aceptable con Control Específico</v>
      </c>
      <c r="R17" s="68" t="s">
        <v>36</v>
      </c>
      <c r="S17" s="68">
        <v>5</v>
      </c>
      <c r="T17" s="68">
        <v>7</v>
      </c>
      <c r="U17" s="68"/>
      <c r="V17" s="69">
        <f>SUM(S17:U17)</f>
        <v>12</v>
      </c>
      <c r="W17" s="70">
        <v>8</v>
      </c>
      <c r="X17" s="77" t="s">
        <v>92</v>
      </c>
      <c r="Y17" s="71" t="s">
        <v>38</v>
      </c>
      <c r="Z17" s="68" t="s">
        <v>35</v>
      </c>
      <c r="AA17" s="68" t="s">
        <v>35</v>
      </c>
      <c r="AB17" s="68" t="s">
        <v>35</v>
      </c>
      <c r="AC17" s="72" t="s">
        <v>188</v>
      </c>
      <c r="AD17" s="104" t="s">
        <v>35</v>
      </c>
    </row>
    <row r="18" spans="1:30" s="25" customFormat="1" ht="234" customHeight="1" thickBot="1" x14ac:dyDescent="0.3">
      <c r="A18" s="237"/>
      <c r="B18" s="122" t="s">
        <v>54</v>
      </c>
      <c r="C18" s="123" t="s">
        <v>51</v>
      </c>
      <c r="D18" s="124" t="s">
        <v>157</v>
      </c>
      <c r="E18" s="125" t="s">
        <v>158</v>
      </c>
      <c r="F18" s="125" t="s">
        <v>104</v>
      </c>
      <c r="G18" s="126" t="s">
        <v>35</v>
      </c>
      <c r="H18" s="127" t="s">
        <v>44</v>
      </c>
      <c r="I18" s="127" t="s">
        <v>103</v>
      </c>
      <c r="J18" s="128">
        <v>2</v>
      </c>
      <c r="K18" s="128">
        <v>3</v>
      </c>
      <c r="L18" s="129">
        <f t="shared" ref="L18" si="6">IF(J18="",K18,J18*K18)</f>
        <v>6</v>
      </c>
      <c r="M18" s="130" t="str">
        <f t="shared" ref="M18" si="7">IF(L18&gt;23,"MUY ALTO",IF(L18&gt;9,"ALTO",IF(L18&gt;5,"MEDIO","BAJO")))</f>
        <v>MEDIO</v>
      </c>
      <c r="N18" s="131">
        <v>10</v>
      </c>
      <c r="O18" s="132">
        <f t="shared" ref="O18" si="8">L18*N18</f>
        <v>60</v>
      </c>
      <c r="P18" s="133" t="str">
        <f t="shared" ref="P18" si="9">IF(O18&gt;501,"I",IF(O18&gt;149,"II",IF(O18&gt;39,"III","IV")))</f>
        <v>III</v>
      </c>
      <c r="Q18" s="131" t="str">
        <f t="shared" ref="Q18" si="10">IF(P18="I","No aceptable",IF(P18="II","No Aceptable o Aceptable con Control Específico",IF(P18="III","Mejorable","Aceptable")))</f>
        <v>Mejorable</v>
      </c>
      <c r="R18" s="134" t="s">
        <v>36</v>
      </c>
      <c r="S18" s="68">
        <v>5</v>
      </c>
      <c r="T18" s="134">
        <v>7</v>
      </c>
      <c r="U18" s="134"/>
      <c r="V18" s="135">
        <f t="shared" ref="V18" si="11">SUM(S18:U18)</f>
        <v>12</v>
      </c>
      <c r="W18" s="136">
        <v>6</v>
      </c>
      <c r="X18" s="137" t="s">
        <v>45</v>
      </c>
      <c r="Y18" s="138" t="s">
        <v>38</v>
      </c>
      <c r="Z18" s="134" t="s">
        <v>35</v>
      </c>
      <c r="AA18" s="134" t="s">
        <v>35</v>
      </c>
      <c r="AB18" s="134" t="s">
        <v>35</v>
      </c>
      <c r="AC18" s="125" t="s">
        <v>159</v>
      </c>
      <c r="AD18" s="141" t="s">
        <v>35</v>
      </c>
    </row>
  </sheetData>
  <sheetProtection selectLockedCells="1" selectUnlockedCells="1"/>
  <mergeCells count="27">
    <mergeCell ref="A12: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B10:B11"/>
    <mergeCell ref="C10:E10"/>
    <mergeCell ref="F10:F11"/>
    <mergeCell ref="G10:I10"/>
    <mergeCell ref="J10:P10"/>
    <mergeCell ref="R10:Y10"/>
    <mergeCell ref="Z10:AD10"/>
    <mergeCell ref="A8:C8"/>
    <mergeCell ref="D8:I8"/>
    <mergeCell ref="J8:M8"/>
    <mergeCell ref="N8:Z8"/>
  </mergeCells>
  <conditionalFormatting sqref="M19:M86 M16:M17">
    <cfRule type="cellIs" dxfId="359" priority="41" operator="equal">
      <formula>"MUY ALTO"</formula>
    </cfRule>
    <cfRule type="cellIs" dxfId="358" priority="42" operator="equal">
      <formula>"BAJO"</formula>
    </cfRule>
    <cfRule type="cellIs" dxfId="357" priority="43" operator="equal">
      <formula>"MEDIO"</formula>
    </cfRule>
    <cfRule type="cellIs" dxfId="356" priority="44" operator="equal">
      <formula>"ALTO"</formula>
    </cfRule>
  </conditionalFormatting>
  <conditionalFormatting sqref="Q19:Q86 Q16:Q17">
    <cfRule type="cellIs" dxfId="355" priority="45" operator="equal">
      <formula>"Aceptable"</formula>
    </cfRule>
    <cfRule type="cellIs" dxfId="354" priority="46" operator="equal">
      <formula>"Mejorable"</formula>
    </cfRule>
    <cfRule type="cellIs" dxfId="353" priority="47" operator="equal">
      <formula>"No Aceptable o Aceptable con Control Específico"</formula>
    </cfRule>
    <cfRule type="cellIs" dxfId="352" priority="48" operator="equal">
      <formula>"No aceptable"</formula>
    </cfRule>
  </conditionalFormatting>
  <conditionalFormatting sqref="Q13">
    <cfRule type="cellIs" dxfId="351" priority="37" operator="equal">
      <formula>"Aceptable"</formula>
    </cfRule>
    <cfRule type="cellIs" dxfId="350" priority="38" operator="equal">
      <formula>"Mejorable"</formula>
    </cfRule>
    <cfRule type="cellIs" dxfId="349" priority="39" operator="equal">
      <formula>"No Aceptable o Aceptable con Control Específico"</formula>
    </cfRule>
    <cfRule type="cellIs" dxfId="348" priority="40" operator="equal">
      <formula>"No aceptable"</formula>
    </cfRule>
  </conditionalFormatting>
  <conditionalFormatting sqref="M13">
    <cfRule type="cellIs" dxfId="347" priority="33" operator="equal">
      <formula>"MUY ALTO"</formula>
    </cfRule>
    <cfRule type="cellIs" dxfId="346" priority="34" operator="equal">
      <formula>"BAJO"</formula>
    </cfRule>
    <cfRule type="cellIs" dxfId="345" priority="35" operator="equal">
      <formula>"MEDIO"</formula>
    </cfRule>
    <cfRule type="cellIs" dxfId="344" priority="36" operator="equal">
      <formula>"ALTO"</formula>
    </cfRule>
  </conditionalFormatting>
  <conditionalFormatting sqref="M14">
    <cfRule type="cellIs" dxfId="343" priority="25" operator="equal">
      <formula>"MUY ALTO"</formula>
    </cfRule>
    <cfRule type="cellIs" dxfId="342" priority="26" operator="equal">
      <formula>"BAJO"</formula>
    </cfRule>
    <cfRule type="cellIs" dxfId="341" priority="27" operator="equal">
      <formula>"MEDIO"</formula>
    </cfRule>
    <cfRule type="cellIs" dxfId="340" priority="28" operator="equal">
      <formula>"ALTO"</formula>
    </cfRule>
  </conditionalFormatting>
  <conditionalFormatting sqref="Q14">
    <cfRule type="cellIs" dxfId="339" priority="29" operator="equal">
      <formula>"Aceptable"</formula>
    </cfRule>
    <cfRule type="cellIs" dxfId="338" priority="30" operator="equal">
      <formula>"Mejorable"</formula>
    </cfRule>
    <cfRule type="cellIs" dxfId="337" priority="31" operator="equal">
      <formula>"No Aceptable o Aceptable con Control Específico"</formula>
    </cfRule>
    <cfRule type="cellIs" dxfId="336" priority="32" operator="equal">
      <formula>"No aceptable"</formula>
    </cfRule>
  </conditionalFormatting>
  <conditionalFormatting sqref="M15">
    <cfRule type="cellIs" dxfId="335" priority="17" operator="equal">
      <formula>"MUY ALTO"</formula>
    </cfRule>
    <cfRule type="cellIs" dxfId="334" priority="18" operator="equal">
      <formula>"BAJO"</formula>
    </cfRule>
    <cfRule type="cellIs" dxfId="333" priority="19" operator="equal">
      <formula>"MEDIO"</formula>
    </cfRule>
    <cfRule type="cellIs" dxfId="332" priority="20" operator="equal">
      <formula>"ALTO"</formula>
    </cfRule>
  </conditionalFormatting>
  <conditionalFormatting sqref="Q15">
    <cfRule type="cellIs" dxfId="331" priority="21" operator="equal">
      <formula>"Aceptable"</formula>
    </cfRule>
    <cfRule type="cellIs" dxfId="330" priority="22" operator="equal">
      <formula>"Mejorable"</formula>
    </cfRule>
    <cfRule type="cellIs" dxfId="329" priority="23" operator="equal">
      <formula>"No Aceptable o Aceptable con Control Específico"</formula>
    </cfRule>
    <cfRule type="cellIs" dxfId="328" priority="24" operator="equal">
      <formula>"No aceptable"</formula>
    </cfRule>
  </conditionalFormatting>
  <conditionalFormatting sqref="M18">
    <cfRule type="cellIs" dxfId="327" priority="9" operator="equal">
      <formula>"MUY ALTO"</formula>
    </cfRule>
    <cfRule type="cellIs" dxfId="326" priority="10" operator="equal">
      <formula>"BAJO"</formula>
    </cfRule>
    <cfRule type="cellIs" dxfId="325" priority="11" operator="equal">
      <formula>"MEDIO"</formula>
    </cfRule>
    <cfRule type="cellIs" dxfId="324" priority="12" operator="equal">
      <formula>"ALTO"</formula>
    </cfRule>
  </conditionalFormatting>
  <conditionalFormatting sqref="Q18">
    <cfRule type="cellIs" dxfId="323" priority="13" operator="equal">
      <formula>"Aceptable"</formula>
    </cfRule>
    <cfRule type="cellIs" dxfId="322" priority="14" operator="equal">
      <formula>"Mejorable"</formula>
    </cfRule>
    <cfRule type="cellIs" dxfId="321" priority="15" operator="equal">
      <formula>"No Aceptable o Aceptable con Control Específico"</formula>
    </cfRule>
    <cfRule type="cellIs" dxfId="320" priority="16" operator="equal">
      <formula>"No aceptable"</formula>
    </cfRule>
  </conditionalFormatting>
  <conditionalFormatting sqref="M12">
    <cfRule type="cellIs" dxfId="319" priority="1" operator="equal">
      <formula>"MUY ALTO"</formula>
    </cfRule>
    <cfRule type="cellIs" dxfId="318" priority="2" operator="equal">
      <formula>"BAJO"</formula>
    </cfRule>
    <cfRule type="cellIs" dxfId="317" priority="3" operator="equal">
      <formula>"MEDIO"</formula>
    </cfRule>
    <cfRule type="cellIs" dxfId="316" priority="4" operator="equal">
      <formula>"ALTO"</formula>
    </cfRule>
  </conditionalFormatting>
  <conditionalFormatting sqref="Q12">
    <cfRule type="cellIs" dxfId="315" priority="5" operator="equal">
      <formula>"Aceptable"</formula>
    </cfRule>
    <cfRule type="cellIs" dxfId="314" priority="6" operator="equal">
      <formula>"Mejorable"</formula>
    </cfRule>
    <cfRule type="cellIs" dxfId="313" priority="7" operator="equal">
      <formula>"No Aceptable o Aceptable con Control Específico"</formula>
    </cfRule>
    <cfRule type="cellIs" dxfId="312"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8"/>
  <sheetViews>
    <sheetView topLeftCell="Q17" zoomScale="85" zoomScaleNormal="85" workbookViewId="0">
      <selection activeCell="AC17" sqref="AC17"/>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111</v>
      </c>
      <c r="E8" s="230"/>
      <c r="F8" s="230"/>
      <c r="G8" s="230"/>
      <c r="H8" s="230"/>
      <c r="I8" s="230"/>
      <c r="J8" s="229" t="s">
        <v>3</v>
      </c>
      <c r="K8" s="229"/>
      <c r="L8" s="229"/>
      <c r="M8" s="229"/>
      <c r="N8" s="231">
        <v>42795</v>
      </c>
      <c r="O8" s="176"/>
      <c r="P8" s="176"/>
      <c r="Q8" s="176"/>
      <c r="R8" s="176"/>
      <c r="S8" s="176"/>
      <c r="T8" s="176"/>
      <c r="U8" s="176"/>
      <c r="V8" s="176"/>
      <c r="W8" s="176"/>
      <c r="X8" s="176"/>
      <c r="Y8" s="176"/>
      <c r="Z8" s="176"/>
      <c r="AA8" s="114"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13"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5" t="s">
        <v>11</v>
      </c>
      <c r="D11" s="115" t="s">
        <v>12</v>
      </c>
      <c r="E11" s="115"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199.5" customHeight="1" x14ac:dyDescent="0.2">
      <c r="A12" s="204" t="s">
        <v>203</v>
      </c>
      <c r="B12" s="93" t="s">
        <v>54</v>
      </c>
      <c r="C12" s="120" t="s">
        <v>39</v>
      </c>
      <c r="D12" s="121" t="s">
        <v>141</v>
      </c>
      <c r="E12" s="121" t="s">
        <v>206</v>
      </c>
      <c r="F12" s="94" t="s">
        <v>97</v>
      </c>
      <c r="G12" s="95" t="s">
        <v>35</v>
      </c>
      <c r="H12" s="95" t="s">
        <v>177</v>
      </c>
      <c r="I12" s="95" t="s">
        <v>40</v>
      </c>
      <c r="J12" s="96">
        <v>2</v>
      </c>
      <c r="K12" s="96">
        <v>3</v>
      </c>
      <c r="L12" s="41">
        <f t="shared" ref="L12:L16" si="0">IF(J12="",K12,J12*K12)</f>
        <v>6</v>
      </c>
      <c r="M12" s="42" t="str">
        <f t="shared" ref="M12:M16" si="1">IF(L12&gt;23,"MUY ALTO",IF(L12&gt;9,"ALTO",IF(L12&gt;5,"MEDIO","BAJO")))</f>
        <v>MEDIO</v>
      </c>
      <c r="N12" s="44">
        <v>25</v>
      </c>
      <c r="O12" s="43">
        <f t="shared" ref="O12:O16" si="2">L12*N12</f>
        <v>150</v>
      </c>
      <c r="P12" s="97" t="str">
        <f t="shared" ref="P12:P16" si="3">IF(O12&gt;501,"I",IF(O12&gt;149,"II",IF(O12&gt;39,"III","IV")))</f>
        <v>II</v>
      </c>
      <c r="Q12" s="44" t="str">
        <f t="shared" ref="Q12:Q16" si="4">IF(P12="I","No aceptable",IF(P12="II","No Aceptable o Aceptable con Control Específico",IF(P12="III","Mejorable","Aceptable")))</f>
        <v>No Aceptable o Aceptable con Control Específico</v>
      </c>
      <c r="R12" s="98" t="s">
        <v>36</v>
      </c>
      <c r="S12" s="68">
        <v>12</v>
      </c>
      <c r="T12" s="98">
        <v>7</v>
      </c>
      <c r="U12" s="98"/>
      <c r="V12" s="99">
        <f t="shared" ref="V12:V16" si="5">SUM(S12:U12)</f>
        <v>19</v>
      </c>
      <c r="W12" s="100">
        <v>6</v>
      </c>
      <c r="X12" s="101" t="s">
        <v>98</v>
      </c>
      <c r="Y12" s="101" t="s">
        <v>38</v>
      </c>
      <c r="Z12" s="98" t="s">
        <v>35</v>
      </c>
      <c r="AA12" s="98" t="s">
        <v>35</v>
      </c>
      <c r="AB12" s="98" t="s">
        <v>35</v>
      </c>
      <c r="AC12" s="94" t="s">
        <v>205</v>
      </c>
      <c r="AD12" s="106" t="s">
        <v>35</v>
      </c>
    </row>
    <row r="13" spans="1:30" s="25" customFormat="1" ht="128.25" customHeight="1" x14ac:dyDescent="0.25">
      <c r="A13" s="159"/>
      <c r="B13" s="61" t="s">
        <v>54</v>
      </c>
      <c r="C13" s="78" t="s">
        <v>39</v>
      </c>
      <c r="D13" s="79" t="s">
        <v>183</v>
      </c>
      <c r="E13" s="79" t="s">
        <v>41</v>
      </c>
      <c r="F13" s="72" t="s">
        <v>99</v>
      </c>
      <c r="G13" s="65" t="s">
        <v>35</v>
      </c>
      <c r="H13" s="65" t="s">
        <v>35</v>
      </c>
      <c r="I13" s="65" t="s">
        <v>100</v>
      </c>
      <c r="J13" s="73">
        <v>2</v>
      </c>
      <c r="K13" s="73">
        <v>3</v>
      </c>
      <c r="L13" s="29">
        <f t="shared" si="0"/>
        <v>6</v>
      </c>
      <c r="M13" s="31" t="str">
        <f t="shared" si="1"/>
        <v>MEDIO</v>
      </c>
      <c r="N13" s="24">
        <v>25</v>
      </c>
      <c r="O13" s="30">
        <f t="shared" si="2"/>
        <v>150</v>
      </c>
      <c r="P13" s="67" t="str">
        <f t="shared" si="3"/>
        <v>II</v>
      </c>
      <c r="Q13" s="24" t="str">
        <f t="shared" si="4"/>
        <v>No Aceptable o Aceptable con Control Específico</v>
      </c>
      <c r="R13" s="68" t="s">
        <v>36</v>
      </c>
      <c r="S13" s="68">
        <v>12</v>
      </c>
      <c r="T13" s="68">
        <v>7</v>
      </c>
      <c r="U13" s="68"/>
      <c r="V13" s="69">
        <f t="shared" si="5"/>
        <v>19</v>
      </c>
      <c r="W13" s="75">
        <v>4</v>
      </c>
      <c r="X13" s="77" t="s">
        <v>101</v>
      </c>
      <c r="Y13" s="71" t="s">
        <v>38</v>
      </c>
      <c r="Z13" s="68" t="s">
        <v>35</v>
      </c>
      <c r="AA13" s="68" t="s">
        <v>35</v>
      </c>
      <c r="AB13" s="68" t="s">
        <v>42</v>
      </c>
      <c r="AC13" s="72" t="s">
        <v>179</v>
      </c>
      <c r="AD13" s="139" t="s">
        <v>35</v>
      </c>
    </row>
    <row r="14" spans="1:30" s="25" customFormat="1" ht="141.75" customHeight="1" x14ac:dyDescent="0.25">
      <c r="A14" s="159"/>
      <c r="B14" s="61" t="s">
        <v>54</v>
      </c>
      <c r="C14" s="62" t="s">
        <v>114</v>
      </c>
      <c r="D14" s="82" t="s">
        <v>115</v>
      </c>
      <c r="E14" s="64" t="s">
        <v>180</v>
      </c>
      <c r="F14" s="64" t="s">
        <v>181</v>
      </c>
      <c r="G14" s="63" t="s">
        <v>47</v>
      </c>
      <c r="H14" s="63" t="s">
        <v>35</v>
      </c>
      <c r="I14" s="63" t="s">
        <v>35</v>
      </c>
      <c r="J14" s="73">
        <v>1</v>
      </c>
      <c r="K14" s="73">
        <v>3</v>
      </c>
      <c r="L14" s="29">
        <f t="shared" si="0"/>
        <v>3</v>
      </c>
      <c r="M14" s="31" t="str">
        <f t="shared" si="1"/>
        <v>BAJO</v>
      </c>
      <c r="N14" s="24">
        <v>25</v>
      </c>
      <c r="O14" s="30">
        <f t="shared" si="2"/>
        <v>75</v>
      </c>
      <c r="P14" s="67" t="str">
        <f t="shared" si="3"/>
        <v>III</v>
      </c>
      <c r="Q14" s="24" t="str">
        <f t="shared" si="4"/>
        <v>Mejorable</v>
      </c>
      <c r="R14" s="68" t="s">
        <v>60</v>
      </c>
      <c r="S14" s="68">
        <v>12</v>
      </c>
      <c r="T14" s="68">
        <v>7</v>
      </c>
      <c r="U14" s="68"/>
      <c r="V14" s="69">
        <f t="shared" si="5"/>
        <v>19</v>
      </c>
      <c r="W14" s="75">
        <v>3</v>
      </c>
      <c r="X14" s="77" t="s">
        <v>48</v>
      </c>
      <c r="Y14" s="71" t="s">
        <v>38</v>
      </c>
      <c r="Z14" s="68" t="s">
        <v>35</v>
      </c>
      <c r="AA14" s="68" t="s">
        <v>35</v>
      </c>
      <c r="AB14" s="68" t="s">
        <v>35</v>
      </c>
      <c r="AC14" s="64" t="s">
        <v>182</v>
      </c>
      <c r="AD14" s="140" t="s">
        <v>35</v>
      </c>
    </row>
    <row r="15" spans="1:30" s="25" customFormat="1" ht="141.75" customHeight="1" x14ac:dyDescent="0.25">
      <c r="A15" s="159"/>
      <c r="B15" s="61" t="s">
        <v>54</v>
      </c>
      <c r="C15" s="62" t="s">
        <v>114</v>
      </c>
      <c r="D15" s="64" t="s">
        <v>142</v>
      </c>
      <c r="E15" s="64" t="s">
        <v>204</v>
      </c>
      <c r="F15" s="64" t="s">
        <v>34</v>
      </c>
      <c r="G15" s="63" t="s">
        <v>35</v>
      </c>
      <c r="H15" s="63" t="s">
        <v>35</v>
      </c>
      <c r="I15" s="63" t="s">
        <v>35</v>
      </c>
      <c r="J15" s="73">
        <v>2</v>
      </c>
      <c r="K15" s="73">
        <v>2</v>
      </c>
      <c r="L15" s="29">
        <f t="shared" ref="L15" si="6">IF(J15="",K15,J15*K15)</f>
        <v>4</v>
      </c>
      <c r="M15" s="31" t="str">
        <f t="shared" ref="M15" si="7">IF(L15&gt;23,"MUY ALTO",IF(L15&gt;9,"ALTO",IF(L15&gt;5,"MEDIO","BAJO")))</f>
        <v>BAJO</v>
      </c>
      <c r="N15" s="24">
        <v>25</v>
      </c>
      <c r="O15" s="30">
        <f t="shared" ref="O15" si="8">L15*N15</f>
        <v>100</v>
      </c>
      <c r="P15" s="67" t="str">
        <f t="shared" ref="P15" si="9">IF(O15&gt;501,"I",IF(O15&gt;149,"II",IF(O15&gt;39,"III","IV")))</f>
        <v>III</v>
      </c>
      <c r="Q15" s="24" t="str">
        <f t="shared" ref="Q15" si="10">IF(P15="I","No aceptable",IF(P15="II","No Aceptable o Aceptable con Control Específico",IF(P15="III","Mejorable","Aceptable")))</f>
        <v>Mejorable</v>
      </c>
      <c r="R15" s="68" t="s">
        <v>36</v>
      </c>
      <c r="S15" s="68">
        <v>12</v>
      </c>
      <c r="T15" s="68">
        <v>7</v>
      </c>
      <c r="U15" s="68"/>
      <c r="V15" s="69">
        <f t="shared" ref="V15" si="11">SUM(S15:U15)</f>
        <v>19</v>
      </c>
      <c r="W15" s="75">
        <v>5</v>
      </c>
      <c r="X15" s="77" t="s">
        <v>37</v>
      </c>
      <c r="Y15" s="71" t="s">
        <v>38</v>
      </c>
      <c r="Z15" s="68" t="s">
        <v>35</v>
      </c>
      <c r="AA15" s="68" t="s">
        <v>35</v>
      </c>
      <c r="AB15" s="68" t="s">
        <v>35</v>
      </c>
      <c r="AC15" s="64" t="s">
        <v>202</v>
      </c>
      <c r="AD15" s="106" t="s">
        <v>35</v>
      </c>
    </row>
    <row r="16" spans="1:30" s="25" customFormat="1" ht="116.25" customHeight="1" x14ac:dyDescent="0.25">
      <c r="A16" s="159"/>
      <c r="B16" s="61" t="s">
        <v>54</v>
      </c>
      <c r="C16" s="62" t="s">
        <v>114</v>
      </c>
      <c r="D16" s="72" t="s">
        <v>118</v>
      </c>
      <c r="E16" s="72" t="s">
        <v>185</v>
      </c>
      <c r="F16" s="72" t="s">
        <v>49</v>
      </c>
      <c r="G16" s="65" t="s">
        <v>35</v>
      </c>
      <c r="H16" s="65" t="s">
        <v>35</v>
      </c>
      <c r="I16" s="72" t="s">
        <v>102</v>
      </c>
      <c r="J16" s="73">
        <v>2</v>
      </c>
      <c r="K16" s="73">
        <v>1</v>
      </c>
      <c r="L16" s="29">
        <f t="shared" si="0"/>
        <v>2</v>
      </c>
      <c r="M16" s="31" t="str">
        <f t="shared" si="1"/>
        <v>BAJO</v>
      </c>
      <c r="N16" s="24">
        <v>10</v>
      </c>
      <c r="O16" s="30">
        <f t="shared" si="2"/>
        <v>20</v>
      </c>
      <c r="P16" s="67" t="str">
        <f t="shared" si="3"/>
        <v>IV</v>
      </c>
      <c r="Q16" s="24" t="str">
        <f t="shared" si="4"/>
        <v>Aceptable</v>
      </c>
      <c r="R16" s="68" t="s">
        <v>36</v>
      </c>
      <c r="S16" s="68">
        <v>12</v>
      </c>
      <c r="T16" s="68">
        <v>7</v>
      </c>
      <c r="U16" s="68"/>
      <c r="V16" s="69">
        <f t="shared" si="5"/>
        <v>19</v>
      </c>
      <c r="W16" s="75">
        <v>1</v>
      </c>
      <c r="X16" s="71" t="s">
        <v>50</v>
      </c>
      <c r="Y16" s="71" t="s">
        <v>38</v>
      </c>
      <c r="Z16" s="68" t="s">
        <v>35</v>
      </c>
      <c r="AA16" s="68" t="s">
        <v>35</v>
      </c>
      <c r="AB16" s="68" t="s">
        <v>35</v>
      </c>
      <c r="AC16" s="72" t="s">
        <v>171</v>
      </c>
      <c r="AD16" s="106" t="s">
        <v>35</v>
      </c>
    </row>
    <row r="17" spans="1:30" s="25" customFormat="1" ht="117" customHeight="1" x14ac:dyDescent="0.25">
      <c r="A17" s="159"/>
      <c r="B17" s="61" t="s">
        <v>54</v>
      </c>
      <c r="C17" s="62" t="s">
        <v>114</v>
      </c>
      <c r="D17" s="79" t="s">
        <v>187</v>
      </c>
      <c r="E17" s="64" t="s">
        <v>186</v>
      </c>
      <c r="F17" s="72" t="s">
        <v>43</v>
      </c>
      <c r="G17" s="65" t="s">
        <v>35</v>
      </c>
      <c r="H17" s="65" t="s">
        <v>80</v>
      </c>
      <c r="I17" s="65" t="s">
        <v>35</v>
      </c>
      <c r="J17" s="73">
        <v>2</v>
      </c>
      <c r="K17" s="73">
        <v>3</v>
      </c>
      <c r="L17" s="29">
        <f>IF(J17="",K17,J17*K17)</f>
        <v>6</v>
      </c>
      <c r="M17" s="31" t="str">
        <f>IF(L17&gt;23,"MUY ALTO",IF(L17&gt;9,"ALTO",IF(L17&gt;5,"MEDIO","BAJO")))</f>
        <v>MEDIO</v>
      </c>
      <c r="N17" s="74">
        <v>25</v>
      </c>
      <c r="O17" s="30">
        <f>L17*N17</f>
        <v>150</v>
      </c>
      <c r="P17" s="67" t="str">
        <f>IF(O17&gt;501,"I",IF(O17&gt;149,"II",IF(O17&gt;39,"III","IV")))</f>
        <v>II</v>
      </c>
      <c r="Q17" s="24" t="str">
        <f>IF(P17="I","No aceptable",IF(P17="II","No Aceptable o Aceptable con Control Específico",IF(P17="III","Mejorable","Aceptable")))</f>
        <v>No Aceptable o Aceptable con Control Específico</v>
      </c>
      <c r="R17" s="68" t="s">
        <v>36</v>
      </c>
      <c r="S17" s="68">
        <v>12</v>
      </c>
      <c r="T17" s="68">
        <v>7</v>
      </c>
      <c r="U17" s="68"/>
      <c r="V17" s="69">
        <f>SUM(S17:U17)</f>
        <v>19</v>
      </c>
      <c r="W17" s="70">
        <v>8</v>
      </c>
      <c r="X17" s="77" t="s">
        <v>92</v>
      </c>
      <c r="Y17" s="71" t="s">
        <v>38</v>
      </c>
      <c r="Z17" s="68" t="s">
        <v>35</v>
      </c>
      <c r="AA17" s="68" t="s">
        <v>35</v>
      </c>
      <c r="AB17" s="68" t="s">
        <v>35</v>
      </c>
      <c r="AC17" s="72" t="s">
        <v>188</v>
      </c>
      <c r="AD17" s="104" t="s">
        <v>35</v>
      </c>
    </row>
    <row r="18" spans="1:30" s="25" customFormat="1" ht="234" customHeight="1" thickBot="1" x14ac:dyDescent="0.3">
      <c r="A18" s="232"/>
      <c r="B18" s="122" t="s">
        <v>54</v>
      </c>
      <c r="C18" s="123" t="s">
        <v>51</v>
      </c>
      <c r="D18" s="124" t="s">
        <v>157</v>
      </c>
      <c r="E18" s="125" t="s">
        <v>158</v>
      </c>
      <c r="F18" s="125" t="s">
        <v>104</v>
      </c>
      <c r="G18" s="126" t="s">
        <v>35</v>
      </c>
      <c r="H18" s="127" t="s">
        <v>44</v>
      </c>
      <c r="I18" s="127" t="s">
        <v>103</v>
      </c>
      <c r="J18" s="128">
        <v>2</v>
      </c>
      <c r="K18" s="128">
        <v>3</v>
      </c>
      <c r="L18" s="129">
        <f t="shared" ref="L18" si="12">IF(J18="",K18,J18*K18)</f>
        <v>6</v>
      </c>
      <c r="M18" s="130" t="str">
        <f t="shared" ref="M18" si="13">IF(L18&gt;23,"MUY ALTO",IF(L18&gt;9,"ALTO",IF(L18&gt;5,"MEDIO","BAJO")))</f>
        <v>MEDIO</v>
      </c>
      <c r="N18" s="131">
        <v>10</v>
      </c>
      <c r="O18" s="132">
        <f t="shared" ref="O18" si="14">L18*N18</f>
        <v>60</v>
      </c>
      <c r="P18" s="133" t="str">
        <f t="shared" ref="P18" si="15">IF(O18&gt;501,"I",IF(O18&gt;149,"II",IF(O18&gt;39,"III","IV")))</f>
        <v>III</v>
      </c>
      <c r="Q18" s="131" t="str">
        <f t="shared" ref="Q18" si="16">IF(P18="I","No aceptable",IF(P18="II","No Aceptable o Aceptable con Control Específico",IF(P18="III","Mejorable","Aceptable")))</f>
        <v>Mejorable</v>
      </c>
      <c r="R18" s="134" t="s">
        <v>36</v>
      </c>
      <c r="S18" s="68">
        <v>12</v>
      </c>
      <c r="T18" s="134">
        <v>7</v>
      </c>
      <c r="U18" s="134"/>
      <c r="V18" s="135">
        <f t="shared" ref="V18" si="17">SUM(S18:U18)</f>
        <v>19</v>
      </c>
      <c r="W18" s="136">
        <v>6</v>
      </c>
      <c r="X18" s="137" t="s">
        <v>45</v>
      </c>
      <c r="Y18" s="138" t="s">
        <v>38</v>
      </c>
      <c r="Z18" s="134" t="s">
        <v>35</v>
      </c>
      <c r="AA18" s="134" t="s">
        <v>35</v>
      </c>
      <c r="AB18" s="134" t="s">
        <v>35</v>
      </c>
      <c r="AC18" s="125" t="s">
        <v>159</v>
      </c>
      <c r="AD18" s="141" t="s">
        <v>35</v>
      </c>
    </row>
  </sheetData>
  <sheetProtection selectLockedCells="1" selectUnlockedCells="1"/>
  <mergeCells count="27">
    <mergeCell ref="A12: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B10:B11"/>
    <mergeCell ref="C10:E10"/>
    <mergeCell ref="F10:F11"/>
    <mergeCell ref="G10:I10"/>
    <mergeCell ref="J10:P10"/>
    <mergeCell ref="R10:Y10"/>
    <mergeCell ref="Z10:AD10"/>
    <mergeCell ref="A8:C8"/>
    <mergeCell ref="D8:I8"/>
    <mergeCell ref="J8:M8"/>
    <mergeCell ref="N8:Z8"/>
  </mergeCells>
  <conditionalFormatting sqref="M19:M86 M16:M17">
    <cfRule type="cellIs" dxfId="311" priority="49" operator="equal">
      <formula>"MUY ALTO"</formula>
    </cfRule>
    <cfRule type="cellIs" dxfId="310" priority="50" operator="equal">
      <formula>"BAJO"</formula>
    </cfRule>
    <cfRule type="cellIs" dxfId="309" priority="51" operator="equal">
      <formula>"MEDIO"</formula>
    </cfRule>
    <cfRule type="cellIs" dxfId="308" priority="52" operator="equal">
      <formula>"ALTO"</formula>
    </cfRule>
  </conditionalFormatting>
  <conditionalFormatting sqref="Q19:Q86 Q16:Q17">
    <cfRule type="cellIs" dxfId="307" priority="53" operator="equal">
      <formula>"Aceptable"</formula>
    </cfRule>
    <cfRule type="cellIs" dxfId="306" priority="54" operator="equal">
      <formula>"Mejorable"</formula>
    </cfRule>
    <cfRule type="cellIs" dxfId="305" priority="55" operator="equal">
      <formula>"No Aceptable o Aceptable con Control Específico"</formula>
    </cfRule>
    <cfRule type="cellIs" dxfId="304" priority="56" operator="equal">
      <formula>"No aceptable"</formula>
    </cfRule>
  </conditionalFormatting>
  <conditionalFormatting sqref="Q12">
    <cfRule type="cellIs" dxfId="303" priority="45" operator="equal">
      <formula>"Aceptable"</formula>
    </cfRule>
    <cfRule type="cellIs" dxfId="302" priority="46" operator="equal">
      <formula>"Mejorable"</formula>
    </cfRule>
    <cfRule type="cellIs" dxfId="301" priority="47" operator="equal">
      <formula>"No Aceptable o Aceptable con Control Específico"</formula>
    </cfRule>
    <cfRule type="cellIs" dxfId="300" priority="48" operator="equal">
      <formula>"No aceptable"</formula>
    </cfRule>
  </conditionalFormatting>
  <conditionalFormatting sqref="M12">
    <cfRule type="cellIs" dxfId="299" priority="41" operator="equal">
      <formula>"MUY ALTO"</formula>
    </cfRule>
    <cfRule type="cellIs" dxfId="298" priority="42" operator="equal">
      <formula>"BAJO"</formula>
    </cfRule>
    <cfRule type="cellIs" dxfId="297" priority="43" operator="equal">
      <formula>"MEDIO"</formula>
    </cfRule>
    <cfRule type="cellIs" dxfId="296" priority="44" operator="equal">
      <formula>"ALTO"</formula>
    </cfRule>
  </conditionalFormatting>
  <conditionalFormatting sqref="M13">
    <cfRule type="cellIs" dxfId="295" priority="33" operator="equal">
      <formula>"MUY ALTO"</formula>
    </cfRule>
    <cfRule type="cellIs" dxfId="294" priority="34" operator="equal">
      <formula>"BAJO"</formula>
    </cfRule>
    <cfRule type="cellIs" dxfId="293" priority="35" operator="equal">
      <formula>"MEDIO"</formula>
    </cfRule>
    <cfRule type="cellIs" dxfId="292" priority="36" operator="equal">
      <formula>"ALTO"</formula>
    </cfRule>
  </conditionalFormatting>
  <conditionalFormatting sqref="Q13">
    <cfRule type="cellIs" dxfId="291" priority="37" operator="equal">
      <formula>"Aceptable"</formula>
    </cfRule>
    <cfRule type="cellIs" dxfId="290" priority="38" operator="equal">
      <formula>"Mejorable"</formula>
    </cfRule>
    <cfRule type="cellIs" dxfId="289" priority="39" operator="equal">
      <formula>"No Aceptable o Aceptable con Control Específico"</formula>
    </cfRule>
    <cfRule type="cellIs" dxfId="288" priority="40" operator="equal">
      <formula>"No aceptable"</formula>
    </cfRule>
  </conditionalFormatting>
  <conditionalFormatting sqref="M14">
    <cfRule type="cellIs" dxfId="287" priority="25" operator="equal">
      <formula>"MUY ALTO"</formula>
    </cfRule>
    <cfRule type="cellIs" dxfId="286" priority="26" operator="equal">
      <formula>"BAJO"</formula>
    </cfRule>
    <cfRule type="cellIs" dxfId="285" priority="27" operator="equal">
      <formula>"MEDIO"</formula>
    </cfRule>
    <cfRule type="cellIs" dxfId="284" priority="28" operator="equal">
      <formula>"ALTO"</formula>
    </cfRule>
  </conditionalFormatting>
  <conditionalFormatting sqref="Q14">
    <cfRule type="cellIs" dxfId="283" priority="29" operator="equal">
      <formula>"Aceptable"</formula>
    </cfRule>
    <cfRule type="cellIs" dxfId="282" priority="30" operator="equal">
      <formula>"Mejorable"</formula>
    </cfRule>
    <cfRule type="cellIs" dxfId="281" priority="31" operator="equal">
      <formula>"No Aceptable o Aceptable con Control Específico"</formula>
    </cfRule>
    <cfRule type="cellIs" dxfId="280" priority="32" operator="equal">
      <formula>"No aceptable"</formula>
    </cfRule>
  </conditionalFormatting>
  <conditionalFormatting sqref="M18">
    <cfRule type="cellIs" dxfId="279" priority="17" operator="equal">
      <formula>"MUY ALTO"</formula>
    </cfRule>
    <cfRule type="cellIs" dxfId="278" priority="18" operator="equal">
      <formula>"BAJO"</formula>
    </cfRule>
    <cfRule type="cellIs" dxfId="277" priority="19" operator="equal">
      <formula>"MEDIO"</formula>
    </cfRule>
    <cfRule type="cellIs" dxfId="276" priority="20" operator="equal">
      <formula>"ALTO"</formula>
    </cfRule>
  </conditionalFormatting>
  <conditionalFormatting sqref="Q18">
    <cfRule type="cellIs" dxfId="275" priority="21" operator="equal">
      <formula>"Aceptable"</formula>
    </cfRule>
    <cfRule type="cellIs" dxfId="274" priority="22" operator="equal">
      <formula>"Mejorable"</formula>
    </cfRule>
    <cfRule type="cellIs" dxfId="273" priority="23" operator="equal">
      <formula>"No Aceptable o Aceptable con Control Específico"</formula>
    </cfRule>
    <cfRule type="cellIs" dxfId="272" priority="24" operator="equal">
      <formula>"No aceptable"</formula>
    </cfRule>
  </conditionalFormatting>
  <conditionalFormatting sqref="M15">
    <cfRule type="cellIs" dxfId="271" priority="1" operator="equal">
      <formula>"MUY ALTO"</formula>
    </cfRule>
    <cfRule type="cellIs" dxfId="270" priority="2" operator="equal">
      <formula>"BAJO"</formula>
    </cfRule>
    <cfRule type="cellIs" dxfId="269" priority="3" operator="equal">
      <formula>"MEDIO"</formula>
    </cfRule>
    <cfRule type="cellIs" dxfId="268" priority="4" operator="equal">
      <formula>"ALTO"</formula>
    </cfRule>
  </conditionalFormatting>
  <conditionalFormatting sqref="Q15">
    <cfRule type="cellIs" dxfId="267" priority="5" operator="equal">
      <formula>"Aceptable"</formula>
    </cfRule>
    <cfRule type="cellIs" dxfId="266" priority="6" operator="equal">
      <formula>"Mejorable"</formula>
    </cfRule>
    <cfRule type="cellIs" dxfId="265" priority="7" operator="equal">
      <formula>"No Aceptable o Aceptable con Control Específico"</formula>
    </cfRule>
    <cfRule type="cellIs" dxfId="264"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D18"/>
  <sheetViews>
    <sheetView topLeftCell="A8" zoomScale="85" zoomScaleNormal="85" workbookViewId="0">
      <selection activeCell="E12" sqref="E12"/>
    </sheetView>
  </sheetViews>
  <sheetFormatPr baseColWidth="10" defaultRowHeight="15" x14ac:dyDescent="0.2"/>
  <cols>
    <col min="1" max="1" width="9.140625" style="27" customWidth="1"/>
    <col min="2" max="2" width="5.5703125" style="27" customWidth="1"/>
    <col min="3" max="3" width="18.7109375" style="1" customWidth="1"/>
    <col min="4" max="5" width="30.7109375" style="1" customWidth="1"/>
    <col min="6" max="6" width="17.28515625" style="1" customWidth="1"/>
    <col min="7" max="9" width="15.7109375" style="1" customWidth="1"/>
    <col min="10" max="12" width="4.28515625" style="28" customWidth="1"/>
    <col min="13" max="13" width="7.7109375" style="28" customWidth="1"/>
    <col min="14" max="14" width="4.28515625" style="28" customWidth="1"/>
    <col min="15" max="15" width="7.7109375" style="28" customWidth="1"/>
    <col min="16" max="16" width="4.28515625" style="28" customWidth="1"/>
    <col min="17" max="17" width="13.85546875" style="28" customWidth="1"/>
    <col min="18" max="18" width="16.7109375" style="1" customWidth="1"/>
    <col min="19" max="21" width="4.7109375" style="1" customWidth="1"/>
    <col min="22" max="23" width="4.42578125" style="1" customWidth="1"/>
    <col min="24" max="24" width="17" style="28" customWidth="1"/>
    <col min="25" max="25" width="7.28515625" style="28"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8"/>
      <c r="B1" s="179"/>
      <c r="C1" s="179"/>
      <c r="D1" s="179"/>
      <c r="E1" s="179"/>
      <c r="F1" s="179"/>
      <c r="G1" s="179"/>
      <c r="H1" s="179"/>
      <c r="I1" s="206"/>
      <c r="J1" s="206"/>
      <c r="K1" s="206"/>
      <c r="L1" s="206"/>
      <c r="M1" s="206"/>
      <c r="N1" s="206"/>
      <c r="O1" s="206"/>
      <c r="P1" s="206"/>
      <c r="Q1" s="206"/>
      <c r="R1" s="206"/>
      <c r="S1" s="206"/>
      <c r="T1" s="206"/>
      <c r="U1" s="206"/>
      <c r="V1" s="206"/>
      <c r="W1" s="206"/>
      <c r="X1" s="206"/>
      <c r="Y1" s="206"/>
      <c r="Z1" s="206"/>
      <c r="AA1" s="206"/>
      <c r="AB1" s="206"/>
      <c r="AC1" s="206"/>
      <c r="AD1" s="207"/>
    </row>
    <row r="2" spans="1:30" ht="15" customHeight="1" x14ac:dyDescent="0.2">
      <c r="A2" s="180"/>
      <c r="B2" s="181"/>
      <c r="C2" s="181"/>
      <c r="D2" s="181"/>
      <c r="E2" s="181"/>
      <c r="F2" s="181"/>
      <c r="G2" s="181"/>
      <c r="H2" s="181"/>
      <c r="I2" s="186" t="s">
        <v>93</v>
      </c>
      <c r="J2" s="186"/>
      <c r="K2" s="186"/>
      <c r="L2" s="186"/>
      <c r="M2" s="186"/>
      <c r="N2" s="186"/>
      <c r="O2" s="186"/>
      <c r="P2" s="186"/>
      <c r="Q2" s="186"/>
      <c r="R2" s="186"/>
      <c r="S2" s="186"/>
      <c r="T2" s="186"/>
      <c r="U2" s="186"/>
      <c r="V2" s="186"/>
      <c r="W2" s="186"/>
      <c r="X2" s="186"/>
      <c r="Y2" s="186"/>
      <c r="Z2" s="186"/>
      <c r="AA2" s="186"/>
      <c r="AB2" s="186"/>
      <c r="AC2" s="186"/>
      <c r="AD2" s="187"/>
    </row>
    <row r="3" spans="1:30" ht="15" customHeight="1" x14ac:dyDescent="0.2">
      <c r="A3" s="180"/>
      <c r="B3" s="181"/>
      <c r="C3" s="181"/>
      <c r="D3" s="181"/>
      <c r="E3" s="181"/>
      <c r="F3" s="181"/>
      <c r="G3" s="181"/>
      <c r="H3" s="181"/>
      <c r="I3" s="186"/>
      <c r="J3" s="186"/>
      <c r="K3" s="186"/>
      <c r="L3" s="186"/>
      <c r="M3" s="186"/>
      <c r="N3" s="186"/>
      <c r="O3" s="186"/>
      <c r="P3" s="186"/>
      <c r="Q3" s="186"/>
      <c r="R3" s="186"/>
      <c r="S3" s="186"/>
      <c r="T3" s="186"/>
      <c r="U3" s="186"/>
      <c r="V3" s="186"/>
      <c r="W3" s="186"/>
      <c r="X3" s="186"/>
      <c r="Y3" s="186"/>
      <c r="Z3" s="186"/>
      <c r="AA3" s="186"/>
      <c r="AB3" s="186"/>
      <c r="AC3" s="186"/>
      <c r="AD3" s="187"/>
    </row>
    <row r="4" spans="1:30" ht="15" customHeight="1" thickBot="1" x14ac:dyDescent="0.25">
      <c r="A4" s="182"/>
      <c r="B4" s="183"/>
      <c r="C4" s="183"/>
      <c r="D4" s="183"/>
      <c r="E4" s="183"/>
      <c r="F4" s="183"/>
      <c r="G4" s="183"/>
      <c r="H4" s="183"/>
      <c r="I4" s="188"/>
      <c r="J4" s="188"/>
      <c r="K4" s="188"/>
      <c r="L4" s="188"/>
      <c r="M4" s="188"/>
      <c r="N4" s="188"/>
      <c r="O4" s="188"/>
      <c r="P4" s="188"/>
      <c r="Q4" s="188"/>
      <c r="R4" s="188"/>
      <c r="S4" s="188"/>
      <c r="T4" s="188"/>
      <c r="U4" s="188"/>
      <c r="V4" s="188"/>
      <c r="W4" s="188"/>
      <c r="X4" s="188"/>
      <c r="Y4" s="188"/>
      <c r="Z4" s="188"/>
      <c r="AA4" s="188"/>
      <c r="AB4" s="188"/>
      <c r="AC4" s="188"/>
      <c r="AD4" s="189"/>
    </row>
    <row r="5" spans="1:30" ht="15" customHeight="1" thickBot="1" x14ac:dyDescent="0.3">
      <c r="A5" s="2"/>
      <c r="B5" s="2"/>
      <c r="C5" s="3"/>
      <c r="D5" s="3"/>
      <c r="E5" s="3"/>
      <c r="F5" s="190" t="s">
        <v>0</v>
      </c>
      <c r="G5" s="190"/>
      <c r="H5" s="190"/>
      <c r="I5" s="190"/>
      <c r="J5" s="190"/>
      <c r="K5" s="190"/>
      <c r="L5" s="190"/>
      <c r="M5" s="190"/>
      <c r="N5" s="190"/>
      <c r="O5" s="190"/>
      <c r="P5" s="190"/>
      <c r="Q5" s="190"/>
      <c r="R5" s="190"/>
      <c r="S5" s="190"/>
      <c r="T5" s="190"/>
      <c r="U5" s="190"/>
      <c r="V5" s="190"/>
      <c r="W5" s="190"/>
      <c r="X5" s="190"/>
      <c r="Y5" s="190"/>
      <c r="Z5" s="190"/>
      <c r="AA5" s="190"/>
      <c r="AB5" s="190"/>
      <c r="AC5" s="190"/>
      <c r="AD5" s="4"/>
    </row>
    <row r="6" spans="1:30" s="5" customFormat="1" ht="15" customHeight="1" x14ac:dyDescent="0.2">
      <c r="A6" s="208" t="s">
        <v>2</v>
      </c>
      <c r="B6" s="209"/>
      <c r="C6" s="210"/>
      <c r="D6" s="211" t="s">
        <v>87</v>
      </c>
      <c r="E6" s="211"/>
      <c r="F6" s="211"/>
      <c r="G6" s="211"/>
      <c r="H6" s="211"/>
      <c r="I6" s="211"/>
      <c r="J6" s="210" t="s">
        <v>52</v>
      </c>
      <c r="K6" s="210"/>
      <c r="L6" s="210"/>
      <c r="M6" s="210"/>
      <c r="N6" s="212" t="s">
        <v>90</v>
      </c>
      <c r="O6" s="212"/>
      <c r="P6" s="212"/>
      <c r="Q6" s="212"/>
      <c r="R6" s="212"/>
      <c r="S6" s="212"/>
      <c r="T6" s="212"/>
      <c r="U6" s="212"/>
      <c r="V6" s="212"/>
      <c r="W6" s="212"/>
      <c r="X6" s="212"/>
      <c r="Y6" s="212"/>
      <c r="Z6" s="212"/>
      <c r="AA6" s="213"/>
      <c r="AB6" s="195"/>
      <c r="AC6" s="195"/>
      <c r="AD6" s="196"/>
    </row>
    <row r="7" spans="1:30" s="5" customFormat="1" ht="18" customHeight="1" x14ac:dyDescent="0.2">
      <c r="A7" s="216" t="s">
        <v>68</v>
      </c>
      <c r="B7" s="217"/>
      <c r="C7" s="218"/>
      <c r="D7" s="174" t="s">
        <v>91</v>
      </c>
      <c r="E7" s="174"/>
      <c r="F7" s="174"/>
      <c r="G7" s="174"/>
      <c r="H7" s="174"/>
      <c r="I7" s="174"/>
      <c r="J7" s="218" t="s">
        <v>1</v>
      </c>
      <c r="K7" s="218"/>
      <c r="L7" s="218"/>
      <c r="M7" s="218"/>
      <c r="N7" s="174"/>
      <c r="O7" s="174"/>
      <c r="P7" s="174"/>
      <c r="Q7" s="174"/>
      <c r="R7" s="174"/>
      <c r="S7" s="174"/>
      <c r="T7" s="174"/>
      <c r="U7" s="174"/>
      <c r="V7" s="174"/>
      <c r="W7" s="174"/>
      <c r="X7" s="174"/>
      <c r="Y7" s="174"/>
      <c r="Z7" s="174"/>
      <c r="AA7" s="214"/>
      <c r="AB7" s="197"/>
      <c r="AC7" s="197"/>
      <c r="AD7" s="215"/>
    </row>
    <row r="8" spans="1:30" s="6" customFormat="1" ht="36.75" customHeight="1" thickBot="1" x14ac:dyDescent="0.25">
      <c r="A8" s="227" t="s">
        <v>67</v>
      </c>
      <c r="B8" s="228"/>
      <c r="C8" s="229"/>
      <c r="D8" s="230" t="s">
        <v>207</v>
      </c>
      <c r="E8" s="230"/>
      <c r="F8" s="230"/>
      <c r="G8" s="230"/>
      <c r="H8" s="230"/>
      <c r="I8" s="230"/>
      <c r="J8" s="229" t="s">
        <v>3</v>
      </c>
      <c r="K8" s="229"/>
      <c r="L8" s="229"/>
      <c r="M8" s="229"/>
      <c r="N8" s="231">
        <v>42795</v>
      </c>
      <c r="O8" s="176"/>
      <c r="P8" s="176"/>
      <c r="Q8" s="176"/>
      <c r="R8" s="176"/>
      <c r="S8" s="176"/>
      <c r="T8" s="176"/>
      <c r="U8" s="176"/>
      <c r="V8" s="176"/>
      <c r="W8" s="176"/>
      <c r="X8" s="176"/>
      <c r="Y8" s="176"/>
      <c r="Z8" s="176"/>
      <c r="AA8" s="114" t="s">
        <v>4</v>
      </c>
      <c r="AB8" s="161" t="s">
        <v>154</v>
      </c>
      <c r="AC8" s="161"/>
      <c r="AD8" s="162"/>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9" t="s">
        <v>5</v>
      </c>
      <c r="B10" s="221" t="s">
        <v>72</v>
      </c>
      <c r="C10" s="223" t="s">
        <v>6</v>
      </c>
      <c r="D10" s="223"/>
      <c r="E10" s="223"/>
      <c r="F10" s="167" t="s">
        <v>7</v>
      </c>
      <c r="G10" s="223" t="s">
        <v>8</v>
      </c>
      <c r="H10" s="223"/>
      <c r="I10" s="223"/>
      <c r="J10" s="225" t="s">
        <v>94</v>
      </c>
      <c r="K10" s="225"/>
      <c r="L10" s="225"/>
      <c r="M10" s="225"/>
      <c r="N10" s="225"/>
      <c r="O10" s="225"/>
      <c r="P10" s="225"/>
      <c r="Q10" s="113" t="s">
        <v>9</v>
      </c>
      <c r="R10" s="225" t="s">
        <v>10</v>
      </c>
      <c r="S10" s="225"/>
      <c r="T10" s="225"/>
      <c r="U10" s="225"/>
      <c r="V10" s="225"/>
      <c r="W10" s="225"/>
      <c r="X10" s="225"/>
      <c r="Y10" s="225"/>
      <c r="Z10" s="225" t="s">
        <v>95</v>
      </c>
      <c r="AA10" s="225"/>
      <c r="AB10" s="225"/>
      <c r="AC10" s="225"/>
      <c r="AD10" s="226"/>
    </row>
    <row r="11" spans="1:30" s="23" customFormat="1" ht="69.95" customHeight="1" x14ac:dyDescent="0.2">
      <c r="A11" s="233"/>
      <c r="B11" s="234"/>
      <c r="C11" s="115" t="s">
        <v>11</v>
      </c>
      <c r="D11" s="115" t="s">
        <v>12</v>
      </c>
      <c r="E11" s="115" t="s">
        <v>13</v>
      </c>
      <c r="F11" s="168"/>
      <c r="G11" s="14" t="s">
        <v>14</v>
      </c>
      <c r="H11" s="14" t="s">
        <v>15</v>
      </c>
      <c r="I11" s="14" t="s">
        <v>16</v>
      </c>
      <c r="J11" s="15" t="s">
        <v>17</v>
      </c>
      <c r="K11" s="15" t="s">
        <v>18</v>
      </c>
      <c r="L11" s="15" t="s">
        <v>19</v>
      </c>
      <c r="M11" s="15" t="s">
        <v>20</v>
      </c>
      <c r="N11" s="16" t="s">
        <v>21</v>
      </c>
      <c r="O11" s="17" t="s">
        <v>22</v>
      </c>
      <c r="P11" s="16" t="s">
        <v>23</v>
      </c>
      <c r="Q11" s="18" t="s">
        <v>24</v>
      </c>
      <c r="R11" s="14" t="s">
        <v>25</v>
      </c>
      <c r="S11" s="19" t="s">
        <v>70</v>
      </c>
      <c r="T11" s="32" t="s">
        <v>71</v>
      </c>
      <c r="U11" s="32" t="s">
        <v>74</v>
      </c>
      <c r="V11" s="14" t="s">
        <v>69</v>
      </c>
      <c r="W11" s="14" t="s">
        <v>26</v>
      </c>
      <c r="X11" s="20" t="s">
        <v>27</v>
      </c>
      <c r="Y11" s="20" t="s">
        <v>28</v>
      </c>
      <c r="Z11" s="21" t="s">
        <v>96</v>
      </c>
      <c r="AA11" s="21" t="s">
        <v>29</v>
      </c>
      <c r="AB11" s="21" t="s">
        <v>30</v>
      </c>
      <c r="AC11" s="21" t="s">
        <v>31</v>
      </c>
      <c r="AD11" s="22" t="s">
        <v>32</v>
      </c>
    </row>
    <row r="12" spans="1:30" s="23" customFormat="1" ht="130.5" customHeight="1" x14ac:dyDescent="0.2">
      <c r="A12" s="238" t="s">
        <v>203</v>
      </c>
      <c r="B12" s="61" t="s">
        <v>54</v>
      </c>
      <c r="C12" s="62" t="s">
        <v>114</v>
      </c>
      <c r="D12" s="64" t="s">
        <v>142</v>
      </c>
      <c r="E12" s="64" t="s">
        <v>210</v>
      </c>
      <c r="F12" s="64" t="s">
        <v>211</v>
      </c>
      <c r="G12" s="63" t="s">
        <v>35</v>
      </c>
      <c r="H12" s="63" t="s">
        <v>35</v>
      </c>
      <c r="I12" s="63" t="s">
        <v>35</v>
      </c>
      <c r="J12" s="73">
        <v>2</v>
      </c>
      <c r="K12" s="73">
        <v>3</v>
      </c>
      <c r="L12" s="29">
        <f t="shared" ref="L12" si="0">IF(J12="",K12,J12*K12)</f>
        <v>6</v>
      </c>
      <c r="M12" s="31" t="str">
        <f t="shared" ref="M12" si="1">IF(L12&gt;23,"MUY ALTO",IF(L12&gt;9,"ALTO",IF(L12&gt;5,"MEDIO","BAJO")))</f>
        <v>MEDIO</v>
      </c>
      <c r="N12" s="24">
        <v>25</v>
      </c>
      <c r="O12" s="30">
        <f t="shared" ref="O12" si="2">L12*N12</f>
        <v>150</v>
      </c>
      <c r="P12" s="67" t="str">
        <f t="shared" ref="P12" si="3">IF(O12&gt;501,"I",IF(O12&gt;149,"II",IF(O12&gt;39,"III","IV")))</f>
        <v>II</v>
      </c>
      <c r="Q12" s="24" t="str">
        <f t="shared" ref="Q12" si="4">IF(P12="I","No aceptable",IF(P12="II","No Aceptable o Aceptable con Control Específico",IF(P12="III","Mejorable","Aceptable")))</f>
        <v>No Aceptable o Aceptable con Control Específico</v>
      </c>
      <c r="R12" s="68" t="s">
        <v>36</v>
      </c>
      <c r="S12" s="68">
        <v>15</v>
      </c>
      <c r="T12" s="68">
        <v>7</v>
      </c>
      <c r="U12" s="68"/>
      <c r="V12" s="69">
        <f t="shared" ref="V12" si="5">SUM(S12:U12)</f>
        <v>22</v>
      </c>
      <c r="W12" s="75">
        <v>5</v>
      </c>
      <c r="X12" s="77" t="s">
        <v>37</v>
      </c>
      <c r="Y12" s="71" t="s">
        <v>38</v>
      </c>
      <c r="Z12" s="68" t="s">
        <v>35</v>
      </c>
      <c r="AA12" s="68" t="s">
        <v>35</v>
      </c>
      <c r="AB12" s="68" t="s">
        <v>35</v>
      </c>
      <c r="AC12" s="64" t="s">
        <v>212</v>
      </c>
      <c r="AD12" s="106" t="s">
        <v>35</v>
      </c>
    </row>
    <row r="13" spans="1:30" s="23" customFormat="1" ht="199.5" customHeight="1" x14ac:dyDescent="0.2">
      <c r="A13" s="236"/>
      <c r="B13" s="93" t="s">
        <v>54</v>
      </c>
      <c r="C13" s="120" t="s">
        <v>39</v>
      </c>
      <c r="D13" s="121" t="s">
        <v>141</v>
      </c>
      <c r="E13" s="121" t="s">
        <v>209</v>
      </c>
      <c r="F13" s="94" t="s">
        <v>97</v>
      </c>
      <c r="G13" s="95" t="s">
        <v>35</v>
      </c>
      <c r="H13" s="95" t="s">
        <v>177</v>
      </c>
      <c r="I13" s="95" t="s">
        <v>40</v>
      </c>
      <c r="J13" s="96">
        <v>2</v>
      </c>
      <c r="K13" s="96">
        <v>3</v>
      </c>
      <c r="L13" s="41">
        <f t="shared" ref="L13:L16" si="6">IF(J13="",K13,J13*K13)</f>
        <v>6</v>
      </c>
      <c r="M13" s="42" t="str">
        <f t="shared" ref="M13:M16" si="7">IF(L13&gt;23,"MUY ALTO",IF(L13&gt;9,"ALTO",IF(L13&gt;5,"MEDIO","BAJO")))</f>
        <v>MEDIO</v>
      </c>
      <c r="N13" s="44">
        <v>25</v>
      </c>
      <c r="O13" s="43">
        <f t="shared" ref="O13:O16" si="8">L13*N13</f>
        <v>150</v>
      </c>
      <c r="P13" s="97" t="str">
        <f t="shared" ref="P13:P16" si="9">IF(O13&gt;501,"I",IF(O13&gt;149,"II",IF(O13&gt;39,"III","IV")))</f>
        <v>II</v>
      </c>
      <c r="Q13" s="44" t="str">
        <f t="shared" ref="Q13:Q16" si="10">IF(P13="I","No aceptable",IF(P13="II","No Aceptable o Aceptable con Control Específico",IF(P13="III","Mejorable","Aceptable")))</f>
        <v>No Aceptable o Aceptable con Control Específico</v>
      </c>
      <c r="R13" s="98" t="s">
        <v>36</v>
      </c>
      <c r="S13" s="68">
        <v>15</v>
      </c>
      <c r="T13" s="98">
        <v>7</v>
      </c>
      <c r="U13" s="98"/>
      <c r="V13" s="99">
        <f t="shared" ref="V13:V16" si="11">SUM(S13:U13)</f>
        <v>22</v>
      </c>
      <c r="W13" s="100">
        <v>6</v>
      </c>
      <c r="X13" s="101" t="s">
        <v>98</v>
      </c>
      <c r="Y13" s="101" t="s">
        <v>38</v>
      </c>
      <c r="Z13" s="98" t="s">
        <v>35</v>
      </c>
      <c r="AA13" s="98" t="s">
        <v>35</v>
      </c>
      <c r="AB13" s="98" t="s">
        <v>35</v>
      </c>
      <c r="AC13" s="94" t="s">
        <v>208</v>
      </c>
      <c r="AD13" s="106" t="s">
        <v>35</v>
      </c>
    </row>
    <row r="14" spans="1:30" s="25" customFormat="1" ht="128.25" customHeight="1" x14ac:dyDescent="0.25">
      <c r="A14" s="236"/>
      <c r="B14" s="61" t="s">
        <v>54</v>
      </c>
      <c r="C14" s="78" t="s">
        <v>39</v>
      </c>
      <c r="D14" s="79" t="s">
        <v>183</v>
      </c>
      <c r="E14" s="79" t="s">
        <v>41</v>
      </c>
      <c r="F14" s="72" t="s">
        <v>99</v>
      </c>
      <c r="G14" s="65" t="s">
        <v>35</v>
      </c>
      <c r="H14" s="65" t="s">
        <v>35</v>
      </c>
      <c r="I14" s="65" t="s">
        <v>100</v>
      </c>
      <c r="J14" s="73">
        <v>2</v>
      </c>
      <c r="K14" s="73">
        <v>3</v>
      </c>
      <c r="L14" s="29">
        <f t="shared" si="6"/>
        <v>6</v>
      </c>
      <c r="M14" s="31" t="str">
        <f t="shared" si="7"/>
        <v>MEDIO</v>
      </c>
      <c r="N14" s="24">
        <v>25</v>
      </c>
      <c r="O14" s="30">
        <f t="shared" si="8"/>
        <v>150</v>
      </c>
      <c r="P14" s="67" t="str">
        <f t="shared" si="9"/>
        <v>II</v>
      </c>
      <c r="Q14" s="24" t="str">
        <f t="shared" si="10"/>
        <v>No Aceptable o Aceptable con Control Específico</v>
      </c>
      <c r="R14" s="68" t="s">
        <v>36</v>
      </c>
      <c r="S14" s="68">
        <v>15</v>
      </c>
      <c r="T14" s="68">
        <v>7</v>
      </c>
      <c r="U14" s="68"/>
      <c r="V14" s="69">
        <f t="shared" si="11"/>
        <v>22</v>
      </c>
      <c r="W14" s="75">
        <v>4</v>
      </c>
      <c r="X14" s="77" t="s">
        <v>101</v>
      </c>
      <c r="Y14" s="71" t="s">
        <v>38</v>
      </c>
      <c r="Z14" s="68" t="s">
        <v>35</v>
      </c>
      <c r="AA14" s="68" t="s">
        <v>35</v>
      </c>
      <c r="AB14" s="68" t="s">
        <v>42</v>
      </c>
      <c r="AC14" s="72" t="s">
        <v>179</v>
      </c>
      <c r="AD14" s="139" t="s">
        <v>35</v>
      </c>
    </row>
    <row r="15" spans="1:30" s="25" customFormat="1" ht="141.75" customHeight="1" x14ac:dyDescent="0.25">
      <c r="A15" s="236"/>
      <c r="B15" s="61" t="s">
        <v>54</v>
      </c>
      <c r="C15" s="62" t="s">
        <v>114</v>
      </c>
      <c r="D15" s="82" t="s">
        <v>115</v>
      </c>
      <c r="E15" s="64" t="s">
        <v>180</v>
      </c>
      <c r="F15" s="64" t="s">
        <v>181</v>
      </c>
      <c r="G15" s="63" t="s">
        <v>47</v>
      </c>
      <c r="H15" s="63" t="s">
        <v>35</v>
      </c>
      <c r="I15" s="63" t="s">
        <v>35</v>
      </c>
      <c r="J15" s="73">
        <v>1</v>
      </c>
      <c r="K15" s="73">
        <v>3</v>
      </c>
      <c r="L15" s="29">
        <f t="shared" si="6"/>
        <v>3</v>
      </c>
      <c r="M15" s="31" t="str">
        <f t="shared" si="7"/>
        <v>BAJO</v>
      </c>
      <c r="N15" s="24">
        <v>25</v>
      </c>
      <c r="O15" s="30">
        <f t="shared" si="8"/>
        <v>75</v>
      </c>
      <c r="P15" s="67" t="str">
        <f t="shared" si="9"/>
        <v>III</v>
      </c>
      <c r="Q15" s="24" t="str">
        <f t="shared" si="10"/>
        <v>Mejorable</v>
      </c>
      <c r="R15" s="68" t="s">
        <v>60</v>
      </c>
      <c r="S15" s="68">
        <v>15</v>
      </c>
      <c r="T15" s="68">
        <v>7</v>
      </c>
      <c r="U15" s="68"/>
      <c r="V15" s="69">
        <f t="shared" si="11"/>
        <v>22</v>
      </c>
      <c r="W15" s="75">
        <v>3</v>
      </c>
      <c r="X15" s="77" t="s">
        <v>48</v>
      </c>
      <c r="Y15" s="71" t="s">
        <v>38</v>
      </c>
      <c r="Z15" s="68" t="s">
        <v>35</v>
      </c>
      <c r="AA15" s="68" t="s">
        <v>35</v>
      </c>
      <c r="AB15" s="68" t="s">
        <v>35</v>
      </c>
      <c r="AC15" s="64" t="s">
        <v>182</v>
      </c>
      <c r="AD15" s="140" t="s">
        <v>35</v>
      </c>
    </row>
    <row r="16" spans="1:30" s="25" customFormat="1" ht="116.25" customHeight="1" x14ac:dyDescent="0.25">
      <c r="A16" s="236"/>
      <c r="B16" s="61" t="s">
        <v>54</v>
      </c>
      <c r="C16" s="62" t="s">
        <v>114</v>
      </c>
      <c r="D16" s="72" t="s">
        <v>118</v>
      </c>
      <c r="E16" s="72" t="s">
        <v>185</v>
      </c>
      <c r="F16" s="72" t="s">
        <v>49</v>
      </c>
      <c r="G16" s="65" t="s">
        <v>35</v>
      </c>
      <c r="H16" s="65" t="s">
        <v>35</v>
      </c>
      <c r="I16" s="72" t="s">
        <v>102</v>
      </c>
      <c r="J16" s="73">
        <v>2</v>
      </c>
      <c r="K16" s="73">
        <v>1</v>
      </c>
      <c r="L16" s="29">
        <f t="shared" si="6"/>
        <v>2</v>
      </c>
      <c r="M16" s="31" t="str">
        <f t="shared" si="7"/>
        <v>BAJO</v>
      </c>
      <c r="N16" s="24">
        <v>10</v>
      </c>
      <c r="O16" s="30">
        <f t="shared" si="8"/>
        <v>20</v>
      </c>
      <c r="P16" s="67" t="str">
        <f t="shared" si="9"/>
        <v>IV</v>
      </c>
      <c r="Q16" s="24" t="str">
        <f t="shared" si="10"/>
        <v>Aceptable</v>
      </c>
      <c r="R16" s="68" t="s">
        <v>36</v>
      </c>
      <c r="S16" s="68">
        <v>15</v>
      </c>
      <c r="T16" s="68">
        <v>7</v>
      </c>
      <c r="U16" s="68"/>
      <c r="V16" s="69">
        <f t="shared" si="11"/>
        <v>22</v>
      </c>
      <c r="W16" s="75">
        <v>1</v>
      </c>
      <c r="X16" s="71" t="s">
        <v>50</v>
      </c>
      <c r="Y16" s="71" t="s">
        <v>38</v>
      </c>
      <c r="Z16" s="68" t="s">
        <v>35</v>
      </c>
      <c r="AA16" s="68" t="s">
        <v>35</v>
      </c>
      <c r="AB16" s="68" t="s">
        <v>35</v>
      </c>
      <c r="AC16" s="72" t="s">
        <v>171</v>
      </c>
      <c r="AD16" s="106" t="s">
        <v>35</v>
      </c>
    </row>
    <row r="17" spans="1:30" s="25" customFormat="1" ht="117" customHeight="1" x14ac:dyDescent="0.25">
      <c r="A17" s="236"/>
      <c r="B17" s="61" t="s">
        <v>54</v>
      </c>
      <c r="C17" s="62" t="s">
        <v>114</v>
      </c>
      <c r="D17" s="79" t="s">
        <v>187</v>
      </c>
      <c r="E17" s="64" t="s">
        <v>186</v>
      </c>
      <c r="F17" s="72" t="s">
        <v>43</v>
      </c>
      <c r="G17" s="65" t="s">
        <v>35</v>
      </c>
      <c r="H17" s="65" t="s">
        <v>80</v>
      </c>
      <c r="I17" s="65" t="s">
        <v>35</v>
      </c>
      <c r="J17" s="73">
        <v>2</v>
      </c>
      <c r="K17" s="73">
        <v>3</v>
      </c>
      <c r="L17" s="29">
        <f>IF(J17="",K17,J17*K17)</f>
        <v>6</v>
      </c>
      <c r="M17" s="31" t="str">
        <f>IF(L17&gt;23,"MUY ALTO",IF(L17&gt;9,"ALTO",IF(L17&gt;5,"MEDIO","BAJO")))</f>
        <v>MEDIO</v>
      </c>
      <c r="N17" s="74">
        <v>25</v>
      </c>
      <c r="O17" s="30">
        <f>L17*N17</f>
        <v>150</v>
      </c>
      <c r="P17" s="67" t="str">
        <f>IF(O17&gt;501,"I",IF(O17&gt;149,"II",IF(O17&gt;39,"III","IV")))</f>
        <v>II</v>
      </c>
      <c r="Q17" s="24" t="str">
        <f>IF(P17="I","No aceptable",IF(P17="II","No Aceptable o Aceptable con Control Específico",IF(P17="III","Mejorable","Aceptable")))</f>
        <v>No Aceptable o Aceptable con Control Específico</v>
      </c>
      <c r="R17" s="68" t="s">
        <v>36</v>
      </c>
      <c r="S17" s="68">
        <v>15</v>
      </c>
      <c r="T17" s="68">
        <v>7</v>
      </c>
      <c r="U17" s="68"/>
      <c r="V17" s="69">
        <f>SUM(S17:U17)</f>
        <v>22</v>
      </c>
      <c r="W17" s="70">
        <v>8</v>
      </c>
      <c r="X17" s="77" t="s">
        <v>92</v>
      </c>
      <c r="Y17" s="71" t="s">
        <v>38</v>
      </c>
      <c r="Z17" s="68" t="s">
        <v>35</v>
      </c>
      <c r="AA17" s="68" t="s">
        <v>35</v>
      </c>
      <c r="AB17" s="68" t="s">
        <v>35</v>
      </c>
      <c r="AC17" s="72" t="s">
        <v>188</v>
      </c>
      <c r="AD17" s="104" t="s">
        <v>35</v>
      </c>
    </row>
    <row r="18" spans="1:30" s="25" customFormat="1" ht="234" customHeight="1" thickBot="1" x14ac:dyDescent="0.3">
      <c r="A18" s="237"/>
      <c r="B18" s="122" t="s">
        <v>54</v>
      </c>
      <c r="C18" s="123" t="s">
        <v>51</v>
      </c>
      <c r="D18" s="124" t="s">
        <v>157</v>
      </c>
      <c r="E18" s="125" t="s">
        <v>158</v>
      </c>
      <c r="F18" s="125" t="s">
        <v>104</v>
      </c>
      <c r="G18" s="126" t="s">
        <v>35</v>
      </c>
      <c r="H18" s="127" t="s">
        <v>44</v>
      </c>
      <c r="I18" s="127" t="s">
        <v>103</v>
      </c>
      <c r="J18" s="128">
        <v>2</v>
      </c>
      <c r="K18" s="128">
        <v>3</v>
      </c>
      <c r="L18" s="129">
        <f t="shared" ref="L18" si="12">IF(J18="",K18,J18*K18)</f>
        <v>6</v>
      </c>
      <c r="M18" s="130" t="str">
        <f t="shared" ref="M18" si="13">IF(L18&gt;23,"MUY ALTO",IF(L18&gt;9,"ALTO",IF(L18&gt;5,"MEDIO","BAJO")))</f>
        <v>MEDIO</v>
      </c>
      <c r="N18" s="131">
        <v>10</v>
      </c>
      <c r="O18" s="132">
        <f t="shared" ref="O18" si="14">L18*N18</f>
        <v>60</v>
      </c>
      <c r="P18" s="133" t="str">
        <f t="shared" ref="P18" si="15">IF(O18&gt;501,"I",IF(O18&gt;149,"II",IF(O18&gt;39,"III","IV")))</f>
        <v>III</v>
      </c>
      <c r="Q18" s="131" t="str">
        <f t="shared" ref="Q18" si="16">IF(P18="I","No aceptable",IF(P18="II","No Aceptable o Aceptable con Control Específico",IF(P18="III","Mejorable","Aceptable")))</f>
        <v>Mejorable</v>
      </c>
      <c r="R18" s="134" t="s">
        <v>36</v>
      </c>
      <c r="S18" s="134">
        <v>15</v>
      </c>
      <c r="T18" s="134">
        <v>7</v>
      </c>
      <c r="U18" s="134"/>
      <c r="V18" s="135">
        <f t="shared" ref="V18" si="17">SUM(S18:U18)</f>
        <v>22</v>
      </c>
      <c r="W18" s="136">
        <v>6</v>
      </c>
      <c r="X18" s="137" t="s">
        <v>45</v>
      </c>
      <c r="Y18" s="138" t="s">
        <v>38</v>
      </c>
      <c r="Z18" s="134" t="s">
        <v>35</v>
      </c>
      <c r="AA18" s="134" t="s">
        <v>35</v>
      </c>
      <c r="AB18" s="134" t="s">
        <v>35</v>
      </c>
      <c r="AC18" s="125" t="s">
        <v>159</v>
      </c>
      <c r="AD18" s="141" t="s">
        <v>35</v>
      </c>
    </row>
  </sheetData>
  <sheetProtection selectLockedCells="1" selectUnlockedCells="1"/>
  <mergeCells count="27">
    <mergeCell ref="A12: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B10:B11"/>
    <mergeCell ref="C10:E10"/>
    <mergeCell ref="F10:F11"/>
    <mergeCell ref="G10:I10"/>
    <mergeCell ref="J10:P10"/>
    <mergeCell ref="R10:Y10"/>
    <mergeCell ref="Z10:AD10"/>
    <mergeCell ref="A8:C8"/>
    <mergeCell ref="D8:I8"/>
    <mergeCell ref="J8:M8"/>
    <mergeCell ref="N8:Z8"/>
  </mergeCells>
  <conditionalFormatting sqref="M19:M86 M16:M17">
    <cfRule type="cellIs" dxfId="263" priority="49" operator="equal">
      <formula>"MUY ALTO"</formula>
    </cfRule>
    <cfRule type="cellIs" dxfId="262" priority="50" operator="equal">
      <formula>"BAJO"</formula>
    </cfRule>
    <cfRule type="cellIs" dxfId="261" priority="51" operator="equal">
      <formula>"MEDIO"</formula>
    </cfRule>
    <cfRule type="cellIs" dxfId="260" priority="52" operator="equal">
      <formula>"ALTO"</formula>
    </cfRule>
  </conditionalFormatting>
  <conditionalFormatting sqref="Q19:Q86 Q16:Q17">
    <cfRule type="cellIs" dxfId="259" priority="53" operator="equal">
      <formula>"Aceptable"</formula>
    </cfRule>
    <cfRule type="cellIs" dxfId="258" priority="54" operator="equal">
      <formula>"Mejorable"</formula>
    </cfRule>
    <cfRule type="cellIs" dxfId="257" priority="55" operator="equal">
      <formula>"No Aceptable o Aceptable con Control Específico"</formula>
    </cfRule>
    <cfRule type="cellIs" dxfId="256" priority="56" operator="equal">
      <formula>"No aceptable"</formula>
    </cfRule>
  </conditionalFormatting>
  <conditionalFormatting sqref="Q13">
    <cfRule type="cellIs" dxfId="255" priority="45" operator="equal">
      <formula>"Aceptable"</formula>
    </cfRule>
    <cfRule type="cellIs" dxfId="254" priority="46" operator="equal">
      <formula>"Mejorable"</formula>
    </cfRule>
    <cfRule type="cellIs" dxfId="253" priority="47" operator="equal">
      <formula>"No Aceptable o Aceptable con Control Específico"</formula>
    </cfRule>
    <cfRule type="cellIs" dxfId="252" priority="48" operator="equal">
      <formula>"No aceptable"</formula>
    </cfRule>
  </conditionalFormatting>
  <conditionalFormatting sqref="M13">
    <cfRule type="cellIs" dxfId="251" priority="41" operator="equal">
      <formula>"MUY ALTO"</formula>
    </cfRule>
    <cfRule type="cellIs" dxfId="250" priority="42" operator="equal">
      <formula>"BAJO"</formula>
    </cfRule>
    <cfRule type="cellIs" dxfId="249" priority="43" operator="equal">
      <formula>"MEDIO"</formula>
    </cfRule>
    <cfRule type="cellIs" dxfId="248" priority="44" operator="equal">
      <formula>"ALTO"</formula>
    </cfRule>
  </conditionalFormatting>
  <conditionalFormatting sqref="M14">
    <cfRule type="cellIs" dxfId="247" priority="33" operator="equal">
      <formula>"MUY ALTO"</formula>
    </cfRule>
    <cfRule type="cellIs" dxfId="246" priority="34" operator="equal">
      <formula>"BAJO"</formula>
    </cfRule>
    <cfRule type="cellIs" dxfId="245" priority="35" operator="equal">
      <formula>"MEDIO"</formula>
    </cfRule>
    <cfRule type="cellIs" dxfId="244" priority="36" operator="equal">
      <formula>"ALTO"</formula>
    </cfRule>
  </conditionalFormatting>
  <conditionalFormatting sqref="Q14">
    <cfRule type="cellIs" dxfId="243" priority="37" operator="equal">
      <formula>"Aceptable"</formula>
    </cfRule>
    <cfRule type="cellIs" dxfId="242" priority="38" operator="equal">
      <formula>"Mejorable"</formula>
    </cfRule>
    <cfRule type="cellIs" dxfId="241" priority="39" operator="equal">
      <formula>"No Aceptable o Aceptable con Control Específico"</formula>
    </cfRule>
    <cfRule type="cellIs" dxfId="240" priority="40" operator="equal">
      <formula>"No aceptable"</formula>
    </cfRule>
  </conditionalFormatting>
  <conditionalFormatting sqref="M15">
    <cfRule type="cellIs" dxfId="239" priority="25" operator="equal">
      <formula>"MUY ALTO"</formula>
    </cfRule>
    <cfRule type="cellIs" dxfId="238" priority="26" operator="equal">
      <formula>"BAJO"</formula>
    </cfRule>
    <cfRule type="cellIs" dxfId="237" priority="27" operator="equal">
      <formula>"MEDIO"</formula>
    </cfRule>
    <cfRule type="cellIs" dxfId="236" priority="28" operator="equal">
      <formula>"ALTO"</formula>
    </cfRule>
  </conditionalFormatting>
  <conditionalFormatting sqref="Q15">
    <cfRule type="cellIs" dxfId="235" priority="29" operator="equal">
      <formula>"Aceptable"</formula>
    </cfRule>
    <cfRule type="cellIs" dxfId="234" priority="30" operator="equal">
      <formula>"Mejorable"</formula>
    </cfRule>
    <cfRule type="cellIs" dxfId="233" priority="31" operator="equal">
      <formula>"No Aceptable o Aceptable con Control Específico"</formula>
    </cfRule>
    <cfRule type="cellIs" dxfId="232" priority="32" operator="equal">
      <formula>"No aceptable"</formula>
    </cfRule>
  </conditionalFormatting>
  <conditionalFormatting sqref="M18">
    <cfRule type="cellIs" dxfId="231" priority="17" operator="equal">
      <formula>"MUY ALTO"</formula>
    </cfRule>
    <cfRule type="cellIs" dxfId="230" priority="18" operator="equal">
      <formula>"BAJO"</formula>
    </cfRule>
    <cfRule type="cellIs" dxfId="229" priority="19" operator="equal">
      <formula>"MEDIO"</formula>
    </cfRule>
    <cfRule type="cellIs" dxfId="228" priority="20" operator="equal">
      <formula>"ALTO"</formula>
    </cfRule>
  </conditionalFormatting>
  <conditionalFormatting sqref="Q18">
    <cfRule type="cellIs" dxfId="227" priority="21" operator="equal">
      <formula>"Aceptable"</formula>
    </cfRule>
    <cfRule type="cellIs" dxfId="226" priority="22" operator="equal">
      <formula>"Mejorable"</formula>
    </cfRule>
    <cfRule type="cellIs" dxfId="225" priority="23" operator="equal">
      <formula>"No Aceptable o Aceptable con Control Específico"</formula>
    </cfRule>
    <cfRule type="cellIs" dxfId="224" priority="24" operator="equal">
      <formula>"No aceptable"</formula>
    </cfRule>
  </conditionalFormatting>
  <conditionalFormatting sqref="M12">
    <cfRule type="cellIs" dxfId="223" priority="1" operator="equal">
      <formula>"MUY ALTO"</formula>
    </cfRule>
    <cfRule type="cellIs" dxfId="222" priority="2" operator="equal">
      <formula>"BAJO"</formula>
    </cfRule>
    <cfRule type="cellIs" dxfId="221" priority="3" operator="equal">
      <formula>"MEDIO"</formula>
    </cfRule>
    <cfRule type="cellIs" dxfId="220" priority="4" operator="equal">
      <formula>"ALTO"</formula>
    </cfRule>
  </conditionalFormatting>
  <conditionalFormatting sqref="Q12">
    <cfRule type="cellIs" dxfId="219" priority="5" operator="equal">
      <formula>"Aceptable"</formula>
    </cfRule>
    <cfRule type="cellIs" dxfId="218" priority="6" operator="equal">
      <formula>"Mejorable"</formula>
    </cfRule>
    <cfRule type="cellIs" dxfId="217" priority="7" operator="equal">
      <formula>"No Aceptable o Aceptable con Control Específico"</formula>
    </cfRule>
    <cfRule type="cellIs" dxfId="216"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CALLE 20 - Sótano </vt:lpstr>
      <vt:lpstr>CALLE 20 - Mezanine</vt:lpstr>
      <vt:lpstr>CALLE 20 - Piso 1</vt:lpstr>
      <vt:lpstr>CALLE 20 - Piso 2</vt:lpstr>
      <vt:lpstr>CALLE 20 - Piso 3</vt:lpstr>
      <vt:lpstr>CALLE 20 - Piso 4</vt:lpstr>
      <vt:lpstr>CALLE 20 - Piso 5</vt:lpstr>
      <vt:lpstr>CALLE 20 - Piso 6</vt:lpstr>
      <vt:lpstr>CALLE 20 - Piso 7</vt:lpstr>
      <vt:lpstr>CALLE 20 - Piso 8</vt:lpstr>
      <vt:lpstr>CALLE 20 - Piso 9</vt:lpstr>
      <vt:lpstr>CALLE 20 - Piso 10</vt:lpstr>
      <vt:lpstr>CALLE 20 - Piso 11</vt:lpstr>
      <vt:lpstr>CALLE 20 - Piso 12</vt:lpstr>
      <vt:lpstr>Hoja1</vt:lpstr>
    </vt:vector>
  </TitlesOfParts>
  <Company>ACCIONSSOMA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Arturo Rodríguez O.</dc:creator>
  <cp:lastModifiedBy>Jenny Milena Leon Gomez</cp:lastModifiedBy>
  <cp:lastPrinted>2014-08-26T21:55:42Z</cp:lastPrinted>
  <dcterms:created xsi:type="dcterms:W3CDTF">2014-05-19T23:24:21Z</dcterms:created>
  <dcterms:modified xsi:type="dcterms:W3CDTF">2017-03-27T20:07:47Z</dcterms:modified>
</cp:coreProperties>
</file>