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1. IDU2021\Contratos\Convenios y Ctos interadm\Convenio 1745-21 JBB\Prórroga y adición\"/>
    </mc:Choice>
  </mc:AlternateContent>
  <bookViews>
    <workbookView xWindow="0" yWindow="0" windowWidth="28800" windowHeight="12330"/>
  </bookViews>
  <sheets>
    <sheet name="ADICION" sheetId="5" r:id="rId1"/>
    <sheet name="APU 2022" sheetId="1" r:id="rId2"/>
    <sheet name="RELACION DE COSTOS POR ARBOL" sheetId="3" r:id="rId3"/>
    <sheet name="proyectos vigentes" sheetId="7" r:id="rId4"/>
  </sheets>
  <definedNames>
    <definedName name="_xlnm._FilterDatabase" localSheetId="3" hidden="1">'proyectos vigentes'!$B$3:$I$19</definedName>
    <definedName name="a">#REF!</definedName>
    <definedName name="AA">#REF!</definedName>
    <definedName name="aaa">#REF!</definedName>
    <definedName name="_xlnm.Print_Area" localSheetId="1">'APU 2022'!$A$1:$D$161</definedName>
    <definedName name="b">#REF!</definedName>
    <definedName name="bbb">#REF!</definedName>
    <definedName name="Excel_BuiltIn__FilterDatabase_1">#REF!</definedName>
    <definedName name="Excel_BuiltIn__FilterDatabase_2">#REF!</definedName>
    <definedName name="Excel_BuiltIn_Print_Titles_1">#REF!</definedName>
    <definedName name="n">#REF!</definedName>
    <definedName name="nn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F4" i="5"/>
  <c r="F6" i="5"/>
  <c r="F7" i="5"/>
  <c r="F8" i="5"/>
  <c r="F9" i="5"/>
  <c r="F10" i="5"/>
  <c r="N7" i="3"/>
  <c r="N8" i="3"/>
  <c r="N9" i="3"/>
  <c r="N10" i="3"/>
  <c r="N11" i="3"/>
  <c r="K12" i="3"/>
  <c r="N12" i="3" s="1"/>
  <c r="L12" i="3"/>
  <c r="M12" i="3"/>
  <c r="L13" i="3"/>
  <c r="M13" i="3"/>
  <c r="M14" i="3" s="1"/>
  <c r="L14" i="3"/>
  <c r="E5" i="7"/>
  <c r="E6" i="7"/>
  <c r="E7" i="7"/>
  <c r="E8" i="7"/>
  <c r="E9" i="7"/>
  <c r="E20" i="7" s="1"/>
  <c r="E10" i="7"/>
  <c r="E11" i="7"/>
  <c r="E12" i="7"/>
  <c r="E19" i="7" s="1"/>
  <c r="E14" i="7"/>
  <c r="E15" i="7"/>
  <c r="E16" i="7"/>
  <c r="E17" i="7"/>
  <c r="E18" i="7"/>
  <c r="D19" i="7"/>
  <c r="F19" i="7"/>
  <c r="G19" i="7"/>
  <c r="D20" i="7"/>
  <c r="F20" i="7"/>
  <c r="G20" i="7"/>
  <c r="K13" i="3" l="1"/>
  <c r="K14" i="3" s="1"/>
  <c r="N14" i="3" s="1"/>
  <c r="F3" i="5"/>
  <c r="F11" i="5" s="1"/>
  <c r="F15" i="5" l="1"/>
  <c r="H15" i="5" s="1"/>
  <c r="F16" i="5"/>
  <c r="F12" i="3"/>
  <c r="F13" i="3" s="1"/>
  <c r="E12" i="3"/>
  <c r="E13" i="3" s="1"/>
  <c r="E14" i="3" s="1"/>
  <c r="D12" i="3"/>
  <c r="G11" i="3"/>
  <c r="G10" i="3"/>
  <c r="G9" i="3"/>
  <c r="G8" i="3"/>
  <c r="G7" i="3"/>
  <c r="G12" i="3" l="1"/>
  <c r="D13" i="3"/>
  <c r="D14" i="3" s="1"/>
  <c r="F14" i="3"/>
  <c r="G14" i="3" l="1"/>
</calcChain>
</file>

<file path=xl/sharedStrings.xml><?xml version="1.0" encoding="utf-8"?>
<sst xmlns="http://schemas.openxmlformats.org/spreadsheetml/2006/main" count="454" uniqueCount="223">
  <si>
    <t>ITEM</t>
  </si>
  <si>
    <t>ACTIVIDAD</t>
  </si>
  <si>
    <t>DESCRIPCIÓN</t>
  </si>
  <si>
    <t>CANTIDAD PROYECTADA</t>
  </si>
  <si>
    <t>VALOR UNITARIO 2022 ($)</t>
  </si>
  <si>
    <t>VALOR TOTAL ($)</t>
  </si>
  <si>
    <t>Plantación y Diseño paisajístico arbolado urbano</t>
  </si>
  <si>
    <t>Árbol</t>
  </si>
  <si>
    <t>Riego</t>
  </si>
  <si>
    <t>Plateo</t>
  </si>
  <si>
    <t>Tratamiento silvicultural  (Tala)</t>
  </si>
  <si>
    <t>Creación SIGAU</t>
  </si>
  <si>
    <t>Eliminación SIGAU</t>
  </si>
  <si>
    <r>
      <rPr>
        <sz val="11"/>
        <color rgb="FF000000"/>
        <rFont val="Calibri"/>
        <family val="2"/>
      </rPr>
      <t xml:space="preserve">Airpot desde plantulas </t>
    </r>
    <r>
      <rPr>
        <b/>
        <sz val="11"/>
        <color rgb="FF000000"/>
        <rFont val="Calibri"/>
        <family val="2"/>
      </rPr>
      <t xml:space="preserve">a 3 años </t>
    </r>
    <r>
      <rPr>
        <sz val="11"/>
        <color rgb="FF000000"/>
        <rFont val="Calibri"/>
        <family val="2"/>
      </rPr>
      <t>(Sin transporte) *</t>
    </r>
  </si>
  <si>
    <t>MIPE (diagnóstico, aspersión y fertilización foliar)</t>
  </si>
  <si>
    <t>SUBTOTAL</t>
  </si>
  <si>
    <t>Recurso disponible</t>
  </si>
  <si>
    <t>Diferencia</t>
  </si>
  <si>
    <t>Aportes IDU</t>
  </si>
  <si>
    <t>Aportes JBB</t>
  </si>
  <si>
    <t>*Lo pago en este Convenio, pero me lo entregan en 3 años</t>
  </si>
  <si>
    <t>Riego 4 Ciclos</t>
  </si>
  <si>
    <t>Plateo 3 Ciclos</t>
  </si>
  <si>
    <r>
      <rPr>
        <sz val="11"/>
        <color rgb="FF000000"/>
        <rFont val="Calibri"/>
        <family val="2"/>
      </rPr>
      <t xml:space="preserve">Airpot desde plantulas </t>
    </r>
    <r>
      <rPr>
        <b/>
        <sz val="11"/>
        <color rgb="FF000000"/>
        <rFont val="Calibri"/>
        <family val="2"/>
      </rPr>
      <t>a 1 año</t>
    </r>
    <r>
      <rPr>
        <sz val="11"/>
        <color rgb="FF000000"/>
        <rFont val="Calibri"/>
        <family val="2"/>
      </rPr>
      <t xml:space="preserve"> (Sin transporte) *</t>
    </r>
  </si>
  <si>
    <t>MIPE (diagnóstico)</t>
  </si>
  <si>
    <t>MIPE (aspersión y fertilización foliar)</t>
  </si>
  <si>
    <t>JARDÍN BOTÁNICO - JOSÉ CELESTINO MUTIS</t>
  </si>
  <si>
    <t>SUBDIRECCIÓN TÉCNICA OPERATIVA - OFICINA DE ARBORIZACIÓN URBANA</t>
  </si>
  <si>
    <t>PROPUESTA ECONÓMICA CONVENIO INTERADMINISTRATIVO INSTITUTO DE DESARROLLO URBANO  / JARDÍN BOTÁNICO JOSÉ CELESTINO MUTIS</t>
  </si>
  <si>
    <t>COMPONENTE ARBOLADO JOVEN</t>
  </si>
  <si>
    <t>El valor de la plantación depende de la especie a plantar, por lo cual para el presente ítem se calculó un valor promedio para el
material vegetal, el cual corresponde a la Mediana del estudio de mercado, no obstante, el valor final de plantación corresponderá a la incorporación del valor de cada una de las especies seleccionadas y plantadas).</t>
  </si>
  <si>
    <t>Actividades de plantación de Arbolado Urbano Joven en espacio público</t>
  </si>
  <si>
    <t>Unidad</t>
  </si>
  <si>
    <t>Costo Unitario 2021</t>
  </si>
  <si>
    <t>Costo Unitario 2022</t>
  </si>
  <si>
    <t>El valor de replante depende de la especie seleccionada, por lo cual para el presente ítem se calculó un valor
promedio para el material vegetal, el cual correspondiente a la Mediana del estudio de mercado, no obstante, el valor final corresponderá a la incorporación del valor de cada una de las especies replantadas.</t>
  </si>
  <si>
    <t>Actividades de mantenimiento de Arbolado Urbano Joven en espacio público</t>
  </si>
  <si>
    <t>Plateo primer ciclo</t>
  </si>
  <si>
    <t xml:space="preserve">Poda </t>
  </si>
  <si>
    <t>Fertilización Edáfica</t>
  </si>
  <si>
    <t>Fertilización Foliar</t>
  </si>
  <si>
    <t>Replante arbolado (10%) con material vegetal</t>
  </si>
  <si>
    <t>Replante arbolado sin material vegetal</t>
  </si>
  <si>
    <t>NA</t>
  </si>
  <si>
    <t>Retutorado arbolado (10%)</t>
  </si>
  <si>
    <t>Adición de Sustrato (10%)</t>
  </si>
  <si>
    <t>Diagnóstico sanitario arbolado joven*</t>
  </si>
  <si>
    <t>Manejo Sanitario arbolado joven**</t>
  </si>
  <si>
    <t>COMPONENTE RECUPERACIÓN ECOLÓGICA</t>
  </si>
  <si>
    <t>Actividades de plantación de recuperación ecológica</t>
  </si>
  <si>
    <t>Preparación del terreno</t>
  </si>
  <si>
    <t>Trazado y estacado</t>
  </si>
  <si>
    <t>Ahoyado</t>
  </si>
  <si>
    <t>Adecuación de escombros</t>
  </si>
  <si>
    <t>Plantación con material</t>
  </si>
  <si>
    <t>Adición de cobertura</t>
  </si>
  <si>
    <t>Tutorado</t>
  </si>
  <si>
    <t>Percha</t>
  </si>
  <si>
    <t>Percha grande</t>
  </si>
  <si>
    <t>Actividades de mantenimiento de recuperación ecológica</t>
  </si>
  <si>
    <t>Plateo y deshierbe</t>
  </si>
  <si>
    <t>Replante arbolado (10%)</t>
  </si>
  <si>
    <t>Control invasoras</t>
  </si>
  <si>
    <t>Reembplazo de ovillo</t>
  </si>
  <si>
    <t>Percha pequeña</t>
  </si>
  <si>
    <t>COMPONENTE JARDINERÍA URBANA</t>
  </si>
  <si>
    <t>Actividades de plantación de Jardinería Urbana en espacio público</t>
  </si>
  <si>
    <t>Plantación Jardinería Convencional</t>
  </si>
  <si>
    <t>m2</t>
  </si>
  <si>
    <t>SUBTOTAL PLANTACIÓN JARDINERÍA</t>
  </si>
  <si>
    <r>
      <t>Nota 1:</t>
    </r>
    <r>
      <rPr>
        <sz val="12"/>
        <color rgb="FF000000"/>
        <rFont val="Arial Narrow"/>
        <family val="2"/>
      </rPr>
      <t xml:space="preserve"> Al costo de plantación se le debe incluir el valor del individuo vegetal a implementar</t>
    </r>
  </si>
  <si>
    <t>Actividades de mantenimiento de Jardinería Urbana en espacio público</t>
  </si>
  <si>
    <t>Remoción de suelo</t>
  </si>
  <si>
    <t>Rebordeo</t>
  </si>
  <si>
    <t>Retiro arvenses</t>
  </si>
  <si>
    <t>Poda de material seco o enfermo</t>
  </si>
  <si>
    <t>Poda de formación</t>
  </si>
  <si>
    <t xml:space="preserve">Disposición de residuos </t>
  </si>
  <si>
    <t>Fertilización Foliar (Cuatro por año)</t>
  </si>
  <si>
    <t>Fertilización Edáfica (Dos por año)</t>
  </si>
  <si>
    <t>Replante jardinería convencional (10%)</t>
  </si>
  <si>
    <t>Diagnóstico sanitario jardinería ***</t>
  </si>
  <si>
    <t>Manejo Sanitario jardinería ****</t>
  </si>
  <si>
    <t>COMPONENTE ARBOLADO ADULTO</t>
  </si>
  <si>
    <t>Actividades de mantenimiento de Arbolado Adulto en espacio público</t>
  </si>
  <si>
    <t>Bloqueo y traslado</t>
  </si>
  <si>
    <t>Árbol con altura entre 0 y 5 metros</t>
  </si>
  <si>
    <t>Árbol con altura entre 5,1 y 10 metros</t>
  </si>
  <si>
    <t>Árbol con altura entre 10,1 y 15 metros</t>
  </si>
  <si>
    <t>Árbol con altura entre 15,1 y 20 metros</t>
  </si>
  <si>
    <t>Árbol con altura mayor a 20 metros</t>
  </si>
  <si>
    <t>Fertilización edáfica</t>
  </si>
  <si>
    <t xml:space="preserve">Fertilización edáfica diámetro copa 0 - 3 metros </t>
  </si>
  <si>
    <t xml:space="preserve">Fertilización edáfica diámetro copa 3,1 - 6 metros </t>
  </si>
  <si>
    <t xml:space="preserve">Fertilización edáfica diámetro copa 6,1 - 9 metros </t>
  </si>
  <si>
    <t xml:space="preserve">Fertilización edáfica diámetro copa 9,1 - 12 metros </t>
  </si>
  <si>
    <t xml:space="preserve">Fertilización edáfica diámetro copa mayor a 12 metros </t>
  </si>
  <si>
    <t>Fertilización foliar</t>
  </si>
  <si>
    <t>Fertilización foliar árbol con altura entre 0 y 4 metros</t>
  </si>
  <si>
    <t>Fertilización foliar árbol con altura entre 4 y 8 metros</t>
  </si>
  <si>
    <t>Fertilización foliar árbol con altura entre 8 y 12 metros</t>
  </si>
  <si>
    <t>Fertilización foliar árbol con altura entre 12 y 16 metros</t>
  </si>
  <si>
    <t>Fertilización foliar árbol con altura mayor a 16 metros</t>
  </si>
  <si>
    <t>Poda</t>
  </si>
  <si>
    <t>Poda Fitosanitaria (árbol tipo 12 m de altura y 150 cm de perímetro)</t>
  </si>
  <si>
    <t>Poda radicular en zona dura</t>
  </si>
  <si>
    <t>Poda radicular en zona blanda</t>
  </si>
  <si>
    <t>COMPONENTE MANEJO INTEGRADO DE PLAGAS Y ENFERMEDADES - MIPE</t>
  </si>
  <si>
    <t xml:space="preserve">Actividades de Manejo Integrado de Plagas y Enfermedades - MIPE </t>
  </si>
  <si>
    <t>Diagnóstico sanitario</t>
  </si>
  <si>
    <t>Endoterapia Dispositivo 1</t>
  </si>
  <si>
    <t>Árbol  con P.A.P de 0 a 60 cm</t>
  </si>
  <si>
    <t>Árbol con  P.A.P de 60,1 a 90 cm</t>
  </si>
  <si>
    <t>Árbol con P.A.P de 90,1 a 120 cm</t>
  </si>
  <si>
    <t>Árbol con P.A.P de 120,1 a 150 cm</t>
  </si>
  <si>
    <t>Árbol con P.A.P mayor a 150 cm</t>
  </si>
  <si>
    <t>Endoterapia Dispositivo 2</t>
  </si>
  <si>
    <t>Remoción</t>
  </si>
  <si>
    <t>Remoción de plagas árboles de 0 - 5 metros de altura</t>
  </si>
  <si>
    <t>Remoción de plagas árboles de 5,1 - 10 metros de altura</t>
  </si>
  <si>
    <t>Remoción de plagas árboles de 10,1 - 15 metros de altura</t>
  </si>
  <si>
    <t>Remoción de plagas árboles de 15,1 - 20 metros de altura</t>
  </si>
  <si>
    <t>Remoción de plagas árboles mayor a 20 metros de altura</t>
  </si>
  <si>
    <t>Aspersión foliar</t>
  </si>
  <si>
    <t>Aspersión Foliar (altura 0 - 4 metros)</t>
  </si>
  <si>
    <t>Aspersión Foliar (altura 4,1 - 8 metros)</t>
  </si>
  <si>
    <t>Aspersión Foliar (altura 8,1 - 12 metros)</t>
  </si>
  <si>
    <t>Aspersión Foliar (altura 12,1 - 16 metros)</t>
  </si>
  <si>
    <t>Aspersión Foliar (altura mayor a 16 metros)</t>
  </si>
  <si>
    <t>Aspersión y fertilización foliar</t>
  </si>
  <si>
    <t>Árbol (altura 0 - 4 metros)</t>
  </si>
  <si>
    <t>Árbol (altura 4,1 - 8 metros)</t>
  </si>
  <si>
    <t>Árbol (altura 8,1 - 12 metros)</t>
  </si>
  <si>
    <t>Árbol (altura 12,1 - 16 metros)</t>
  </si>
  <si>
    <t>Árbol (altura mayor a 16 metros)</t>
  </si>
  <si>
    <t>Desenraizado</t>
  </si>
  <si>
    <t>Desenraizado de árboles con diámetro  Basal entre 0,1 - 10 centímetros</t>
  </si>
  <si>
    <t>Desenraizado de árboles con diámetro  Basal entre 10,1 - 20 centímetros</t>
  </si>
  <si>
    <t>Desenraizado de árboles con diámetro  Basal entre 20,1 - 30 centímetros</t>
  </si>
  <si>
    <t>Desenraizado de árboles con diámetro Basal entre 30,1 - 40 centímetros</t>
  </si>
  <si>
    <t>Desenraizado de árboles con diámetro Basal entre 40,1 - 50 centímetros</t>
  </si>
  <si>
    <t>Desenraizado de árboles con diámetro Basal entre 50,1 - 60 centímetros</t>
  </si>
  <si>
    <t>Desenraizado de árboles con diámetro Basal entre 60,1 - 70 centímetros</t>
  </si>
  <si>
    <t>Desenraizado de árboles con diámetro Basal entre 70,1 - 80 centímetros</t>
  </si>
  <si>
    <t>Desenraizado de árboles con diámetro Basal entre 80,1 - 90 centímetros</t>
  </si>
  <si>
    <t>Desenraizado de árboles con diámetro Basal entre 90,1 - 100 centímetros</t>
  </si>
  <si>
    <t>Desenraizado de árboles con diámetro Basal entre 100,1 - 110 centímetros</t>
  </si>
  <si>
    <t>Drench</t>
  </si>
  <si>
    <t>Técnica Drench control de enfermedades y fertilización (diámetro copa 0 a 3 metros)</t>
  </si>
  <si>
    <t>Técnica Drench control de enfermedades y fertilización (diámetro copa 3,1 a 6 metros)</t>
  </si>
  <si>
    <t>Técnica Drench control de enfermedades y fertilización (diámetro copa 6,1 a 9 metros)</t>
  </si>
  <si>
    <t>Técnica Drench control de enfermedades y fertilización (diámetro copa 9,1 a 12 metros)</t>
  </si>
  <si>
    <t>Técnica Drench control de enfermedades y fertilización (diámetro copa mayor a 12 m)</t>
  </si>
  <si>
    <t>COMPONENTE SILVICULTURAL TALA</t>
  </si>
  <si>
    <t>Actividades de Inventario Forestal y Tratamiento Silvicultural de Tala</t>
  </si>
  <si>
    <t>Tratamiento Silvicultural Tala</t>
  </si>
  <si>
    <t>SIGAU</t>
  </si>
  <si>
    <t>Creación</t>
  </si>
  <si>
    <t>Desaparición</t>
  </si>
  <si>
    <t>Actualización</t>
  </si>
  <si>
    <t>Modificación</t>
  </si>
  <si>
    <t>PLANTAS PUESTAS EN EL VIVERO</t>
  </si>
  <si>
    <t>Plantulas de 10 a 15 cm (de las bandejas a los Airpot)</t>
  </si>
  <si>
    <t>Arboles establecidos con aproximadamente  1 año de antigüedad (de las bolsas a los Airpot)</t>
  </si>
  <si>
    <t>COSTO UNITARIO</t>
  </si>
  <si>
    <t>1 AÑO</t>
  </si>
  <si>
    <t>2 AÑO</t>
  </si>
  <si>
    <t>3 AÑO</t>
  </si>
  <si>
    <t>TOTAL</t>
  </si>
  <si>
    <t>DESCRIPCION</t>
  </si>
  <si>
    <t>INSUMO</t>
  </si>
  <si>
    <t>TIERRA PREPARADA</t>
  </si>
  <si>
    <t>CONTENEDOR</t>
  </si>
  <si>
    <t>PLANTULA</t>
  </si>
  <si>
    <t xml:space="preserve">ARBOL </t>
  </si>
  <si>
    <t>FERTILIZANTES</t>
  </si>
  <si>
    <t>MANO DE OBRA (ANUAL)</t>
  </si>
  <si>
    <t>ADM E IMPREVISTOS</t>
  </si>
  <si>
    <t>TRANSPORTE?</t>
  </si>
  <si>
    <t>30 arboles por volqueta sencilla</t>
  </si>
  <si>
    <t>mini cargador</t>
  </si>
  <si>
    <t xml:space="preserve">2 a 3 horas subida + bajada </t>
  </si>
  <si>
    <t>TAMAÑO CONTENEDOR</t>
  </si>
  <si>
    <t>50 cm D, 50 cm alto</t>
  </si>
  <si>
    <t>0.093 m3</t>
  </si>
  <si>
    <t>ALTURA ARBOL</t>
  </si>
  <si>
    <t>60 cm a 1, 20 mt</t>
  </si>
  <si>
    <t>45 o 46 especies</t>
  </si>
  <si>
    <t>TIERRA</t>
  </si>
  <si>
    <t>0.09 m3</t>
  </si>
  <si>
    <t>ÍTEM</t>
  </si>
  <si>
    <t>PROYECTO</t>
  </si>
  <si>
    <t>Arbolado Joven plantado (Unidad)</t>
  </si>
  <si>
    <t xml:space="preserve">Jardinería convencional (m2) </t>
  </si>
  <si>
    <t>Arbolado de traslado (Unidad)</t>
  </si>
  <si>
    <t>Fecha de plantación</t>
  </si>
  <si>
    <t>Ultimo mantenimiento</t>
  </si>
  <si>
    <t>IDU 1300 - 2014 Av. San Antonio Cra. 7 a Autopista Norte</t>
  </si>
  <si>
    <t>Diciembre 2021</t>
  </si>
  <si>
    <t>Salio del convenio</t>
  </si>
  <si>
    <t>IDU 1835 - 2014 Avenida El Ferrocarril</t>
  </si>
  <si>
    <t>Mayo 2022</t>
  </si>
  <si>
    <t>Próximo a salir</t>
  </si>
  <si>
    <t>IDU 1550 - 2017 Avenida La Sirena</t>
  </si>
  <si>
    <t>Enero 2023</t>
  </si>
  <si>
    <t>Vigente</t>
  </si>
  <si>
    <t>IDU 1746 - 2014 Avenida Cerros</t>
  </si>
  <si>
    <t>IDU 1725 - 2014 Av. Rincón y Av. Tabor</t>
  </si>
  <si>
    <t>Enero 2024</t>
  </si>
  <si>
    <t>IDU 420 - 2015 Peatonalización Cra. 7
Fase II</t>
  </si>
  <si>
    <t>IDU 1838 - 2015 Puente Av. San Antonio</t>
  </si>
  <si>
    <t>IDU 1543 - 2017 Avenida San Antonio
entre Cra. 54D y Avenida Boyacá</t>
  </si>
  <si>
    <t>IDU 1851-2015 Puente Mutis por Avenida Boyacá</t>
  </si>
  <si>
    <t>IDU 1558 – 2017 Avenida Abastos</t>
  </si>
  <si>
    <t>Marzo 2023</t>
  </si>
  <si>
    <t>IDU 1531 DE 2018. Av. Alsacia Grupo 4 (Tramos 5 B y 6 ).</t>
  </si>
  <si>
    <t>Octubre 2024</t>
  </si>
  <si>
    <t>IDU 1533 - 2018 Avenida Tintal y Avenida Alsacia Grupo 5</t>
  </si>
  <si>
    <t>IDU 1539 - 2018 Avenida Alsacia Grupo 3</t>
  </si>
  <si>
    <t>IDU 1540 - 2018 Avenida Tintal y Avenida Alsacia Grupo 2</t>
  </si>
  <si>
    <t>IDU 1543 - 2018 Avenida Tintal Grupo 1</t>
  </si>
  <si>
    <t>TOTAL REAL</t>
  </si>
  <si>
    <t>PROYECTADO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</si>
</sst>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[$€-2]\ * #,##0.00_ ;_ [$€-2]\ * \-#,##0.00_ ;_ [$€-2]\ * \-??_ "/>
    <numFmt numFmtId="165" formatCode="_(&quot;$ &quot;* #,##0_);_(&quot;$ &quot;* \(#,##0\);_(&quot;$ &quot;* \-??_);_(@_)"/>
    <numFmt numFmtId="166" formatCode="_(&quot;$ &quot;* #,##0.00_);_(&quot;$ &quot;* \(#,##0.00\);_(&quot;$ &quot;* \-??_);_(@_)"/>
    <numFmt numFmtId="167" formatCode="_ &quot;$ &quot;* #,##0_ ;_ &quot;$ &quot;* \-#,##0_ ;_ &quot;$ &quot;* \-??_ ;_ @_ "/>
    <numFmt numFmtId="168" formatCode="&quot;$&quot;#,##0"/>
    <numFmt numFmtId="169" formatCode="&quot;$&quot;\ #,##0"/>
    <numFmt numFmtId="170" formatCode="_(&quot;$&quot;\ * #,##0.00_);_(&quot;$&quot;\ * \(#,##0.00\);_(&quot;$&quot;\ * &quot;-&quot;??_);_(@_)"/>
    <numFmt numFmtId="171" formatCode="_(&quot;$&quot;\ * #,##0_);_(&quot;$&quot;\ * \(#,##0\);_(&quot;$&quot;\ * &quot;-&quot;??_);_(@_)"/>
    <numFmt numFmtId="172" formatCode="_-&quot;$&quot;\ * #,##0_-;\-&quot;$&quot;\ * #,##0_-;_-&quot;$&quot;\ * &quot;-&quot;??_-;_-@_-"/>
  </numFmts>
  <fonts count="2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i/>
      <sz val="12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rgb="FFBFBFBF"/>
      </patternFill>
    </fill>
    <fill>
      <patternFill patternType="solid">
        <fgColor theme="6" tint="0.39997558519241921"/>
        <bgColor rgb="FFE9EDF4"/>
      </patternFill>
    </fill>
    <fill>
      <patternFill patternType="solid">
        <fgColor rgb="FFD9D9D9"/>
        <bgColor rgb="FFE9EDF4"/>
      </patternFill>
    </fill>
    <fill>
      <patternFill patternType="solid">
        <fgColor theme="3" tint="0.79998168889431442"/>
        <bgColor rgb="FFE9EDF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6" fontId="4" fillId="0" borderId="0" applyBorder="0" applyProtection="0"/>
    <xf numFmtId="164" fontId="4" fillId="0" borderId="0" applyBorder="0" applyProtection="0"/>
    <xf numFmtId="0" fontId="12" fillId="0" borderId="0"/>
    <xf numFmtId="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/>
    <xf numFmtId="0" fontId="6" fillId="0" borderId="0" xfId="2" applyNumberFormat="1" applyFont="1" applyBorder="1" applyAlignment="1">
      <alignment horizontal="center" vertical="center"/>
    </xf>
    <xf numFmtId="165" fontId="5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8" xfId="0" applyFont="1" applyBorder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165" fontId="5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2" applyNumberFormat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167" fontId="6" fillId="0" borderId="12" xfId="1" applyNumberFormat="1" applyFont="1" applyBorder="1" applyAlignment="1" applyProtection="1">
      <alignment horizontal="center" vertical="center" wrapText="1"/>
    </xf>
    <xf numFmtId="167" fontId="6" fillId="0" borderId="12" xfId="1" applyNumberFormat="1" applyFont="1" applyBorder="1" applyAlignment="1">
      <alignment horizontal="center" vertical="center" wrapText="1"/>
    </xf>
    <xf numFmtId="167" fontId="6" fillId="0" borderId="13" xfId="1" applyNumberFormat="1" applyFont="1" applyBorder="1" applyAlignment="1">
      <alignment horizontal="center" vertical="center" wrapText="1"/>
    </xf>
    <xf numFmtId="165" fontId="5" fillId="6" borderId="4" xfId="1" applyNumberFormat="1" applyFont="1" applyFill="1" applyBorder="1"/>
    <xf numFmtId="165" fontId="5" fillId="6" borderId="4" xfId="1" applyNumberFormat="1" applyFont="1" applyFill="1" applyBorder="1" applyProtection="1"/>
    <xf numFmtId="165" fontId="5" fillId="0" borderId="4" xfId="1" applyNumberFormat="1" applyFont="1" applyBorder="1"/>
    <xf numFmtId="0" fontId="7" fillId="0" borderId="0" xfId="2" applyNumberFormat="1" applyFont="1" applyBorder="1" applyAlignment="1">
      <alignment vertical="center" wrapText="1"/>
    </xf>
    <xf numFmtId="167" fontId="5" fillId="0" borderId="0" xfId="0" applyNumberFormat="1" applyFont="1" applyAlignment="1">
      <alignment vertical="center"/>
    </xf>
    <xf numFmtId="167" fontId="5" fillId="0" borderId="0" xfId="0" applyNumberFormat="1" applyFont="1"/>
    <xf numFmtId="168" fontId="5" fillId="6" borderId="4" xfId="1" applyNumberFormat="1" applyFont="1" applyFill="1" applyBorder="1" applyAlignment="1">
      <alignment horizontal="right"/>
    </xf>
    <xf numFmtId="0" fontId="12" fillId="0" borderId="0" xfId="3"/>
    <xf numFmtId="0" fontId="12" fillId="0" borderId="21" xfId="3" applyBorder="1"/>
    <xf numFmtId="0" fontId="12" fillId="0" borderId="22" xfId="3" applyBorder="1"/>
    <xf numFmtId="0" fontId="13" fillId="0" borderId="23" xfId="3" applyFont="1" applyBorder="1" applyAlignment="1">
      <alignment horizontal="center"/>
    </xf>
    <xf numFmtId="0" fontId="13" fillId="0" borderId="24" xfId="3" applyFont="1" applyBorder="1" applyAlignment="1">
      <alignment horizontal="center"/>
    </xf>
    <xf numFmtId="0" fontId="13" fillId="0" borderId="25" xfId="3" applyFont="1" applyBorder="1" applyAlignment="1">
      <alignment horizontal="center"/>
    </xf>
    <xf numFmtId="0" fontId="14" fillId="7" borderId="5" xfId="3" applyFont="1" applyFill="1" applyBorder="1" applyAlignment="1">
      <alignment horizontal="center"/>
    </xf>
    <xf numFmtId="0" fontId="14" fillId="7" borderId="19" xfId="3" applyFont="1" applyFill="1" applyBorder="1" applyAlignment="1">
      <alignment horizontal="center"/>
    </xf>
    <xf numFmtId="0" fontId="14" fillId="7" borderId="4" xfId="3" applyFont="1" applyFill="1" applyBorder="1" applyAlignment="1">
      <alignment horizontal="center"/>
    </xf>
    <xf numFmtId="0" fontId="14" fillId="7" borderId="3" xfId="3" applyFont="1" applyFill="1" applyBorder="1" applyAlignment="1">
      <alignment horizontal="center"/>
    </xf>
    <xf numFmtId="0" fontId="12" fillId="0" borderId="5" xfId="3" applyBorder="1"/>
    <xf numFmtId="0" fontId="12" fillId="0" borderId="19" xfId="3" applyBorder="1"/>
    <xf numFmtId="169" fontId="12" fillId="0" borderId="4" xfId="3" applyNumberFormat="1" applyBorder="1" applyAlignment="1">
      <alignment horizontal="center" vertical="center"/>
    </xf>
    <xf numFmtId="169" fontId="13" fillId="0" borderId="3" xfId="3" applyNumberFormat="1" applyFont="1" applyBorder="1" applyAlignment="1">
      <alignment horizontal="center" vertical="center"/>
    </xf>
    <xf numFmtId="169" fontId="12" fillId="0" borderId="12" xfId="3" applyNumberFormat="1" applyBorder="1" applyAlignment="1">
      <alignment horizontal="center" vertical="center"/>
    </xf>
    <xf numFmtId="0" fontId="15" fillId="7" borderId="5" xfId="3" applyFont="1" applyFill="1" applyBorder="1"/>
    <xf numFmtId="0" fontId="15" fillId="7" borderId="19" xfId="3" applyFont="1" applyFill="1" applyBorder="1"/>
    <xf numFmtId="169" fontId="15" fillId="7" borderId="4" xfId="3" applyNumberFormat="1" applyFont="1" applyFill="1" applyBorder="1" applyAlignment="1">
      <alignment horizontal="center" vertical="center"/>
    </xf>
    <xf numFmtId="169" fontId="14" fillId="7" borderId="3" xfId="3" applyNumberFormat="1" applyFont="1" applyFill="1" applyBorder="1" applyAlignment="1">
      <alignment horizontal="center" vertical="center"/>
    </xf>
    <xf numFmtId="169" fontId="15" fillId="7" borderId="12" xfId="3" applyNumberFormat="1" applyFont="1" applyFill="1" applyBorder="1" applyAlignment="1">
      <alignment horizontal="center" vertical="center"/>
    </xf>
    <xf numFmtId="169" fontId="13" fillId="7" borderId="3" xfId="3" applyNumberFormat="1" applyFont="1" applyFill="1" applyBorder="1" applyAlignment="1">
      <alignment horizontal="center" vertical="center"/>
    </xf>
    <xf numFmtId="0" fontId="14" fillId="7" borderId="26" xfId="3" applyFont="1" applyFill="1" applyBorder="1"/>
    <xf numFmtId="0" fontId="14" fillId="7" borderId="27" xfId="3" applyFont="1" applyFill="1" applyBorder="1"/>
    <xf numFmtId="169" fontId="14" fillId="7" borderId="28" xfId="3" applyNumberFormat="1" applyFont="1" applyFill="1" applyBorder="1" applyAlignment="1">
      <alignment horizontal="center" vertical="center"/>
    </xf>
    <xf numFmtId="169" fontId="16" fillId="7" borderId="29" xfId="3" applyNumberFormat="1" applyFont="1" applyFill="1" applyBorder="1" applyAlignment="1">
      <alignment horizontal="center" vertical="center"/>
    </xf>
    <xf numFmtId="0" fontId="14" fillId="7" borderId="30" xfId="3" applyFont="1" applyFill="1" applyBorder="1"/>
    <xf numFmtId="169" fontId="14" fillId="7" borderId="1" xfId="3" applyNumberFormat="1" applyFont="1" applyFill="1" applyBorder="1" applyAlignment="1">
      <alignment horizontal="center" vertical="center"/>
    </xf>
    <xf numFmtId="169" fontId="14" fillId="7" borderId="13" xfId="3" applyNumberFormat="1" applyFont="1" applyFill="1" applyBorder="1" applyAlignment="1">
      <alignment horizontal="center" vertical="center"/>
    </xf>
    <xf numFmtId="169" fontId="17" fillId="7" borderId="3" xfId="3" applyNumberFormat="1" applyFont="1" applyFill="1" applyBorder="1" applyAlignment="1">
      <alignment horizontal="center" vertical="center"/>
    </xf>
    <xf numFmtId="10" fontId="0" fillId="0" borderId="23" xfId="4" applyNumberFormat="1" applyFont="1" applyBorder="1"/>
    <xf numFmtId="171" fontId="0" fillId="0" borderId="23" xfId="5" applyNumberFormat="1" applyFont="1" applyBorder="1"/>
    <xf numFmtId="0" fontId="12" fillId="0" borderId="24" xfId="3" applyBorder="1"/>
    <xf numFmtId="0" fontId="14" fillId="7" borderId="31" xfId="3" applyFont="1" applyFill="1" applyBorder="1"/>
    <xf numFmtId="0" fontId="14" fillId="7" borderId="32" xfId="3" applyFont="1" applyFill="1" applyBorder="1"/>
    <xf numFmtId="169" fontId="14" fillId="7" borderId="33" xfId="3" applyNumberFormat="1" applyFont="1" applyFill="1" applyBorder="1" applyAlignment="1">
      <alignment horizontal="center" vertical="center"/>
    </xf>
    <xf numFmtId="169" fontId="16" fillId="7" borderId="34" xfId="3" applyNumberFormat="1" applyFont="1" applyFill="1" applyBorder="1" applyAlignment="1">
      <alignment horizontal="center" vertical="center"/>
    </xf>
    <xf numFmtId="0" fontId="18" fillId="0" borderId="0" xfId="3" applyFont="1"/>
    <xf numFmtId="0" fontId="3" fillId="0" borderId="4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wrapText="1"/>
    </xf>
    <xf numFmtId="0" fontId="2" fillId="0" borderId="0" xfId="6"/>
    <xf numFmtId="0" fontId="2" fillId="0" borderId="4" xfId="6" applyBorder="1" applyAlignment="1">
      <alignment horizontal="center"/>
    </xf>
    <xf numFmtId="171" fontId="0" fillId="0" borderId="4" xfId="7" applyNumberFormat="1" applyFont="1" applyBorder="1" applyAlignment="1">
      <alignment horizontal="center"/>
    </xf>
    <xf numFmtId="0" fontId="2" fillId="0" borderId="4" xfId="6" applyBorder="1"/>
    <xf numFmtId="0" fontId="2" fillId="0" borderId="0" xfId="6" applyAlignment="1">
      <alignment horizontal="center"/>
    </xf>
    <xf numFmtId="167" fontId="6" fillId="0" borderId="12" xfId="1" applyNumberFormat="1" applyFont="1" applyBorder="1" applyAlignment="1" applyProtection="1">
      <alignment horizontal="right" vertical="center" wrapText="1"/>
    </xf>
    <xf numFmtId="0" fontId="2" fillId="0" borderId="0" xfId="6" applyAlignment="1">
      <alignment horizontal="center" vertical="center" wrapText="1"/>
    </xf>
    <xf numFmtId="0" fontId="2" fillId="0" borderId="0" xfId="6" applyAlignment="1">
      <alignment horizontal="left" vertical="center" wrapText="1"/>
    </xf>
    <xf numFmtId="0" fontId="19" fillId="8" borderId="35" xfId="6" applyFont="1" applyFill="1" applyBorder="1" applyAlignment="1">
      <alignment horizontal="center" vertical="center" wrapText="1"/>
    </xf>
    <xf numFmtId="0" fontId="19" fillId="8" borderId="36" xfId="6" applyFont="1" applyFill="1" applyBorder="1" applyAlignment="1">
      <alignment horizontal="center" vertical="center" wrapText="1"/>
    </xf>
    <xf numFmtId="0" fontId="19" fillId="8" borderId="37" xfId="6" applyFont="1" applyFill="1" applyBorder="1" applyAlignment="1">
      <alignment horizontal="center" vertical="center" wrapText="1"/>
    </xf>
    <xf numFmtId="0" fontId="20" fillId="0" borderId="38" xfId="6" applyFont="1" applyBorder="1" applyAlignment="1">
      <alignment horizontal="center" vertical="center" wrapText="1"/>
    </xf>
    <xf numFmtId="0" fontId="20" fillId="9" borderId="39" xfId="6" applyFont="1" applyFill="1" applyBorder="1" applyAlignment="1">
      <alignment horizontal="left" vertical="center" wrapText="1"/>
    </xf>
    <xf numFmtId="0" fontId="20" fillId="9" borderId="39" xfId="6" applyFont="1" applyFill="1" applyBorder="1" applyAlignment="1">
      <alignment horizontal="center" vertical="center" wrapText="1"/>
    </xf>
    <xf numFmtId="4" fontId="20" fillId="9" borderId="39" xfId="6" applyNumberFormat="1" applyFont="1" applyFill="1" applyBorder="1" applyAlignment="1">
      <alignment horizontal="center" vertical="center" wrapText="1"/>
    </xf>
    <xf numFmtId="14" fontId="20" fillId="9" borderId="39" xfId="6" applyNumberFormat="1" applyFont="1" applyFill="1" applyBorder="1" applyAlignment="1">
      <alignment horizontal="center" vertical="center" wrapText="1"/>
    </xf>
    <xf numFmtId="49" fontId="20" fillId="9" borderId="40" xfId="6" applyNumberFormat="1" applyFont="1" applyFill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20" fillId="9" borderId="4" xfId="6" applyFont="1" applyFill="1" applyBorder="1" applyAlignment="1">
      <alignment horizontal="left" vertical="center" wrapText="1"/>
    </xf>
    <xf numFmtId="0" fontId="20" fillId="9" borderId="4" xfId="6" applyFont="1" applyFill="1" applyBorder="1" applyAlignment="1">
      <alignment horizontal="center" vertical="center" wrapText="1"/>
    </xf>
    <xf numFmtId="1" fontId="20" fillId="9" borderId="4" xfId="6" applyNumberFormat="1" applyFont="1" applyFill="1" applyBorder="1" applyAlignment="1">
      <alignment horizontal="center" vertical="center" wrapText="1"/>
    </xf>
    <xf numFmtId="4" fontId="20" fillId="9" borderId="4" xfId="6" applyNumberFormat="1" applyFont="1" applyFill="1" applyBorder="1" applyAlignment="1">
      <alignment horizontal="center" vertical="center" wrapText="1"/>
    </xf>
    <xf numFmtId="14" fontId="20" fillId="9" borderId="4" xfId="6" applyNumberFormat="1" applyFont="1" applyFill="1" applyBorder="1" applyAlignment="1">
      <alignment horizontal="center" vertical="center" wrapText="1"/>
    </xf>
    <xf numFmtId="49" fontId="20" fillId="9" borderId="3" xfId="6" applyNumberFormat="1" applyFont="1" applyFill="1" applyBorder="1" applyAlignment="1">
      <alignment horizontal="center" vertical="center" wrapText="1"/>
    </xf>
    <xf numFmtId="0" fontId="20" fillId="10" borderId="4" xfId="6" applyFont="1" applyFill="1" applyBorder="1" applyAlignment="1">
      <alignment horizontal="left" vertical="center" wrapText="1"/>
    </xf>
    <xf numFmtId="0" fontId="20" fillId="10" borderId="4" xfId="6" applyFont="1" applyFill="1" applyBorder="1" applyAlignment="1">
      <alignment horizontal="center" vertical="center" wrapText="1"/>
    </xf>
    <xf numFmtId="1" fontId="20" fillId="10" borderId="4" xfId="6" applyNumberFormat="1" applyFont="1" applyFill="1" applyBorder="1" applyAlignment="1">
      <alignment horizontal="center" vertical="center" wrapText="1"/>
    </xf>
    <xf numFmtId="4" fontId="20" fillId="10" borderId="4" xfId="6" applyNumberFormat="1" applyFont="1" applyFill="1" applyBorder="1" applyAlignment="1">
      <alignment horizontal="center" vertical="center" wrapText="1"/>
    </xf>
    <xf numFmtId="14" fontId="20" fillId="10" borderId="4" xfId="6" applyNumberFormat="1" applyFont="1" applyFill="1" applyBorder="1" applyAlignment="1">
      <alignment horizontal="center" vertical="center" wrapText="1"/>
    </xf>
    <xf numFmtId="49" fontId="20" fillId="10" borderId="3" xfId="6" applyNumberFormat="1" applyFont="1" applyFill="1" applyBorder="1" applyAlignment="1">
      <alignment horizontal="center" vertical="center" wrapText="1"/>
    </xf>
    <xf numFmtId="0" fontId="20" fillId="11" borderId="4" xfId="6" applyFont="1" applyFill="1" applyBorder="1" applyAlignment="1">
      <alignment horizontal="left" vertical="center" wrapText="1"/>
    </xf>
    <xf numFmtId="0" fontId="20" fillId="11" borderId="4" xfId="6" applyFont="1" applyFill="1" applyBorder="1" applyAlignment="1">
      <alignment horizontal="center" vertical="center" wrapText="1"/>
    </xf>
    <xf numFmtId="1" fontId="20" fillId="11" borderId="4" xfId="6" applyNumberFormat="1" applyFont="1" applyFill="1" applyBorder="1" applyAlignment="1">
      <alignment horizontal="center" vertical="center" wrapText="1"/>
    </xf>
    <xf numFmtId="4" fontId="20" fillId="11" borderId="4" xfId="6" applyNumberFormat="1" applyFont="1" applyFill="1" applyBorder="1" applyAlignment="1">
      <alignment horizontal="center" vertical="center" wrapText="1"/>
    </xf>
    <xf numFmtId="14" fontId="20" fillId="11" borderId="4" xfId="6" applyNumberFormat="1" applyFont="1" applyFill="1" applyBorder="1" applyAlignment="1">
      <alignment horizontal="center" vertical="center" wrapText="1"/>
    </xf>
    <xf numFmtId="49" fontId="20" fillId="11" borderId="3" xfId="6" applyNumberFormat="1" applyFont="1" applyFill="1" applyBorder="1" applyAlignment="1">
      <alignment horizontal="center" vertical="center" wrapText="1"/>
    </xf>
    <xf numFmtId="3" fontId="19" fillId="8" borderId="36" xfId="6" applyNumberFormat="1" applyFont="1" applyFill="1" applyBorder="1" applyAlignment="1">
      <alignment horizontal="center" vertical="center" wrapText="1"/>
    </xf>
    <xf numFmtId="1" fontId="2" fillId="0" borderId="0" xfId="6" applyNumberFormat="1" applyAlignment="1">
      <alignment horizontal="center" vertical="center" wrapText="1"/>
    </xf>
    <xf numFmtId="4" fontId="2" fillId="0" borderId="0" xfId="6" applyNumberFormat="1" applyAlignment="1">
      <alignment horizontal="center" vertical="center" wrapText="1"/>
    </xf>
    <xf numFmtId="0" fontId="21" fillId="0" borderId="0" xfId="6" applyFont="1" applyAlignment="1">
      <alignment horizontal="center" vertical="center" wrapText="1"/>
    </xf>
    <xf numFmtId="49" fontId="20" fillId="0" borderId="3" xfId="6" applyNumberFormat="1" applyFont="1" applyBorder="1" applyAlignment="1">
      <alignment horizontal="center" vertical="center" wrapText="1"/>
    </xf>
    <xf numFmtId="14" fontId="20" fillId="0" borderId="4" xfId="6" applyNumberFormat="1" applyFont="1" applyBorder="1" applyAlignment="1">
      <alignment horizontal="center" vertical="center" wrapText="1"/>
    </xf>
    <xf numFmtId="0" fontId="20" fillId="0" borderId="4" xfId="6" applyFont="1" applyBorder="1" applyAlignment="1">
      <alignment horizontal="center" vertical="center" wrapText="1"/>
    </xf>
    <xf numFmtId="4" fontId="20" fillId="0" borderId="4" xfId="6" applyNumberFormat="1" applyFont="1" applyBorder="1" applyAlignment="1">
      <alignment horizontal="center" vertical="center" wrapText="1"/>
    </xf>
    <xf numFmtId="1" fontId="20" fillId="0" borderId="4" xfId="6" applyNumberFormat="1" applyFont="1" applyBorder="1" applyAlignment="1">
      <alignment horizontal="center" vertical="center" wrapText="1"/>
    </xf>
    <xf numFmtId="0" fontId="20" fillId="0" borderId="4" xfId="6" applyFont="1" applyBorder="1" applyAlignment="1">
      <alignment horizontal="left" vertical="center" wrapText="1"/>
    </xf>
    <xf numFmtId="0" fontId="2" fillId="0" borderId="0" xfId="6" applyAlignment="1">
      <alignment horizontal="left" vertical="center"/>
    </xf>
    <xf numFmtId="0" fontId="2" fillId="10" borderId="4" xfId="6" applyFill="1" applyBorder="1" applyAlignment="1">
      <alignment horizontal="center" vertical="center" wrapText="1"/>
    </xf>
    <xf numFmtId="0" fontId="2" fillId="11" borderId="4" xfId="6" applyFill="1" applyBorder="1" applyAlignment="1">
      <alignment horizontal="center" vertical="center" wrapText="1"/>
    </xf>
    <xf numFmtId="0" fontId="2" fillId="9" borderId="4" xfId="6" applyFill="1" applyBorder="1" applyAlignment="1">
      <alignment horizontal="center" vertical="center" wrapText="1"/>
    </xf>
    <xf numFmtId="165" fontId="4" fillId="0" borderId="0" xfId="1" applyNumberFormat="1"/>
    <xf numFmtId="171" fontId="3" fillId="12" borderId="4" xfId="6" applyNumberFormat="1" applyFont="1" applyFill="1" applyBorder="1" applyAlignment="1">
      <alignment horizontal="center"/>
    </xf>
    <xf numFmtId="172" fontId="2" fillId="0" borderId="0" xfId="6" applyNumberFormat="1" applyAlignment="1">
      <alignment horizontal="center"/>
    </xf>
    <xf numFmtId="0" fontId="2" fillId="12" borderId="4" xfId="6" applyFill="1" applyBorder="1" applyAlignment="1">
      <alignment horizontal="center"/>
    </xf>
    <xf numFmtId="3" fontId="19" fillId="8" borderId="37" xfId="6" applyNumberFormat="1" applyFont="1" applyFill="1" applyBorder="1" applyAlignment="1">
      <alignment horizontal="center" vertical="center" wrapText="1"/>
    </xf>
    <xf numFmtId="0" fontId="1" fillId="0" borderId="4" xfId="6" applyFont="1" applyBorder="1" applyAlignment="1">
      <alignment horizontal="center"/>
    </xf>
    <xf numFmtId="0" fontId="1" fillId="0" borderId="4" xfId="6" applyFont="1" applyBorder="1" applyAlignment="1">
      <alignment wrapText="1"/>
    </xf>
    <xf numFmtId="0" fontId="1" fillId="0" borderId="4" xfId="6" applyFont="1" applyBorder="1"/>
    <xf numFmtId="1" fontId="1" fillId="0" borderId="4" xfId="6" applyNumberFormat="1" applyFont="1" applyBorder="1" applyAlignment="1">
      <alignment horizontal="center"/>
    </xf>
    <xf numFmtId="0" fontId="1" fillId="0" borderId="4" xfId="6" applyFont="1" applyBorder="1" applyAlignment="1">
      <alignment horizontal="center" wrapText="1"/>
    </xf>
    <xf numFmtId="171" fontId="22" fillId="0" borderId="4" xfId="7" applyNumberFormat="1" applyFont="1" applyBorder="1" applyAlignment="1">
      <alignment horizontal="center"/>
    </xf>
    <xf numFmtId="0" fontId="23" fillId="0" borderId="4" xfId="6" applyFont="1" applyBorder="1" applyAlignment="1">
      <alignment wrapText="1"/>
    </xf>
    <xf numFmtId="0" fontId="1" fillId="0" borderId="0" xfId="6" applyFont="1"/>
    <xf numFmtId="0" fontId="1" fillId="0" borderId="0" xfId="6" applyFont="1" applyAlignment="1">
      <alignment horizontal="center"/>
    </xf>
    <xf numFmtId="0" fontId="1" fillId="0" borderId="41" xfId="6" applyFont="1" applyBorder="1" applyAlignment="1">
      <alignment horizontal="center"/>
    </xf>
    <xf numFmtId="0" fontId="1" fillId="0" borderId="41" xfId="6" applyFont="1" applyBorder="1"/>
    <xf numFmtId="0" fontId="3" fillId="0" borderId="41" xfId="6" applyFont="1" applyBorder="1" applyAlignment="1">
      <alignment horizontal="center"/>
    </xf>
    <xf numFmtId="0" fontId="3" fillId="0" borderId="41" xfId="6" applyFont="1" applyBorder="1"/>
    <xf numFmtId="0" fontId="3" fillId="0" borderId="41" xfId="6" applyFont="1" applyBorder="1" applyAlignment="1">
      <alignment horizontal="center" wrapText="1"/>
    </xf>
    <xf numFmtId="0" fontId="1" fillId="0" borderId="41" xfId="6" applyFont="1" applyBorder="1" applyAlignment="1">
      <alignment wrapText="1"/>
    </xf>
    <xf numFmtId="0" fontId="1" fillId="0" borderId="41" xfId="6" applyFont="1" applyBorder="1" applyAlignment="1">
      <alignment horizontal="center" vertical="center"/>
    </xf>
    <xf numFmtId="0" fontId="23" fillId="0" borderId="41" xfId="6" applyFont="1" applyBorder="1" applyAlignment="1">
      <alignment wrapText="1"/>
    </xf>
    <xf numFmtId="1" fontId="1" fillId="0" borderId="0" xfId="6" applyNumberFormat="1" applyFont="1" applyAlignment="1">
      <alignment horizontal="center"/>
    </xf>
    <xf numFmtId="1" fontId="1" fillId="0" borderId="41" xfId="6" applyNumberFormat="1" applyFont="1" applyBorder="1" applyAlignment="1">
      <alignment horizontal="center"/>
    </xf>
    <xf numFmtId="165" fontId="1" fillId="0" borderId="0" xfId="6" applyNumberFormat="1" applyFont="1"/>
    <xf numFmtId="0" fontId="3" fillId="12" borderId="12" xfId="6" applyFont="1" applyFill="1" applyBorder="1" applyAlignment="1">
      <alignment horizontal="right"/>
    </xf>
    <xf numFmtId="0" fontId="3" fillId="12" borderId="7" xfId="6" applyFont="1" applyFill="1" applyBorder="1" applyAlignment="1">
      <alignment horizontal="right"/>
    </xf>
    <xf numFmtId="0" fontId="3" fillId="12" borderId="19" xfId="6" applyFont="1" applyFill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7" fillId="0" borderId="14" xfId="2" applyNumberFormat="1" applyFon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0" fontId="7" fillId="0" borderId="15" xfId="2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3" fillId="0" borderId="20" xfId="3" applyFont="1" applyBorder="1" applyAlignment="1">
      <alignment horizontal="center"/>
    </xf>
    <xf numFmtId="0" fontId="14" fillId="7" borderId="11" xfId="3" applyFont="1" applyFill="1" applyBorder="1" applyAlignment="1">
      <alignment horizontal="center"/>
    </xf>
    <xf numFmtId="0" fontId="14" fillId="7" borderId="10" xfId="3" applyFont="1" applyFill="1" applyBorder="1" applyAlignment="1">
      <alignment horizontal="center"/>
    </xf>
    <xf numFmtId="0" fontId="14" fillId="7" borderId="9" xfId="3" applyFont="1" applyFill="1" applyBorder="1" applyAlignment="1">
      <alignment horizontal="center"/>
    </xf>
    <xf numFmtId="0" fontId="19" fillId="8" borderId="35" xfId="6" applyFont="1" applyFill="1" applyBorder="1" applyAlignment="1">
      <alignment horizontal="center" vertical="center" wrapText="1"/>
    </xf>
    <xf numFmtId="0" fontId="19" fillId="8" borderId="36" xfId="6" applyFont="1" applyFill="1" applyBorder="1" applyAlignment="1">
      <alignment horizontal="center" vertical="center" wrapText="1"/>
    </xf>
  </cellXfs>
  <cellStyles count="8">
    <cellStyle name="Moneda" xfId="1" builtinId="4"/>
    <cellStyle name="Moneda 2" xfId="5"/>
    <cellStyle name="Moneda 3" xfId="7"/>
    <cellStyle name="Normal" xfId="0" builtinId="0"/>
    <cellStyle name="Normal 2" xfId="3"/>
    <cellStyle name="Normal 3" xfId="6"/>
    <cellStyle name="Porcentaje 2" xfId="4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05985" y="265987"/>
    <xdr:ext cx="992985" cy="1254611"/>
    <xdr:pic>
      <xdr:nvPicPr>
        <xdr:cNvPr id="2" name="Picture 1">
          <a:extLst>
            <a:ext uri="{FF2B5EF4-FFF2-40B4-BE49-F238E27FC236}">
              <a16:creationId xmlns:a16="http://schemas.microsoft.com/office/drawing/2014/main" id="{9F94C557-9EC0-484F-B222-FFCC7DD642E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05985" y="265987"/>
          <a:ext cx="992985" cy="1254611"/>
        </a:xfrm>
        <a:prstGeom prst="rect">
          <a:avLst/>
        </a:prstGeom>
        <a:ln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947966</xdr:colOff>
      <xdr:row>20</xdr:row>
      <xdr:rowOff>120745</xdr:rowOff>
    </xdr:from>
    <xdr:ext cx="5241696" cy="3161282"/>
    <xdr:pic>
      <xdr:nvPicPr>
        <xdr:cNvPr id="2" name="Imagen 1">
          <a:extLst>
            <a:ext uri="{FF2B5EF4-FFF2-40B4-BE49-F238E27FC236}">
              <a16:creationId xmlns:a16="http://schemas.microsoft.com/office/drawing/2014/main" id="{CC55CE26-34B4-4C62-AC75-325AF7C03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816" y="4483195"/>
          <a:ext cx="5241696" cy="31612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tabSelected="1" topLeftCell="A3" zoomScale="110" zoomScaleNormal="110" workbookViewId="0">
      <selection activeCell="H11" sqref="H11"/>
    </sheetView>
  </sheetViews>
  <sheetFormatPr baseColWidth="10" defaultColWidth="11.5703125" defaultRowHeight="15" x14ac:dyDescent="0.25"/>
  <cols>
    <col min="1" max="1" width="8.28515625" style="76" customWidth="1"/>
    <col min="2" max="2" width="30.28515625" style="72" customWidth="1"/>
    <col min="3" max="3" width="14.140625" style="72" customWidth="1"/>
    <col min="4" max="4" width="20.140625" style="76" customWidth="1"/>
    <col min="5" max="6" width="17.5703125" style="76" customWidth="1"/>
    <col min="7" max="7" width="17.140625" style="72" bestFit="1" customWidth="1"/>
    <col min="8" max="8" width="14.28515625" style="72" customWidth="1"/>
    <col min="9" max="16384" width="11.5703125" style="72"/>
  </cols>
  <sheetData>
    <row r="2" spans="1:8" ht="30" x14ac:dyDescent="0.25">
      <c r="A2" s="70" t="s">
        <v>0</v>
      </c>
      <c r="B2" s="70" t="s">
        <v>1</v>
      </c>
      <c r="C2" s="70" t="s">
        <v>2</v>
      </c>
      <c r="D2" s="71" t="s">
        <v>3</v>
      </c>
      <c r="E2" s="71" t="s">
        <v>4</v>
      </c>
      <c r="F2" s="71" t="s">
        <v>5</v>
      </c>
    </row>
    <row r="3" spans="1:8" ht="30" x14ac:dyDescent="0.25">
      <c r="A3" s="73">
        <v>1</v>
      </c>
      <c r="B3" s="128" t="s">
        <v>6</v>
      </c>
      <c r="C3" s="127" t="s">
        <v>7</v>
      </c>
      <c r="D3" s="127">
        <v>250</v>
      </c>
      <c r="E3" s="74">
        <v>292151</v>
      </c>
      <c r="F3" s="74">
        <f t="shared" ref="F3" si="0">+E3*D3</f>
        <v>73037750</v>
      </c>
    </row>
    <row r="4" spans="1:8" x14ac:dyDescent="0.25">
      <c r="A4" s="73">
        <v>2</v>
      </c>
      <c r="B4" s="129" t="s">
        <v>8</v>
      </c>
      <c r="C4" s="127" t="s">
        <v>7</v>
      </c>
      <c r="D4" s="127">
        <v>1000</v>
      </c>
      <c r="E4" s="74">
        <v>1854</v>
      </c>
      <c r="F4" s="74">
        <f>+E4*D4</f>
        <v>1854000</v>
      </c>
    </row>
    <row r="5" spans="1:8" x14ac:dyDescent="0.25">
      <c r="A5" s="73">
        <v>3</v>
      </c>
      <c r="B5" s="129" t="s">
        <v>9</v>
      </c>
      <c r="C5" s="127" t="s">
        <v>7</v>
      </c>
      <c r="D5" s="127">
        <v>750</v>
      </c>
      <c r="E5" s="74">
        <v>1354</v>
      </c>
      <c r="F5" s="74"/>
    </row>
    <row r="6" spans="1:8" x14ac:dyDescent="0.25">
      <c r="A6" s="73">
        <v>3</v>
      </c>
      <c r="B6" s="129" t="s">
        <v>10</v>
      </c>
      <c r="C6" s="127" t="s">
        <v>7</v>
      </c>
      <c r="D6" s="127">
        <v>15</v>
      </c>
      <c r="E6" s="74">
        <v>915161</v>
      </c>
      <c r="F6" s="74">
        <f>+E6*D6</f>
        <v>13727415</v>
      </c>
    </row>
    <row r="7" spans="1:8" x14ac:dyDescent="0.25">
      <c r="A7" s="73">
        <v>4</v>
      </c>
      <c r="B7" s="129" t="s">
        <v>11</v>
      </c>
      <c r="C7" s="127" t="s">
        <v>7</v>
      </c>
      <c r="D7" s="127">
        <v>250</v>
      </c>
      <c r="E7" s="74">
        <v>1696</v>
      </c>
      <c r="F7" s="74">
        <f>+E7*D7</f>
        <v>424000</v>
      </c>
    </row>
    <row r="8" spans="1:8" x14ac:dyDescent="0.25">
      <c r="A8" s="73">
        <v>5</v>
      </c>
      <c r="B8" s="129" t="s">
        <v>12</v>
      </c>
      <c r="C8" s="127" t="s">
        <v>7</v>
      </c>
      <c r="D8" s="130">
        <v>15</v>
      </c>
      <c r="E8" s="74">
        <v>849</v>
      </c>
      <c r="F8" s="74">
        <f>+E8*D8</f>
        <v>12735</v>
      </c>
    </row>
    <row r="9" spans="1:8" ht="36" customHeight="1" x14ac:dyDescent="0.25">
      <c r="A9" s="127">
        <v>6</v>
      </c>
      <c r="B9" s="133" t="s">
        <v>13</v>
      </c>
      <c r="C9" s="131" t="s">
        <v>7</v>
      </c>
      <c r="D9" s="127">
        <v>617</v>
      </c>
      <c r="E9" s="74">
        <v>244718</v>
      </c>
      <c r="F9" s="74">
        <f>+E9*D9</f>
        <v>150991006</v>
      </c>
    </row>
    <row r="10" spans="1:8" ht="30" x14ac:dyDescent="0.25">
      <c r="A10" s="127">
        <v>7</v>
      </c>
      <c r="B10" s="128" t="s">
        <v>14</v>
      </c>
      <c r="C10" s="127" t="s">
        <v>7</v>
      </c>
      <c r="D10" s="127">
        <v>13.422000000000001</v>
      </c>
      <c r="E10" s="132">
        <f>4914+77208</f>
        <v>82122</v>
      </c>
      <c r="F10" s="74">
        <f>+E10*D10</f>
        <v>1102241.4839999999</v>
      </c>
    </row>
    <row r="11" spans="1:8" x14ac:dyDescent="0.25">
      <c r="A11" s="125"/>
      <c r="B11" s="147" t="s">
        <v>15</v>
      </c>
      <c r="C11" s="148"/>
      <c r="D11" s="148"/>
      <c r="E11" s="149"/>
      <c r="F11" s="123">
        <f>SUM(F3:F10)</f>
        <v>241149147.484</v>
      </c>
    </row>
    <row r="12" spans="1:8" x14ac:dyDescent="0.25">
      <c r="A12" s="73"/>
      <c r="B12" s="75"/>
      <c r="C12" s="75"/>
      <c r="D12" s="73"/>
      <c r="E12" s="73"/>
      <c r="F12" s="73"/>
    </row>
    <row r="14" spans="1:8" x14ac:dyDescent="0.25">
      <c r="G14" s="134" t="s">
        <v>16</v>
      </c>
      <c r="H14" s="134" t="s">
        <v>17</v>
      </c>
    </row>
    <row r="15" spans="1:8" x14ac:dyDescent="0.25">
      <c r="E15" s="135" t="s">
        <v>18</v>
      </c>
      <c r="F15" s="124">
        <f>F11*0.7</f>
        <v>168804403.23879999</v>
      </c>
      <c r="G15" s="122">
        <v>169080000</v>
      </c>
      <c r="H15" s="146">
        <f>G15-F15</f>
        <v>275596.76120001078</v>
      </c>
    </row>
    <row r="16" spans="1:8" x14ac:dyDescent="0.25">
      <c r="E16" s="135" t="s">
        <v>19</v>
      </c>
      <c r="F16" s="124">
        <f>F11*0.3</f>
        <v>72344744.245199993</v>
      </c>
    </row>
    <row r="17" spans="1:10" x14ac:dyDescent="0.25">
      <c r="B17" s="72" t="s">
        <v>20</v>
      </c>
    </row>
    <row r="20" spans="1:10" ht="30" x14ac:dyDescent="0.25">
      <c r="A20" s="138" t="s">
        <v>0</v>
      </c>
      <c r="B20" s="139" t="s">
        <v>1</v>
      </c>
      <c r="C20" s="139" t="s">
        <v>2</v>
      </c>
      <c r="D20" s="140" t="s">
        <v>3</v>
      </c>
      <c r="E20" s="140" t="s">
        <v>4</v>
      </c>
      <c r="F20" s="138" t="s">
        <v>5</v>
      </c>
      <c r="G20" s="134"/>
      <c r="H20" s="134"/>
      <c r="I20" s="134"/>
      <c r="J20" s="134"/>
    </row>
    <row r="21" spans="1:10" ht="30" x14ac:dyDescent="0.25">
      <c r="A21" s="136">
        <v>1</v>
      </c>
      <c r="B21" s="141" t="s">
        <v>6</v>
      </c>
      <c r="C21" s="137" t="s">
        <v>7</v>
      </c>
      <c r="D21" s="136">
        <v>250</v>
      </c>
      <c r="E21" s="136">
        <v>292151</v>
      </c>
      <c r="F21" s="136">
        <v>73037750</v>
      </c>
      <c r="G21" s="134"/>
      <c r="H21" s="134"/>
      <c r="I21" s="134"/>
      <c r="J21" s="134"/>
    </row>
    <row r="22" spans="1:10" x14ac:dyDescent="0.25">
      <c r="A22" s="136">
        <v>2</v>
      </c>
      <c r="B22" s="137" t="s">
        <v>21</v>
      </c>
      <c r="C22" s="137" t="s">
        <v>7</v>
      </c>
      <c r="D22" s="136">
        <v>1000</v>
      </c>
      <c r="E22" s="136">
        <v>1354</v>
      </c>
      <c r="F22" s="136">
        <v>1354000</v>
      </c>
      <c r="G22" s="134"/>
      <c r="H22" s="134"/>
      <c r="I22" s="134"/>
      <c r="J22" s="134"/>
    </row>
    <row r="23" spans="1:10" x14ac:dyDescent="0.25">
      <c r="A23" s="136">
        <v>3</v>
      </c>
      <c r="B23" s="137" t="s">
        <v>22</v>
      </c>
      <c r="C23" s="137" t="s">
        <v>7</v>
      </c>
      <c r="D23" s="136">
        <v>750</v>
      </c>
      <c r="E23" s="136">
        <v>1338</v>
      </c>
      <c r="F23" s="136">
        <v>1003500</v>
      </c>
      <c r="G23" s="134"/>
      <c r="H23" s="134"/>
      <c r="I23" s="134"/>
      <c r="J23" s="134"/>
    </row>
    <row r="24" spans="1:10" x14ac:dyDescent="0.25">
      <c r="A24" s="136">
        <v>3</v>
      </c>
      <c r="B24" s="137" t="s">
        <v>10</v>
      </c>
      <c r="C24" s="137" t="s">
        <v>7</v>
      </c>
      <c r="D24" s="136">
        <v>15</v>
      </c>
      <c r="E24" s="136">
        <v>915161</v>
      </c>
      <c r="F24" s="136">
        <v>13727415</v>
      </c>
      <c r="G24" s="134"/>
      <c r="H24" s="134"/>
      <c r="I24" s="134"/>
      <c r="J24" s="134"/>
    </row>
    <row r="25" spans="1:10" x14ac:dyDescent="0.25">
      <c r="A25" s="136">
        <v>4</v>
      </c>
      <c r="B25" s="137" t="s">
        <v>11</v>
      </c>
      <c r="C25" s="137" t="s">
        <v>7</v>
      </c>
      <c r="D25" s="136">
        <v>250</v>
      </c>
      <c r="E25" s="136">
        <v>1696</v>
      </c>
      <c r="F25" s="136">
        <v>424000</v>
      </c>
      <c r="G25" s="134"/>
      <c r="H25" s="134"/>
      <c r="I25" s="134"/>
      <c r="J25" s="134"/>
    </row>
    <row r="26" spans="1:10" x14ac:dyDescent="0.25">
      <c r="A26" s="136">
        <v>5</v>
      </c>
      <c r="B26" s="137" t="s">
        <v>12</v>
      </c>
      <c r="C26" s="137" t="s">
        <v>7</v>
      </c>
      <c r="D26" s="136">
        <v>15</v>
      </c>
      <c r="E26" s="136">
        <v>849</v>
      </c>
      <c r="F26" s="136">
        <v>12735</v>
      </c>
      <c r="G26" s="134"/>
      <c r="H26" s="134"/>
      <c r="I26" s="134"/>
      <c r="J26" s="134"/>
    </row>
    <row r="27" spans="1:10" ht="30" x14ac:dyDescent="0.25">
      <c r="A27" s="136">
        <v>6</v>
      </c>
      <c r="B27" s="143" t="s">
        <v>23</v>
      </c>
      <c r="C27" s="137" t="s">
        <v>7</v>
      </c>
      <c r="D27" s="142">
        <v>1197</v>
      </c>
      <c r="E27" s="136">
        <v>126090</v>
      </c>
      <c r="F27" s="136">
        <v>150991006</v>
      </c>
      <c r="G27" s="134"/>
      <c r="H27" s="134"/>
      <c r="I27" s="134"/>
      <c r="J27" s="134"/>
    </row>
    <row r="28" spans="1:10" x14ac:dyDescent="0.25">
      <c r="A28" s="136">
        <v>7</v>
      </c>
      <c r="B28" s="137" t="s">
        <v>24</v>
      </c>
      <c r="C28" s="137" t="s">
        <v>7</v>
      </c>
      <c r="D28" s="145">
        <v>10.179600000000001</v>
      </c>
      <c r="E28" s="136">
        <v>4914</v>
      </c>
      <c r="F28" s="136">
        <v>65955.707999999999</v>
      </c>
      <c r="G28" s="134"/>
      <c r="H28" s="134"/>
      <c r="I28" s="134"/>
      <c r="J28" s="134"/>
    </row>
    <row r="29" spans="1:10" ht="30" x14ac:dyDescent="0.25">
      <c r="A29" s="136">
        <v>8</v>
      </c>
      <c r="B29" s="141" t="s">
        <v>25</v>
      </c>
      <c r="C29" s="137" t="s">
        <v>7</v>
      </c>
      <c r="D29" s="136">
        <v>13</v>
      </c>
      <c r="E29" s="136">
        <v>77208</v>
      </c>
      <c r="F29" s="136">
        <v>926496</v>
      </c>
      <c r="G29" s="134"/>
      <c r="H29" s="134"/>
      <c r="I29" s="134"/>
      <c r="J29" s="134"/>
    </row>
    <row r="30" spans="1:10" x14ac:dyDescent="0.25">
      <c r="A30" s="136"/>
      <c r="B30" s="139" t="s">
        <v>15</v>
      </c>
      <c r="C30" s="139"/>
      <c r="D30" s="138"/>
      <c r="E30" s="138"/>
      <c r="F30" s="136">
        <v>241542857.708</v>
      </c>
      <c r="G30" s="134"/>
      <c r="H30" s="134"/>
      <c r="I30" s="134"/>
      <c r="J30" s="134"/>
    </row>
    <row r="31" spans="1:10" x14ac:dyDescent="0.25">
      <c r="A31" s="135"/>
      <c r="B31" s="134"/>
      <c r="C31" s="134"/>
      <c r="D31" s="135"/>
      <c r="E31" s="135"/>
      <c r="F31" s="135"/>
      <c r="G31" s="134"/>
      <c r="H31" s="134"/>
      <c r="I31" s="134"/>
      <c r="J31" s="134"/>
    </row>
    <row r="32" spans="1:10" x14ac:dyDescent="0.25">
      <c r="A32" s="135"/>
      <c r="B32" s="134"/>
      <c r="C32" s="134"/>
      <c r="D32" s="135"/>
      <c r="E32" s="135"/>
      <c r="F32" s="135"/>
      <c r="G32" s="134"/>
      <c r="H32" s="134"/>
      <c r="I32" s="134"/>
      <c r="J32" s="134"/>
    </row>
    <row r="33" spans="1:10" x14ac:dyDescent="0.25">
      <c r="A33" s="135"/>
      <c r="B33" s="134"/>
      <c r="C33" s="134"/>
      <c r="D33" s="135"/>
      <c r="E33" s="135"/>
      <c r="F33" s="135"/>
      <c r="G33" s="134" t="s">
        <v>16</v>
      </c>
      <c r="H33" s="134" t="s">
        <v>17</v>
      </c>
      <c r="I33" s="134"/>
      <c r="J33" s="134"/>
    </row>
    <row r="34" spans="1:10" x14ac:dyDescent="0.25">
      <c r="A34" s="135"/>
      <c r="B34" s="134"/>
      <c r="C34" s="134"/>
      <c r="D34" s="135"/>
      <c r="E34" s="135" t="s">
        <v>18</v>
      </c>
      <c r="F34" s="144">
        <v>169080000.39559999</v>
      </c>
      <c r="G34" s="134">
        <v>169080000</v>
      </c>
      <c r="H34" s="134">
        <v>-0.39559999108314514</v>
      </c>
      <c r="I34" s="134"/>
      <c r="J34" s="134"/>
    </row>
    <row r="35" spans="1:10" x14ac:dyDescent="0.25">
      <c r="A35" s="135"/>
      <c r="B35" s="134"/>
      <c r="C35" s="134"/>
      <c r="D35" s="135"/>
      <c r="E35" s="135" t="s">
        <v>19</v>
      </c>
      <c r="F35" s="135">
        <v>72462857.312399998</v>
      </c>
      <c r="G35" s="134"/>
      <c r="H35" s="134"/>
      <c r="I35" s="134"/>
      <c r="J35" s="134"/>
    </row>
  </sheetData>
  <mergeCells count="1"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3"/>
  <sheetViews>
    <sheetView topLeftCell="A58" zoomScaleNormal="100" zoomScaleSheetLayoutView="70" zoomScalePageLayoutView="80" workbookViewId="0">
      <selection activeCell="B71" sqref="B71:E71"/>
    </sheetView>
  </sheetViews>
  <sheetFormatPr baseColWidth="10" defaultColWidth="9.140625" defaultRowHeight="15.75" x14ac:dyDescent="0.25"/>
  <cols>
    <col min="1" max="1" width="4.7109375" style="1" customWidth="1"/>
    <col min="2" max="2" width="58.7109375" style="1" customWidth="1"/>
    <col min="3" max="4" width="27.28515625" style="1" customWidth="1"/>
    <col min="5" max="5" width="20" style="26" customWidth="1"/>
    <col min="6" max="6" width="15.5703125" style="1" bestFit="1" customWidth="1"/>
    <col min="7" max="7" width="13.42578125" style="1" bestFit="1" customWidth="1"/>
    <col min="8" max="16384" width="9.140625" style="1"/>
  </cols>
  <sheetData>
    <row r="1" spans="2:7" x14ac:dyDescent="0.25">
      <c r="E1" s="28"/>
    </row>
    <row r="2" spans="2:7" ht="40.9" customHeight="1" x14ac:dyDescent="0.25">
      <c r="C2" s="156" t="s">
        <v>26</v>
      </c>
      <c r="D2" s="157"/>
      <c r="E2" s="158"/>
    </row>
    <row r="3" spans="2:7" ht="61.15" customHeight="1" x14ac:dyDescent="0.25">
      <c r="C3" s="156" t="s">
        <v>27</v>
      </c>
      <c r="D3" s="157"/>
      <c r="E3" s="158"/>
    </row>
    <row r="4" spans="2:7" x14ac:dyDescent="0.25">
      <c r="C4" s="29"/>
      <c r="D4" s="29"/>
      <c r="E4" s="28"/>
    </row>
    <row r="5" spans="2:7" x14ac:dyDescent="0.25">
      <c r="E5" s="28"/>
    </row>
    <row r="6" spans="2:7" ht="28.15" customHeight="1" x14ac:dyDescent="0.25">
      <c r="C6" s="156" t="s">
        <v>28</v>
      </c>
      <c r="D6" s="157"/>
      <c r="E6" s="158"/>
    </row>
    <row r="7" spans="2:7" ht="28.15" customHeight="1" x14ac:dyDescent="0.25">
      <c r="C7" s="156"/>
      <c r="D7" s="157"/>
      <c r="E7" s="158"/>
    </row>
    <row r="8" spans="2:7" x14ac:dyDescent="0.25">
      <c r="C8" s="21"/>
      <c r="D8" s="21"/>
      <c r="E8" s="28"/>
    </row>
    <row r="9" spans="2:7" ht="19.149999999999999" customHeight="1" x14ac:dyDescent="0.25">
      <c r="B9" s="159" t="s">
        <v>29</v>
      </c>
      <c r="C9" s="160"/>
      <c r="D9" s="160"/>
      <c r="E9" s="161"/>
    </row>
    <row r="10" spans="2:7" ht="50.45" customHeight="1" x14ac:dyDescent="0.25">
      <c r="B10" s="162" t="s">
        <v>30</v>
      </c>
      <c r="C10" s="163"/>
      <c r="D10" s="163"/>
      <c r="E10" s="164"/>
    </row>
    <row r="11" spans="2:7" ht="31.5" x14ac:dyDescent="0.25">
      <c r="B11" s="13" t="s">
        <v>31</v>
      </c>
      <c r="C11" s="12" t="s">
        <v>32</v>
      </c>
      <c r="D11" s="22" t="s">
        <v>33</v>
      </c>
      <c r="E11" s="22" t="s">
        <v>34</v>
      </c>
    </row>
    <row r="12" spans="2:7" s="20" customFormat="1" x14ac:dyDescent="0.25">
      <c r="B12" s="18" t="s">
        <v>6</v>
      </c>
      <c r="C12" s="6" t="s">
        <v>7</v>
      </c>
      <c r="D12" s="23">
        <v>218636</v>
      </c>
      <c r="E12" s="26">
        <v>292151</v>
      </c>
      <c r="G12" s="30"/>
    </row>
    <row r="13" spans="2:7" s="20" customFormat="1" x14ac:dyDescent="0.25">
      <c r="B13" s="17" t="s">
        <v>8</v>
      </c>
      <c r="C13" s="6" t="s">
        <v>7</v>
      </c>
      <c r="D13" s="23">
        <v>1282</v>
      </c>
      <c r="E13" s="26">
        <v>1354</v>
      </c>
    </row>
    <row r="14" spans="2:7" ht="58.15" customHeight="1" x14ac:dyDescent="0.25">
      <c r="B14" s="162" t="s">
        <v>35</v>
      </c>
      <c r="C14" s="163"/>
      <c r="D14" s="163"/>
      <c r="E14" s="164"/>
    </row>
    <row r="15" spans="2:7" ht="31.5" x14ac:dyDescent="0.25">
      <c r="B15" s="13" t="s">
        <v>36</v>
      </c>
      <c r="C15" s="12" t="s">
        <v>32</v>
      </c>
      <c r="D15" s="22" t="s">
        <v>33</v>
      </c>
      <c r="E15" s="22" t="s">
        <v>34</v>
      </c>
    </row>
    <row r="16" spans="2:7" x14ac:dyDescent="0.25">
      <c r="B16" s="17" t="s">
        <v>37</v>
      </c>
      <c r="C16" s="6" t="s">
        <v>7</v>
      </c>
      <c r="D16" s="23">
        <v>2250</v>
      </c>
      <c r="E16" s="27">
        <v>2376</v>
      </c>
    </row>
    <row r="17" spans="2:7" x14ac:dyDescent="0.25">
      <c r="B17" s="17" t="s">
        <v>9</v>
      </c>
      <c r="C17" s="6" t="s">
        <v>7</v>
      </c>
      <c r="D17" s="23">
        <v>1267</v>
      </c>
      <c r="E17" s="27">
        <v>1338</v>
      </c>
    </row>
    <row r="18" spans="2:7" x14ac:dyDescent="0.25">
      <c r="B18" s="17" t="s">
        <v>38</v>
      </c>
      <c r="C18" s="6" t="s">
        <v>7</v>
      </c>
      <c r="D18" s="23">
        <v>1273</v>
      </c>
      <c r="E18" s="27">
        <v>1345</v>
      </c>
    </row>
    <row r="19" spans="2:7" x14ac:dyDescent="0.25">
      <c r="B19" s="17" t="s">
        <v>8</v>
      </c>
      <c r="C19" s="6" t="s">
        <v>7</v>
      </c>
      <c r="D19" s="23">
        <v>1282</v>
      </c>
      <c r="E19" s="27">
        <v>1354</v>
      </c>
    </row>
    <row r="20" spans="2:7" x14ac:dyDescent="0.25">
      <c r="B20" s="18" t="s">
        <v>39</v>
      </c>
      <c r="C20" s="6" t="s">
        <v>7</v>
      </c>
      <c r="D20" s="23">
        <v>817</v>
      </c>
      <c r="E20" s="27">
        <v>863</v>
      </c>
    </row>
    <row r="21" spans="2:7" x14ac:dyDescent="0.25">
      <c r="B21" s="17" t="s">
        <v>40</v>
      </c>
      <c r="C21" s="6" t="s">
        <v>7</v>
      </c>
      <c r="D21" s="23">
        <v>872</v>
      </c>
      <c r="E21" s="27">
        <v>921</v>
      </c>
    </row>
    <row r="22" spans="2:7" x14ac:dyDescent="0.25">
      <c r="B22" s="17" t="s">
        <v>41</v>
      </c>
      <c r="C22" s="6" t="s">
        <v>7</v>
      </c>
      <c r="D22" s="23">
        <v>32933</v>
      </c>
      <c r="E22" s="27">
        <v>65687</v>
      </c>
      <c r="G22" s="31"/>
    </row>
    <row r="23" spans="2:7" hidden="1" x14ac:dyDescent="0.25">
      <c r="B23" s="17" t="s">
        <v>42</v>
      </c>
      <c r="C23" s="6" t="s">
        <v>7</v>
      </c>
      <c r="D23" s="77" t="s">
        <v>43</v>
      </c>
      <c r="E23" s="27">
        <v>16987.9208</v>
      </c>
      <c r="G23" s="31"/>
    </row>
    <row r="24" spans="2:7" x14ac:dyDescent="0.25">
      <c r="B24" s="17" t="s">
        <v>44</v>
      </c>
      <c r="C24" s="6" t="s">
        <v>7</v>
      </c>
      <c r="D24" s="23">
        <v>6395</v>
      </c>
      <c r="E24" s="27">
        <v>6755</v>
      </c>
    </row>
    <row r="25" spans="2:7" x14ac:dyDescent="0.25">
      <c r="B25" s="17" t="s">
        <v>45</v>
      </c>
      <c r="C25" s="6" t="s">
        <v>7</v>
      </c>
      <c r="D25" s="23">
        <v>8857</v>
      </c>
      <c r="E25" s="27">
        <v>9355</v>
      </c>
    </row>
    <row r="26" spans="2:7" x14ac:dyDescent="0.25">
      <c r="B26" s="17" t="s">
        <v>46</v>
      </c>
      <c r="C26" s="6" t="s">
        <v>7</v>
      </c>
      <c r="D26" s="23">
        <v>4653</v>
      </c>
      <c r="E26" s="27">
        <v>4703</v>
      </c>
    </row>
    <row r="27" spans="2:7" ht="16.5" thickBot="1" x14ac:dyDescent="0.3">
      <c r="B27" s="17" t="s">
        <v>47</v>
      </c>
      <c r="C27" s="6" t="s">
        <v>7</v>
      </c>
      <c r="D27" s="23">
        <v>1946</v>
      </c>
      <c r="E27" s="27">
        <v>1968</v>
      </c>
    </row>
    <row r="28" spans="2:7" ht="32.450000000000003" customHeight="1" thickBot="1" x14ac:dyDescent="0.3">
      <c r="B28" s="165" t="s">
        <v>48</v>
      </c>
      <c r="C28" s="166"/>
      <c r="D28" s="167"/>
    </row>
    <row r="29" spans="2:7" x14ac:dyDescent="0.25">
      <c r="B29" s="13" t="s">
        <v>49</v>
      </c>
      <c r="C29" s="12" t="s">
        <v>32</v>
      </c>
      <c r="D29" s="22" t="s">
        <v>33</v>
      </c>
      <c r="E29" s="22" t="s">
        <v>34</v>
      </c>
    </row>
    <row r="30" spans="2:7" x14ac:dyDescent="0.25">
      <c r="B30" s="18" t="s">
        <v>50</v>
      </c>
      <c r="C30" s="6" t="s">
        <v>7</v>
      </c>
      <c r="D30" s="23">
        <v>296</v>
      </c>
      <c r="E30" s="26">
        <v>312.6352</v>
      </c>
    </row>
    <row r="31" spans="2:7" x14ac:dyDescent="0.25">
      <c r="B31" s="17" t="s">
        <v>51</v>
      </c>
      <c r="C31" s="6" t="s">
        <v>7</v>
      </c>
      <c r="D31" s="23">
        <v>361</v>
      </c>
      <c r="E31" s="26">
        <v>381.28820000000002</v>
      </c>
    </row>
    <row r="32" spans="2:7" x14ac:dyDescent="0.25">
      <c r="B32" s="17" t="s">
        <v>52</v>
      </c>
      <c r="C32" s="6" t="s">
        <v>7</v>
      </c>
      <c r="D32" s="23">
        <v>4160</v>
      </c>
      <c r="E32" s="26">
        <v>4393.7920000000004</v>
      </c>
    </row>
    <row r="33" spans="2:5" x14ac:dyDescent="0.25">
      <c r="B33" s="17" t="s">
        <v>53</v>
      </c>
      <c r="C33" s="6" t="s">
        <v>7</v>
      </c>
      <c r="D33" s="23">
        <v>4150</v>
      </c>
      <c r="E33" s="26">
        <v>4383.2299999999996</v>
      </c>
    </row>
    <row r="34" spans="2:5" x14ac:dyDescent="0.25">
      <c r="B34" s="18" t="s">
        <v>39</v>
      </c>
      <c r="C34" s="6" t="s">
        <v>7</v>
      </c>
      <c r="D34" s="23">
        <v>427</v>
      </c>
      <c r="E34" s="26">
        <v>450.99739999999997</v>
      </c>
    </row>
    <row r="35" spans="2:5" x14ac:dyDescent="0.25">
      <c r="B35" s="17" t="s">
        <v>54</v>
      </c>
      <c r="C35" s="6" t="s">
        <v>7</v>
      </c>
      <c r="D35" s="23">
        <v>7965</v>
      </c>
      <c r="E35" s="26">
        <v>8412.6329999999998</v>
      </c>
    </row>
    <row r="36" spans="2:5" x14ac:dyDescent="0.25">
      <c r="B36" s="17" t="s">
        <v>55</v>
      </c>
      <c r="C36" s="6" t="s">
        <v>7</v>
      </c>
      <c r="D36" s="23">
        <v>2313</v>
      </c>
      <c r="E36" s="26">
        <v>2442.9906000000001</v>
      </c>
    </row>
    <row r="37" spans="2:5" x14ac:dyDescent="0.25">
      <c r="B37" s="17" t="s">
        <v>56</v>
      </c>
      <c r="C37" s="6" t="s">
        <v>7</v>
      </c>
      <c r="D37" s="23">
        <v>3608</v>
      </c>
      <c r="E37" s="26">
        <v>3810.7696000000001</v>
      </c>
    </row>
    <row r="38" spans="2:5" x14ac:dyDescent="0.25">
      <c r="B38" s="17" t="s">
        <v>57</v>
      </c>
      <c r="C38" s="6" t="s">
        <v>7</v>
      </c>
      <c r="D38" s="23">
        <v>29424</v>
      </c>
      <c r="E38" s="26">
        <v>31077.628799999999</v>
      </c>
    </row>
    <row r="39" spans="2:5" x14ac:dyDescent="0.25">
      <c r="B39" s="17" t="s">
        <v>58</v>
      </c>
      <c r="C39" s="6" t="s">
        <v>7</v>
      </c>
      <c r="D39" s="23">
        <v>218209</v>
      </c>
      <c r="E39" s="26">
        <v>230472.34580000001</v>
      </c>
    </row>
    <row r="40" spans="2:5" x14ac:dyDescent="0.25">
      <c r="B40" s="13" t="s">
        <v>59</v>
      </c>
      <c r="C40" s="12" t="s">
        <v>32</v>
      </c>
      <c r="D40" s="22" t="s">
        <v>33</v>
      </c>
      <c r="E40" s="22" t="s">
        <v>34</v>
      </c>
    </row>
    <row r="41" spans="2:5" x14ac:dyDescent="0.25">
      <c r="B41" s="17" t="s">
        <v>60</v>
      </c>
      <c r="C41" s="6" t="s">
        <v>7</v>
      </c>
      <c r="D41" s="23">
        <v>1664</v>
      </c>
      <c r="E41" s="26">
        <v>1757.5168000000001</v>
      </c>
    </row>
    <row r="42" spans="2:5" x14ac:dyDescent="0.25">
      <c r="B42" s="17" t="s">
        <v>8</v>
      </c>
      <c r="C42" s="6" t="s">
        <v>7</v>
      </c>
      <c r="D42" s="23">
        <v>1755</v>
      </c>
      <c r="E42" s="26">
        <v>1853.6310000000001</v>
      </c>
    </row>
    <row r="43" spans="2:5" x14ac:dyDescent="0.25">
      <c r="B43" s="18" t="s">
        <v>39</v>
      </c>
      <c r="C43" s="6" t="s">
        <v>7</v>
      </c>
      <c r="D43" s="23">
        <v>539</v>
      </c>
      <c r="E43" s="26">
        <v>569.29179999999997</v>
      </c>
    </row>
    <row r="44" spans="2:5" x14ac:dyDescent="0.25">
      <c r="B44" s="17" t="s">
        <v>40</v>
      </c>
      <c r="C44" s="6" t="s">
        <v>7</v>
      </c>
      <c r="D44" s="23">
        <v>787</v>
      </c>
      <c r="E44" s="26">
        <v>831.22939999999994</v>
      </c>
    </row>
    <row r="45" spans="2:5" x14ac:dyDescent="0.25">
      <c r="B45" s="17" t="s">
        <v>61</v>
      </c>
      <c r="C45" s="6" t="s">
        <v>7</v>
      </c>
      <c r="D45" s="23">
        <v>11129</v>
      </c>
      <c r="E45" s="26">
        <v>11754.4498</v>
      </c>
    </row>
    <row r="46" spans="2:5" x14ac:dyDescent="0.25">
      <c r="B46" s="17" t="s">
        <v>44</v>
      </c>
      <c r="C46" s="6" t="s">
        <v>7</v>
      </c>
      <c r="D46" s="23">
        <v>4061</v>
      </c>
      <c r="E46" s="26">
        <v>4289.2281999999996</v>
      </c>
    </row>
    <row r="47" spans="2:5" x14ac:dyDescent="0.25">
      <c r="B47" s="17" t="s">
        <v>62</v>
      </c>
      <c r="C47" s="6" t="s">
        <v>7</v>
      </c>
      <c r="D47" s="23">
        <v>187</v>
      </c>
      <c r="E47" s="26">
        <v>197.5094</v>
      </c>
    </row>
    <row r="48" spans="2:5" x14ac:dyDescent="0.25">
      <c r="B48" s="17" t="s">
        <v>63</v>
      </c>
      <c r="C48" s="6" t="s">
        <v>7</v>
      </c>
      <c r="D48" s="23">
        <v>1615</v>
      </c>
      <c r="E48" s="26">
        <v>1705.7629999999999</v>
      </c>
    </row>
    <row r="49" spans="2:6" x14ac:dyDescent="0.25">
      <c r="B49" s="17" t="s">
        <v>58</v>
      </c>
      <c r="C49" s="6" t="s">
        <v>7</v>
      </c>
      <c r="D49" s="23">
        <v>251543</v>
      </c>
      <c r="E49" s="26">
        <v>265679.71659999999</v>
      </c>
    </row>
    <row r="50" spans="2:6" x14ac:dyDescent="0.25">
      <c r="B50" s="17" t="s">
        <v>64</v>
      </c>
      <c r="C50" s="6" t="s">
        <v>7</v>
      </c>
      <c r="D50" s="23">
        <v>33122</v>
      </c>
      <c r="E50" s="26">
        <v>34983.456400000003</v>
      </c>
    </row>
    <row r="51" spans="2:6" ht="24" customHeight="1" x14ac:dyDescent="0.25">
      <c r="B51" s="150" t="s">
        <v>65</v>
      </c>
      <c r="C51" s="151"/>
      <c r="D51" s="151"/>
      <c r="E51" s="152"/>
    </row>
    <row r="52" spans="2:6" ht="15.6" customHeight="1" x14ac:dyDescent="0.25">
      <c r="B52" s="13" t="s">
        <v>66</v>
      </c>
      <c r="C52" s="12" t="s">
        <v>32</v>
      </c>
      <c r="D52" s="22" t="s">
        <v>33</v>
      </c>
      <c r="E52" s="22" t="s">
        <v>34</v>
      </c>
    </row>
    <row r="53" spans="2:6" x14ac:dyDescent="0.25">
      <c r="B53" s="18" t="s">
        <v>67</v>
      </c>
      <c r="C53" s="6" t="s">
        <v>68</v>
      </c>
      <c r="D53" s="23">
        <v>96786</v>
      </c>
      <c r="E53" s="32">
        <v>102225</v>
      </c>
    </row>
    <row r="54" spans="2:6" x14ac:dyDescent="0.25">
      <c r="B54" s="18" t="s">
        <v>8</v>
      </c>
      <c r="C54" s="6" t="s">
        <v>68</v>
      </c>
      <c r="D54" s="23">
        <v>969</v>
      </c>
      <c r="E54" s="26">
        <v>1024</v>
      </c>
    </row>
    <row r="55" spans="2:6" x14ac:dyDescent="0.25">
      <c r="B55" s="153" t="s">
        <v>69</v>
      </c>
      <c r="C55" s="154"/>
      <c r="D55" s="171"/>
    </row>
    <row r="56" spans="2:6" ht="15.6" customHeight="1" x14ac:dyDescent="0.25">
      <c r="B56" s="153" t="s">
        <v>70</v>
      </c>
      <c r="C56" s="154"/>
      <c r="D56" s="154"/>
      <c r="E56" s="155"/>
    </row>
    <row r="57" spans="2:6" ht="31.5" x14ac:dyDescent="0.25">
      <c r="B57" s="13" t="s">
        <v>71</v>
      </c>
      <c r="C57" s="12" t="s">
        <v>32</v>
      </c>
      <c r="D57" s="22" t="s">
        <v>33</v>
      </c>
      <c r="E57" s="22" t="s">
        <v>34</v>
      </c>
    </row>
    <row r="58" spans="2:6" x14ac:dyDescent="0.25">
      <c r="B58" s="18" t="s">
        <v>72</v>
      </c>
      <c r="C58" s="6" t="s">
        <v>68</v>
      </c>
      <c r="D58" s="23">
        <v>181</v>
      </c>
      <c r="E58" s="26">
        <v>191.1722</v>
      </c>
    </row>
    <row r="59" spans="2:6" x14ac:dyDescent="0.25">
      <c r="B59" s="18" t="s">
        <v>73</v>
      </c>
      <c r="C59" s="6" t="s">
        <v>68</v>
      </c>
      <c r="D59" s="23">
        <v>104</v>
      </c>
      <c r="E59" s="26">
        <v>109.84480000000001</v>
      </c>
    </row>
    <row r="60" spans="2:6" x14ac:dyDescent="0.25">
      <c r="B60" s="18" t="s">
        <v>74</v>
      </c>
      <c r="C60" s="6" t="s">
        <v>68</v>
      </c>
      <c r="D60" s="23">
        <v>160</v>
      </c>
      <c r="E60" s="26">
        <v>168.99199999999999</v>
      </c>
    </row>
    <row r="61" spans="2:6" x14ac:dyDescent="0.25">
      <c r="B61" s="18" t="s">
        <v>75</v>
      </c>
      <c r="C61" s="6" t="s">
        <v>68</v>
      </c>
      <c r="D61" s="23">
        <v>96</v>
      </c>
      <c r="E61" s="26">
        <v>101.3952</v>
      </c>
    </row>
    <row r="62" spans="2:6" x14ac:dyDescent="0.25">
      <c r="B62" s="18" t="s">
        <v>76</v>
      </c>
      <c r="C62" s="6" t="s">
        <v>68</v>
      </c>
      <c r="D62" s="23">
        <v>348</v>
      </c>
      <c r="E62" s="26">
        <v>367.55759999999998</v>
      </c>
    </row>
    <row r="63" spans="2:6" x14ac:dyDescent="0.25">
      <c r="B63" s="18" t="s">
        <v>77</v>
      </c>
      <c r="C63" s="6" t="s">
        <v>68</v>
      </c>
      <c r="D63" s="23">
        <v>143</v>
      </c>
      <c r="E63" s="26">
        <v>151.03659999999999</v>
      </c>
    </row>
    <row r="64" spans="2:6" x14ac:dyDescent="0.25">
      <c r="B64" s="18" t="s">
        <v>8</v>
      </c>
      <c r="C64" s="6" t="s">
        <v>68</v>
      </c>
      <c r="D64" s="23">
        <v>969</v>
      </c>
      <c r="E64" s="26">
        <v>1023.4578</v>
      </c>
      <c r="F64" s="19"/>
    </row>
    <row r="65" spans="2:5" x14ac:dyDescent="0.25">
      <c r="B65" s="18" t="s">
        <v>78</v>
      </c>
      <c r="C65" s="6" t="s">
        <v>68</v>
      </c>
      <c r="D65" s="23">
        <v>758</v>
      </c>
      <c r="E65" s="26">
        <v>800.59960000000001</v>
      </c>
    </row>
    <row r="66" spans="2:5" x14ac:dyDescent="0.25">
      <c r="B66" s="18" t="s">
        <v>79</v>
      </c>
      <c r="C66" s="6" t="s">
        <v>68</v>
      </c>
      <c r="D66" s="23">
        <v>1007</v>
      </c>
      <c r="E66" s="26">
        <v>1063.5934</v>
      </c>
    </row>
    <row r="67" spans="2:5" x14ac:dyDescent="0.25">
      <c r="B67" s="18" t="s">
        <v>80</v>
      </c>
      <c r="C67" s="6" t="s">
        <v>68</v>
      </c>
      <c r="D67" s="23">
        <v>68196</v>
      </c>
      <c r="E67" s="26">
        <v>69808</v>
      </c>
    </row>
    <row r="68" spans="2:5" x14ac:dyDescent="0.25">
      <c r="B68" s="17" t="s">
        <v>45</v>
      </c>
      <c r="C68" s="6" t="s">
        <v>68</v>
      </c>
      <c r="D68" s="23">
        <v>3991</v>
      </c>
      <c r="E68" s="26">
        <v>4215.2942000000003</v>
      </c>
    </row>
    <row r="69" spans="2:5" x14ac:dyDescent="0.25">
      <c r="B69" s="17" t="s">
        <v>81</v>
      </c>
      <c r="C69" s="6" t="s">
        <v>68</v>
      </c>
      <c r="D69" s="23">
        <v>478</v>
      </c>
      <c r="E69" s="26">
        <v>504.86360000000002</v>
      </c>
    </row>
    <row r="70" spans="2:5" x14ac:dyDescent="0.25">
      <c r="B70" s="17" t="s">
        <v>82</v>
      </c>
      <c r="C70" s="6" t="s">
        <v>68</v>
      </c>
      <c r="D70" s="23">
        <v>1641</v>
      </c>
      <c r="E70" s="26">
        <v>1733.2242000000001</v>
      </c>
    </row>
    <row r="71" spans="2:5" ht="28.15" customHeight="1" x14ac:dyDescent="0.25">
      <c r="B71" s="150" t="s">
        <v>83</v>
      </c>
      <c r="C71" s="151"/>
      <c r="D71" s="151"/>
      <c r="E71" s="152"/>
    </row>
    <row r="72" spans="2:5" ht="31.5" x14ac:dyDescent="0.25">
      <c r="B72" s="13" t="s">
        <v>84</v>
      </c>
      <c r="C72" s="12" t="s">
        <v>32</v>
      </c>
      <c r="D72" s="22" t="s">
        <v>33</v>
      </c>
      <c r="E72" s="22" t="s">
        <v>34</v>
      </c>
    </row>
    <row r="73" spans="2:5" x14ac:dyDescent="0.25">
      <c r="B73" s="10" t="s">
        <v>85</v>
      </c>
      <c r="C73" s="9"/>
      <c r="D73" s="9"/>
    </row>
    <row r="74" spans="2:5" x14ac:dyDescent="0.25">
      <c r="B74" s="8" t="s">
        <v>86</v>
      </c>
      <c r="C74" s="6" t="s">
        <v>7</v>
      </c>
      <c r="D74" s="23">
        <v>2102044</v>
      </c>
      <c r="E74" s="26">
        <v>2176647</v>
      </c>
    </row>
    <row r="75" spans="2:5" x14ac:dyDescent="0.25">
      <c r="B75" s="8" t="s">
        <v>87</v>
      </c>
      <c r="C75" s="6" t="s">
        <v>7</v>
      </c>
      <c r="D75" s="23">
        <v>3770543</v>
      </c>
      <c r="E75" s="26">
        <v>3292869</v>
      </c>
    </row>
    <row r="76" spans="2:5" x14ac:dyDescent="0.25">
      <c r="B76" s="8" t="s">
        <v>88</v>
      </c>
      <c r="C76" s="6" t="s">
        <v>7</v>
      </c>
      <c r="D76" s="23">
        <v>8234260</v>
      </c>
      <c r="E76" s="26">
        <v>6214088</v>
      </c>
    </row>
    <row r="77" spans="2:5" x14ac:dyDescent="0.25">
      <c r="B77" s="7" t="s">
        <v>89</v>
      </c>
      <c r="C77" s="6" t="s">
        <v>7</v>
      </c>
      <c r="D77" s="23">
        <v>9597184</v>
      </c>
      <c r="E77" s="26">
        <v>10143635</v>
      </c>
    </row>
    <row r="78" spans="2:5" x14ac:dyDescent="0.25">
      <c r="B78" s="8" t="s">
        <v>90</v>
      </c>
      <c r="C78" s="6" t="s">
        <v>7</v>
      </c>
      <c r="D78" s="23">
        <v>10601971</v>
      </c>
      <c r="E78" s="26">
        <v>12679395</v>
      </c>
    </row>
    <row r="79" spans="2:5" x14ac:dyDescent="0.25">
      <c r="B79" s="10" t="s">
        <v>91</v>
      </c>
      <c r="C79" s="9"/>
      <c r="D79" s="9"/>
    </row>
    <row r="80" spans="2:5" x14ac:dyDescent="0.25">
      <c r="B80" s="11" t="s">
        <v>92</v>
      </c>
      <c r="C80" s="6" t="s">
        <v>7</v>
      </c>
      <c r="D80" s="23">
        <v>19169</v>
      </c>
      <c r="E80" s="26">
        <v>25254</v>
      </c>
    </row>
    <row r="81" spans="2:6" x14ac:dyDescent="0.25">
      <c r="B81" s="16" t="s">
        <v>93</v>
      </c>
      <c r="C81" s="6" t="s">
        <v>7</v>
      </c>
      <c r="D81" s="23">
        <v>51877</v>
      </c>
      <c r="E81" s="26">
        <v>28443</v>
      </c>
      <c r="F81" s="3"/>
    </row>
    <row r="82" spans="2:6" x14ac:dyDescent="0.25">
      <c r="B82" s="16" t="s">
        <v>94</v>
      </c>
      <c r="C82" s="6" t="s">
        <v>7</v>
      </c>
      <c r="D82" s="23">
        <v>24609</v>
      </c>
      <c r="E82" s="26">
        <v>33352</v>
      </c>
      <c r="F82" s="3"/>
    </row>
    <row r="83" spans="2:6" x14ac:dyDescent="0.25">
      <c r="B83" s="16" t="s">
        <v>95</v>
      </c>
      <c r="C83" s="6" t="s">
        <v>7</v>
      </c>
      <c r="D83" s="23">
        <v>38409</v>
      </c>
      <c r="E83" s="26">
        <v>46885</v>
      </c>
      <c r="F83" s="3"/>
    </row>
    <row r="84" spans="2:6" x14ac:dyDescent="0.25">
      <c r="B84" s="16" t="s">
        <v>96</v>
      </c>
      <c r="C84" s="6" t="s">
        <v>7</v>
      </c>
      <c r="D84" s="23">
        <v>49692</v>
      </c>
      <c r="E84" s="26">
        <v>69467</v>
      </c>
      <c r="F84" s="3"/>
    </row>
    <row r="85" spans="2:6" x14ac:dyDescent="0.25">
      <c r="B85" s="10" t="s">
        <v>97</v>
      </c>
      <c r="C85" s="9"/>
      <c r="D85" s="9"/>
      <c r="F85" s="3"/>
    </row>
    <row r="86" spans="2:6" x14ac:dyDescent="0.25">
      <c r="B86" s="8" t="s">
        <v>98</v>
      </c>
      <c r="C86" s="6" t="s">
        <v>7</v>
      </c>
      <c r="D86" s="24">
        <v>2494</v>
      </c>
      <c r="E86" s="26">
        <v>7919</v>
      </c>
      <c r="F86" s="3"/>
    </row>
    <row r="87" spans="2:6" x14ac:dyDescent="0.25">
      <c r="B87" s="8" t="s">
        <v>99</v>
      </c>
      <c r="C87" s="6" t="s">
        <v>7</v>
      </c>
      <c r="D87" s="24">
        <v>18963</v>
      </c>
      <c r="E87" s="26">
        <v>45530</v>
      </c>
      <c r="F87" s="3"/>
    </row>
    <row r="88" spans="2:6" x14ac:dyDescent="0.25">
      <c r="B88" s="8" t="s">
        <v>100</v>
      </c>
      <c r="C88" s="6" t="s">
        <v>7</v>
      </c>
      <c r="D88" s="24">
        <v>27876</v>
      </c>
      <c r="E88" s="26">
        <v>75581</v>
      </c>
      <c r="F88" s="3"/>
    </row>
    <row r="89" spans="2:6" x14ac:dyDescent="0.25">
      <c r="B89" s="7" t="s">
        <v>101</v>
      </c>
      <c r="C89" s="6" t="s">
        <v>7</v>
      </c>
      <c r="D89" s="24">
        <v>107861</v>
      </c>
      <c r="E89" s="26">
        <v>103243</v>
      </c>
      <c r="F89" s="3"/>
    </row>
    <row r="90" spans="2:6" x14ac:dyDescent="0.25">
      <c r="B90" s="8" t="s">
        <v>102</v>
      </c>
      <c r="C90" s="6" t="s">
        <v>7</v>
      </c>
      <c r="D90" s="24">
        <v>173507</v>
      </c>
      <c r="E90" s="26">
        <v>161980</v>
      </c>
      <c r="F90" s="3"/>
    </row>
    <row r="91" spans="2:6" x14ac:dyDescent="0.25">
      <c r="B91" s="10" t="s">
        <v>103</v>
      </c>
      <c r="C91" s="9"/>
      <c r="D91" s="9"/>
      <c r="F91" s="3"/>
    </row>
    <row r="92" spans="2:6" x14ac:dyDescent="0.25">
      <c r="B92" s="8" t="s">
        <v>104</v>
      </c>
      <c r="C92" s="6" t="s">
        <v>7</v>
      </c>
      <c r="D92" s="24">
        <v>204830</v>
      </c>
      <c r="E92" s="26">
        <v>339581</v>
      </c>
      <c r="F92" s="3"/>
    </row>
    <row r="93" spans="2:6" x14ac:dyDescent="0.25">
      <c r="B93" s="8" t="s">
        <v>105</v>
      </c>
      <c r="C93" s="6" t="s">
        <v>7</v>
      </c>
      <c r="D93" s="24">
        <v>1555862</v>
      </c>
      <c r="E93" s="26">
        <v>2357091</v>
      </c>
      <c r="F93" s="3"/>
    </row>
    <row r="94" spans="2:6" x14ac:dyDescent="0.25">
      <c r="B94" s="11" t="s">
        <v>106</v>
      </c>
      <c r="C94" s="6" t="s">
        <v>7</v>
      </c>
      <c r="D94" s="23">
        <v>505308</v>
      </c>
      <c r="E94" s="26">
        <v>818759</v>
      </c>
    </row>
    <row r="95" spans="2:6" ht="25.15" customHeight="1" x14ac:dyDescent="0.25">
      <c r="B95" s="150" t="s">
        <v>107</v>
      </c>
      <c r="C95" s="151"/>
      <c r="D95" s="151"/>
      <c r="E95" s="152"/>
    </row>
    <row r="96" spans="2:6" ht="31.5" x14ac:dyDescent="0.25">
      <c r="B96" s="13" t="s">
        <v>108</v>
      </c>
      <c r="C96" s="12" t="s">
        <v>32</v>
      </c>
      <c r="D96" s="22" t="s">
        <v>33</v>
      </c>
      <c r="E96" s="22" t="s">
        <v>34</v>
      </c>
      <c r="F96" s="3"/>
    </row>
    <row r="97" spans="2:6" x14ac:dyDescent="0.25">
      <c r="B97" s="16" t="s">
        <v>109</v>
      </c>
      <c r="C97" s="6" t="s">
        <v>7</v>
      </c>
      <c r="D97" s="23">
        <v>4653</v>
      </c>
      <c r="E97" s="26">
        <v>4914.4985999999999</v>
      </c>
      <c r="F97" s="3"/>
    </row>
    <row r="98" spans="2:6" x14ac:dyDescent="0.25">
      <c r="B98" s="10" t="s">
        <v>110</v>
      </c>
      <c r="C98" s="9"/>
      <c r="D98" s="9"/>
      <c r="F98" s="3"/>
    </row>
    <row r="99" spans="2:6" x14ac:dyDescent="0.25">
      <c r="B99" s="16" t="s">
        <v>111</v>
      </c>
      <c r="C99" s="6" t="s">
        <v>7</v>
      </c>
      <c r="D99" s="23">
        <v>27222</v>
      </c>
      <c r="E99" s="27">
        <v>42211</v>
      </c>
      <c r="F99" s="3"/>
    </row>
    <row r="100" spans="2:6" x14ac:dyDescent="0.25">
      <c r="B100" s="16" t="s">
        <v>112</v>
      </c>
      <c r="C100" s="6" t="s">
        <v>7</v>
      </c>
      <c r="D100" s="23">
        <v>39612</v>
      </c>
      <c r="E100" s="27">
        <v>62187</v>
      </c>
      <c r="F100" s="3"/>
    </row>
    <row r="101" spans="2:6" x14ac:dyDescent="0.25">
      <c r="B101" s="16" t="s">
        <v>113</v>
      </c>
      <c r="C101" s="6" t="s">
        <v>7</v>
      </c>
      <c r="D101" s="23">
        <v>62439</v>
      </c>
      <c r="E101" s="27">
        <v>86868</v>
      </c>
      <c r="F101" s="3"/>
    </row>
    <row r="102" spans="2:6" x14ac:dyDescent="0.25">
      <c r="B102" s="16" t="s">
        <v>114</v>
      </c>
      <c r="C102" s="6" t="s">
        <v>7</v>
      </c>
      <c r="D102" s="23">
        <v>97154</v>
      </c>
      <c r="E102" s="27">
        <v>113671</v>
      </c>
      <c r="F102" s="3"/>
    </row>
    <row r="103" spans="2:6" x14ac:dyDescent="0.25">
      <c r="B103" s="16" t="s">
        <v>115</v>
      </c>
      <c r="C103" s="6" t="s">
        <v>7</v>
      </c>
      <c r="D103" s="23">
        <v>208869</v>
      </c>
      <c r="E103" s="27">
        <v>160257</v>
      </c>
      <c r="F103" s="3"/>
    </row>
    <row r="104" spans="2:6" x14ac:dyDescent="0.25">
      <c r="B104" s="10" t="s">
        <v>116</v>
      </c>
      <c r="C104" s="9"/>
      <c r="D104" s="9"/>
      <c r="F104" s="3"/>
    </row>
    <row r="105" spans="2:6" x14ac:dyDescent="0.25">
      <c r="B105" s="16" t="s">
        <v>111</v>
      </c>
      <c r="C105" s="6" t="s">
        <v>7</v>
      </c>
      <c r="D105" s="23">
        <v>16725</v>
      </c>
      <c r="E105" s="26">
        <v>23827</v>
      </c>
      <c r="F105" s="3"/>
    </row>
    <row r="106" spans="2:6" x14ac:dyDescent="0.25">
      <c r="B106" s="16" t="s">
        <v>112</v>
      </c>
      <c r="C106" s="6" t="s">
        <v>7</v>
      </c>
      <c r="D106" s="23">
        <v>34363</v>
      </c>
      <c r="E106" s="26">
        <v>49600</v>
      </c>
      <c r="F106" s="3"/>
    </row>
    <row r="107" spans="2:6" x14ac:dyDescent="0.25">
      <c r="B107" s="16" t="s">
        <v>113</v>
      </c>
      <c r="C107" s="6" t="s">
        <v>7</v>
      </c>
      <c r="D107" s="23">
        <v>48406</v>
      </c>
      <c r="E107" s="26">
        <v>70452</v>
      </c>
      <c r="F107" s="3"/>
    </row>
    <row r="108" spans="2:6" x14ac:dyDescent="0.25">
      <c r="B108" s="16" t="s">
        <v>114</v>
      </c>
      <c r="C108" s="6" t="s">
        <v>7</v>
      </c>
      <c r="D108" s="23">
        <v>59469</v>
      </c>
      <c r="E108" s="26">
        <v>86866</v>
      </c>
      <c r="F108" s="3"/>
    </row>
    <row r="109" spans="2:6" x14ac:dyDescent="0.25">
      <c r="B109" s="16" t="s">
        <v>115</v>
      </c>
      <c r="C109" s="6" t="s">
        <v>7</v>
      </c>
      <c r="D109" s="23">
        <v>81458</v>
      </c>
      <c r="E109" s="26">
        <v>117384</v>
      </c>
      <c r="F109" s="3"/>
    </row>
    <row r="110" spans="2:6" x14ac:dyDescent="0.25">
      <c r="B110" s="10" t="s">
        <v>117</v>
      </c>
      <c r="C110" s="9"/>
      <c r="D110" s="9"/>
      <c r="F110" s="3"/>
    </row>
    <row r="111" spans="2:6" x14ac:dyDescent="0.25">
      <c r="B111" s="8" t="s">
        <v>118</v>
      </c>
      <c r="C111" s="6" t="s">
        <v>7</v>
      </c>
      <c r="D111" s="24">
        <v>149796</v>
      </c>
      <c r="E111" s="26">
        <v>209125</v>
      </c>
      <c r="F111" s="3"/>
    </row>
    <row r="112" spans="2:6" x14ac:dyDescent="0.25">
      <c r="B112" s="16" t="s">
        <v>119</v>
      </c>
      <c r="C112" s="6" t="s">
        <v>7</v>
      </c>
      <c r="D112" s="23">
        <v>302294</v>
      </c>
      <c r="E112" s="26">
        <v>420156</v>
      </c>
      <c r="F112" s="3"/>
    </row>
    <row r="113" spans="2:6" x14ac:dyDescent="0.25">
      <c r="B113" s="16" t="s">
        <v>120</v>
      </c>
      <c r="C113" s="6" t="s">
        <v>7</v>
      </c>
      <c r="D113" s="23">
        <v>819208</v>
      </c>
      <c r="E113" s="26">
        <v>618985</v>
      </c>
      <c r="F113" s="3"/>
    </row>
    <row r="114" spans="2:6" x14ac:dyDescent="0.25">
      <c r="B114" s="16" t="s">
        <v>121</v>
      </c>
      <c r="C114" s="6" t="s">
        <v>7</v>
      </c>
      <c r="D114" s="23">
        <v>1218370</v>
      </c>
      <c r="E114" s="26">
        <v>810967</v>
      </c>
      <c r="F114" s="3"/>
    </row>
    <row r="115" spans="2:6" x14ac:dyDescent="0.25">
      <c r="B115" s="16" t="s">
        <v>122</v>
      </c>
      <c r="C115" s="6" t="s">
        <v>7</v>
      </c>
      <c r="D115" s="23">
        <v>2009993</v>
      </c>
      <c r="E115" s="26">
        <v>1347961</v>
      </c>
      <c r="F115" s="3"/>
    </row>
    <row r="116" spans="2:6" x14ac:dyDescent="0.25">
      <c r="B116" s="10" t="s">
        <v>123</v>
      </c>
      <c r="C116" s="9"/>
      <c r="D116" s="9"/>
      <c r="F116" s="3"/>
    </row>
    <row r="117" spans="2:6" x14ac:dyDescent="0.25">
      <c r="B117" s="16" t="s">
        <v>124</v>
      </c>
      <c r="C117" s="6" t="s">
        <v>7</v>
      </c>
      <c r="D117" s="23">
        <v>2675</v>
      </c>
      <c r="E117" s="26">
        <v>7661</v>
      </c>
      <c r="F117" s="3"/>
    </row>
    <row r="118" spans="2:6" x14ac:dyDescent="0.25">
      <c r="B118" s="16" t="s">
        <v>125</v>
      </c>
      <c r="C118" s="6" t="s">
        <v>7</v>
      </c>
      <c r="D118" s="23">
        <v>21207</v>
      </c>
      <c r="E118" s="26">
        <v>45013</v>
      </c>
      <c r="F118" s="3"/>
    </row>
    <row r="119" spans="2:6" x14ac:dyDescent="0.25">
      <c r="B119" s="16" t="s">
        <v>126</v>
      </c>
      <c r="C119" s="6" t="s">
        <v>7</v>
      </c>
      <c r="D119" s="23">
        <v>31242</v>
      </c>
      <c r="E119" s="26">
        <v>74935</v>
      </c>
      <c r="F119" s="3"/>
    </row>
    <row r="120" spans="2:6" x14ac:dyDescent="0.25">
      <c r="B120" s="8" t="s">
        <v>127</v>
      </c>
      <c r="C120" s="6" t="s">
        <v>7</v>
      </c>
      <c r="D120" s="24">
        <v>121829</v>
      </c>
      <c r="E120" s="26">
        <v>102320</v>
      </c>
      <c r="F120" s="3"/>
    </row>
    <row r="121" spans="2:6" x14ac:dyDescent="0.25">
      <c r="B121" s="8" t="s">
        <v>128</v>
      </c>
      <c r="C121" s="6" t="s">
        <v>7</v>
      </c>
      <c r="D121" s="24">
        <v>196033</v>
      </c>
      <c r="E121" s="26">
        <v>160591</v>
      </c>
      <c r="F121" s="3"/>
    </row>
    <row r="122" spans="2:6" x14ac:dyDescent="0.25">
      <c r="B122" s="10" t="s">
        <v>129</v>
      </c>
      <c r="C122" s="9"/>
      <c r="D122" s="9"/>
      <c r="F122" s="3"/>
    </row>
    <row r="123" spans="2:6" x14ac:dyDescent="0.25">
      <c r="B123" s="16" t="s">
        <v>130</v>
      </c>
      <c r="C123" s="6" t="s">
        <v>7</v>
      </c>
      <c r="D123" s="23">
        <v>2927</v>
      </c>
      <c r="E123" s="26">
        <v>8570</v>
      </c>
      <c r="F123" s="3"/>
    </row>
    <row r="124" spans="2:6" x14ac:dyDescent="0.25">
      <c r="B124" s="16" t="s">
        <v>131</v>
      </c>
      <c r="C124" s="6" t="s">
        <v>7</v>
      </c>
      <c r="D124" s="23">
        <v>19829</v>
      </c>
      <c r="E124" s="26">
        <v>46831</v>
      </c>
      <c r="F124" s="3"/>
    </row>
    <row r="125" spans="2:6" x14ac:dyDescent="0.25">
      <c r="B125" s="16" t="s">
        <v>132</v>
      </c>
      <c r="C125" s="6" t="s">
        <v>7</v>
      </c>
      <c r="D125" s="23">
        <v>28957</v>
      </c>
      <c r="E125" s="26">
        <v>77208</v>
      </c>
      <c r="F125" s="3"/>
    </row>
    <row r="126" spans="2:6" x14ac:dyDescent="0.25">
      <c r="B126" s="8" t="s">
        <v>133</v>
      </c>
      <c r="C126" s="6" t="s">
        <v>7</v>
      </c>
      <c r="D126" s="24">
        <v>109406</v>
      </c>
      <c r="E126" s="26">
        <v>105566</v>
      </c>
      <c r="F126" s="3"/>
    </row>
    <row r="127" spans="2:6" x14ac:dyDescent="0.25">
      <c r="B127" s="8" t="s">
        <v>134</v>
      </c>
      <c r="C127" s="6" t="s">
        <v>7</v>
      </c>
      <c r="D127" s="24">
        <v>175832</v>
      </c>
      <c r="E127" s="26">
        <v>165476</v>
      </c>
      <c r="F127" s="3"/>
    </row>
    <row r="128" spans="2:6" x14ac:dyDescent="0.25">
      <c r="B128" s="15" t="s">
        <v>135</v>
      </c>
      <c r="C128" s="14"/>
      <c r="D128" s="14"/>
      <c r="F128" s="3"/>
    </row>
    <row r="129" spans="2:6" ht="31.5" x14ac:dyDescent="0.25">
      <c r="B129" s="7" t="s">
        <v>136</v>
      </c>
      <c r="C129" s="6" t="s">
        <v>7</v>
      </c>
      <c r="D129" s="24">
        <v>131792</v>
      </c>
      <c r="E129" s="26">
        <v>205817</v>
      </c>
      <c r="F129" s="3"/>
    </row>
    <row r="130" spans="2:6" ht="31.5" x14ac:dyDescent="0.25">
      <c r="B130" s="7" t="s">
        <v>137</v>
      </c>
      <c r="C130" s="6" t="s">
        <v>7</v>
      </c>
      <c r="D130" s="24">
        <v>211886</v>
      </c>
      <c r="E130" s="26">
        <v>301306</v>
      </c>
      <c r="F130" s="3"/>
    </row>
    <row r="131" spans="2:6" ht="31.5" x14ac:dyDescent="0.25">
      <c r="B131" s="7" t="s">
        <v>138</v>
      </c>
      <c r="C131" s="6" t="s">
        <v>7</v>
      </c>
      <c r="D131" s="24">
        <v>264342</v>
      </c>
      <c r="E131" s="26">
        <v>395064</v>
      </c>
      <c r="F131" s="3"/>
    </row>
    <row r="132" spans="2:6" ht="31.5" x14ac:dyDescent="0.25">
      <c r="B132" s="7" t="s">
        <v>139</v>
      </c>
      <c r="C132" s="6" t="s">
        <v>7</v>
      </c>
      <c r="D132" s="24">
        <v>335348</v>
      </c>
      <c r="E132" s="26">
        <v>530810</v>
      </c>
      <c r="F132" s="3"/>
    </row>
    <row r="133" spans="2:6" ht="31.5" x14ac:dyDescent="0.25">
      <c r="B133" s="7" t="s">
        <v>140</v>
      </c>
      <c r="C133" s="6" t="s">
        <v>7</v>
      </c>
      <c r="D133" s="24">
        <v>397651</v>
      </c>
      <c r="E133" s="26">
        <v>684813</v>
      </c>
      <c r="F133" s="3"/>
    </row>
    <row r="134" spans="2:6" ht="31.5" x14ac:dyDescent="0.25">
      <c r="B134" s="7" t="s">
        <v>141</v>
      </c>
      <c r="C134" s="6" t="s">
        <v>7</v>
      </c>
      <c r="D134" s="23">
        <v>568220</v>
      </c>
      <c r="E134" s="26">
        <v>895620</v>
      </c>
      <c r="F134" s="3"/>
    </row>
    <row r="135" spans="2:6" ht="31.5" x14ac:dyDescent="0.25">
      <c r="B135" s="7" t="s">
        <v>142</v>
      </c>
      <c r="C135" s="6" t="s">
        <v>7</v>
      </c>
      <c r="D135" s="23">
        <v>720582</v>
      </c>
      <c r="E135" s="26">
        <v>1190340</v>
      </c>
      <c r="F135" s="3"/>
    </row>
    <row r="136" spans="2:6" ht="31.5" x14ac:dyDescent="0.25">
      <c r="B136" s="7" t="s">
        <v>143</v>
      </c>
      <c r="C136" s="6" t="s">
        <v>7</v>
      </c>
      <c r="D136" s="23">
        <v>983647</v>
      </c>
      <c r="E136" s="26">
        <v>1538764</v>
      </c>
      <c r="F136" s="3"/>
    </row>
    <row r="137" spans="2:6" ht="31.5" x14ac:dyDescent="0.25">
      <c r="B137" s="7" t="s">
        <v>144</v>
      </c>
      <c r="C137" s="6" t="s">
        <v>7</v>
      </c>
      <c r="D137" s="23">
        <v>1488012</v>
      </c>
      <c r="E137" s="26">
        <v>2312629</v>
      </c>
      <c r="F137" s="3"/>
    </row>
    <row r="138" spans="2:6" ht="31.5" x14ac:dyDescent="0.25">
      <c r="B138" s="7" t="s">
        <v>145</v>
      </c>
      <c r="C138" s="6" t="s">
        <v>7</v>
      </c>
      <c r="D138" s="24">
        <v>2319299</v>
      </c>
      <c r="E138" s="26">
        <v>3584940</v>
      </c>
      <c r="F138" s="3"/>
    </row>
    <row r="139" spans="2:6" ht="31.5" x14ac:dyDescent="0.25">
      <c r="B139" s="7" t="s">
        <v>146</v>
      </c>
      <c r="C139" s="6" t="s">
        <v>7</v>
      </c>
      <c r="D139" s="24">
        <v>2631373</v>
      </c>
      <c r="E139" s="26">
        <v>4085144</v>
      </c>
      <c r="F139" s="3"/>
    </row>
    <row r="140" spans="2:6" x14ac:dyDescent="0.25">
      <c r="B140" s="10" t="s">
        <v>147</v>
      </c>
      <c r="C140" s="9"/>
      <c r="D140" s="9"/>
      <c r="F140" s="3"/>
    </row>
    <row r="141" spans="2:6" x14ac:dyDescent="0.25">
      <c r="B141" s="8" t="s">
        <v>148</v>
      </c>
      <c r="C141" s="6" t="s">
        <v>7</v>
      </c>
      <c r="D141" s="24">
        <v>18793</v>
      </c>
      <c r="E141" s="26">
        <v>26562</v>
      </c>
      <c r="F141" s="3"/>
    </row>
    <row r="142" spans="2:6" x14ac:dyDescent="0.25">
      <c r="B142" s="8" t="s">
        <v>149</v>
      </c>
      <c r="C142" s="6" t="s">
        <v>7</v>
      </c>
      <c r="D142" s="24">
        <v>20499</v>
      </c>
      <c r="E142" s="26">
        <v>28368</v>
      </c>
      <c r="F142" s="3"/>
    </row>
    <row r="143" spans="2:6" ht="31.5" x14ac:dyDescent="0.25">
      <c r="B143" s="7" t="s">
        <v>150</v>
      </c>
      <c r="C143" s="6" t="s">
        <v>7</v>
      </c>
      <c r="D143" s="24">
        <v>25078</v>
      </c>
      <c r="E143" s="26">
        <v>35863</v>
      </c>
      <c r="F143" s="3"/>
    </row>
    <row r="144" spans="2:6" x14ac:dyDescent="0.25">
      <c r="B144" s="8" t="s">
        <v>151</v>
      </c>
      <c r="C144" s="6" t="s">
        <v>7</v>
      </c>
      <c r="D144" s="24">
        <v>34729</v>
      </c>
      <c r="E144" s="26">
        <v>45741</v>
      </c>
      <c r="F144" s="3"/>
    </row>
    <row r="145" spans="2:6" x14ac:dyDescent="0.25">
      <c r="B145" s="8" t="s">
        <v>152</v>
      </c>
      <c r="C145" s="6" t="s">
        <v>7</v>
      </c>
      <c r="D145" s="24">
        <v>42577</v>
      </c>
      <c r="E145" s="26">
        <v>62682</v>
      </c>
      <c r="F145" s="3"/>
    </row>
    <row r="146" spans="2:6" ht="22.9" customHeight="1" x14ac:dyDescent="0.25">
      <c r="B146" s="150" t="s">
        <v>153</v>
      </c>
      <c r="C146" s="151"/>
      <c r="D146" s="151"/>
      <c r="E146" s="152"/>
    </row>
    <row r="147" spans="2:6" ht="31.5" x14ac:dyDescent="0.25">
      <c r="B147" s="13" t="s">
        <v>154</v>
      </c>
      <c r="C147" s="12" t="s">
        <v>32</v>
      </c>
      <c r="D147" s="22" t="s">
        <v>33</v>
      </c>
      <c r="E147" s="22" t="s">
        <v>34</v>
      </c>
    </row>
    <row r="148" spans="2:6" x14ac:dyDescent="0.25">
      <c r="B148" s="11" t="s">
        <v>155</v>
      </c>
      <c r="C148" s="6" t="s">
        <v>7</v>
      </c>
      <c r="D148" s="23">
        <v>598890</v>
      </c>
      <c r="E148" s="26">
        <v>915161</v>
      </c>
    </row>
    <row r="149" spans="2:6" x14ac:dyDescent="0.25">
      <c r="B149" s="10" t="s">
        <v>156</v>
      </c>
      <c r="C149" s="9"/>
      <c r="D149" s="9"/>
      <c r="F149" s="3"/>
    </row>
    <row r="150" spans="2:6" x14ac:dyDescent="0.25">
      <c r="B150" s="8" t="s">
        <v>157</v>
      </c>
      <c r="C150" s="6" t="s">
        <v>7</v>
      </c>
      <c r="D150" s="24">
        <v>1606</v>
      </c>
      <c r="E150" s="26">
        <v>1696</v>
      </c>
      <c r="F150" s="3"/>
    </row>
    <row r="151" spans="2:6" x14ac:dyDescent="0.25">
      <c r="B151" s="8" t="s">
        <v>158</v>
      </c>
      <c r="C151" s="6" t="s">
        <v>7</v>
      </c>
      <c r="D151" s="24">
        <v>804</v>
      </c>
      <c r="E151" s="26">
        <v>849</v>
      </c>
      <c r="F151" s="3"/>
    </row>
    <row r="152" spans="2:6" x14ac:dyDescent="0.25">
      <c r="B152" s="7" t="s">
        <v>159</v>
      </c>
      <c r="C152" s="6" t="s">
        <v>7</v>
      </c>
      <c r="D152" s="24">
        <v>688</v>
      </c>
      <c r="E152" s="26">
        <v>727</v>
      </c>
      <c r="F152" s="3"/>
    </row>
    <row r="153" spans="2:6" ht="16.5" thickBot="1" x14ac:dyDescent="0.3">
      <c r="B153" s="5" t="s">
        <v>160</v>
      </c>
      <c r="C153" s="4" t="s">
        <v>7</v>
      </c>
      <c r="D153" s="25">
        <v>402</v>
      </c>
      <c r="E153" s="26">
        <v>425</v>
      </c>
      <c r="F153" s="3"/>
    </row>
    <row r="154" spans="2:6" ht="22.9" customHeight="1" x14ac:dyDescent="0.25">
      <c r="B154" s="168" t="s">
        <v>153</v>
      </c>
      <c r="C154" s="169"/>
      <c r="D154" s="169"/>
      <c r="E154" s="170"/>
    </row>
    <row r="155" spans="2:6" ht="31.5" x14ac:dyDescent="0.25">
      <c r="B155" s="13" t="s">
        <v>154</v>
      </c>
      <c r="C155" s="12" t="s">
        <v>32</v>
      </c>
      <c r="D155" s="22" t="s">
        <v>33</v>
      </c>
      <c r="E155" s="22" t="s">
        <v>34</v>
      </c>
    </row>
    <row r="156" spans="2:6" x14ac:dyDescent="0.25">
      <c r="B156" s="11" t="s">
        <v>155</v>
      </c>
      <c r="C156" s="6" t="s">
        <v>7</v>
      </c>
      <c r="D156" s="23">
        <v>598890</v>
      </c>
      <c r="E156" s="26">
        <v>915161</v>
      </c>
    </row>
    <row r="157" spans="2:6" x14ac:dyDescent="0.25">
      <c r="B157" s="10" t="s">
        <v>156</v>
      </c>
      <c r="C157" s="9"/>
      <c r="D157" s="9"/>
      <c r="F157" s="3"/>
    </row>
    <row r="158" spans="2:6" x14ac:dyDescent="0.25">
      <c r="B158" s="8" t="s">
        <v>157</v>
      </c>
      <c r="C158" s="6" t="s">
        <v>7</v>
      </c>
      <c r="D158" s="24">
        <v>1606</v>
      </c>
      <c r="E158" s="26">
        <v>1696</v>
      </c>
      <c r="F158" s="3"/>
    </row>
    <row r="159" spans="2:6" x14ac:dyDescent="0.25">
      <c r="B159" s="8" t="s">
        <v>158</v>
      </c>
      <c r="C159" s="6" t="s">
        <v>7</v>
      </c>
      <c r="D159" s="24">
        <v>804</v>
      </c>
      <c r="E159" s="26">
        <v>849</v>
      </c>
      <c r="F159" s="3"/>
    </row>
    <row r="160" spans="2:6" x14ac:dyDescent="0.25">
      <c r="B160" s="7" t="s">
        <v>159</v>
      </c>
      <c r="C160" s="6" t="s">
        <v>7</v>
      </c>
      <c r="D160" s="24">
        <v>688</v>
      </c>
      <c r="E160" s="26">
        <v>727</v>
      </c>
      <c r="F160" s="3"/>
    </row>
    <row r="161" spans="2:6" ht="16.5" thickBot="1" x14ac:dyDescent="0.3">
      <c r="B161" s="5" t="s">
        <v>160</v>
      </c>
      <c r="C161" s="4" t="s">
        <v>7</v>
      </c>
      <c r="D161" s="25">
        <v>402</v>
      </c>
      <c r="E161" s="26">
        <v>425</v>
      </c>
      <c r="F161" s="3"/>
    </row>
    <row r="163" spans="2:6" x14ac:dyDescent="0.25">
      <c r="B163" s="2"/>
    </row>
  </sheetData>
  <mergeCells count="14">
    <mergeCell ref="B146:E146"/>
    <mergeCell ref="B154:E154"/>
    <mergeCell ref="B95:E95"/>
    <mergeCell ref="B71:E71"/>
    <mergeCell ref="B55:D55"/>
    <mergeCell ref="B51:E51"/>
    <mergeCell ref="B56:E56"/>
    <mergeCell ref="C2:E2"/>
    <mergeCell ref="C3:E3"/>
    <mergeCell ref="C6:E7"/>
    <mergeCell ref="B9:E9"/>
    <mergeCell ref="B10:E10"/>
    <mergeCell ref="B14:E14"/>
    <mergeCell ref="B28:D28"/>
  </mergeCells>
  <phoneticPr fontId="11" type="noConversion"/>
  <printOptions horizontalCentered="1" verticalCentered="1"/>
  <pageMargins left="0.70866141732283472" right="0.70866141732283472" top="0.39370078740157483" bottom="0.39370078740157483" header="0.51181102362204722" footer="0.51181102362204722"/>
  <pageSetup paperSize="9" scale="4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workbookViewId="0">
      <selection activeCell="G20" sqref="G20"/>
    </sheetView>
  </sheetViews>
  <sheetFormatPr baseColWidth="10" defaultColWidth="11.42578125" defaultRowHeight="12.75" x14ac:dyDescent="0.2"/>
  <cols>
    <col min="1" max="1" width="11.5703125" style="33" customWidth="1"/>
    <col min="2" max="2" width="19.85546875" style="33" bestFit="1" customWidth="1"/>
    <col min="3" max="3" width="6.42578125" style="33" customWidth="1"/>
    <col min="4" max="6" width="11.5703125" style="33"/>
    <col min="7" max="7" width="12.5703125" style="33" bestFit="1" customWidth="1"/>
    <col min="8" max="8" width="5.28515625" style="33" customWidth="1"/>
    <col min="9" max="9" width="19.85546875" style="33" customWidth="1"/>
    <col min="10" max="11" width="16.7109375" style="33" customWidth="1"/>
    <col min="12" max="13" width="16" style="33" customWidth="1"/>
    <col min="14" max="14" width="12.5703125" style="33" bestFit="1" customWidth="1"/>
    <col min="15" max="257" width="11.5703125" style="33"/>
    <col min="258" max="258" width="19.85546875" style="33" bestFit="1" customWidth="1"/>
    <col min="259" max="259" width="6.42578125" style="33" customWidth="1"/>
    <col min="260" max="262" width="11.5703125" style="33"/>
    <col min="263" max="263" width="12.5703125" style="33" bestFit="1" customWidth="1"/>
    <col min="264" max="264" width="5.28515625" style="33" customWidth="1"/>
    <col min="265" max="265" width="19.85546875" style="33" customWidth="1"/>
    <col min="266" max="266" width="12.28515625" style="33" customWidth="1"/>
    <col min="267" max="267" width="16.7109375" style="33" customWidth="1"/>
    <col min="268" max="269" width="16" style="33" customWidth="1"/>
    <col min="270" max="270" width="12.5703125" style="33" bestFit="1" customWidth="1"/>
    <col min="271" max="513" width="11.5703125" style="33"/>
    <col min="514" max="514" width="19.85546875" style="33" bestFit="1" customWidth="1"/>
    <col min="515" max="515" width="6.42578125" style="33" customWidth="1"/>
    <col min="516" max="518" width="11.5703125" style="33"/>
    <col min="519" max="519" width="12.5703125" style="33" bestFit="1" customWidth="1"/>
    <col min="520" max="520" width="5.28515625" style="33" customWidth="1"/>
    <col min="521" max="521" width="19.85546875" style="33" customWidth="1"/>
    <col min="522" max="522" width="12.28515625" style="33" customWidth="1"/>
    <col min="523" max="523" width="16.7109375" style="33" customWidth="1"/>
    <col min="524" max="525" width="16" style="33" customWidth="1"/>
    <col min="526" max="526" width="12.5703125" style="33" bestFit="1" customWidth="1"/>
    <col min="527" max="769" width="11.5703125" style="33"/>
    <col min="770" max="770" width="19.85546875" style="33" bestFit="1" customWidth="1"/>
    <col min="771" max="771" width="6.42578125" style="33" customWidth="1"/>
    <col min="772" max="774" width="11.5703125" style="33"/>
    <col min="775" max="775" width="12.5703125" style="33" bestFit="1" customWidth="1"/>
    <col min="776" max="776" width="5.28515625" style="33" customWidth="1"/>
    <col min="777" max="777" width="19.85546875" style="33" customWidth="1"/>
    <col min="778" max="778" width="12.28515625" style="33" customWidth="1"/>
    <col min="779" max="779" width="16.7109375" style="33" customWidth="1"/>
    <col min="780" max="781" width="16" style="33" customWidth="1"/>
    <col min="782" max="782" width="12.5703125" style="33" bestFit="1" customWidth="1"/>
    <col min="783" max="1025" width="11.5703125" style="33"/>
    <col min="1026" max="1026" width="19.85546875" style="33" bestFit="1" customWidth="1"/>
    <col min="1027" max="1027" width="6.42578125" style="33" customWidth="1"/>
    <col min="1028" max="1030" width="11.5703125" style="33"/>
    <col min="1031" max="1031" width="12.5703125" style="33" bestFit="1" customWidth="1"/>
    <col min="1032" max="1032" width="5.28515625" style="33" customWidth="1"/>
    <col min="1033" max="1033" width="19.85546875" style="33" customWidth="1"/>
    <col min="1034" max="1034" width="12.28515625" style="33" customWidth="1"/>
    <col min="1035" max="1035" width="16.7109375" style="33" customWidth="1"/>
    <col min="1036" max="1037" width="16" style="33" customWidth="1"/>
    <col min="1038" max="1038" width="12.5703125" style="33" bestFit="1" customWidth="1"/>
    <col min="1039" max="1281" width="11.5703125" style="33"/>
    <col min="1282" max="1282" width="19.85546875" style="33" bestFit="1" customWidth="1"/>
    <col min="1283" max="1283" width="6.42578125" style="33" customWidth="1"/>
    <col min="1284" max="1286" width="11.5703125" style="33"/>
    <col min="1287" max="1287" width="12.5703125" style="33" bestFit="1" customWidth="1"/>
    <col min="1288" max="1288" width="5.28515625" style="33" customWidth="1"/>
    <col min="1289" max="1289" width="19.85546875" style="33" customWidth="1"/>
    <col min="1290" max="1290" width="12.28515625" style="33" customWidth="1"/>
    <col min="1291" max="1291" width="16.7109375" style="33" customWidth="1"/>
    <col min="1292" max="1293" width="16" style="33" customWidth="1"/>
    <col min="1294" max="1294" width="12.5703125" style="33" bestFit="1" customWidth="1"/>
    <col min="1295" max="1537" width="11.5703125" style="33"/>
    <col min="1538" max="1538" width="19.85546875" style="33" bestFit="1" customWidth="1"/>
    <col min="1539" max="1539" width="6.42578125" style="33" customWidth="1"/>
    <col min="1540" max="1542" width="11.5703125" style="33"/>
    <col min="1543" max="1543" width="12.5703125" style="33" bestFit="1" customWidth="1"/>
    <col min="1544" max="1544" width="5.28515625" style="33" customWidth="1"/>
    <col min="1545" max="1545" width="19.85546875" style="33" customWidth="1"/>
    <col min="1546" max="1546" width="12.28515625" style="33" customWidth="1"/>
    <col min="1547" max="1547" width="16.7109375" style="33" customWidth="1"/>
    <col min="1548" max="1549" width="16" style="33" customWidth="1"/>
    <col min="1550" max="1550" width="12.5703125" style="33" bestFit="1" customWidth="1"/>
    <col min="1551" max="1793" width="11.5703125" style="33"/>
    <col min="1794" max="1794" width="19.85546875" style="33" bestFit="1" customWidth="1"/>
    <col min="1795" max="1795" width="6.42578125" style="33" customWidth="1"/>
    <col min="1796" max="1798" width="11.5703125" style="33"/>
    <col min="1799" max="1799" width="12.5703125" style="33" bestFit="1" customWidth="1"/>
    <col min="1800" max="1800" width="5.28515625" style="33" customWidth="1"/>
    <col min="1801" max="1801" width="19.85546875" style="33" customWidth="1"/>
    <col min="1802" max="1802" width="12.28515625" style="33" customWidth="1"/>
    <col min="1803" max="1803" width="16.7109375" style="33" customWidth="1"/>
    <col min="1804" max="1805" width="16" style="33" customWidth="1"/>
    <col min="1806" max="1806" width="12.5703125" style="33" bestFit="1" customWidth="1"/>
    <col min="1807" max="2049" width="11.5703125" style="33"/>
    <col min="2050" max="2050" width="19.85546875" style="33" bestFit="1" customWidth="1"/>
    <col min="2051" max="2051" width="6.42578125" style="33" customWidth="1"/>
    <col min="2052" max="2054" width="11.5703125" style="33"/>
    <col min="2055" max="2055" width="12.5703125" style="33" bestFit="1" customWidth="1"/>
    <col min="2056" max="2056" width="5.28515625" style="33" customWidth="1"/>
    <col min="2057" max="2057" width="19.85546875" style="33" customWidth="1"/>
    <col min="2058" max="2058" width="12.28515625" style="33" customWidth="1"/>
    <col min="2059" max="2059" width="16.7109375" style="33" customWidth="1"/>
    <col min="2060" max="2061" width="16" style="33" customWidth="1"/>
    <col min="2062" max="2062" width="12.5703125" style="33" bestFit="1" customWidth="1"/>
    <col min="2063" max="2305" width="11.5703125" style="33"/>
    <col min="2306" max="2306" width="19.85546875" style="33" bestFit="1" customWidth="1"/>
    <col min="2307" max="2307" width="6.42578125" style="33" customWidth="1"/>
    <col min="2308" max="2310" width="11.5703125" style="33"/>
    <col min="2311" max="2311" width="12.5703125" style="33" bestFit="1" customWidth="1"/>
    <col min="2312" max="2312" width="5.28515625" style="33" customWidth="1"/>
    <col min="2313" max="2313" width="19.85546875" style="33" customWidth="1"/>
    <col min="2314" max="2314" width="12.28515625" style="33" customWidth="1"/>
    <col min="2315" max="2315" width="16.7109375" style="33" customWidth="1"/>
    <col min="2316" max="2317" width="16" style="33" customWidth="1"/>
    <col min="2318" max="2318" width="12.5703125" style="33" bestFit="1" customWidth="1"/>
    <col min="2319" max="2561" width="11.5703125" style="33"/>
    <col min="2562" max="2562" width="19.85546875" style="33" bestFit="1" customWidth="1"/>
    <col min="2563" max="2563" width="6.42578125" style="33" customWidth="1"/>
    <col min="2564" max="2566" width="11.5703125" style="33"/>
    <col min="2567" max="2567" width="12.5703125" style="33" bestFit="1" customWidth="1"/>
    <col min="2568" max="2568" width="5.28515625" style="33" customWidth="1"/>
    <col min="2569" max="2569" width="19.85546875" style="33" customWidth="1"/>
    <col min="2570" max="2570" width="12.28515625" style="33" customWidth="1"/>
    <col min="2571" max="2571" width="16.7109375" style="33" customWidth="1"/>
    <col min="2572" max="2573" width="16" style="33" customWidth="1"/>
    <col min="2574" max="2574" width="12.5703125" style="33" bestFit="1" customWidth="1"/>
    <col min="2575" max="2817" width="11.5703125" style="33"/>
    <col min="2818" max="2818" width="19.85546875" style="33" bestFit="1" customWidth="1"/>
    <col min="2819" max="2819" width="6.42578125" style="33" customWidth="1"/>
    <col min="2820" max="2822" width="11.5703125" style="33"/>
    <col min="2823" max="2823" width="12.5703125" style="33" bestFit="1" customWidth="1"/>
    <col min="2824" max="2824" width="5.28515625" style="33" customWidth="1"/>
    <col min="2825" max="2825" width="19.85546875" style="33" customWidth="1"/>
    <col min="2826" max="2826" width="12.28515625" style="33" customWidth="1"/>
    <col min="2827" max="2827" width="16.7109375" style="33" customWidth="1"/>
    <col min="2828" max="2829" width="16" style="33" customWidth="1"/>
    <col min="2830" max="2830" width="12.5703125" style="33" bestFit="1" customWidth="1"/>
    <col min="2831" max="3073" width="11.5703125" style="33"/>
    <col min="3074" max="3074" width="19.85546875" style="33" bestFit="1" customWidth="1"/>
    <col min="3075" max="3075" width="6.42578125" style="33" customWidth="1"/>
    <col min="3076" max="3078" width="11.5703125" style="33"/>
    <col min="3079" max="3079" width="12.5703125" style="33" bestFit="1" customWidth="1"/>
    <col min="3080" max="3080" width="5.28515625" style="33" customWidth="1"/>
    <col min="3081" max="3081" width="19.85546875" style="33" customWidth="1"/>
    <col min="3082" max="3082" width="12.28515625" style="33" customWidth="1"/>
    <col min="3083" max="3083" width="16.7109375" style="33" customWidth="1"/>
    <col min="3084" max="3085" width="16" style="33" customWidth="1"/>
    <col min="3086" max="3086" width="12.5703125" style="33" bestFit="1" customWidth="1"/>
    <col min="3087" max="3329" width="11.5703125" style="33"/>
    <col min="3330" max="3330" width="19.85546875" style="33" bestFit="1" customWidth="1"/>
    <col min="3331" max="3331" width="6.42578125" style="33" customWidth="1"/>
    <col min="3332" max="3334" width="11.5703125" style="33"/>
    <col min="3335" max="3335" width="12.5703125" style="33" bestFit="1" customWidth="1"/>
    <col min="3336" max="3336" width="5.28515625" style="33" customWidth="1"/>
    <col min="3337" max="3337" width="19.85546875" style="33" customWidth="1"/>
    <col min="3338" max="3338" width="12.28515625" style="33" customWidth="1"/>
    <col min="3339" max="3339" width="16.7109375" style="33" customWidth="1"/>
    <col min="3340" max="3341" width="16" style="33" customWidth="1"/>
    <col min="3342" max="3342" width="12.5703125" style="33" bestFit="1" customWidth="1"/>
    <col min="3343" max="3585" width="11.5703125" style="33"/>
    <col min="3586" max="3586" width="19.85546875" style="33" bestFit="1" customWidth="1"/>
    <col min="3587" max="3587" width="6.42578125" style="33" customWidth="1"/>
    <col min="3588" max="3590" width="11.5703125" style="33"/>
    <col min="3591" max="3591" width="12.5703125" style="33" bestFit="1" customWidth="1"/>
    <col min="3592" max="3592" width="5.28515625" style="33" customWidth="1"/>
    <col min="3593" max="3593" width="19.85546875" style="33" customWidth="1"/>
    <col min="3594" max="3594" width="12.28515625" style="33" customWidth="1"/>
    <col min="3595" max="3595" width="16.7109375" style="33" customWidth="1"/>
    <col min="3596" max="3597" width="16" style="33" customWidth="1"/>
    <col min="3598" max="3598" width="12.5703125" style="33" bestFit="1" customWidth="1"/>
    <col min="3599" max="3841" width="11.5703125" style="33"/>
    <col min="3842" max="3842" width="19.85546875" style="33" bestFit="1" customWidth="1"/>
    <col min="3843" max="3843" width="6.42578125" style="33" customWidth="1"/>
    <col min="3844" max="3846" width="11.5703125" style="33"/>
    <col min="3847" max="3847" width="12.5703125" style="33" bestFit="1" customWidth="1"/>
    <col min="3848" max="3848" width="5.28515625" style="33" customWidth="1"/>
    <col min="3849" max="3849" width="19.85546875" style="33" customWidth="1"/>
    <col min="3850" max="3850" width="12.28515625" style="33" customWidth="1"/>
    <col min="3851" max="3851" width="16.7109375" style="33" customWidth="1"/>
    <col min="3852" max="3853" width="16" style="33" customWidth="1"/>
    <col min="3854" max="3854" width="12.5703125" style="33" bestFit="1" customWidth="1"/>
    <col min="3855" max="4097" width="11.5703125" style="33"/>
    <col min="4098" max="4098" width="19.85546875" style="33" bestFit="1" customWidth="1"/>
    <col min="4099" max="4099" width="6.42578125" style="33" customWidth="1"/>
    <col min="4100" max="4102" width="11.5703125" style="33"/>
    <col min="4103" max="4103" width="12.5703125" style="33" bestFit="1" customWidth="1"/>
    <col min="4104" max="4104" width="5.28515625" style="33" customWidth="1"/>
    <col min="4105" max="4105" width="19.85546875" style="33" customWidth="1"/>
    <col min="4106" max="4106" width="12.28515625" style="33" customWidth="1"/>
    <col min="4107" max="4107" width="16.7109375" style="33" customWidth="1"/>
    <col min="4108" max="4109" width="16" style="33" customWidth="1"/>
    <col min="4110" max="4110" width="12.5703125" style="33" bestFit="1" customWidth="1"/>
    <col min="4111" max="4353" width="11.5703125" style="33"/>
    <col min="4354" max="4354" width="19.85546875" style="33" bestFit="1" customWidth="1"/>
    <col min="4355" max="4355" width="6.42578125" style="33" customWidth="1"/>
    <col min="4356" max="4358" width="11.5703125" style="33"/>
    <col min="4359" max="4359" width="12.5703125" style="33" bestFit="1" customWidth="1"/>
    <col min="4360" max="4360" width="5.28515625" style="33" customWidth="1"/>
    <col min="4361" max="4361" width="19.85546875" style="33" customWidth="1"/>
    <col min="4362" max="4362" width="12.28515625" style="33" customWidth="1"/>
    <col min="4363" max="4363" width="16.7109375" style="33" customWidth="1"/>
    <col min="4364" max="4365" width="16" style="33" customWidth="1"/>
    <col min="4366" max="4366" width="12.5703125" style="33" bestFit="1" customWidth="1"/>
    <col min="4367" max="4609" width="11.5703125" style="33"/>
    <col min="4610" max="4610" width="19.85546875" style="33" bestFit="1" customWidth="1"/>
    <col min="4611" max="4611" width="6.42578125" style="33" customWidth="1"/>
    <col min="4612" max="4614" width="11.5703125" style="33"/>
    <col min="4615" max="4615" width="12.5703125" style="33" bestFit="1" customWidth="1"/>
    <col min="4616" max="4616" width="5.28515625" style="33" customWidth="1"/>
    <col min="4617" max="4617" width="19.85546875" style="33" customWidth="1"/>
    <col min="4618" max="4618" width="12.28515625" style="33" customWidth="1"/>
    <col min="4619" max="4619" width="16.7109375" style="33" customWidth="1"/>
    <col min="4620" max="4621" width="16" style="33" customWidth="1"/>
    <col min="4622" max="4622" width="12.5703125" style="33" bestFit="1" customWidth="1"/>
    <col min="4623" max="4865" width="11.5703125" style="33"/>
    <col min="4866" max="4866" width="19.85546875" style="33" bestFit="1" customWidth="1"/>
    <col min="4867" max="4867" width="6.42578125" style="33" customWidth="1"/>
    <col min="4868" max="4870" width="11.5703125" style="33"/>
    <col min="4871" max="4871" width="12.5703125" style="33" bestFit="1" customWidth="1"/>
    <col min="4872" max="4872" width="5.28515625" style="33" customWidth="1"/>
    <col min="4873" max="4873" width="19.85546875" style="33" customWidth="1"/>
    <col min="4874" max="4874" width="12.28515625" style="33" customWidth="1"/>
    <col min="4875" max="4875" width="16.7109375" style="33" customWidth="1"/>
    <col min="4876" max="4877" width="16" style="33" customWidth="1"/>
    <col min="4878" max="4878" width="12.5703125" style="33" bestFit="1" customWidth="1"/>
    <col min="4879" max="5121" width="11.5703125" style="33"/>
    <col min="5122" max="5122" width="19.85546875" style="33" bestFit="1" customWidth="1"/>
    <col min="5123" max="5123" width="6.42578125" style="33" customWidth="1"/>
    <col min="5124" max="5126" width="11.5703125" style="33"/>
    <col min="5127" max="5127" width="12.5703125" style="33" bestFit="1" customWidth="1"/>
    <col min="5128" max="5128" width="5.28515625" style="33" customWidth="1"/>
    <col min="5129" max="5129" width="19.85546875" style="33" customWidth="1"/>
    <col min="5130" max="5130" width="12.28515625" style="33" customWidth="1"/>
    <col min="5131" max="5131" width="16.7109375" style="33" customWidth="1"/>
    <col min="5132" max="5133" width="16" style="33" customWidth="1"/>
    <col min="5134" max="5134" width="12.5703125" style="33" bestFit="1" customWidth="1"/>
    <col min="5135" max="5377" width="11.5703125" style="33"/>
    <col min="5378" max="5378" width="19.85546875" style="33" bestFit="1" customWidth="1"/>
    <col min="5379" max="5379" width="6.42578125" style="33" customWidth="1"/>
    <col min="5380" max="5382" width="11.5703125" style="33"/>
    <col min="5383" max="5383" width="12.5703125" style="33" bestFit="1" customWidth="1"/>
    <col min="5384" max="5384" width="5.28515625" style="33" customWidth="1"/>
    <col min="5385" max="5385" width="19.85546875" style="33" customWidth="1"/>
    <col min="5386" max="5386" width="12.28515625" style="33" customWidth="1"/>
    <col min="5387" max="5387" width="16.7109375" style="33" customWidth="1"/>
    <col min="5388" max="5389" width="16" style="33" customWidth="1"/>
    <col min="5390" max="5390" width="12.5703125" style="33" bestFit="1" customWidth="1"/>
    <col min="5391" max="5633" width="11.5703125" style="33"/>
    <col min="5634" max="5634" width="19.85546875" style="33" bestFit="1" customWidth="1"/>
    <col min="5635" max="5635" width="6.42578125" style="33" customWidth="1"/>
    <col min="5636" max="5638" width="11.5703125" style="33"/>
    <col min="5639" max="5639" width="12.5703125" style="33" bestFit="1" customWidth="1"/>
    <col min="5640" max="5640" width="5.28515625" style="33" customWidth="1"/>
    <col min="5641" max="5641" width="19.85546875" style="33" customWidth="1"/>
    <col min="5642" max="5642" width="12.28515625" style="33" customWidth="1"/>
    <col min="5643" max="5643" width="16.7109375" style="33" customWidth="1"/>
    <col min="5644" max="5645" width="16" style="33" customWidth="1"/>
    <col min="5646" max="5646" width="12.5703125" style="33" bestFit="1" customWidth="1"/>
    <col min="5647" max="5889" width="11.5703125" style="33"/>
    <col min="5890" max="5890" width="19.85546875" style="33" bestFit="1" customWidth="1"/>
    <col min="5891" max="5891" width="6.42578125" style="33" customWidth="1"/>
    <col min="5892" max="5894" width="11.5703125" style="33"/>
    <col min="5895" max="5895" width="12.5703125" style="33" bestFit="1" customWidth="1"/>
    <col min="5896" max="5896" width="5.28515625" style="33" customWidth="1"/>
    <col min="5897" max="5897" width="19.85546875" style="33" customWidth="1"/>
    <col min="5898" max="5898" width="12.28515625" style="33" customWidth="1"/>
    <col min="5899" max="5899" width="16.7109375" style="33" customWidth="1"/>
    <col min="5900" max="5901" width="16" style="33" customWidth="1"/>
    <col min="5902" max="5902" width="12.5703125" style="33" bestFit="1" customWidth="1"/>
    <col min="5903" max="6145" width="11.5703125" style="33"/>
    <col min="6146" max="6146" width="19.85546875" style="33" bestFit="1" customWidth="1"/>
    <col min="6147" max="6147" width="6.42578125" style="33" customWidth="1"/>
    <col min="6148" max="6150" width="11.5703125" style="33"/>
    <col min="6151" max="6151" width="12.5703125" style="33" bestFit="1" customWidth="1"/>
    <col min="6152" max="6152" width="5.28515625" style="33" customWidth="1"/>
    <col min="6153" max="6153" width="19.85546875" style="33" customWidth="1"/>
    <col min="6154" max="6154" width="12.28515625" style="33" customWidth="1"/>
    <col min="6155" max="6155" width="16.7109375" style="33" customWidth="1"/>
    <col min="6156" max="6157" width="16" style="33" customWidth="1"/>
    <col min="6158" max="6158" width="12.5703125" style="33" bestFit="1" customWidth="1"/>
    <col min="6159" max="6401" width="11.5703125" style="33"/>
    <col min="6402" max="6402" width="19.85546875" style="33" bestFit="1" customWidth="1"/>
    <col min="6403" max="6403" width="6.42578125" style="33" customWidth="1"/>
    <col min="6404" max="6406" width="11.5703125" style="33"/>
    <col min="6407" max="6407" width="12.5703125" style="33" bestFit="1" customWidth="1"/>
    <col min="6408" max="6408" width="5.28515625" style="33" customWidth="1"/>
    <col min="6409" max="6409" width="19.85546875" style="33" customWidth="1"/>
    <col min="6410" max="6410" width="12.28515625" style="33" customWidth="1"/>
    <col min="6411" max="6411" width="16.7109375" style="33" customWidth="1"/>
    <col min="6412" max="6413" width="16" style="33" customWidth="1"/>
    <col min="6414" max="6414" width="12.5703125" style="33" bestFit="1" customWidth="1"/>
    <col min="6415" max="6657" width="11.5703125" style="33"/>
    <col min="6658" max="6658" width="19.85546875" style="33" bestFit="1" customWidth="1"/>
    <col min="6659" max="6659" width="6.42578125" style="33" customWidth="1"/>
    <col min="6660" max="6662" width="11.5703125" style="33"/>
    <col min="6663" max="6663" width="12.5703125" style="33" bestFit="1" customWidth="1"/>
    <col min="6664" max="6664" width="5.28515625" style="33" customWidth="1"/>
    <col min="6665" max="6665" width="19.85546875" style="33" customWidth="1"/>
    <col min="6666" max="6666" width="12.28515625" style="33" customWidth="1"/>
    <col min="6667" max="6667" width="16.7109375" style="33" customWidth="1"/>
    <col min="6668" max="6669" width="16" style="33" customWidth="1"/>
    <col min="6670" max="6670" width="12.5703125" style="33" bestFit="1" customWidth="1"/>
    <col min="6671" max="6913" width="11.5703125" style="33"/>
    <col min="6914" max="6914" width="19.85546875" style="33" bestFit="1" customWidth="1"/>
    <col min="6915" max="6915" width="6.42578125" style="33" customWidth="1"/>
    <col min="6916" max="6918" width="11.5703125" style="33"/>
    <col min="6919" max="6919" width="12.5703125" style="33" bestFit="1" customWidth="1"/>
    <col min="6920" max="6920" width="5.28515625" style="33" customWidth="1"/>
    <col min="6921" max="6921" width="19.85546875" style="33" customWidth="1"/>
    <col min="6922" max="6922" width="12.28515625" style="33" customWidth="1"/>
    <col min="6923" max="6923" width="16.7109375" style="33" customWidth="1"/>
    <col min="6924" max="6925" width="16" style="33" customWidth="1"/>
    <col min="6926" max="6926" width="12.5703125" style="33" bestFit="1" customWidth="1"/>
    <col min="6927" max="7169" width="11.5703125" style="33"/>
    <col min="7170" max="7170" width="19.85546875" style="33" bestFit="1" customWidth="1"/>
    <col min="7171" max="7171" width="6.42578125" style="33" customWidth="1"/>
    <col min="7172" max="7174" width="11.5703125" style="33"/>
    <col min="7175" max="7175" width="12.5703125" style="33" bestFit="1" customWidth="1"/>
    <col min="7176" max="7176" width="5.28515625" style="33" customWidth="1"/>
    <col min="7177" max="7177" width="19.85546875" style="33" customWidth="1"/>
    <col min="7178" max="7178" width="12.28515625" style="33" customWidth="1"/>
    <col min="7179" max="7179" width="16.7109375" style="33" customWidth="1"/>
    <col min="7180" max="7181" width="16" style="33" customWidth="1"/>
    <col min="7182" max="7182" width="12.5703125" style="33" bestFit="1" customWidth="1"/>
    <col min="7183" max="7425" width="11.5703125" style="33"/>
    <col min="7426" max="7426" width="19.85546875" style="33" bestFit="1" customWidth="1"/>
    <col min="7427" max="7427" width="6.42578125" style="33" customWidth="1"/>
    <col min="7428" max="7430" width="11.5703125" style="33"/>
    <col min="7431" max="7431" width="12.5703125" style="33" bestFit="1" customWidth="1"/>
    <col min="7432" max="7432" width="5.28515625" style="33" customWidth="1"/>
    <col min="7433" max="7433" width="19.85546875" style="33" customWidth="1"/>
    <col min="7434" max="7434" width="12.28515625" style="33" customWidth="1"/>
    <col min="7435" max="7435" width="16.7109375" style="33" customWidth="1"/>
    <col min="7436" max="7437" width="16" style="33" customWidth="1"/>
    <col min="7438" max="7438" width="12.5703125" style="33" bestFit="1" customWidth="1"/>
    <col min="7439" max="7681" width="11.5703125" style="33"/>
    <col min="7682" max="7682" width="19.85546875" style="33" bestFit="1" customWidth="1"/>
    <col min="7683" max="7683" width="6.42578125" style="33" customWidth="1"/>
    <col min="7684" max="7686" width="11.5703125" style="33"/>
    <col min="7687" max="7687" width="12.5703125" style="33" bestFit="1" customWidth="1"/>
    <col min="7688" max="7688" width="5.28515625" style="33" customWidth="1"/>
    <col min="7689" max="7689" width="19.85546875" style="33" customWidth="1"/>
    <col min="7690" max="7690" width="12.28515625" style="33" customWidth="1"/>
    <col min="7691" max="7691" width="16.7109375" style="33" customWidth="1"/>
    <col min="7692" max="7693" width="16" style="33" customWidth="1"/>
    <col min="7694" max="7694" width="12.5703125" style="33" bestFit="1" customWidth="1"/>
    <col min="7695" max="7937" width="11.5703125" style="33"/>
    <col min="7938" max="7938" width="19.85546875" style="33" bestFit="1" customWidth="1"/>
    <col min="7939" max="7939" width="6.42578125" style="33" customWidth="1"/>
    <col min="7940" max="7942" width="11.5703125" style="33"/>
    <col min="7943" max="7943" width="12.5703125" style="33" bestFit="1" customWidth="1"/>
    <col min="7944" max="7944" width="5.28515625" style="33" customWidth="1"/>
    <col min="7945" max="7945" width="19.85546875" style="33" customWidth="1"/>
    <col min="7946" max="7946" width="12.28515625" style="33" customWidth="1"/>
    <col min="7947" max="7947" width="16.7109375" style="33" customWidth="1"/>
    <col min="7948" max="7949" width="16" style="33" customWidth="1"/>
    <col min="7950" max="7950" width="12.5703125" style="33" bestFit="1" customWidth="1"/>
    <col min="7951" max="8193" width="11.5703125" style="33"/>
    <col min="8194" max="8194" width="19.85546875" style="33" bestFit="1" customWidth="1"/>
    <col min="8195" max="8195" width="6.42578125" style="33" customWidth="1"/>
    <col min="8196" max="8198" width="11.5703125" style="33"/>
    <col min="8199" max="8199" width="12.5703125" style="33" bestFit="1" customWidth="1"/>
    <col min="8200" max="8200" width="5.28515625" style="33" customWidth="1"/>
    <col min="8201" max="8201" width="19.85546875" style="33" customWidth="1"/>
    <col min="8202" max="8202" width="12.28515625" style="33" customWidth="1"/>
    <col min="8203" max="8203" width="16.7109375" style="33" customWidth="1"/>
    <col min="8204" max="8205" width="16" style="33" customWidth="1"/>
    <col min="8206" max="8206" width="12.5703125" style="33" bestFit="1" customWidth="1"/>
    <col min="8207" max="8449" width="11.5703125" style="33"/>
    <col min="8450" max="8450" width="19.85546875" style="33" bestFit="1" customWidth="1"/>
    <col min="8451" max="8451" width="6.42578125" style="33" customWidth="1"/>
    <col min="8452" max="8454" width="11.5703125" style="33"/>
    <col min="8455" max="8455" width="12.5703125" style="33" bestFit="1" customWidth="1"/>
    <col min="8456" max="8456" width="5.28515625" style="33" customWidth="1"/>
    <col min="8457" max="8457" width="19.85546875" style="33" customWidth="1"/>
    <col min="8458" max="8458" width="12.28515625" style="33" customWidth="1"/>
    <col min="8459" max="8459" width="16.7109375" style="33" customWidth="1"/>
    <col min="8460" max="8461" width="16" style="33" customWidth="1"/>
    <col min="8462" max="8462" width="12.5703125" style="33" bestFit="1" customWidth="1"/>
    <col min="8463" max="8705" width="11.5703125" style="33"/>
    <col min="8706" max="8706" width="19.85546875" style="33" bestFit="1" customWidth="1"/>
    <col min="8707" max="8707" width="6.42578125" style="33" customWidth="1"/>
    <col min="8708" max="8710" width="11.5703125" style="33"/>
    <col min="8711" max="8711" width="12.5703125" style="33" bestFit="1" customWidth="1"/>
    <col min="8712" max="8712" width="5.28515625" style="33" customWidth="1"/>
    <col min="8713" max="8713" width="19.85546875" style="33" customWidth="1"/>
    <col min="8714" max="8714" width="12.28515625" style="33" customWidth="1"/>
    <col min="8715" max="8715" width="16.7109375" style="33" customWidth="1"/>
    <col min="8716" max="8717" width="16" style="33" customWidth="1"/>
    <col min="8718" max="8718" width="12.5703125" style="33" bestFit="1" customWidth="1"/>
    <col min="8719" max="8961" width="11.5703125" style="33"/>
    <col min="8962" max="8962" width="19.85546875" style="33" bestFit="1" customWidth="1"/>
    <col min="8963" max="8963" width="6.42578125" style="33" customWidth="1"/>
    <col min="8964" max="8966" width="11.5703125" style="33"/>
    <col min="8967" max="8967" width="12.5703125" style="33" bestFit="1" customWidth="1"/>
    <col min="8968" max="8968" width="5.28515625" style="33" customWidth="1"/>
    <col min="8969" max="8969" width="19.85546875" style="33" customWidth="1"/>
    <col min="8970" max="8970" width="12.28515625" style="33" customWidth="1"/>
    <col min="8971" max="8971" width="16.7109375" style="33" customWidth="1"/>
    <col min="8972" max="8973" width="16" style="33" customWidth="1"/>
    <col min="8974" max="8974" width="12.5703125" style="33" bestFit="1" customWidth="1"/>
    <col min="8975" max="9217" width="11.5703125" style="33"/>
    <col min="9218" max="9218" width="19.85546875" style="33" bestFit="1" customWidth="1"/>
    <col min="9219" max="9219" width="6.42578125" style="33" customWidth="1"/>
    <col min="9220" max="9222" width="11.5703125" style="33"/>
    <col min="9223" max="9223" width="12.5703125" style="33" bestFit="1" customWidth="1"/>
    <col min="9224" max="9224" width="5.28515625" style="33" customWidth="1"/>
    <col min="9225" max="9225" width="19.85546875" style="33" customWidth="1"/>
    <col min="9226" max="9226" width="12.28515625" style="33" customWidth="1"/>
    <col min="9227" max="9227" width="16.7109375" style="33" customWidth="1"/>
    <col min="9228" max="9229" width="16" style="33" customWidth="1"/>
    <col min="9230" max="9230" width="12.5703125" style="33" bestFit="1" customWidth="1"/>
    <col min="9231" max="9473" width="11.5703125" style="33"/>
    <col min="9474" max="9474" width="19.85546875" style="33" bestFit="1" customWidth="1"/>
    <col min="9475" max="9475" width="6.42578125" style="33" customWidth="1"/>
    <col min="9476" max="9478" width="11.5703125" style="33"/>
    <col min="9479" max="9479" width="12.5703125" style="33" bestFit="1" customWidth="1"/>
    <col min="9480" max="9480" width="5.28515625" style="33" customWidth="1"/>
    <col min="9481" max="9481" width="19.85546875" style="33" customWidth="1"/>
    <col min="9482" max="9482" width="12.28515625" style="33" customWidth="1"/>
    <col min="9483" max="9483" width="16.7109375" style="33" customWidth="1"/>
    <col min="9484" max="9485" width="16" style="33" customWidth="1"/>
    <col min="9486" max="9486" width="12.5703125" style="33" bestFit="1" customWidth="1"/>
    <col min="9487" max="9729" width="11.5703125" style="33"/>
    <col min="9730" max="9730" width="19.85546875" style="33" bestFit="1" customWidth="1"/>
    <col min="9731" max="9731" width="6.42578125" style="33" customWidth="1"/>
    <col min="9732" max="9734" width="11.5703125" style="33"/>
    <col min="9735" max="9735" width="12.5703125" style="33" bestFit="1" customWidth="1"/>
    <col min="9736" max="9736" width="5.28515625" style="33" customWidth="1"/>
    <col min="9737" max="9737" width="19.85546875" style="33" customWidth="1"/>
    <col min="9738" max="9738" width="12.28515625" style="33" customWidth="1"/>
    <col min="9739" max="9739" width="16.7109375" style="33" customWidth="1"/>
    <col min="9740" max="9741" width="16" style="33" customWidth="1"/>
    <col min="9742" max="9742" width="12.5703125" style="33" bestFit="1" customWidth="1"/>
    <col min="9743" max="9985" width="11.5703125" style="33"/>
    <col min="9986" max="9986" width="19.85546875" style="33" bestFit="1" customWidth="1"/>
    <col min="9987" max="9987" width="6.42578125" style="33" customWidth="1"/>
    <col min="9988" max="9990" width="11.5703125" style="33"/>
    <col min="9991" max="9991" width="12.5703125" style="33" bestFit="1" customWidth="1"/>
    <col min="9992" max="9992" width="5.28515625" style="33" customWidth="1"/>
    <col min="9993" max="9993" width="19.85546875" style="33" customWidth="1"/>
    <col min="9994" max="9994" width="12.28515625" style="33" customWidth="1"/>
    <col min="9995" max="9995" width="16.7109375" style="33" customWidth="1"/>
    <col min="9996" max="9997" width="16" style="33" customWidth="1"/>
    <col min="9998" max="9998" width="12.5703125" style="33" bestFit="1" customWidth="1"/>
    <col min="9999" max="10241" width="11.5703125" style="33"/>
    <col min="10242" max="10242" width="19.85546875" style="33" bestFit="1" customWidth="1"/>
    <col min="10243" max="10243" width="6.42578125" style="33" customWidth="1"/>
    <col min="10244" max="10246" width="11.5703125" style="33"/>
    <col min="10247" max="10247" width="12.5703125" style="33" bestFit="1" customWidth="1"/>
    <col min="10248" max="10248" width="5.28515625" style="33" customWidth="1"/>
    <col min="10249" max="10249" width="19.85546875" style="33" customWidth="1"/>
    <col min="10250" max="10250" width="12.28515625" style="33" customWidth="1"/>
    <col min="10251" max="10251" width="16.7109375" style="33" customWidth="1"/>
    <col min="10252" max="10253" width="16" style="33" customWidth="1"/>
    <col min="10254" max="10254" width="12.5703125" style="33" bestFit="1" customWidth="1"/>
    <col min="10255" max="10497" width="11.5703125" style="33"/>
    <col min="10498" max="10498" width="19.85546875" style="33" bestFit="1" customWidth="1"/>
    <col min="10499" max="10499" width="6.42578125" style="33" customWidth="1"/>
    <col min="10500" max="10502" width="11.5703125" style="33"/>
    <col min="10503" max="10503" width="12.5703125" style="33" bestFit="1" customWidth="1"/>
    <col min="10504" max="10504" width="5.28515625" style="33" customWidth="1"/>
    <col min="10505" max="10505" width="19.85546875" style="33" customWidth="1"/>
    <col min="10506" max="10506" width="12.28515625" style="33" customWidth="1"/>
    <col min="10507" max="10507" width="16.7109375" style="33" customWidth="1"/>
    <col min="10508" max="10509" width="16" style="33" customWidth="1"/>
    <col min="10510" max="10510" width="12.5703125" style="33" bestFit="1" customWidth="1"/>
    <col min="10511" max="10753" width="11.5703125" style="33"/>
    <col min="10754" max="10754" width="19.85546875" style="33" bestFit="1" customWidth="1"/>
    <col min="10755" max="10755" width="6.42578125" style="33" customWidth="1"/>
    <col min="10756" max="10758" width="11.5703125" style="33"/>
    <col min="10759" max="10759" width="12.5703125" style="33" bestFit="1" customWidth="1"/>
    <col min="10760" max="10760" width="5.28515625" style="33" customWidth="1"/>
    <col min="10761" max="10761" width="19.85546875" style="33" customWidth="1"/>
    <col min="10762" max="10762" width="12.28515625" style="33" customWidth="1"/>
    <col min="10763" max="10763" width="16.7109375" style="33" customWidth="1"/>
    <col min="10764" max="10765" width="16" style="33" customWidth="1"/>
    <col min="10766" max="10766" width="12.5703125" style="33" bestFit="1" customWidth="1"/>
    <col min="10767" max="11009" width="11.5703125" style="33"/>
    <col min="11010" max="11010" width="19.85546875" style="33" bestFit="1" customWidth="1"/>
    <col min="11011" max="11011" width="6.42578125" style="33" customWidth="1"/>
    <col min="11012" max="11014" width="11.5703125" style="33"/>
    <col min="11015" max="11015" width="12.5703125" style="33" bestFit="1" customWidth="1"/>
    <col min="11016" max="11016" width="5.28515625" style="33" customWidth="1"/>
    <col min="11017" max="11017" width="19.85546875" style="33" customWidth="1"/>
    <col min="11018" max="11018" width="12.28515625" style="33" customWidth="1"/>
    <col min="11019" max="11019" width="16.7109375" style="33" customWidth="1"/>
    <col min="11020" max="11021" width="16" style="33" customWidth="1"/>
    <col min="11022" max="11022" width="12.5703125" style="33" bestFit="1" customWidth="1"/>
    <col min="11023" max="11265" width="11.5703125" style="33"/>
    <col min="11266" max="11266" width="19.85546875" style="33" bestFit="1" customWidth="1"/>
    <col min="11267" max="11267" width="6.42578125" style="33" customWidth="1"/>
    <col min="11268" max="11270" width="11.5703125" style="33"/>
    <col min="11271" max="11271" width="12.5703125" style="33" bestFit="1" customWidth="1"/>
    <col min="11272" max="11272" width="5.28515625" style="33" customWidth="1"/>
    <col min="11273" max="11273" width="19.85546875" style="33" customWidth="1"/>
    <col min="11274" max="11274" width="12.28515625" style="33" customWidth="1"/>
    <col min="11275" max="11275" width="16.7109375" style="33" customWidth="1"/>
    <col min="11276" max="11277" width="16" style="33" customWidth="1"/>
    <col min="11278" max="11278" width="12.5703125" style="33" bestFit="1" customWidth="1"/>
    <col min="11279" max="11521" width="11.5703125" style="33"/>
    <col min="11522" max="11522" width="19.85546875" style="33" bestFit="1" customWidth="1"/>
    <col min="11523" max="11523" width="6.42578125" style="33" customWidth="1"/>
    <col min="11524" max="11526" width="11.5703125" style="33"/>
    <col min="11527" max="11527" width="12.5703125" style="33" bestFit="1" customWidth="1"/>
    <col min="11528" max="11528" width="5.28515625" style="33" customWidth="1"/>
    <col min="11529" max="11529" width="19.85546875" style="33" customWidth="1"/>
    <col min="11530" max="11530" width="12.28515625" style="33" customWidth="1"/>
    <col min="11531" max="11531" width="16.7109375" style="33" customWidth="1"/>
    <col min="11532" max="11533" width="16" style="33" customWidth="1"/>
    <col min="11534" max="11534" width="12.5703125" style="33" bestFit="1" customWidth="1"/>
    <col min="11535" max="11777" width="11.5703125" style="33"/>
    <col min="11778" max="11778" width="19.85546875" style="33" bestFit="1" customWidth="1"/>
    <col min="11779" max="11779" width="6.42578125" style="33" customWidth="1"/>
    <col min="11780" max="11782" width="11.5703125" style="33"/>
    <col min="11783" max="11783" width="12.5703125" style="33" bestFit="1" customWidth="1"/>
    <col min="11784" max="11784" width="5.28515625" style="33" customWidth="1"/>
    <col min="11785" max="11785" width="19.85546875" style="33" customWidth="1"/>
    <col min="11786" max="11786" width="12.28515625" style="33" customWidth="1"/>
    <col min="11787" max="11787" width="16.7109375" style="33" customWidth="1"/>
    <col min="11788" max="11789" width="16" style="33" customWidth="1"/>
    <col min="11790" max="11790" width="12.5703125" style="33" bestFit="1" customWidth="1"/>
    <col min="11791" max="12033" width="11.5703125" style="33"/>
    <col min="12034" max="12034" width="19.85546875" style="33" bestFit="1" customWidth="1"/>
    <col min="12035" max="12035" width="6.42578125" style="33" customWidth="1"/>
    <col min="12036" max="12038" width="11.5703125" style="33"/>
    <col min="12039" max="12039" width="12.5703125" style="33" bestFit="1" customWidth="1"/>
    <col min="12040" max="12040" width="5.28515625" style="33" customWidth="1"/>
    <col min="12041" max="12041" width="19.85546875" style="33" customWidth="1"/>
    <col min="12042" max="12042" width="12.28515625" style="33" customWidth="1"/>
    <col min="12043" max="12043" width="16.7109375" style="33" customWidth="1"/>
    <col min="12044" max="12045" width="16" style="33" customWidth="1"/>
    <col min="12046" max="12046" width="12.5703125" style="33" bestFit="1" customWidth="1"/>
    <col min="12047" max="12289" width="11.5703125" style="33"/>
    <col min="12290" max="12290" width="19.85546875" style="33" bestFit="1" customWidth="1"/>
    <col min="12291" max="12291" width="6.42578125" style="33" customWidth="1"/>
    <col min="12292" max="12294" width="11.5703125" style="33"/>
    <col min="12295" max="12295" width="12.5703125" style="33" bestFit="1" customWidth="1"/>
    <col min="12296" max="12296" width="5.28515625" style="33" customWidth="1"/>
    <col min="12297" max="12297" width="19.85546875" style="33" customWidth="1"/>
    <col min="12298" max="12298" width="12.28515625" style="33" customWidth="1"/>
    <col min="12299" max="12299" width="16.7109375" style="33" customWidth="1"/>
    <col min="12300" max="12301" width="16" style="33" customWidth="1"/>
    <col min="12302" max="12302" width="12.5703125" style="33" bestFit="1" customWidth="1"/>
    <col min="12303" max="12545" width="11.5703125" style="33"/>
    <col min="12546" max="12546" width="19.85546875" style="33" bestFit="1" customWidth="1"/>
    <col min="12547" max="12547" width="6.42578125" style="33" customWidth="1"/>
    <col min="12548" max="12550" width="11.5703125" style="33"/>
    <col min="12551" max="12551" width="12.5703125" style="33" bestFit="1" customWidth="1"/>
    <col min="12552" max="12552" width="5.28515625" style="33" customWidth="1"/>
    <col min="12553" max="12553" width="19.85546875" style="33" customWidth="1"/>
    <col min="12554" max="12554" width="12.28515625" style="33" customWidth="1"/>
    <col min="12555" max="12555" width="16.7109375" style="33" customWidth="1"/>
    <col min="12556" max="12557" width="16" style="33" customWidth="1"/>
    <col min="12558" max="12558" width="12.5703125" style="33" bestFit="1" customWidth="1"/>
    <col min="12559" max="12801" width="11.5703125" style="33"/>
    <col min="12802" max="12802" width="19.85546875" style="33" bestFit="1" customWidth="1"/>
    <col min="12803" max="12803" width="6.42578125" style="33" customWidth="1"/>
    <col min="12804" max="12806" width="11.5703125" style="33"/>
    <col min="12807" max="12807" width="12.5703125" style="33" bestFit="1" customWidth="1"/>
    <col min="12808" max="12808" width="5.28515625" style="33" customWidth="1"/>
    <col min="12809" max="12809" width="19.85546875" style="33" customWidth="1"/>
    <col min="12810" max="12810" width="12.28515625" style="33" customWidth="1"/>
    <col min="12811" max="12811" width="16.7109375" style="33" customWidth="1"/>
    <col min="12812" max="12813" width="16" style="33" customWidth="1"/>
    <col min="12814" max="12814" width="12.5703125" style="33" bestFit="1" customWidth="1"/>
    <col min="12815" max="13057" width="11.5703125" style="33"/>
    <col min="13058" max="13058" width="19.85546875" style="33" bestFit="1" customWidth="1"/>
    <col min="13059" max="13059" width="6.42578125" style="33" customWidth="1"/>
    <col min="13060" max="13062" width="11.5703125" style="33"/>
    <col min="13063" max="13063" width="12.5703125" style="33" bestFit="1" customWidth="1"/>
    <col min="13064" max="13064" width="5.28515625" style="33" customWidth="1"/>
    <col min="13065" max="13065" width="19.85546875" style="33" customWidth="1"/>
    <col min="13066" max="13066" width="12.28515625" style="33" customWidth="1"/>
    <col min="13067" max="13067" width="16.7109375" style="33" customWidth="1"/>
    <col min="13068" max="13069" width="16" style="33" customWidth="1"/>
    <col min="13070" max="13070" width="12.5703125" style="33" bestFit="1" customWidth="1"/>
    <col min="13071" max="13313" width="11.5703125" style="33"/>
    <col min="13314" max="13314" width="19.85546875" style="33" bestFit="1" customWidth="1"/>
    <col min="13315" max="13315" width="6.42578125" style="33" customWidth="1"/>
    <col min="13316" max="13318" width="11.5703125" style="33"/>
    <col min="13319" max="13319" width="12.5703125" style="33" bestFit="1" customWidth="1"/>
    <col min="13320" max="13320" width="5.28515625" style="33" customWidth="1"/>
    <col min="13321" max="13321" width="19.85546875" style="33" customWidth="1"/>
    <col min="13322" max="13322" width="12.28515625" style="33" customWidth="1"/>
    <col min="13323" max="13323" width="16.7109375" style="33" customWidth="1"/>
    <col min="13324" max="13325" width="16" style="33" customWidth="1"/>
    <col min="13326" max="13326" width="12.5703125" style="33" bestFit="1" customWidth="1"/>
    <col min="13327" max="13569" width="11.5703125" style="33"/>
    <col min="13570" max="13570" width="19.85546875" style="33" bestFit="1" customWidth="1"/>
    <col min="13571" max="13571" width="6.42578125" style="33" customWidth="1"/>
    <col min="13572" max="13574" width="11.5703125" style="33"/>
    <col min="13575" max="13575" width="12.5703125" style="33" bestFit="1" customWidth="1"/>
    <col min="13576" max="13576" width="5.28515625" style="33" customWidth="1"/>
    <col min="13577" max="13577" width="19.85546875" style="33" customWidth="1"/>
    <col min="13578" max="13578" width="12.28515625" style="33" customWidth="1"/>
    <col min="13579" max="13579" width="16.7109375" style="33" customWidth="1"/>
    <col min="13580" max="13581" width="16" style="33" customWidth="1"/>
    <col min="13582" max="13582" width="12.5703125" style="33" bestFit="1" customWidth="1"/>
    <col min="13583" max="13825" width="11.5703125" style="33"/>
    <col min="13826" max="13826" width="19.85546875" style="33" bestFit="1" customWidth="1"/>
    <col min="13827" max="13827" width="6.42578125" style="33" customWidth="1"/>
    <col min="13828" max="13830" width="11.5703125" style="33"/>
    <col min="13831" max="13831" width="12.5703125" style="33" bestFit="1" customWidth="1"/>
    <col min="13832" max="13832" width="5.28515625" style="33" customWidth="1"/>
    <col min="13833" max="13833" width="19.85546875" style="33" customWidth="1"/>
    <col min="13834" max="13834" width="12.28515625" style="33" customWidth="1"/>
    <col min="13835" max="13835" width="16.7109375" style="33" customWidth="1"/>
    <col min="13836" max="13837" width="16" style="33" customWidth="1"/>
    <col min="13838" max="13838" width="12.5703125" style="33" bestFit="1" customWidth="1"/>
    <col min="13839" max="14081" width="11.5703125" style="33"/>
    <col min="14082" max="14082" width="19.85546875" style="33" bestFit="1" customWidth="1"/>
    <col min="14083" max="14083" width="6.42578125" style="33" customWidth="1"/>
    <col min="14084" max="14086" width="11.5703125" style="33"/>
    <col min="14087" max="14087" width="12.5703125" style="33" bestFit="1" customWidth="1"/>
    <col min="14088" max="14088" width="5.28515625" style="33" customWidth="1"/>
    <col min="14089" max="14089" width="19.85546875" style="33" customWidth="1"/>
    <col min="14090" max="14090" width="12.28515625" style="33" customWidth="1"/>
    <col min="14091" max="14091" width="16.7109375" style="33" customWidth="1"/>
    <col min="14092" max="14093" width="16" style="33" customWidth="1"/>
    <col min="14094" max="14094" width="12.5703125" style="33" bestFit="1" customWidth="1"/>
    <col min="14095" max="14337" width="11.5703125" style="33"/>
    <col min="14338" max="14338" width="19.85546875" style="33" bestFit="1" customWidth="1"/>
    <col min="14339" max="14339" width="6.42578125" style="33" customWidth="1"/>
    <col min="14340" max="14342" width="11.5703125" style="33"/>
    <col min="14343" max="14343" width="12.5703125" style="33" bestFit="1" customWidth="1"/>
    <col min="14344" max="14344" width="5.28515625" style="33" customWidth="1"/>
    <col min="14345" max="14345" width="19.85546875" style="33" customWidth="1"/>
    <col min="14346" max="14346" width="12.28515625" style="33" customWidth="1"/>
    <col min="14347" max="14347" width="16.7109375" style="33" customWidth="1"/>
    <col min="14348" max="14349" width="16" style="33" customWidth="1"/>
    <col min="14350" max="14350" width="12.5703125" style="33" bestFit="1" customWidth="1"/>
    <col min="14351" max="14593" width="11.5703125" style="33"/>
    <col min="14594" max="14594" width="19.85546875" style="33" bestFit="1" customWidth="1"/>
    <col min="14595" max="14595" width="6.42578125" style="33" customWidth="1"/>
    <col min="14596" max="14598" width="11.5703125" style="33"/>
    <col min="14599" max="14599" width="12.5703125" style="33" bestFit="1" customWidth="1"/>
    <col min="14600" max="14600" width="5.28515625" style="33" customWidth="1"/>
    <col min="14601" max="14601" width="19.85546875" style="33" customWidth="1"/>
    <col min="14602" max="14602" width="12.28515625" style="33" customWidth="1"/>
    <col min="14603" max="14603" width="16.7109375" style="33" customWidth="1"/>
    <col min="14604" max="14605" width="16" style="33" customWidth="1"/>
    <col min="14606" max="14606" width="12.5703125" style="33" bestFit="1" customWidth="1"/>
    <col min="14607" max="14849" width="11.5703125" style="33"/>
    <col min="14850" max="14850" width="19.85546875" style="33" bestFit="1" customWidth="1"/>
    <col min="14851" max="14851" width="6.42578125" style="33" customWidth="1"/>
    <col min="14852" max="14854" width="11.5703125" style="33"/>
    <col min="14855" max="14855" width="12.5703125" style="33" bestFit="1" customWidth="1"/>
    <col min="14856" max="14856" width="5.28515625" style="33" customWidth="1"/>
    <col min="14857" max="14857" width="19.85546875" style="33" customWidth="1"/>
    <col min="14858" max="14858" width="12.28515625" style="33" customWidth="1"/>
    <col min="14859" max="14859" width="16.7109375" style="33" customWidth="1"/>
    <col min="14860" max="14861" width="16" style="33" customWidth="1"/>
    <col min="14862" max="14862" width="12.5703125" style="33" bestFit="1" customWidth="1"/>
    <col min="14863" max="15105" width="11.5703125" style="33"/>
    <col min="15106" max="15106" width="19.85546875" style="33" bestFit="1" customWidth="1"/>
    <col min="15107" max="15107" width="6.42578125" style="33" customWidth="1"/>
    <col min="15108" max="15110" width="11.5703125" style="33"/>
    <col min="15111" max="15111" width="12.5703125" style="33" bestFit="1" customWidth="1"/>
    <col min="15112" max="15112" width="5.28515625" style="33" customWidth="1"/>
    <col min="15113" max="15113" width="19.85546875" style="33" customWidth="1"/>
    <col min="15114" max="15114" width="12.28515625" style="33" customWidth="1"/>
    <col min="15115" max="15115" width="16.7109375" style="33" customWidth="1"/>
    <col min="15116" max="15117" width="16" style="33" customWidth="1"/>
    <col min="15118" max="15118" width="12.5703125" style="33" bestFit="1" customWidth="1"/>
    <col min="15119" max="15361" width="11.5703125" style="33"/>
    <col min="15362" max="15362" width="19.85546875" style="33" bestFit="1" customWidth="1"/>
    <col min="15363" max="15363" width="6.42578125" style="33" customWidth="1"/>
    <col min="15364" max="15366" width="11.5703125" style="33"/>
    <col min="15367" max="15367" width="12.5703125" style="33" bestFit="1" customWidth="1"/>
    <col min="15368" max="15368" width="5.28515625" style="33" customWidth="1"/>
    <col min="15369" max="15369" width="19.85546875" style="33" customWidth="1"/>
    <col min="15370" max="15370" width="12.28515625" style="33" customWidth="1"/>
    <col min="15371" max="15371" width="16.7109375" style="33" customWidth="1"/>
    <col min="15372" max="15373" width="16" style="33" customWidth="1"/>
    <col min="15374" max="15374" width="12.5703125" style="33" bestFit="1" customWidth="1"/>
    <col min="15375" max="15617" width="11.5703125" style="33"/>
    <col min="15618" max="15618" width="19.85546875" style="33" bestFit="1" customWidth="1"/>
    <col min="15619" max="15619" width="6.42578125" style="33" customWidth="1"/>
    <col min="15620" max="15622" width="11.5703125" style="33"/>
    <col min="15623" max="15623" width="12.5703125" style="33" bestFit="1" customWidth="1"/>
    <col min="15624" max="15624" width="5.28515625" style="33" customWidth="1"/>
    <col min="15625" max="15625" width="19.85546875" style="33" customWidth="1"/>
    <col min="15626" max="15626" width="12.28515625" style="33" customWidth="1"/>
    <col min="15627" max="15627" width="16.7109375" style="33" customWidth="1"/>
    <col min="15628" max="15629" width="16" style="33" customWidth="1"/>
    <col min="15630" max="15630" width="12.5703125" style="33" bestFit="1" customWidth="1"/>
    <col min="15631" max="15873" width="11.5703125" style="33"/>
    <col min="15874" max="15874" width="19.85546875" style="33" bestFit="1" customWidth="1"/>
    <col min="15875" max="15875" width="6.42578125" style="33" customWidth="1"/>
    <col min="15876" max="15878" width="11.5703125" style="33"/>
    <col min="15879" max="15879" width="12.5703125" style="33" bestFit="1" customWidth="1"/>
    <col min="15880" max="15880" width="5.28515625" style="33" customWidth="1"/>
    <col min="15881" max="15881" width="19.85546875" style="33" customWidth="1"/>
    <col min="15882" max="15882" width="12.28515625" style="33" customWidth="1"/>
    <col min="15883" max="15883" width="16.7109375" style="33" customWidth="1"/>
    <col min="15884" max="15885" width="16" style="33" customWidth="1"/>
    <col min="15886" max="15886" width="12.5703125" style="33" bestFit="1" customWidth="1"/>
    <col min="15887" max="16129" width="11.5703125" style="33"/>
    <col min="16130" max="16130" width="19.85546875" style="33" bestFit="1" customWidth="1"/>
    <col min="16131" max="16131" width="6.42578125" style="33" customWidth="1"/>
    <col min="16132" max="16134" width="11.5703125" style="33"/>
    <col min="16135" max="16135" width="12.5703125" style="33" bestFit="1" customWidth="1"/>
    <col min="16136" max="16136" width="5.28515625" style="33" customWidth="1"/>
    <col min="16137" max="16137" width="19.85546875" style="33" customWidth="1"/>
    <col min="16138" max="16138" width="12.28515625" style="33" customWidth="1"/>
    <col min="16139" max="16139" width="16.7109375" style="33" customWidth="1"/>
    <col min="16140" max="16141" width="16" style="33" customWidth="1"/>
    <col min="16142" max="16142" width="12.5703125" style="33" bestFit="1" customWidth="1"/>
    <col min="16143" max="16384" width="11.5703125" style="33"/>
  </cols>
  <sheetData>
    <row r="2" spans="2:14" x14ac:dyDescent="0.2">
      <c r="B2" s="33" t="s">
        <v>161</v>
      </c>
    </row>
    <row r="3" spans="2:14" ht="13.5" thickBot="1" x14ac:dyDescent="0.25">
      <c r="B3" s="172" t="s">
        <v>162</v>
      </c>
      <c r="C3" s="172"/>
      <c r="D3" s="172"/>
      <c r="E3" s="172"/>
      <c r="F3" s="172"/>
      <c r="G3" s="172"/>
      <c r="I3" s="172" t="s">
        <v>163</v>
      </c>
      <c r="J3" s="172"/>
      <c r="K3" s="172"/>
      <c r="L3" s="172"/>
      <c r="M3" s="172"/>
      <c r="N3" s="172"/>
    </row>
    <row r="4" spans="2:14" ht="13.5" thickBot="1" x14ac:dyDescent="0.25">
      <c r="B4" s="173" t="s">
        <v>164</v>
      </c>
      <c r="C4" s="174"/>
      <c r="D4" s="174"/>
      <c r="E4" s="174"/>
      <c r="F4" s="174"/>
      <c r="G4" s="175"/>
      <c r="I4" s="173" t="s">
        <v>164</v>
      </c>
      <c r="J4" s="174"/>
      <c r="K4" s="174"/>
      <c r="L4" s="174"/>
      <c r="M4" s="174"/>
      <c r="N4" s="175"/>
    </row>
    <row r="5" spans="2:14" x14ac:dyDescent="0.2">
      <c r="B5" s="34"/>
      <c r="C5" s="35"/>
      <c r="D5" s="36" t="s">
        <v>165</v>
      </c>
      <c r="E5" s="36" t="s">
        <v>166</v>
      </c>
      <c r="F5" s="36" t="s">
        <v>167</v>
      </c>
      <c r="G5" s="37" t="s">
        <v>168</v>
      </c>
      <c r="I5" s="34"/>
      <c r="J5" s="35"/>
      <c r="K5" s="36" t="s">
        <v>165</v>
      </c>
      <c r="L5" s="36" t="s">
        <v>166</v>
      </c>
      <c r="M5" s="38" t="s">
        <v>167</v>
      </c>
      <c r="N5" s="37" t="s">
        <v>168</v>
      </c>
    </row>
    <row r="6" spans="2:14" x14ac:dyDescent="0.2">
      <c r="B6" s="39" t="s">
        <v>169</v>
      </c>
      <c r="C6" s="40"/>
      <c r="D6" s="41" t="s">
        <v>170</v>
      </c>
      <c r="E6" s="41" t="s">
        <v>170</v>
      </c>
      <c r="F6" s="41" t="s">
        <v>170</v>
      </c>
      <c r="G6" s="42"/>
      <c r="I6" s="39" t="s">
        <v>169</v>
      </c>
      <c r="J6" s="40"/>
      <c r="K6" s="41" t="s">
        <v>170</v>
      </c>
      <c r="L6" s="41" t="s">
        <v>170</v>
      </c>
      <c r="M6" s="41" t="s">
        <v>170</v>
      </c>
      <c r="N6" s="42"/>
    </row>
    <row r="7" spans="2:14" x14ac:dyDescent="0.2">
      <c r="B7" s="43" t="s">
        <v>171</v>
      </c>
      <c r="C7" s="44"/>
      <c r="D7" s="45">
        <v>8600</v>
      </c>
      <c r="E7" s="45"/>
      <c r="F7" s="45"/>
      <c r="G7" s="46">
        <f t="shared" ref="G7:G12" si="0">SUM(D7:F7)</f>
        <v>8600</v>
      </c>
      <c r="I7" s="43" t="s">
        <v>171</v>
      </c>
      <c r="J7" s="44"/>
      <c r="K7" s="45">
        <v>8600</v>
      </c>
      <c r="L7" s="45"/>
      <c r="M7" s="47"/>
      <c r="N7" s="46">
        <f t="shared" ref="N7:N12" si="1">SUM(K7:M7)</f>
        <v>8600</v>
      </c>
    </row>
    <row r="8" spans="2:14" x14ac:dyDescent="0.2">
      <c r="B8" s="48" t="s">
        <v>172</v>
      </c>
      <c r="C8" s="49"/>
      <c r="D8" s="50">
        <v>55000</v>
      </c>
      <c r="E8" s="50"/>
      <c r="F8" s="50"/>
      <c r="G8" s="51">
        <f t="shared" si="0"/>
        <v>55000</v>
      </c>
      <c r="I8" s="48" t="s">
        <v>172</v>
      </c>
      <c r="J8" s="49"/>
      <c r="K8" s="50">
        <v>55000</v>
      </c>
      <c r="L8" s="50"/>
      <c r="M8" s="52"/>
      <c r="N8" s="53">
        <f t="shared" si="1"/>
        <v>55000</v>
      </c>
    </row>
    <row r="9" spans="2:14" x14ac:dyDescent="0.2">
      <c r="B9" s="43" t="s">
        <v>173</v>
      </c>
      <c r="C9" s="44"/>
      <c r="D9" s="45">
        <v>300</v>
      </c>
      <c r="E9" s="45"/>
      <c r="F9" s="45"/>
      <c r="G9" s="46">
        <f t="shared" si="0"/>
        <v>300</v>
      </c>
      <c r="I9" s="43" t="s">
        <v>174</v>
      </c>
      <c r="J9" s="44"/>
      <c r="K9" s="45">
        <v>11000</v>
      </c>
      <c r="L9" s="45"/>
      <c r="M9" s="47"/>
      <c r="N9" s="46">
        <f t="shared" si="1"/>
        <v>11000</v>
      </c>
    </row>
    <row r="10" spans="2:14" x14ac:dyDescent="0.2">
      <c r="B10" s="48" t="s">
        <v>175</v>
      </c>
      <c r="C10" s="49"/>
      <c r="D10" s="50">
        <v>600</v>
      </c>
      <c r="E10" s="50">
        <v>600</v>
      </c>
      <c r="F10" s="50">
        <v>600</v>
      </c>
      <c r="G10" s="51">
        <f t="shared" si="0"/>
        <v>1800</v>
      </c>
      <c r="I10" s="48" t="s">
        <v>175</v>
      </c>
      <c r="J10" s="49"/>
      <c r="K10" s="50">
        <v>600</v>
      </c>
      <c r="L10" s="50">
        <v>600</v>
      </c>
      <c r="M10" s="52">
        <v>600</v>
      </c>
      <c r="N10" s="53">
        <f t="shared" si="1"/>
        <v>1800</v>
      </c>
    </row>
    <row r="11" spans="2:14" x14ac:dyDescent="0.2">
      <c r="B11" s="43" t="s">
        <v>176</v>
      </c>
      <c r="C11" s="44"/>
      <c r="D11" s="45">
        <v>56160</v>
      </c>
      <c r="E11" s="45">
        <v>56160</v>
      </c>
      <c r="F11" s="45">
        <v>56160</v>
      </c>
      <c r="G11" s="46">
        <f t="shared" si="0"/>
        <v>168480</v>
      </c>
      <c r="I11" s="43" t="s">
        <v>176</v>
      </c>
      <c r="J11" s="44"/>
      <c r="K11" s="45">
        <v>56160</v>
      </c>
      <c r="L11" s="45">
        <v>56160</v>
      </c>
      <c r="M11" s="47">
        <v>56160</v>
      </c>
      <c r="N11" s="46">
        <f t="shared" si="1"/>
        <v>168480</v>
      </c>
    </row>
    <row r="12" spans="2:14" ht="19.5" thickBot="1" x14ac:dyDescent="0.25">
      <c r="B12" s="54" t="s">
        <v>15</v>
      </c>
      <c r="C12" s="55"/>
      <c r="D12" s="56">
        <f>SUM(D7:D11)</f>
        <v>120660</v>
      </c>
      <c r="E12" s="56">
        <f>SUM(E7:E11)</f>
        <v>56760</v>
      </c>
      <c r="F12" s="56">
        <f>SUM(F7:F11)</f>
        <v>56760</v>
      </c>
      <c r="G12" s="57">
        <f t="shared" si="0"/>
        <v>234180</v>
      </c>
      <c r="I12" s="54" t="s">
        <v>15</v>
      </c>
      <c r="J12" s="58"/>
      <c r="K12" s="59">
        <f>SUM(K7:K11)</f>
        <v>131360</v>
      </c>
      <c r="L12" s="59">
        <f>SUM(L7:L11)</f>
        <v>56760</v>
      </c>
      <c r="M12" s="60">
        <f>SUM(M7:M11)</f>
        <v>56760</v>
      </c>
      <c r="N12" s="61">
        <f t="shared" si="1"/>
        <v>244880</v>
      </c>
    </row>
    <row r="13" spans="2:14" ht="15" x14ac:dyDescent="0.25">
      <c r="B13" s="34" t="s">
        <v>177</v>
      </c>
      <c r="C13" s="62">
        <v>4.4999999999999998E-2</v>
      </c>
      <c r="D13" s="63">
        <f>D12*$C$13</f>
        <v>5429.7</v>
      </c>
      <c r="E13" s="63">
        <f>E12*$C$13</f>
        <v>2554.1999999999998</v>
      </c>
      <c r="F13" s="63">
        <f t="shared" ref="F13" si="2">F12*$C$13</f>
        <v>2554.1999999999998</v>
      </c>
      <c r="G13" s="64"/>
      <c r="I13" s="34" t="s">
        <v>177</v>
      </c>
      <c r="J13" s="62">
        <v>4.4999999999999998E-2</v>
      </c>
      <c r="K13" s="63">
        <f>K12*$J$13</f>
        <v>5911.2</v>
      </c>
      <c r="L13" s="63">
        <f>L12*$J$13</f>
        <v>2554.1999999999998</v>
      </c>
      <c r="M13" s="63">
        <f>M12*$J$13</f>
        <v>2554.1999999999998</v>
      </c>
      <c r="N13" s="64"/>
    </row>
    <row r="14" spans="2:14" ht="19.5" thickBot="1" x14ac:dyDescent="0.25">
      <c r="B14" s="65" t="s">
        <v>168</v>
      </c>
      <c r="C14" s="66"/>
      <c r="D14" s="67">
        <f>SUM(D12:D13)</f>
        <v>126089.7</v>
      </c>
      <c r="E14" s="67">
        <f>SUM(E12:E13)</f>
        <v>59314.2</v>
      </c>
      <c r="F14" s="67">
        <f>SUM(F12:F13)</f>
        <v>59314.2</v>
      </c>
      <c r="G14" s="68">
        <f>SUM(D14:F14)</f>
        <v>244718.09999999998</v>
      </c>
      <c r="I14" s="65" t="s">
        <v>168</v>
      </c>
      <c r="J14" s="66"/>
      <c r="K14" s="67">
        <f>SUM(K12:K13)</f>
        <v>137271.20000000001</v>
      </c>
      <c r="L14" s="67">
        <f>SUM(L12:L13)</f>
        <v>59314.2</v>
      </c>
      <c r="M14" s="67">
        <f>SUM(M12:M13)</f>
        <v>59314.2</v>
      </c>
      <c r="N14" s="68">
        <f>SUM(K14:M14)</f>
        <v>255899.60000000003</v>
      </c>
    </row>
    <row r="16" spans="2:14" x14ac:dyDescent="0.2">
      <c r="B16" s="69" t="s">
        <v>178</v>
      </c>
      <c r="D16" s="33" t="s">
        <v>179</v>
      </c>
    </row>
    <row r="17" spans="2:11" x14ac:dyDescent="0.2">
      <c r="B17" s="33" t="s">
        <v>180</v>
      </c>
      <c r="D17" s="33" t="s">
        <v>181</v>
      </c>
    </row>
    <row r="21" spans="2:11" x14ac:dyDescent="0.2">
      <c r="I21" s="33" t="s">
        <v>182</v>
      </c>
      <c r="J21" s="33" t="s">
        <v>183</v>
      </c>
      <c r="K21" s="33" t="s">
        <v>184</v>
      </c>
    </row>
    <row r="22" spans="2:11" x14ac:dyDescent="0.2">
      <c r="I22" s="33" t="s">
        <v>185</v>
      </c>
      <c r="J22" s="33" t="s">
        <v>186</v>
      </c>
      <c r="K22" s="33" t="s">
        <v>187</v>
      </c>
    </row>
    <row r="23" spans="2:11" x14ac:dyDescent="0.2">
      <c r="I23" s="33" t="s">
        <v>188</v>
      </c>
      <c r="J23" s="33" t="s">
        <v>189</v>
      </c>
    </row>
  </sheetData>
  <mergeCells count="4">
    <mergeCell ref="B3:G3"/>
    <mergeCell ref="I3:N3"/>
    <mergeCell ref="B4:G4"/>
    <mergeCell ref="I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opLeftCell="B4" zoomScale="120" zoomScaleNormal="120" workbookViewId="0">
      <selection activeCell="H18" sqref="H18"/>
    </sheetView>
  </sheetViews>
  <sheetFormatPr baseColWidth="10" defaultColWidth="10.85546875" defaultRowHeight="15" x14ac:dyDescent="0.25"/>
  <cols>
    <col min="1" max="1" width="3.42578125" style="78" customWidth="1"/>
    <col min="2" max="2" width="8.7109375" style="78" customWidth="1"/>
    <col min="3" max="3" width="39.28515625" style="79" customWidth="1"/>
    <col min="4" max="4" width="14.140625" style="78" customWidth="1"/>
    <col min="5" max="5" width="14.140625" style="78" hidden="1" customWidth="1"/>
    <col min="6" max="9" width="14.140625" style="78" customWidth="1"/>
    <col min="10" max="10" width="10.85546875" style="78"/>
    <col min="11" max="11" width="6.7109375" style="78" customWidth="1"/>
    <col min="12" max="16384" width="10.85546875" style="78"/>
  </cols>
  <sheetData>
    <row r="2" spans="2:12" ht="15.75" thickBot="1" x14ac:dyDescent="0.3"/>
    <row r="3" spans="2:12" ht="54.6" customHeight="1" thickBot="1" x14ac:dyDescent="0.3">
      <c r="B3" s="80" t="s">
        <v>190</v>
      </c>
      <c r="C3" s="81" t="s">
        <v>191</v>
      </c>
      <c r="D3" s="81" t="s">
        <v>192</v>
      </c>
      <c r="E3" s="81"/>
      <c r="F3" s="81" t="s">
        <v>193</v>
      </c>
      <c r="G3" s="81" t="s">
        <v>194</v>
      </c>
      <c r="H3" s="81" t="s">
        <v>195</v>
      </c>
      <c r="I3" s="82" t="s">
        <v>196</v>
      </c>
    </row>
    <row r="4" spans="2:12" ht="22.5" x14ac:dyDescent="0.25">
      <c r="B4" s="83">
        <v>1</v>
      </c>
      <c r="C4" s="84" t="s">
        <v>197</v>
      </c>
      <c r="D4" s="85">
        <v>458</v>
      </c>
      <c r="E4" s="85"/>
      <c r="F4" s="86">
        <v>1557</v>
      </c>
      <c r="G4" s="85">
        <v>18</v>
      </c>
      <c r="H4" s="87">
        <v>43458</v>
      </c>
      <c r="I4" s="88" t="s">
        <v>198</v>
      </c>
      <c r="K4" s="121"/>
      <c r="L4" s="118" t="s">
        <v>199</v>
      </c>
    </row>
    <row r="5" spans="2:12" x14ac:dyDescent="0.25">
      <c r="B5" s="89">
        <v>2</v>
      </c>
      <c r="C5" s="90" t="s">
        <v>200</v>
      </c>
      <c r="D5" s="91">
        <v>48</v>
      </c>
      <c r="E5" s="92">
        <f t="shared" ref="E5:E12" si="0">D5*0.1</f>
        <v>4.8000000000000007</v>
      </c>
      <c r="F5" s="93">
        <v>0</v>
      </c>
      <c r="G5" s="91">
        <v>0</v>
      </c>
      <c r="H5" s="94">
        <v>43605</v>
      </c>
      <c r="I5" s="95" t="s">
        <v>201</v>
      </c>
      <c r="K5" s="120"/>
      <c r="L5" s="118" t="s">
        <v>202</v>
      </c>
    </row>
    <row r="6" spans="2:12" x14ac:dyDescent="0.25">
      <c r="B6" s="89">
        <v>3</v>
      </c>
      <c r="C6" s="102" t="s">
        <v>203</v>
      </c>
      <c r="D6" s="103">
        <v>744</v>
      </c>
      <c r="E6" s="104">
        <f t="shared" si="0"/>
        <v>74.400000000000006</v>
      </c>
      <c r="F6" s="105">
        <v>1350.63</v>
      </c>
      <c r="G6" s="103">
        <v>19</v>
      </c>
      <c r="H6" s="106">
        <v>43831</v>
      </c>
      <c r="I6" s="107" t="s">
        <v>204</v>
      </c>
      <c r="K6" s="119"/>
      <c r="L6" s="118" t="s">
        <v>205</v>
      </c>
    </row>
    <row r="7" spans="2:12" x14ac:dyDescent="0.25">
      <c r="B7" s="89">
        <v>4</v>
      </c>
      <c r="C7" s="90" t="s">
        <v>206</v>
      </c>
      <c r="D7" s="91">
        <v>8</v>
      </c>
      <c r="E7" s="92">
        <f t="shared" si="0"/>
        <v>0.8</v>
      </c>
      <c r="F7" s="93">
        <v>257.3</v>
      </c>
      <c r="G7" s="91">
        <v>0</v>
      </c>
      <c r="H7" s="94">
        <v>43591</v>
      </c>
      <c r="I7" s="95" t="s">
        <v>201</v>
      </c>
    </row>
    <row r="8" spans="2:12" x14ac:dyDescent="0.25">
      <c r="B8" s="89">
        <v>5</v>
      </c>
      <c r="C8" s="96" t="s">
        <v>207</v>
      </c>
      <c r="D8" s="97">
        <v>433</v>
      </c>
      <c r="E8" s="98">
        <f t="shared" si="0"/>
        <v>43.300000000000004</v>
      </c>
      <c r="F8" s="99">
        <v>3416.4</v>
      </c>
      <c r="G8" s="97">
        <v>0</v>
      </c>
      <c r="H8" s="100">
        <v>44197</v>
      </c>
      <c r="I8" s="101" t="s">
        <v>208</v>
      </c>
    </row>
    <row r="9" spans="2:12" ht="22.5" x14ac:dyDescent="0.25">
      <c r="B9" s="89">
        <v>6</v>
      </c>
      <c r="C9" s="102" t="s">
        <v>209</v>
      </c>
      <c r="D9" s="103">
        <v>58</v>
      </c>
      <c r="E9" s="104">
        <f t="shared" si="0"/>
        <v>5.8000000000000007</v>
      </c>
      <c r="F9" s="105">
        <v>0</v>
      </c>
      <c r="G9" s="103">
        <v>8</v>
      </c>
      <c r="H9" s="106">
        <v>43831</v>
      </c>
      <c r="I9" s="107" t="s">
        <v>204</v>
      </c>
    </row>
    <row r="10" spans="2:12" x14ac:dyDescent="0.25">
      <c r="B10" s="89">
        <v>7</v>
      </c>
      <c r="C10" s="96" t="s">
        <v>210</v>
      </c>
      <c r="D10" s="97">
        <v>16</v>
      </c>
      <c r="E10" s="98">
        <f t="shared" si="0"/>
        <v>1.6</v>
      </c>
      <c r="F10" s="99">
        <v>309.24</v>
      </c>
      <c r="G10" s="97">
        <v>28</v>
      </c>
      <c r="H10" s="100">
        <v>44197</v>
      </c>
      <c r="I10" s="101" t="s">
        <v>208</v>
      </c>
    </row>
    <row r="11" spans="2:12" ht="22.5" x14ac:dyDescent="0.25">
      <c r="B11" s="89">
        <v>8</v>
      </c>
      <c r="C11" s="96" t="s">
        <v>211</v>
      </c>
      <c r="D11" s="97">
        <v>398</v>
      </c>
      <c r="E11" s="98">
        <f t="shared" si="0"/>
        <v>39.800000000000004</v>
      </c>
      <c r="F11" s="99">
        <v>321.33999999999997</v>
      </c>
      <c r="G11" s="97">
        <v>0</v>
      </c>
      <c r="H11" s="100">
        <v>44197</v>
      </c>
      <c r="I11" s="101" t="s">
        <v>208</v>
      </c>
    </row>
    <row r="12" spans="2:12" x14ac:dyDescent="0.25">
      <c r="B12" s="89">
        <v>9</v>
      </c>
      <c r="C12" s="96" t="s">
        <v>212</v>
      </c>
      <c r="D12" s="97">
        <v>142</v>
      </c>
      <c r="E12" s="98">
        <f t="shared" si="0"/>
        <v>14.200000000000001</v>
      </c>
      <c r="F12" s="99">
        <v>6739.12</v>
      </c>
      <c r="G12" s="97">
        <v>0</v>
      </c>
      <c r="H12" s="100">
        <v>44197</v>
      </c>
      <c r="I12" s="101" t="s">
        <v>208</v>
      </c>
    </row>
    <row r="13" spans="2:12" x14ac:dyDescent="0.25">
      <c r="B13" s="89">
        <v>10</v>
      </c>
      <c r="C13" s="102" t="s">
        <v>213</v>
      </c>
      <c r="D13" s="103">
        <v>2</v>
      </c>
      <c r="E13" s="104">
        <v>1</v>
      </c>
      <c r="F13" s="105">
        <v>0</v>
      </c>
      <c r="G13" s="103">
        <v>0</v>
      </c>
      <c r="H13" s="106">
        <v>43891</v>
      </c>
      <c r="I13" s="107" t="s">
        <v>214</v>
      </c>
    </row>
    <row r="14" spans="2:12" ht="22.5" x14ac:dyDescent="0.25">
      <c r="B14" s="89">
        <v>11</v>
      </c>
      <c r="C14" s="96" t="s">
        <v>215</v>
      </c>
      <c r="D14" s="97">
        <v>235</v>
      </c>
      <c r="E14" s="98">
        <f>D14*0.1</f>
        <v>23.5</v>
      </c>
      <c r="F14" s="99">
        <v>1548.76</v>
      </c>
      <c r="G14" s="97">
        <v>4</v>
      </c>
      <c r="H14" s="100">
        <v>44470</v>
      </c>
      <c r="I14" s="101" t="s">
        <v>216</v>
      </c>
    </row>
    <row r="15" spans="2:12" ht="22.5" x14ac:dyDescent="0.25">
      <c r="B15" s="89">
        <v>12</v>
      </c>
      <c r="C15" s="96" t="s">
        <v>217</v>
      </c>
      <c r="D15" s="97">
        <v>487</v>
      </c>
      <c r="E15" s="98">
        <f>D15*0.1</f>
        <v>48.7</v>
      </c>
      <c r="F15" s="99">
        <v>1742.79</v>
      </c>
      <c r="G15" s="97">
        <v>0</v>
      </c>
      <c r="H15" s="100">
        <v>44470</v>
      </c>
      <c r="I15" s="101" t="s">
        <v>216</v>
      </c>
    </row>
    <row r="16" spans="2:12" x14ac:dyDescent="0.25">
      <c r="B16" s="89">
        <v>13</v>
      </c>
      <c r="C16" s="117" t="s">
        <v>218</v>
      </c>
      <c r="D16" s="114">
        <v>802</v>
      </c>
      <c r="E16" s="116">
        <f>D16*0.1</f>
        <v>80.2</v>
      </c>
      <c r="F16" s="115">
        <v>551.23</v>
      </c>
      <c r="G16" s="114">
        <v>188</v>
      </c>
      <c r="H16" s="113">
        <v>44470</v>
      </c>
      <c r="I16" s="112" t="s">
        <v>216</v>
      </c>
    </row>
    <row r="17" spans="2:9" ht="22.5" x14ac:dyDescent="0.25">
      <c r="B17" s="89">
        <v>14</v>
      </c>
      <c r="C17" s="117" t="s">
        <v>219</v>
      </c>
      <c r="D17" s="114">
        <v>1646</v>
      </c>
      <c r="E17" s="116">
        <f>D17*0.1</f>
        <v>164.60000000000002</v>
      </c>
      <c r="F17" s="115">
        <v>4057.32</v>
      </c>
      <c r="G17" s="114">
        <v>102</v>
      </c>
      <c r="H17" s="113">
        <v>44470</v>
      </c>
      <c r="I17" s="112" t="s">
        <v>216</v>
      </c>
    </row>
    <row r="18" spans="2:9" ht="15.75" thickBot="1" x14ac:dyDescent="0.3">
      <c r="B18" s="89">
        <v>15</v>
      </c>
      <c r="C18" s="117" t="s">
        <v>220</v>
      </c>
      <c r="D18" s="114">
        <v>795</v>
      </c>
      <c r="E18" s="116">
        <f>D18*0.1</f>
        <v>79.5</v>
      </c>
      <c r="F18" s="115">
        <v>5364.22</v>
      </c>
      <c r="G18" s="114">
        <v>30</v>
      </c>
      <c r="H18" s="113">
        <v>44470</v>
      </c>
      <c r="I18" s="112" t="s">
        <v>216</v>
      </c>
    </row>
    <row r="19" spans="2:9" ht="15.75" thickBot="1" x14ac:dyDescent="0.3">
      <c r="B19" s="176" t="s">
        <v>221</v>
      </c>
      <c r="C19" s="177"/>
      <c r="D19" s="108">
        <f>D6+D8+D9+D10+D11+D12+D13+D14+D15</f>
        <v>2515</v>
      </c>
      <c r="E19" s="108">
        <f>E6+E8+E9+E10+E11+E12+E13+E14+E15</f>
        <v>252.3</v>
      </c>
      <c r="F19" s="108">
        <f>F6+F8+F9+F10+F11+F12+F13+F14+F15</f>
        <v>15428.279999999999</v>
      </c>
      <c r="G19" s="126">
        <f>G6+G8+G9+G10+G11+G12+G13+G14+G15</f>
        <v>59</v>
      </c>
    </row>
    <row r="20" spans="2:9" x14ac:dyDescent="0.25">
      <c r="C20" s="78" t="s">
        <v>222</v>
      </c>
      <c r="D20" s="111">
        <f>SUM(D4:D18)</f>
        <v>6272</v>
      </c>
      <c r="E20" s="111">
        <f>SUM(E4:E18)</f>
        <v>582.20000000000005</v>
      </c>
      <c r="F20" s="111">
        <f>SUM(F4:F18)</f>
        <v>27215.35</v>
      </c>
      <c r="G20" s="111">
        <f>SUM(G4:G18)</f>
        <v>397</v>
      </c>
    </row>
    <row r="22" spans="2:9" x14ac:dyDescent="0.25">
      <c r="D22" s="109"/>
      <c r="F22" s="110"/>
    </row>
  </sheetData>
  <mergeCells count="1">
    <mergeCell ref="B19:C19"/>
  </mergeCells>
  <pageMargins left="0.75" right="0.75" top="1" bottom="1" header="0.5" footer="0.5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ADICION</vt:lpstr>
      <vt:lpstr>APU 2022</vt:lpstr>
      <vt:lpstr>RELACION DE COSTOS POR ARBOL</vt:lpstr>
      <vt:lpstr>proyectos vigentes</vt:lpstr>
      <vt:lpstr>'APU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Camacho Fandiño</dc:creator>
  <cp:keywords/>
  <dc:description/>
  <cp:lastModifiedBy>Javier Rodriguez Sotomonte</cp:lastModifiedBy>
  <cp:revision/>
  <dcterms:created xsi:type="dcterms:W3CDTF">2022-10-04T18:20:29Z</dcterms:created>
  <dcterms:modified xsi:type="dcterms:W3CDTF">2022-10-05T19:12:25Z</dcterms:modified>
  <cp:category/>
  <cp:contentStatus/>
</cp:coreProperties>
</file>