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ccruzva1\Documents\Backup\Nómina\Plantas\"/>
    </mc:Choice>
  </mc:AlternateContent>
  <bookViews>
    <workbookView xWindow="0" yWindow="0" windowWidth="28800" windowHeight="12435"/>
  </bookViews>
  <sheets>
    <sheet name="Incremento 2017 7,15%" sheetId="1" r:id="rId1"/>
  </sheets>
  <externalReferences>
    <externalReference r:id="rId2"/>
    <externalReference r:id="rId3"/>
    <externalReference r:id="rId4"/>
    <externalReference r:id="rId5"/>
  </externalReferences>
  <definedNames>
    <definedName name="\a" localSheetId="0">[1]PLANALFA!#REF!</definedName>
    <definedName name="\a">[2]PLANALFA!#REF!</definedName>
    <definedName name="_xlnm._FilterDatabase" localSheetId="0" hidden="1">'Incremento 2017 7,15%'!$A$5:$R$6</definedName>
    <definedName name="_Key1" localSheetId="0" hidden="1">'[3]CARGOS 1996'!#REF!</definedName>
    <definedName name="_Key1" hidden="1">'[4]CARGOS 1996'!#REF!</definedName>
    <definedName name="_Order1" hidden="1">255</definedName>
    <definedName name="_xlnm.Print_Area" localSheetId="0">'Incremento 2017 7,15%'!$A$1:$R$39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E31" i="1"/>
  <c r="G29" i="1"/>
  <c r="G28" i="1"/>
  <c r="B28" i="1"/>
  <c r="G27" i="1"/>
  <c r="G26" i="1"/>
  <c r="B26" i="1"/>
  <c r="G25" i="1"/>
  <c r="B25" i="1"/>
  <c r="G24" i="1"/>
  <c r="G23" i="1"/>
  <c r="G22" i="1"/>
  <c r="C22" i="1"/>
  <c r="B22" i="1"/>
  <c r="G21" i="1"/>
  <c r="G20" i="1"/>
  <c r="C20" i="1"/>
  <c r="G19" i="1"/>
  <c r="G18" i="1"/>
  <c r="G17" i="1"/>
  <c r="C17" i="1"/>
  <c r="B16" i="1" s="1"/>
  <c r="G16" i="1"/>
  <c r="G15" i="1"/>
  <c r="G14" i="1"/>
  <c r="B14" i="1"/>
  <c r="G13" i="1"/>
  <c r="G12" i="1"/>
  <c r="G11" i="1"/>
  <c r="G10" i="1"/>
  <c r="G9" i="1"/>
  <c r="G8" i="1"/>
  <c r="G7" i="1"/>
  <c r="B7" i="1"/>
  <c r="B31" i="1" l="1"/>
  <c r="B33" i="1" s="1"/>
  <c r="R35" i="1"/>
  <c r="P35" i="1"/>
  <c r="M35" i="1"/>
  <c r="L35" i="1"/>
</calcChain>
</file>

<file path=xl/sharedStrings.xml><?xml version="1.0" encoding="utf-8"?>
<sst xmlns="http://schemas.openxmlformats.org/spreadsheetml/2006/main" count="54" uniqueCount="43">
  <si>
    <t>SUELDO</t>
  </si>
  <si>
    <t>GASTOS</t>
  </si>
  <si>
    <t>PRIMA</t>
  </si>
  <si>
    <t>TOTAL</t>
  </si>
  <si>
    <t>NIVEL OCUPACIONAL</t>
  </si>
  <si>
    <t>No. Cargos</t>
  </si>
  <si>
    <t>CARGO</t>
  </si>
  <si>
    <t>R. P.</t>
  </si>
  <si>
    <t>codigo para planta</t>
  </si>
  <si>
    <t>CODIGO</t>
  </si>
  <si>
    <t>GRADO</t>
  </si>
  <si>
    <t xml:space="preserve"> SUELDO BASICO</t>
  </si>
  <si>
    <t>GASTOS DE REPRESENTACION (*)</t>
  </si>
  <si>
    <t>SUELDO MÁS GASTOS</t>
  </si>
  <si>
    <t>PRIMA TECNICA (*)</t>
  </si>
  <si>
    <t>TOTAL MES</t>
  </si>
  <si>
    <t>DIRECTIVO</t>
  </si>
  <si>
    <t>DIRECTOR GENERAL DE ENTIDAD DESCENTRALIZADA</t>
  </si>
  <si>
    <t>SUBDIRECTOR GENERAL DE ENTIDAD DESCENTRALIZADA</t>
  </si>
  <si>
    <t>DIRECTOR TECNICO</t>
  </si>
  <si>
    <t>JEFE DE OFICINA  ASESORA</t>
  </si>
  <si>
    <t xml:space="preserve">JEFE DE OFICINA </t>
  </si>
  <si>
    <t>SUBDIRECTOR TECNICO</t>
  </si>
  <si>
    <t>ASESOR</t>
  </si>
  <si>
    <t>PROFESIONAL</t>
  </si>
  <si>
    <t xml:space="preserve">PROFESIONAL ESPECIALIZADO </t>
  </si>
  <si>
    <t xml:space="preserve">PROFESIONAL UNIVERSITARIO </t>
  </si>
  <si>
    <t>TECNICO</t>
  </si>
  <si>
    <t>TECNICO OPERATIVO</t>
  </si>
  <si>
    <t>ASISTENCIAL</t>
  </si>
  <si>
    <t>SECRETARIO EJECUTIVO</t>
  </si>
  <si>
    <r>
      <t>SECRETARIO (</t>
    </r>
    <r>
      <rPr>
        <b/>
        <sz val="9"/>
        <color indexed="8"/>
        <rFont val="Arial"/>
        <family val="2"/>
      </rPr>
      <t>AFORADO</t>
    </r>
    <r>
      <rPr>
        <b/>
        <sz val="9"/>
        <rFont val="Arial"/>
        <family val="2"/>
      </rPr>
      <t>)</t>
    </r>
  </si>
  <si>
    <t>AUXILIAR ADMINISTRATIVO (AFORADO)</t>
  </si>
  <si>
    <t>CONDUCTOR MECANICO</t>
  </si>
  <si>
    <t xml:space="preserve">CONDUCTOR </t>
  </si>
  <si>
    <t>TOTAL CARGOS</t>
  </si>
  <si>
    <t>TOTAL CARGOS AFORADOS</t>
  </si>
  <si>
    <t>TOTAL PLANTA</t>
  </si>
  <si>
    <t xml:space="preserve">Incremento Salarial 2001 Pondeardo  </t>
  </si>
  <si>
    <t>Para Asignación Básica hasta</t>
  </si>
  <si>
    <t>&gt;</t>
  </si>
  <si>
    <t>(*) porcentaje sobre el Sueldo Básico</t>
  </si>
  <si>
    <r>
      <t xml:space="preserve">PLANTA DE PERSONAL Y ESCALA SALARIAL 2017 INCREMENTO DEL 7,15%  </t>
    </r>
    <r>
      <rPr>
        <b/>
        <sz val="8"/>
        <rFont val="Arial"/>
        <family val="2"/>
      </rPr>
      <t xml:space="preserve">(Técnico 314 - 02 y 03 6,75% y Secretario Ejecutivo 425-03 6,75%)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</si>
</sst>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3">
    <xf numFmtId="0" fontId="0" fillId="0" borderId="0" xfId="0"/>
    <xf numFmtId="0" fontId="2" fillId="2" borderId="1" xfId="2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vertical="center"/>
    </xf>
    <xf numFmtId="4" fontId="3" fillId="2" borderId="3" xfId="2" applyNumberFormat="1" applyFont="1" applyFill="1" applyBorder="1" applyAlignment="1">
      <alignment vertical="center"/>
    </xf>
    <xf numFmtId="0" fontId="1" fillId="0" borderId="0" xfId="2" applyAlignment="1">
      <alignment vertical="center"/>
    </xf>
    <xf numFmtId="0" fontId="2" fillId="2" borderId="4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4" fontId="3" fillId="2" borderId="0" xfId="2" applyNumberFormat="1" applyFont="1" applyFill="1" applyBorder="1" applyAlignment="1">
      <alignment vertical="center"/>
    </xf>
    <xf numFmtId="4" fontId="3" fillId="2" borderId="5" xfId="2" applyNumberFormat="1" applyFont="1" applyFill="1" applyBorder="1" applyAlignment="1">
      <alignment vertical="center"/>
    </xf>
    <xf numFmtId="0" fontId="2" fillId="2" borderId="4" xfId="2" quotePrefix="1" applyFont="1" applyFill="1" applyBorder="1" applyAlignment="1">
      <alignment vertical="center"/>
    </xf>
    <xf numFmtId="0" fontId="2" fillId="2" borderId="5" xfId="2" quotePrefix="1" applyFont="1" applyFill="1" applyBorder="1" applyAlignment="1">
      <alignment vertical="center"/>
    </xf>
    <xf numFmtId="0" fontId="2" fillId="2" borderId="7" xfId="2" applyFont="1" applyFill="1" applyBorder="1" applyAlignment="1">
      <alignment vertical="center"/>
    </xf>
    <xf numFmtId="0" fontId="2" fillId="2" borderId="8" xfId="2" applyFont="1" applyFill="1" applyBorder="1" applyAlignment="1">
      <alignment vertical="center"/>
    </xf>
    <xf numFmtId="3" fontId="3" fillId="2" borderId="8" xfId="2" applyNumberFormat="1" applyFont="1" applyFill="1" applyBorder="1" applyAlignment="1">
      <alignment horizontal="centerContinuous" vertical="center"/>
    </xf>
    <xf numFmtId="3" fontId="3" fillId="2" borderId="8" xfId="2" applyNumberFormat="1" applyFont="1" applyFill="1" applyBorder="1" applyAlignment="1">
      <alignment vertical="center"/>
    </xf>
    <xf numFmtId="4" fontId="3" fillId="2" borderId="8" xfId="2" applyNumberFormat="1" applyFont="1" applyFill="1" applyBorder="1" applyAlignment="1">
      <alignment vertical="center"/>
    </xf>
    <xf numFmtId="4" fontId="3" fillId="2" borderId="9" xfId="2" applyNumberFormat="1" applyFont="1" applyFill="1" applyBorder="1" applyAlignment="1">
      <alignment vertical="center"/>
    </xf>
    <xf numFmtId="0" fontId="1" fillId="0" borderId="4" xfId="2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4" xfId="2" quotePrefix="1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3" fontId="1" fillId="0" borderId="6" xfId="2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164" fontId="7" fillId="0" borderId="6" xfId="2" applyNumberFormat="1" applyFont="1" applyBorder="1" applyAlignment="1">
      <alignment horizontal="center" vertical="center"/>
    </xf>
    <xf numFmtId="165" fontId="7" fillId="0" borderId="6" xfId="2" applyNumberFormat="1" applyFont="1" applyBorder="1" applyAlignment="1">
      <alignment horizontal="center" vertical="center"/>
    </xf>
    <xf numFmtId="4" fontId="5" fillId="0" borderId="6" xfId="2" applyNumberFormat="1" applyFont="1" applyBorder="1" applyAlignment="1">
      <alignment horizontal="center" vertical="center"/>
    </xf>
    <xf numFmtId="9" fontId="5" fillId="0" borderId="6" xfId="1" applyFont="1" applyBorder="1" applyAlignment="1">
      <alignment horizontal="center" vertical="center"/>
    </xf>
    <xf numFmtId="4" fontId="5" fillId="0" borderId="17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3" fontId="1" fillId="3" borderId="6" xfId="2" applyNumberFormat="1" applyFont="1" applyFill="1" applyBorder="1" applyAlignment="1">
      <alignment horizontal="center" vertical="center"/>
    </xf>
    <xf numFmtId="10" fontId="1" fillId="3" borderId="6" xfId="1" applyNumberFormat="1" applyFont="1" applyFill="1" applyBorder="1" applyAlignment="1">
      <alignment horizontal="center" vertical="center"/>
    </xf>
    <xf numFmtId="164" fontId="7" fillId="3" borderId="6" xfId="2" applyNumberFormat="1" applyFont="1" applyFill="1" applyBorder="1" applyAlignment="1">
      <alignment horizontal="center" vertical="center"/>
    </xf>
    <xf numFmtId="165" fontId="7" fillId="3" borderId="6" xfId="2" applyNumberFormat="1" applyFont="1" applyFill="1" applyBorder="1" applyAlignment="1">
      <alignment horizontal="center" vertical="center"/>
    </xf>
    <xf numFmtId="4" fontId="5" fillId="3" borderId="6" xfId="2" applyNumberFormat="1" applyFont="1" applyFill="1" applyBorder="1" applyAlignment="1">
      <alignment horizontal="center" vertical="center"/>
    </xf>
    <xf numFmtId="9" fontId="5" fillId="3" borderId="6" xfId="1" applyFont="1" applyFill="1" applyBorder="1" applyAlignment="1">
      <alignment horizontal="center" vertical="center"/>
    </xf>
    <xf numFmtId="4" fontId="5" fillId="3" borderId="17" xfId="2" applyNumberFormat="1" applyFont="1" applyFill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5" fillId="0" borderId="23" xfId="3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center"/>
    </xf>
    <xf numFmtId="3" fontId="1" fillId="0" borderId="23" xfId="2" applyNumberFormat="1" applyFont="1" applyBorder="1" applyAlignment="1">
      <alignment horizontal="center" vertical="center"/>
    </xf>
    <xf numFmtId="10" fontId="1" fillId="0" borderId="23" xfId="1" applyNumberFormat="1" applyFont="1" applyBorder="1" applyAlignment="1">
      <alignment horizontal="center" vertical="center"/>
    </xf>
    <xf numFmtId="164" fontId="7" fillId="0" borderId="23" xfId="2" applyNumberFormat="1" applyFont="1" applyBorder="1" applyAlignment="1">
      <alignment horizontal="center" vertical="center"/>
    </xf>
    <xf numFmtId="165" fontId="7" fillId="0" borderId="23" xfId="2" applyNumberFormat="1" applyFont="1" applyBorder="1" applyAlignment="1">
      <alignment horizontal="center" vertical="center"/>
    </xf>
    <xf numFmtId="4" fontId="5" fillId="0" borderId="23" xfId="2" applyNumberFormat="1" applyFont="1" applyBorder="1" applyAlignment="1">
      <alignment horizontal="center" vertical="center"/>
    </xf>
    <xf numFmtId="9" fontId="5" fillId="0" borderId="23" xfId="1" applyFont="1" applyBorder="1" applyAlignment="1">
      <alignment horizontal="center" vertical="center"/>
    </xf>
    <xf numFmtId="4" fontId="5" fillId="0" borderId="2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3" fontId="2" fillId="0" borderId="0" xfId="2" applyNumberFormat="1" applyFont="1" applyBorder="1" applyAlignment="1">
      <alignment horizontal="center" vertical="center"/>
    </xf>
    <xf numFmtId="4" fontId="2" fillId="0" borderId="0" xfId="2" applyNumberFormat="1" applyFont="1" applyBorder="1" applyAlignment="1">
      <alignment vertical="center"/>
    </xf>
    <xf numFmtId="4" fontId="2" fillId="0" borderId="5" xfId="2" applyNumberFormat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" fontId="2" fillId="0" borderId="5" xfId="2" applyNumberFormat="1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3" fontId="2" fillId="0" borderId="9" xfId="2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10" fontId="2" fillId="0" borderId="0" xfId="1" applyNumberFormat="1" applyFont="1" applyBorder="1" applyAlignment="1">
      <alignment vertical="center"/>
    </xf>
    <xf numFmtId="4" fontId="2" fillId="0" borderId="0" xfId="2" applyNumberFormat="1" applyFont="1" applyBorder="1" applyAlignment="1">
      <alignment horizontal="right" vertical="center"/>
    </xf>
    <xf numFmtId="43" fontId="1" fillId="0" borderId="0" xfId="4" applyFont="1" applyAlignment="1">
      <alignment vertical="center"/>
    </xf>
    <xf numFmtId="0" fontId="4" fillId="0" borderId="1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2" fillId="2" borderId="0" xfId="2" quotePrefix="1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</cellXfs>
  <cellStyles count="5">
    <cellStyle name="Millares" xfId="4" builtinId="3"/>
    <cellStyle name="Normal" xfId="0" builtinId="0"/>
    <cellStyle name="Normal 2" xfId="2"/>
    <cellStyle name="Normal_PLANTA TOTAL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E%202012/Datos%20IDU%202012/copia%20unidad%20D/documentos/BACKUP%202001/Backup%201/DATOS98/SUELDOS%2096%20AN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2001/Backup%201/DATOS98/SUELDOS%2096%20AN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OSE%202012/Datos%20IDU%202012/copia%20unidad%20D/documentos/PLANTAS/SUELDOS%20ID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AS/SUELDOS%20ID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ALFA"/>
      <sheetName val="PLANALFA (2)"/>
      <sheetName val="PLANTA 96"/>
      <sheetName val="Sueldos 96 Antes Restructuració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ALFA"/>
      <sheetName val="PLANALFA (2)"/>
      <sheetName val="PLANTA 96"/>
      <sheetName val="Sueldos 96 Antes Restructuració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ELDOS IDU"/>
      <sheetName val="CARGOS 1996"/>
      <sheetName val="PLANALFA 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ELDOS IDU"/>
      <sheetName val="CARGOS 1996"/>
      <sheetName val="PLANALFA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workbookViewId="0">
      <selection activeCell="O14" sqref="O14"/>
    </sheetView>
  </sheetViews>
  <sheetFormatPr baseColWidth="10" defaultRowHeight="12.75" x14ac:dyDescent="0.25"/>
  <cols>
    <col min="1" max="1" width="14.85546875" style="6" bestFit="1" customWidth="1"/>
    <col min="2" max="2" width="4.7109375" style="6" customWidth="1"/>
    <col min="3" max="3" width="7.42578125" style="6" customWidth="1"/>
    <col min="4" max="4" width="34.140625" style="6" customWidth="1"/>
    <col min="5" max="5" width="2.140625" style="6" hidden="1" customWidth="1"/>
    <col min="6" max="6" width="3.42578125" style="6" hidden="1" customWidth="1"/>
    <col min="7" max="7" width="7.140625" style="6" hidden="1" customWidth="1"/>
    <col min="8" max="8" width="4.7109375" style="6" hidden="1" customWidth="1"/>
    <col min="9" max="10" width="6.7109375" style="6" customWidth="1"/>
    <col min="11" max="11" width="6.5703125" style="6" hidden="1" customWidth="1"/>
    <col min="12" max="13" width="12.7109375" style="6" customWidth="1"/>
    <col min="14" max="14" width="4.7109375" style="6" customWidth="1"/>
    <col min="15" max="15" width="13.28515625" style="6" customWidth="1"/>
    <col min="16" max="16" width="12.7109375" style="6" customWidth="1"/>
    <col min="17" max="17" width="4.7109375" style="6" bestFit="1" customWidth="1"/>
    <col min="18" max="18" width="12.85546875" style="6" customWidth="1"/>
    <col min="19" max="19" width="11.42578125" style="6"/>
    <col min="20" max="20" width="12.85546875" style="6" bestFit="1" customWidth="1"/>
    <col min="21" max="16384" width="11.42578125" style="6"/>
  </cols>
  <sheetData>
    <row r="1" spans="1:18" ht="8.25" customHeight="1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5"/>
    </row>
    <row r="2" spans="1:18" ht="18" hidden="1" customHeight="1" x14ac:dyDescent="0.25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0"/>
      <c r="P2" s="10"/>
      <c r="Q2" s="10"/>
      <c r="R2" s="11"/>
    </row>
    <row r="3" spans="1:18" ht="18" customHeight="1" x14ac:dyDescent="0.25">
      <c r="A3" s="12"/>
      <c r="B3" s="90" t="s">
        <v>42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3"/>
    </row>
    <row r="4" spans="1:18" ht="9" customHeight="1" thickBot="1" x14ac:dyDescent="0.3">
      <c r="A4" s="14"/>
      <c r="B4" s="15"/>
      <c r="C4" s="15"/>
      <c r="D4" s="16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9"/>
    </row>
    <row r="5" spans="1:18" ht="13.5" hidden="1" customHeight="1" thickBot="1" x14ac:dyDescent="0.3">
      <c r="A5" s="20"/>
      <c r="B5" s="20"/>
      <c r="C5" s="20"/>
      <c r="D5" s="21"/>
      <c r="E5" s="22"/>
      <c r="F5" s="22"/>
      <c r="G5" s="22"/>
      <c r="H5" s="22"/>
      <c r="I5" s="23"/>
      <c r="J5" s="22"/>
      <c r="K5" s="24"/>
      <c r="L5" s="25" t="s">
        <v>0</v>
      </c>
      <c r="M5" s="26" t="s">
        <v>1</v>
      </c>
      <c r="N5" s="26"/>
      <c r="O5" s="26" t="s">
        <v>0</v>
      </c>
      <c r="P5" s="26" t="s">
        <v>2</v>
      </c>
      <c r="Q5" s="25"/>
      <c r="R5" s="27" t="s">
        <v>3</v>
      </c>
    </row>
    <row r="6" spans="1:18" ht="24.95" customHeight="1" x14ac:dyDescent="0.25">
      <c r="A6" s="91" t="s">
        <v>4</v>
      </c>
      <c r="B6" s="92"/>
      <c r="C6" s="79" t="s">
        <v>5</v>
      </c>
      <c r="D6" s="79" t="s">
        <v>6</v>
      </c>
      <c r="E6" s="28" t="s">
        <v>7</v>
      </c>
      <c r="F6" s="28"/>
      <c r="G6" s="28"/>
      <c r="H6" s="28" t="s">
        <v>8</v>
      </c>
      <c r="I6" s="79" t="s">
        <v>9</v>
      </c>
      <c r="J6" s="79" t="s">
        <v>10</v>
      </c>
      <c r="K6" s="28" t="s">
        <v>8</v>
      </c>
      <c r="L6" s="79" t="s">
        <v>11</v>
      </c>
      <c r="M6" s="92" t="s">
        <v>12</v>
      </c>
      <c r="N6" s="92"/>
      <c r="O6" s="29" t="s">
        <v>13</v>
      </c>
      <c r="P6" s="92" t="s">
        <v>14</v>
      </c>
      <c r="Q6" s="92"/>
      <c r="R6" s="30" t="s">
        <v>15</v>
      </c>
    </row>
    <row r="7" spans="1:18" ht="24" x14ac:dyDescent="0.25">
      <c r="A7" s="81" t="s">
        <v>16</v>
      </c>
      <c r="B7" s="85">
        <f>SUM(C7:C13)</f>
        <v>30</v>
      </c>
      <c r="C7" s="31">
        <v>1</v>
      </c>
      <c r="D7" s="32" t="s">
        <v>17</v>
      </c>
      <c r="E7" s="33">
        <v>1</v>
      </c>
      <c r="F7" s="33">
        <v>1</v>
      </c>
      <c r="G7" s="34">
        <f>+AA7</f>
        <v>0</v>
      </c>
      <c r="H7" s="33">
        <v>1</v>
      </c>
      <c r="I7" s="35">
        <v>50</v>
      </c>
      <c r="J7" s="36">
        <v>7</v>
      </c>
      <c r="K7" s="33">
        <v>1</v>
      </c>
      <c r="L7" s="37">
        <v>10840326</v>
      </c>
      <c r="M7" s="37">
        <v>5420163</v>
      </c>
      <c r="N7" s="38">
        <v>0.5</v>
      </c>
      <c r="O7" s="37">
        <v>16260489</v>
      </c>
      <c r="P7" s="37">
        <v>5420163</v>
      </c>
      <c r="Q7" s="38">
        <v>0.5</v>
      </c>
      <c r="R7" s="39">
        <v>21680652</v>
      </c>
    </row>
    <row r="8" spans="1:18" ht="24" x14ac:dyDescent="0.25">
      <c r="A8" s="81"/>
      <c r="B8" s="85"/>
      <c r="C8" s="31">
        <v>4</v>
      </c>
      <c r="D8" s="32" t="s">
        <v>18</v>
      </c>
      <c r="E8" s="33">
        <v>1</v>
      </c>
      <c r="F8" s="33">
        <v>2</v>
      </c>
      <c r="G8" s="34">
        <f t="shared" ref="G8:G29" si="0">+AA8</f>
        <v>0</v>
      </c>
      <c r="H8" s="33">
        <v>2</v>
      </c>
      <c r="I8" s="35">
        <v>84</v>
      </c>
      <c r="J8" s="36">
        <v>6</v>
      </c>
      <c r="K8" s="33">
        <v>2</v>
      </c>
      <c r="L8" s="37">
        <v>9849046</v>
      </c>
      <c r="M8" s="37">
        <v>4924523</v>
      </c>
      <c r="N8" s="38">
        <v>0.5</v>
      </c>
      <c r="O8" s="37">
        <v>14773569</v>
      </c>
      <c r="P8" s="37">
        <v>4924523</v>
      </c>
      <c r="Q8" s="38">
        <v>0.5</v>
      </c>
      <c r="R8" s="39">
        <v>19698092</v>
      </c>
    </row>
    <row r="9" spans="1:18" ht="18" customHeight="1" x14ac:dyDescent="0.25">
      <c r="A9" s="81"/>
      <c r="B9" s="85"/>
      <c r="C9" s="31">
        <v>11</v>
      </c>
      <c r="D9" s="40" t="s">
        <v>19</v>
      </c>
      <c r="E9" s="33">
        <v>1</v>
      </c>
      <c r="F9" s="33">
        <v>3</v>
      </c>
      <c r="G9" s="34">
        <f t="shared" si="0"/>
        <v>0</v>
      </c>
      <c r="H9" s="33">
        <v>3</v>
      </c>
      <c r="I9" s="35">
        <v>9</v>
      </c>
      <c r="J9" s="36">
        <v>5</v>
      </c>
      <c r="K9" s="33">
        <v>3</v>
      </c>
      <c r="L9" s="37">
        <v>9758175</v>
      </c>
      <c r="M9" s="37">
        <v>3903270</v>
      </c>
      <c r="N9" s="38">
        <v>0.4</v>
      </c>
      <c r="O9" s="37">
        <v>13661445</v>
      </c>
      <c r="P9" s="37">
        <v>3903270</v>
      </c>
      <c r="Q9" s="38">
        <v>0.4</v>
      </c>
      <c r="R9" s="39">
        <v>17564715</v>
      </c>
    </row>
    <row r="10" spans="1:18" ht="12.75" hidden="1" customHeight="1" x14ac:dyDescent="0.25">
      <c r="A10" s="81"/>
      <c r="B10" s="85"/>
      <c r="C10" s="31">
        <v>0</v>
      </c>
      <c r="D10" s="40" t="s">
        <v>20</v>
      </c>
      <c r="E10" s="33">
        <v>1</v>
      </c>
      <c r="F10" s="33">
        <v>4</v>
      </c>
      <c r="G10" s="34">
        <f t="shared" si="0"/>
        <v>0</v>
      </c>
      <c r="H10" s="33">
        <v>4</v>
      </c>
      <c r="I10" s="35">
        <v>115</v>
      </c>
      <c r="J10" s="36">
        <v>3</v>
      </c>
      <c r="K10" s="33">
        <v>4</v>
      </c>
      <c r="L10" s="37">
        <v>0</v>
      </c>
      <c r="M10" s="37">
        <v>0</v>
      </c>
      <c r="N10" s="38">
        <v>0.4</v>
      </c>
      <c r="O10" s="37">
        <v>0</v>
      </c>
      <c r="P10" s="37">
        <v>0</v>
      </c>
      <c r="Q10" s="38">
        <v>0.4</v>
      </c>
      <c r="R10" s="39">
        <v>0</v>
      </c>
    </row>
    <row r="11" spans="1:18" ht="18" customHeight="1" x14ac:dyDescent="0.25">
      <c r="A11" s="81"/>
      <c r="B11" s="85"/>
      <c r="C11" s="31">
        <v>1</v>
      </c>
      <c r="D11" s="40" t="s">
        <v>21</v>
      </c>
      <c r="E11" s="33">
        <v>1</v>
      </c>
      <c r="F11" s="33">
        <v>5</v>
      </c>
      <c r="G11" s="34">
        <f t="shared" si="0"/>
        <v>0</v>
      </c>
      <c r="H11" s="33">
        <v>5</v>
      </c>
      <c r="I11" s="35">
        <v>6</v>
      </c>
      <c r="J11" s="36">
        <v>3</v>
      </c>
      <c r="K11" s="33">
        <v>5</v>
      </c>
      <c r="L11" s="37">
        <v>8124157</v>
      </c>
      <c r="M11" s="37">
        <v>3249663</v>
      </c>
      <c r="N11" s="38">
        <v>0.4</v>
      </c>
      <c r="O11" s="37">
        <v>11373820</v>
      </c>
      <c r="P11" s="37">
        <v>3249663</v>
      </c>
      <c r="Q11" s="38">
        <v>0.4</v>
      </c>
      <c r="R11" s="39">
        <v>14623483</v>
      </c>
    </row>
    <row r="12" spans="1:18" ht="18" customHeight="1" x14ac:dyDescent="0.25">
      <c r="A12" s="81"/>
      <c r="B12" s="85"/>
      <c r="C12" s="31">
        <v>2</v>
      </c>
      <c r="D12" s="40" t="s">
        <v>21</v>
      </c>
      <c r="E12" s="33">
        <v>1</v>
      </c>
      <c r="F12" s="33">
        <v>6</v>
      </c>
      <c r="G12" s="34">
        <f t="shared" si="0"/>
        <v>0</v>
      </c>
      <c r="H12" s="33">
        <v>6</v>
      </c>
      <c r="I12" s="35">
        <v>6</v>
      </c>
      <c r="J12" s="36">
        <v>2</v>
      </c>
      <c r="K12" s="33">
        <v>6</v>
      </c>
      <c r="L12" s="37">
        <v>6808513</v>
      </c>
      <c r="M12" s="37">
        <v>2723405</v>
      </c>
      <c r="N12" s="38">
        <v>0.4</v>
      </c>
      <c r="O12" s="37">
        <v>9531918</v>
      </c>
      <c r="P12" s="37">
        <v>2723405</v>
      </c>
      <c r="Q12" s="38">
        <v>0.4</v>
      </c>
      <c r="R12" s="39">
        <v>12255323</v>
      </c>
    </row>
    <row r="13" spans="1:18" ht="18" customHeight="1" x14ac:dyDescent="0.25">
      <c r="A13" s="81"/>
      <c r="B13" s="85"/>
      <c r="C13" s="31">
        <v>11</v>
      </c>
      <c r="D13" s="40" t="s">
        <v>22</v>
      </c>
      <c r="E13" s="33">
        <v>1</v>
      </c>
      <c r="F13" s="33">
        <v>8</v>
      </c>
      <c r="G13" s="34">
        <f t="shared" si="0"/>
        <v>0</v>
      </c>
      <c r="H13" s="33">
        <v>8</v>
      </c>
      <c r="I13" s="35">
        <v>68</v>
      </c>
      <c r="J13" s="36">
        <v>1</v>
      </c>
      <c r="K13" s="33">
        <v>8</v>
      </c>
      <c r="L13" s="37">
        <v>6418318</v>
      </c>
      <c r="M13" s="37">
        <v>1925495</v>
      </c>
      <c r="N13" s="38">
        <v>0.3</v>
      </c>
      <c r="O13" s="37">
        <v>8343813</v>
      </c>
      <c r="P13" s="37">
        <v>2567327</v>
      </c>
      <c r="Q13" s="38">
        <v>0.4</v>
      </c>
      <c r="R13" s="39">
        <v>10911140</v>
      </c>
    </row>
    <row r="14" spans="1:18" ht="18" customHeight="1" x14ac:dyDescent="0.25">
      <c r="A14" s="87" t="s">
        <v>23</v>
      </c>
      <c r="B14" s="83">
        <f>SUM(C14:C15)</f>
        <v>5</v>
      </c>
      <c r="C14" s="31">
        <v>2</v>
      </c>
      <c r="D14" s="40" t="s">
        <v>20</v>
      </c>
      <c r="E14" s="33">
        <v>1</v>
      </c>
      <c r="F14" s="33">
        <v>4</v>
      </c>
      <c r="G14" s="34">
        <f t="shared" si="0"/>
        <v>0</v>
      </c>
      <c r="H14" s="33">
        <v>4</v>
      </c>
      <c r="I14" s="35">
        <v>115</v>
      </c>
      <c r="J14" s="36">
        <v>3</v>
      </c>
      <c r="K14" s="33">
        <v>4</v>
      </c>
      <c r="L14" s="37">
        <v>8124157</v>
      </c>
      <c r="M14" s="37">
        <v>3249663</v>
      </c>
      <c r="N14" s="38">
        <v>0.4</v>
      </c>
      <c r="O14" s="37">
        <v>11373820</v>
      </c>
      <c r="P14" s="37">
        <v>3249663</v>
      </c>
      <c r="Q14" s="38">
        <v>0.4</v>
      </c>
      <c r="R14" s="39">
        <v>14623483</v>
      </c>
    </row>
    <row r="15" spans="1:18" ht="18" customHeight="1" x14ac:dyDescent="0.25">
      <c r="A15" s="88"/>
      <c r="B15" s="84"/>
      <c r="C15" s="31">
        <v>3</v>
      </c>
      <c r="D15" s="40" t="s">
        <v>23</v>
      </c>
      <c r="E15" s="33">
        <v>1</v>
      </c>
      <c r="F15" s="33">
        <v>10</v>
      </c>
      <c r="G15" s="34">
        <f t="shared" si="0"/>
        <v>0</v>
      </c>
      <c r="H15" s="33">
        <v>10</v>
      </c>
      <c r="I15" s="35">
        <v>105</v>
      </c>
      <c r="J15" s="36">
        <v>2</v>
      </c>
      <c r="K15" s="33">
        <v>10</v>
      </c>
      <c r="L15" s="37">
        <v>6808513</v>
      </c>
      <c r="M15" s="37">
        <v>2723405</v>
      </c>
      <c r="N15" s="38">
        <v>0.4</v>
      </c>
      <c r="O15" s="37">
        <v>9531918</v>
      </c>
      <c r="P15" s="37">
        <v>2723405</v>
      </c>
      <c r="Q15" s="38">
        <v>0.4</v>
      </c>
      <c r="R15" s="39">
        <v>12255323</v>
      </c>
    </row>
    <row r="16" spans="1:18" ht="18" customHeight="1" x14ac:dyDescent="0.25">
      <c r="A16" s="81" t="s">
        <v>24</v>
      </c>
      <c r="B16" s="83">
        <f>SUM(C16:C21)</f>
        <v>244</v>
      </c>
      <c r="C16" s="31">
        <v>40</v>
      </c>
      <c r="D16" s="40" t="s">
        <v>25</v>
      </c>
      <c r="E16" s="33">
        <v>1</v>
      </c>
      <c r="F16" s="33">
        <v>11</v>
      </c>
      <c r="G16" s="34">
        <f t="shared" si="0"/>
        <v>0</v>
      </c>
      <c r="H16" s="33">
        <v>11</v>
      </c>
      <c r="I16" s="35">
        <v>222</v>
      </c>
      <c r="J16" s="36">
        <v>6</v>
      </c>
      <c r="K16" s="33">
        <v>11</v>
      </c>
      <c r="L16" s="37">
        <v>5009786</v>
      </c>
      <c r="M16" s="37">
        <v>0</v>
      </c>
      <c r="N16" s="38"/>
      <c r="O16" s="37">
        <v>5009786</v>
      </c>
      <c r="P16" s="37">
        <v>1352642</v>
      </c>
      <c r="Q16" s="38">
        <v>0.27</v>
      </c>
      <c r="R16" s="39">
        <v>6362428</v>
      </c>
    </row>
    <row r="17" spans="1:20" ht="18" customHeight="1" x14ac:dyDescent="0.25">
      <c r="A17" s="81"/>
      <c r="B17" s="89"/>
      <c r="C17" s="31">
        <f>30+1</f>
        <v>31</v>
      </c>
      <c r="D17" s="40" t="s">
        <v>25</v>
      </c>
      <c r="E17" s="33">
        <v>1</v>
      </c>
      <c r="F17" s="33">
        <v>12</v>
      </c>
      <c r="G17" s="34">
        <f t="shared" si="0"/>
        <v>0</v>
      </c>
      <c r="H17" s="33">
        <v>12</v>
      </c>
      <c r="I17" s="35">
        <v>222</v>
      </c>
      <c r="J17" s="36">
        <v>5</v>
      </c>
      <c r="K17" s="33">
        <v>12</v>
      </c>
      <c r="L17" s="37">
        <v>4484233</v>
      </c>
      <c r="M17" s="37">
        <v>0</v>
      </c>
      <c r="N17" s="38"/>
      <c r="O17" s="37">
        <v>4484233</v>
      </c>
      <c r="P17" s="37">
        <v>1210743</v>
      </c>
      <c r="Q17" s="38">
        <v>0.27</v>
      </c>
      <c r="R17" s="39">
        <v>5694976</v>
      </c>
    </row>
    <row r="18" spans="1:20" ht="18" customHeight="1" x14ac:dyDescent="0.25">
      <c r="A18" s="81"/>
      <c r="B18" s="89"/>
      <c r="C18" s="31">
        <v>57</v>
      </c>
      <c r="D18" s="40" t="s">
        <v>25</v>
      </c>
      <c r="E18" s="33">
        <v>1</v>
      </c>
      <c r="F18" s="33">
        <v>13</v>
      </c>
      <c r="G18" s="34">
        <f t="shared" si="0"/>
        <v>0</v>
      </c>
      <c r="H18" s="33">
        <v>13</v>
      </c>
      <c r="I18" s="35">
        <v>222</v>
      </c>
      <c r="J18" s="36">
        <v>4</v>
      </c>
      <c r="K18" s="33">
        <v>13</v>
      </c>
      <c r="L18" s="37">
        <v>4002689</v>
      </c>
      <c r="M18" s="37">
        <v>0</v>
      </c>
      <c r="N18" s="38"/>
      <c r="O18" s="37">
        <v>4002689</v>
      </c>
      <c r="P18" s="37">
        <v>1080726</v>
      </c>
      <c r="Q18" s="38">
        <v>0.27</v>
      </c>
      <c r="R18" s="39">
        <v>5083415</v>
      </c>
    </row>
    <row r="19" spans="1:20" ht="18" customHeight="1" x14ac:dyDescent="0.25">
      <c r="A19" s="81"/>
      <c r="B19" s="89"/>
      <c r="C19" s="31">
        <v>42</v>
      </c>
      <c r="D19" s="40" t="s">
        <v>26</v>
      </c>
      <c r="E19" s="33">
        <v>1</v>
      </c>
      <c r="F19" s="33">
        <v>14</v>
      </c>
      <c r="G19" s="34">
        <f t="shared" si="0"/>
        <v>0</v>
      </c>
      <c r="H19" s="33">
        <v>14</v>
      </c>
      <c r="I19" s="35">
        <v>219</v>
      </c>
      <c r="J19" s="36">
        <v>3</v>
      </c>
      <c r="K19" s="33">
        <v>14</v>
      </c>
      <c r="L19" s="37">
        <v>3888449</v>
      </c>
      <c r="M19" s="37">
        <v>0</v>
      </c>
      <c r="N19" s="38"/>
      <c r="O19" s="37">
        <v>3888449</v>
      </c>
      <c r="P19" s="37">
        <v>1049881</v>
      </c>
      <c r="Q19" s="38">
        <v>0.27</v>
      </c>
      <c r="R19" s="39">
        <v>4938330</v>
      </c>
    </row>
    <row r="20" spans="1:20" ht="18" customHeight="1" x14ac:dyDescent="0.25">
      <c r="A20" s="81"/>
      <c r="B20" s="89"/>
      <c r="C20" s="31">
        <f>42-2+1</f>
        <v>41</v>
      </c>
      <c r="D20" s="40" t="s">
        <v>26</v>
      </c>
      <c r="E20" s="33">
        <v>1</v>
      </c>
      <c r="F20" s="33">
        <v>15</v>
      </c>
      <c r="G20" s="34">
        <f t="shared" si="0"/>
        <v>0</v>
      </c>
      <c r="H20" s="33">
        <v>15</v>
      </c>
      <c r="I20" s="35">
        <v>219</v>
      </c>
      <c r="J20" s="36">
        <v>2</v>
      </c>
      <c r="K20" s="33">
        <v>15</v>
      </c>
      <c r="L20" s="37">
        <v>3602980</v>
      </c>
      <c r="M20" s="37">
        <v>0</v>
      </c>
      <c r="N20" s="38"/>
      <c r="O20" s="37">
        <v>3602980</v>
      </c>
      <c r="P20" s="37">
        <v>972805</v>
      </c>
      <c r="Q20" s="38">
        <v>0.27</v>
      </c>
      <c r="R20" s="39">
        <v>4575785</v>
      </c>
    </row>
    <row r="21" spans="1:20" ht="18" customHeight="1" x14ac:dyDescent="0.25">
      <c r="A21" s="81"/>
      <c r="B21" s="84"/>
      <c r="C21" s="31">
        <v>33</v>
      </c>
      <c r="D21" s="40" t="s">
        <v>26</v>
      </c>
      <c r="E21" s="33">
        <v>1</v>
      </c>
      <c r="F21" s="33">
        <v>16</v>
      </c>
      <c r="G21" s="34">
        <f t="shared" si="0"/>
        <v>0</v>
      </c>
      <c r="H21" s="33">
        <v>16</v>
      </c>
      <c r="I21" s="35">
        <v>219</v>
      </c>
      <c r="J21" s="36">
        <v>1</v>
      </c>
      <c r="K21" s="33">
        <v>16</v>
      </c>
      <c r="L21" s="37">
        <v>3387841</v>
      </c>
      <c r="M21" s="37">
        <v>0</v>
      </c>
      <c r="N21" s="38"/>
      <c r="O21" s="37">
        <v>3387841</v>
      </c>
      <c r="P21" s="37">
        <v>914717</v>
      </c>
      <c r="Q21" s="38">
        <v>0.27</v>
      </c>
      <c r="R21" s="39">
        <v>4302558</v>
      </c>
    </row>
    <row r="22" spans="1:20" ht="18" customHeight="1" x14ac:dyDescent="0.25">
      <c r="A22" s="81" t="s">
        <v>27</v>
      </c>
      <c r="B22" s="85">
        <f>SUM(C22:C24)</f>
        <v>101</v>
      </c>
      <c r="C22" s="31">
        <f>56-2</f>
        <v>54</v>
      </c>
      <c r="D22" s="41" t="s">
        <v>28</v>
      </c>
      <c r="E22" s="42">
        <v>1</v>
      </c>
      <c r="F22" s="42">
        <v>17</v>
      </c>
      <c r="G22" s="43">
        <f t="shared" si="0"/>
        <v>0</v>
      </c>
      <c r="H22" s="42">
        <v>17</v>
      </c>
      <c r="I22" s="44">
        <v>314</v>
      </c>
      <c r="J22" s="45">
        <v>3</v>
      </c>
      <c r="K22" s="42">
        <v>17</v>
      </c>
      <c r="L22" s="46">
        <v>2590707</v>
      </c>
      <c r="M22" s="46">
        <v>0</v>
      </c>
      <c r="N22" s="47"/>
      <c r="O22" s="46">
        <v>2590707</v>
      </c>
      <c r="P22" s="46">
        <v>0</v>
      </c>
      <c r="Q22" s="47"/>
      <c r="R22" s="48">
        <v>2590707</v>
      </c>
    </row>
    <row r="23" spans="1:20" ht="18" customHeight="1" x14ac:dyDescent="0.25">
      <c r="A23" s="81"/>
      <c r="B23" s="85"/>
      <c r="C23" s="31">
        <v>16</v>
      </c>
      <c r="D23" s="41" t="s">
        <v>28</v>
      </c>
      <c r="E23" s="42">
        <v>1</v>
      </c>
      <c r="F23" s="42">
        <v>18</v>
      </c>
      <c r="G23" s="43">
        <f t="shared" si="0"/>
        <v>0</v>
      </c>
      <c r="H23" s="42">
        <v>18</v>
      </c>
      <c r="I23" s="44">
        <v>314</v>
      </c>
      <c r="J23" s="45">
        <v>2</v>
      </c>
      <c r="K23" s="42">
        <v>18</v>
      </c>
      <c r="L23" s="46">
        <v>2590607</v>
      </c>
      <c r="M23" s="46">
        <v>0</v>
      </c>
      <c r="N23" s="47"/>
      <c r="O23" s="46">
        <v>2590607</v>
      </c>
      <c r="P23" s="46">
        <v>0</v>
      </c>
      <c r="Q23" s="47"/>
      <c r="R23" s="48">
        <v>2590607</v>
      </c>
    </row>
    <row r="24" spans="1:20" ht="18" customHeight="1" x14ac:dyDescent="0.25">
      <c r="A24" s="81"/>
      <c r="B24" s="85"/>
      <c r="C24" s="31">
        <v>31</v>
      </c>
      <c r="D24" s="40" t="s">
        <v>28</v>
      </c>
      <c r="E24" s="33">
        <v>1</v>
      </c>
      <c r="F24" s="33">
        <v>19</v>
      </c>
      <c r="G24" s="34">
        <f t="shared" si="0"/>
        <v>0</v>
      </c>
      <c r="H24" s="33">
        <v>19</v>
      </c>
      <c r="I24" s="35">
        <v>314</v>
      </c>
      <c r="J24" s="36">
        <v>1</v>
      </c>
      <c r="K24" s="33">
        <v>19</v>
      </c>
      <c r="L24" s="37">
        <v>2448560</v>
      </c>
      <c r="M24" s="37">
        <v>0</v>
      </c>
      <c r="N24" s="38"/>
      <c r="O24" s="37">
        <v>2448560</v>
      </c>
      <c r="P24" s="37">
        <v>0</v>
      </c>
      <c r="Q24" s="38"/>
      <c r="R24" s="39">
        <v>2448560</v>
      </c>
    </row>
    <row r="25" spans="1:20" ht="18" customHeight="1" x14ac:dyDescent="0.25">
      <c r="A25" s="81" t="s">
        <v>29</v>
      </c>
      <c r="B25" s="80">
        <f>C25</f>
        <v>50</v>
      </c>
      <c r="C25" s="31">
        <v>50</v>
      </c>
      <c r="D25" s="41" t="s">
        <v>30</v>
      </c>
      <c r="E25" s="42">
        <v>1</v>
      </c>
      <c r="F25" s="42">
        <v>20</v>
      </c>
      <c r="G25" s="43">
        <f t="shared" si="0"/>
        <v>0</v>
      </c>
      <c r="H25" s="42">
        <v>20</v>
      </c>
      <c r="I25" s="44">
        <v>425</v>
      </c>
      <c r="J25" s="45">
        <v>3</v>
      </c>
      <c r="K25" s="42">
        <v>20</v>
      </c>
      <c r="L25" s="46">
        <v>2565000</v>
      </c>
      <c r="M25" s="46">
        <v>0</v>
      </c>
      <c r="N25" s="47"/>
      <c r="O25" s="46">
        <v>2565000</v>
      </c>
      <c r="P25" s="46">
        <v>0</v>
      </c>
      <c r="Q25" s="47"/>
      <c r="R25" s="48">
        <v>2565000</v>
      </c>
      <c r="T25" s="78"/>
    </row>
    <row r="26" spans="1:20" ht="18" hidden="1" customHeight="1" x14ac:dyDescent="0.25">
      <c r="A26" s="81"/>
      <c r="B26" s="83">
        <f>SUM(C26:C27)</f>
        <v>1</v>
      </c>
      <c r="C26" s="49"/>
      <c r="D26" s="50" t="s">
        <v>31</v>
      </c>
      <c r="E26" s="33">
        <v>1</v>
      </c>
      <c r="F26" s="33">
        <v>23</v>
      </c>
      <c r="G26" s="34">
        <f t="shared" si="0"/>
        <v>0</v>
      </c>
      <c r="H26" s="33">
        <v>23</v>
      </c>
      <c r="I26" s="35">
        <v>540</v>
      </c>
      <c r="J26" s="36">
        <v>2</v>
      </c>
      <c r="K26" s="33">
        <v>23</v>
      </c>
      <c r="L26" s="37">
        <v>0</v>
      </c>
      <c r="M26" s="37">
        <v>0</v>
      </c>
      <c r="N26" s="38"/>
      <c r="O26" s="37">
        <v>0</v>
      </c>
      <c r="P26" s="37">
        <v>0</v>
      </c>
      <c r="Q26" s="38"/>
      <c r="R26" s="39">
        <v>0</v>
      </c>
    </row>
    <row r="27" spans="1:20" ht="18" customHeight="1" x14ac:dyDescent="0.25">
      <c r="A27" s="81"/>
      <c r="B27" s="84"/>
      <c r="C27" s="49">
        <v>1</v>
      </c>
      <c r="D27" s="50" t="s">
        <v>32</v>
      </c>
      <c r="E27" s="33">
        <v>1</v>
      </c>
      <c r="F27" s="33">
        <v>26</v>
      </c>
      <c r="G27" s="34">
        <f t="shared" si="0"/>
        <v>0</v>
      </c>
      <c r="H27" s="33">
        <v>26</v>
      </c>
      <c r="I27" s="35">
        <v>550</v>
      </c>
      <c r="J27" s="36">
        <v>1</v>
      </c>
      <c r="K27" s="33">
        <v>26</v>
      </c>
      <c r="L27" s="37">
        <v>1716568</v>
      </c>
      <c r="M27" s="37">
        <v>0</v>
      </c>
      <c r="N27" s="38"/>
      <c r="O27" s="37">
        <v>1716568</v>
      </c>
      <c r="P27" s="37">
        <v>0</v>
      </c>
      <c r="Q27" s="38"/>
      <c r="R27" s="39">
        <v>1716568</v>
      </c>
    </row>
    <row r="28" spans="1:20" ht="18" customHeight="1" x14ac:dyDescent="0.25">
      <c r="A28" s="81"/>
      <c r="B28" s="85">
        <f>SUM(C28:C29)</f>
        <v>32</v>
      </c>
      <c r="C28" s="31">
        <v>1</v>
      </c>
      <c r="D28" s="40" t="s">
        <v>33</v>
      </c>
      <c r="E28" s="33">
        <v>1</v>
      </c>
      <c r="F28" s="33">
        <v>27</v>
      </c>
      <c r="G28" s="34">
        <f t="shared" si="0"/>
        <v>0</v>
      </c>
      <c r="H28" s="33">
        <v>27</v>
      </c>
      <c r="I28" s="35">
        <v>482</v>
      </c>
      <c r="J28" s="36">
        <v>2</v>
      </c>
      <c r="K28" s="33">
        <v>27</v>
      </c>
      <c r="L28" s="37">
        <v>2134102</v>
      </c>
      <c r="M28" s="37">
        <v>0</v>
      </c>
      <c r="N28" s="38"/>
      <c r="O28" s="37">
        <v>2134102</v>
      </c>
      <c r="P28" s="37">
        <v>0</v>
      </c>
      <c r="Q28" s="38"/>
      <c r="R28" s="39">
        <v>2134102</v>
      </c>
    </row>
    <row r="29" spans="1:20" ht="18" customHeight="1" thickBot="1" x14ac:dyDescent="0.3">
      <c r="A29" s="82"/>
      <c r="B29" s="86"/>
      <c r="C29" s="51">
        <v>31</v>
      </c>
      <c r="D29" s="52" t="s">
        <v>34</v>
      </c>
      <c r="E29" s="53">
        <v>1</v>
      </c>
      <c r="F29" s="53">
        <v>28</v>
      </c>
      <c r="G29" s="54">
        <f t="shared" si="0"/>
        <v>0</v>
      </c>
      <c r="H29" s="53">
        <v>28</v>
      </c>
      <c r="I29" s="55">
        <v>480</v>
      </c>
      <c r="J29" s="56">
        <v>1</v>
      </c>
      <c r="K29" s="53">
        <v>28</v>
      </c>
      <c r="L29" s="57">
        <v>2030050</v>
      </c>
      <c r="M29" s="57">
        <v>0</v>
      </c>
      <c r="N29" s="58"/>
      <c r="O29" s="57">
        <v>2030050</v>
      </c>
      <c r="P29" s="57">
        <v>0</v>
      </c>
      <c r="Q29" s="58"/>
      <c r="R29" s="59">
        <v>2030050</v>
      </c>
    </row>
    <row r="30" spans="1:20" x14ac:dyDescent="0.25">
      <c r="A30" s="60"/>
      <c r="B30" s="61"/>
      <c r="C30" s="62"/>
      <c r="D30" s="63"/>
      <c r="E30" s="62"/>
      <c r="F30" s="62"/>
      <c r="G30" s="62"/>
      <c r="H30" s="62"/>
      <c r="I30" s="62"/>
      <c r="J30" s="62"/>
      <c r="K30" s="64"/>
      <c r="L30" s="62"/>
      <c r="M30" s="65"/>
      <c r="N30" s="65"/>
      <c r="O30" s="65"/>
      <c r="P30" s="65"/>
      <c r="Q30" s="65"/>
      <c r="R30" s="66"/>
    </row>
    <row r="31" spans="1:20" ht="18" customHeight="1" x14ac:dyDescent="0.25">
      <c r="A31" s="60"/>
      <c r="B31" s="67">
        <f>SUM(B7:B29)-B26</f>
        <v>462</v>
      </c>
      <c r="C31" s="64"/>
      <c r="D31" s="63" t="s">
        <v>35</v>
      </c>
      <c r="E31" s="62">
        <f>SUM(E7:E30)</f>
        <v>23</v>
      </c>
      <c r="F31" s="62"/>
      <c r="G31" s="62"/>
      <c r="H31" s="62"/>
      <c r="I31" s="62"/>
      <c r="J31" s="62"/>
      <c r="K31" s="64"/>
      <c r="L31" s="62"/>
      <c r="M31" s="62"/>
      <c r="N31" s="62"/>
      <c r="O31" s="62"/>
      <c r="P31" s="62"/>
      <c r="Q31" s="62"/>
      <c r="R31" s="68"/>
    </row>
    <row r="32" spans="1:20" ht="18" customHeight="1" x14ac:dyDescent="0.25">
      <c r="A32" s="60"/>
      <c r="B32" s="67">
        <f>SUM(C26:C27)</f>
        <v>1</v>
      </c>
      <c r="C32" s="64"/>
      <c r="D32" s="63" t="s">
        <v>36</v>
      </c>
      <c r="E32" s="62"/>
      <c r="F32" s="62"/>
      <c r="G32" s="62"/>
      <c r="H32" s="62"/>
      <c r="I32" s="62"/>
      <c r="J32" s="62"/>
      <c r="K32" s="64"/>
      <c r="L32" s="62"/>
      <c r="M32" s="62"/>
      <c r="N32" s="62"/>
      <c r="O32" s="62"/>
      <c r="P32" s="62"/>
      <c r="Q32" s="62"/>
      <c r="R32" s="68"/>
    </row>
    <row r="33" spans="1:18" ht="18" customHeight="1" x14ac:dyDescent="0.25">
      <c r="A33" s="60"/>
      <c r="B33" s="67">
        <f>SUM(B31:B32)</f>
        <v>463</v>
      </c>
      <c r="C33" s="64"/>
      <c r="D33" s="63" t="s">
        <v>37</v>
      </c>
      <c r="E33" s="62"/>
      <c r="F33" s="62"/>
      <c r="G33" s="62"/>
      <c r="H33" s="62"/>
      <c r="I33" s="62"/>
      <c r="J33" s="62"/>
      <c r="K33" s="64"/>
      <c r="L33" s="62"/>
      <c r="M33" s="62"/>
      <c r="N33" s="62"/>
      <c r="O33" s="62"/>
      <c r="P33" s="62"/>
      <c r="Q33" s="62"/>
      <c r="R33" s="68"/>
    </row>
    <row r="34" spans="1:18" ht="13.5" thickBot="1" x14ac:dyDescent="0.3">
      <c r="A34" s="69"/>
      <c r="B34" s="70"/>
      <c r="C34" s="71"/>
      <c r="D34" s="72"/>
      <c r="E34" s="73"/>
      <c r="F34" s="73"/>
      <c r="G34" s="73"/>
      <c r="H34" s="73"/>
      <c r="I34" s="73"/>
      <c r="J34" s="73"/>
      <c r="K34" s="71"/>
      <c r="L34" s="73"/>
      <c r="M34" s="73"/>
      <c r="N34" s="73"/>
      <c r="O34" s="73"/>
      <c r="P34" s="73"/>
      <c r="Q34" s="73"/>
      <c r="R34" s="74"/>
    </row>
    <row r="35" spans="1:18" hidden="1" x14ac:dyDescent="0.25">
      <c r="A35" s="75" t="s">
        <v>38</v>
      </c>
      <c r="B35" s="75"/>
      <c r="C35" s="75"/>
      <c r="D35" s="63"/>
      <c r="E35" s="62"/>
      <c r="F35" s="62"/>
      <c r="G35" s="62"/>
      <c r="H35" s="62"/>
      <c r="K35" s="64"/>
      <c r="L35" s="76" t="e">
        <f>#REF!</f>
        <v>#REF!</v>
      </c>
      <c r="M35" s="76" t="e">
        <f>#REF!</f>
        <v>#REF!</v>
      </c>
      <c r="N35" s="76"/>
      <c r="O35" s="62"/>
      <c r="P35" s="76" t="e">
        <f>#REF!</f>
        <v>#REF!</v>
      </c>
      <c r="Q35" s="62"/>
      <c r="R35" s="76" t="e">
        <f>#REF!</f>
        <v>#REF!</v>
      </c>
    </row>
    <row r="36" spans="1:18" hidden="1" x14ac:dyDescent="0.25">
      <c r="A36" s="61"/>
      <c r="B36" s="61"/>
      <c r="C36" s="61"/>
      <c r="D36" s="63"/>
      <c r="E36" s="62"/>
      <c r="F36" s="62"/>
      <c r="G36" s="62"/>
      <c r="H36" s="62"/>
      <c r="I36" s="62"/>
      <c r="J36" s="62"/>
      <c r="K36" s="64"/>
      <c r="L36" s="62"/>
      <c r="M36" s="62"/>
      <c r="N36" s="62"/>
      <c r="O36" s="62"/>
      <c r="P36" s="62"/>
      <c r="Q36" s="62"/>
      <c r="R36" s="62"/>
    </row>
    <row r="37" spans="1:18" hidden="1" x14ac:dyDescent="0.25">
      <c r="A37" s="75" t="s">
        <v>39</v>
      </c>
      <c r="B37" s="75"/>
      <c r="C37" s="75"/>
      <c r="D37" s="63"/>
      <c r="E37" s="62"/>
      <c r="F37" s="62"/>
      <c r="G37" s="62"/>
      <c r="H37" s="62"/>
      <c r="I37" s="62"/>
      <c r="J37" s="62"/>
      <c r="K37" s="64"/>
      <c r="L37" s="65">
        <v>1534432</v>
      </c>
      <c r="M37" s="65">
        <v>2040083</v>
      </c>
      <c r="N37" s="65"/>
      <c r="O37" s="65"/>
      <c r="P37" s="65">
        <v>2628260</v>
      </c>
      <c r="Q37" s="77" t="s">
        <v>40</v>
      </c>
      <c r="R37" s="65">
        <v>2628260</v>
      </c>
    </row>
    <row r="38" spans="1:18" hidden="1" x14ac:dyDescent="0.25">
      <c r="A38" s="61"/>
      <c r="B38" s="61"/>
      <c r="C38" s="61"/>
      <c r="D38" s="63"/>
      <c r="E38" s="62"/>
      <c r="F38" s="62"/>
      <c r="G38" s="62"/>
      <c r="H38" s="62"/>
      <c r="I38" s="62"/>
      <c r="J38" s="62"/>
      <c r="K38" s="64"/>
      <c r="L38" s="62"/>
      <c r="M38" s="62"/>
      <c r="N38" s="62"/>
      <c r="O38" s="62"/>
      <c r="P38" s="62"/>
      <c r="Q38" s="62"/>
      <c r="R38" s="62"/>
    </row>
    <row r="39" spans="1:18" hidden="1" x14ac:dyDescent="0.25">
      <c r="A39" s="63" t="s">
        <v>41</v>
      </c>
      <c r="B39" s="63"/>
      <c r="C39" s="63"/>
      <c r="E39" s="62"/>
      <c r="F39" s="62"/>
      <c r="G39" s="62"/>
      <c r="H39" s="62"/>
      <c r="I39" s="62"/>
      <c r="J39" s="62"/>
      <c r="K39" s="64"/>
      <c r="L39" s="62"/>
      <c r="M39" s="62"/>
      <c r="N39" s="62"/>
      <c r="O39" s="62"/>
      <c r="P39" s="62"/>
      <c r="Q39" s="62"/>
      <c r="R39" s="62"/>
    </row>
  </sheetData>
  <mergeCells count="15">
    <mergeCell ref="B3:Q3"/>
    <mergeCell ref="A6:B6"/>
    <mergeCell ref="M6:N6"/>
    <mergeCell ref="P6:Q6"/>
    <mergeCell ref="A7:A13"/>
    <mergeCell ref="B7:B13"/>
    <mergeCell ref="A25:A29"/>
    <mergeCell ref="B26:B27"/>
    <mergeCell ref="B28:B29"/>
    <mergeCell ref="A14:A15"/>
    <mergeCell ref="B14:B15"/>
    <mergeCell ref="A16:A21"/>
    <mergeCell ref="B16:B21"/>
    <mergeCell ref="A22:A24"/>
    <mergeCell ref="B22:B24"/>
  </mergeCells>
  <printOptions horizontalCentered="1" verticalCentered="1"/>
  <pageMargins left="0.19685039370078741" right="0.19685039370078741" top="0.59055118110236227" bottom="0.39370078740157483" header="0.19685039370078741" footer="0.19685039370078741"/>
  <pageSetup paperSize="9" scale="90" orientation="landscape" r:id="rId1"/>
  <headerFooter alignWithMargins="0">
    <oddHeader xml:space="preserve">&amp;L&amp;"Arial,Negrita"&amp;9INSTITUTO DE DESARROLLO URBANO
DIRECCION TECNICA ADMINISTRATIVA Y FINANCIERA
SUBDIRECCION TECNICA DE RECURSOS HUMANOS&amp;C&amp;"Arial,Negrita"&amp;9
&amp;R
&amp;"Arial,Negrita"&amp;9 </oddHeader>
    <oddFooter>&amp;L&amp;"Arial,Negrita"&amp;8&amp;F &amp;D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Incremento 2017 7,15%</vt:lpstr>
      <vt:lpstr>'Incremento 2017 7,15%'!Área_de_impresión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Fernanda Cruz Vallejo</dc:creator>
  <cp:lastModifiedBy>Claudia Fernanda Cruz Vallejo</cp:lastModifiedBy>
  <cp:lastPrinted>2017-05-10T15:49:55Z</cp:lastPrinted>
  <dcterms:created xsi:type="dcterms:W3CDTF">2017-03-28T20:47:42Z</dcterms:created>
  <dcterms:modified xsi:type="dcterms:W3CDTF">2017-06-20T20:55:32Z</dcterms:modified>
</cp:coreProperties>
</file>