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tros ordenadores\Mi PC\Milciades 222-06\Validacion estados financieros\2026\EE FF ENERO 2026\"/>
    </mc:Choice>
  </mc:AlternateContent>
  <bookViews>
    <workbookView xWindow="0" yWindow="0" windowWidth="25125" windowHeight="11880"/>
  </bookViews>
  <sheets>
    <sheet name="ESF ENE 26" sheetId="3" r:id="rId1"/>
    <sheet name="ESTADOS DE RESULTADOS ENE26" sheetId="2" r:id="rId2"/>
  </sheets>
  <externalReferences>
    <externalReference r:id="rId3"/>
  </externalReferences>
  <definedNames>
    <definedName name="_xlnm.Print_Area" localSheetId="0">'ESF ENE 26'!$A$2:$X$89</definedName>
    <definedName name="_xlnm.Print_Area" localSheetId="1">'ESTADOS DE RESULTADOS ENE26'!$A$3:$K$73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2" l="1"/>
  <c r="G58" i="2"/>
  <c r="E58" i="2"/>
  <c r="G57" i="2"/>
  <c r="E57" i="2"/>
  <c r="J57" i="2" s="1"/>
  <c r="G56" i="2"/>
  <c r="G54" i="2" s="1"/>
  <c r="E56" i="2"/>
  <c r="G55" i="2"/>
  <c r="E55" i="2"/>
  <c r="I55" i="2" s="1"/>
  <c r="G53" i="2"/>
  <c r="E53" i="2"/>
  <c r="J53" i="2" s="1"/>
  <c r="G52" i="2"/>
  <c r="E52" i="2"/>
  <c r="J52" i="2" s="1"/>
  <c r="G51" i="2"/>
  <c r="J51" i="2" s="1"/>
  <c r="E51" i="2"/>
  <c r="G50" i="2"/>
  <c r="E50" i="2"/>
  <c r="I48" i="2"/>
  <c r="G45" i="2"/>
  <c r="E45" i="2"/>
  <c r="I45" i="2" s="1"/>
  <c r="G44" i="2"/>
  <c r="J44" i="2" s="1"/>
  <c r="E44" i="2"/>
  <c r="G42" i="2"/>
  <c r="E42" i="2"/>
  <c r="J42" i="2" s="1"/>
  <c r="G41" i="2"/>
  <c r="G40" i="2" s="1"/>
  <c r="E41" i="2"/>
  <c r="I41" i="2" s="1"/>
  <c r="G39" i="2"/>
  <c r="E39" i="2"/>
  <c r="G38" i="2"/>
  <c r="E38" i="2"/>
  <c r="G37" i="2"/>
  <c r="E37" i="2"/>
  <c r="G36" i="2"/>
  <c r="E36" i="2"/>
  <c r="G35" i="2"/>
  <c r="J35" i="2" s="1"/>
  <c r="G34" i="2"/>
  <c r="E34" i="2"/>
  <c r="J34" i="2" s="1"/>
  <c r="G33" i="2"/>
  <c r="E33" i="2"/>
  <c r="J33" i="2" s="1"/>
  <c r="E32" i="2"/>
  <c r="E31" i="2" s="1"/>
  <c r="G30" i="2"/>
  <c r="I30" i="2" s="1"/>
  <c r="E30" i="2"/>
  <c r="G29" i="2"/>
  <c r="E29" i="2"/>
  <c r="J29" i="2" s="1"/>
  <c r="G28" i="2"/>
  <c r="E28" i="2"/>
  <c r="J28" i="2" s="1"/>
  <c r="I27" i="2"/>
  <c r="G27" i="2"/>
  <c r="J27" i="2" s="1"/>
  <c r="E27" i="2"/>
  <c r="G26" i="2"/>
  <c r="E26" i="2"/>
  <c r="J26" i="2" s="1"/>
  <c r="G25" i="2"/>
  <c r="E25" i="2"/>
  <c r="I25" i="2" s="1"/>
  <c r="G24" i="2"/>
  <c r="E24" i="2"/>
  <c r="J24" i="2" s="1"/>
  <c r="G19" i="2"/>
  <c r="G18" i="2" s="1"/>
  <c r="E19" i="2"/>
  <c r="E18" i="2" s="1"/>
  <c r="G17" i="2"/>
  <c r="E17" i="2"/>
  <c r="I17" i="2" s="1"/>
  <c r="G16" i="2"/>
  <c r="E16" i="2"/>
  <c r="J16" i="2" s="1"/>
  <c r="G15" i="2"/>
  <c r="G13" i="2" s="1"/>
  <c r="E15" i="2"/>
  <c r="G14" i="2"/>
  <c r="E14" i="2"/>
  <c r="J14" i="2" s="1"/>
  <c r="I33" i="2" l="1"/>
  <c r="J41" i="2"/>
  <c r="G31" i="2"/>
  <c r="I26" i="2"/>
  <c r="I14" i="2"/>
  <c r="J55" i="2"/>
  <c r="J39" i="2"/>
  <c r="E13" i="2"/>
  <c r="I13" i="2" s="1"/>
  <c r="J56" i="2"/>
  <c r="I32" i="2"/>
  <c r="I16" i="2"/>
  <c r="I28" i="2"/>
  <c r="I37" i="2"/>
  <c r="J36" i="2"/>
  <c r="J50" i="2"/>
  <c r="J58" i="2"/>
  <c r="I24" i="2"/>
  <c r="J17" i="2"/>
  <c r="J37" i="2"/>
  <c r="J30" i="2"/>
  <c r="J38" i="2"/>
  <c r="I51" i="2"/>
  <c r="J31" i="2"/>
  <c r="I31" i="2"/>
  <c r="G11" i="2"/>
  <c r="J18" i="2"/>
  <c r="I18" i="2"/>
  <c r="I15" i="2"/>
  <c r="I29" i="2"/>
  <c r="I38" i="2"/>
  <c r="I42" i="2"/>
  <c r="I52" i="2"/>
  <c r="I56" i="2"/>
  <c r="J15" i="2"/>
  <c r="J19" i="2"/>
  <c r="J25" i="2"/>
  <c r="I34" i="2"/>
  <c r="I19" i="2"/>
  <c r="E43" i="2"/>
  <c r="E49" i="2"/>
  <c r="G43" i="2"/>
  <c r="G49" i="2"/>
  <c r="I35" i="2"/>
  <c r="I39" i="2"/>
  <c r="I53" i="2"/>
  <c r="I57" i="2"/>
  <c r="E23" i="2"/>
  <c r="G23" i="2"/>
  <c r="G21" i="2" s="1"/>
  <c r="E40" i="2"/>
  <c r="E54" i="2"/>
  <c r="I36" i="2"/>
  <c r="I44" i="2"/>
  <c r="I50" i="2"/>
  <c r="I58" i="2"/>
  <c r="E11" i="2" l="1"/>
  <c r="J11" i="2" s="1"/>
  <c r="J13" i="2"/>
  <c r="J23" i="2"/>
  <c r="I23" i="2"/>
  <c r="E21" i="2"/>
  <c r="J40" i="2"/>
  <c r="I40" i="2"/>
  <c r="J54" i="2"/>
  <c r="I54" i="2"/>
  <c r="G47" i="2"/>
  <c r="G61" i="2" s="1"/>
  <c r="J49" i="2"/>
  <c r="I49" i="2"/>
  <c r="J43" i="2"/>
  <c r="I43" i="2"/>
  <c r="I11" i="2"/>
  <c r="E47" i="2" l="1"/>
  <c r="E61" i="2"/>
  <c r="I47" i="2"/>
  <c r="J47" i="2"/>
  <c r="J21" i="2"/>
  <c r="I21" i="2"/>
</calcChain>
</file>

<file path=xl/sharedStrings.xml><?xml version="1.0" encoding="utf-8"?>
<sst xmlns="http://schemas.openxmlformats.org/spreadsheetml/2006/main" count="190" uniqueCount="153">
  <si>
    <t>INSTITUTO DE DESARROLLO URBANO</t>
  </si>
  <si>
    <t>ESTADO DE SITUACION FINANCIERA A 31 DE ENERO DE 2026</t>
  </si>
  <si>
    <t>COMPARATIVO CON 31 DE DICIEMBRE DE 2025</t>
  </si>
  <si>
    <t>(Cifras en Pesos)</t>
  </si>
  <si>
    <t>ACTIVO</t>
  </si>
  <si>
    <t>NOTA</t>
  </si>
  <si>
    <t>ENERO 2026</t>
  </si>
  <si>
    <t>DICIEMBRE 2025</t>
  </si>
  <si>
    <t>Part.</t>
  </si>
  <si>
    <t>Var. $</t>
  </si>
  <si>
    <t>Var. %</t>
  </si>
  <si>
    <t>PASIVO</t>
  </si>
  <si>
    <t>CORRIENTE</t>
  </si>
  <si>
    <t>EFECTIVO Y EQUIVALENTES AL EFECTIVO</t>
  </si>
  <si>
    <t>CUENTAS POR PAGAR</t>
  </si>
  <si>
    <t>CAJA</t>
  </si>
  <si>
    <t>DEPÓSITOS EN INSTITUCIONES FINANCIERAS</t>
  </si>
  <si>
    <t>ADQUISICIÓN DE BIENES Y SERVICIOS NACIONALES</t>
  </si>
  <si>
    <t>EFECTIVO DE USO RESTRINGIDO</t>
  </si>
  <si>
    <t>RECURSOS A FAVOR DE TERCEROS</t>
  </si>
  <si>
    <t>INVERSIONES E INSTRUMENTOS DERIVADOS</t>
  </si>
  <si>
    <t>6</t>
  </si>
  <si>
    <t>DESCUENTOS DE NÓMINA</t>
  </si>
  <si>
    <t>INVERSIONES DE ADMINISTRACIÓN DE LIQUIDEZ A COSTO AMORTIZADO</t>
  </si>
  <si>
    <t>RETENCIÓN EN LA FUENTE E IMPUESTO DE TIMBRE</t>
  </si>
  <si>
    <t>CUENTAS POR COBRAR</t>
  </si>
  <si>
    <t>7</t>
  </si>
  <si>
    <t>IMPUESTOS, CONTRIBUCIONES Y TASAS POR PAGAR</t>
  </si>
  <si>
    <t>INGRESOS NO TRIBUTARIOS</t>
  </si>
  <si>
    <t>CRÉDITOS JUDICIALES</t>
  </si>
  <si>
    <t>TRANSFERENCIAS POR COBRAR</t>
  </si>
  <si>
    <t>OTRAS CUENTAS POR PAGAR</t>
  </si>
  <si>
    <t>SENTENCIAS A FAVOR DE LA ENTIDAD</t>
  </si>
  <si>
    <t>OTRAS CUENTAS POR COBRAR</t>
  </si>
  <si>
    <t>INVENTARIOS</t>
  </si>
  <si>
    <t>9</t>
  </si>
  <si>
    <t>MERCANCÍAS EN EXISTENCIA</t>
  </si>
  <si>
    <t>BENEFICIOS A LOS EMPLEADOS</t>
  </si>
  <si>
    <t>EN PODER DE TERCEROS</t>
  </si>
  <si>
    <t>BENEFICIOS A LOS EMPLEADOS A CORTO PLAZO</t>
  </si>
  <si>
    <t>DETERIORO ACUMULADO DE INVENTARIOS (CR)</t>
  </si>
  <si>
    <t>2901</t>
  </si>
  <si>
    <t>AVANCES Y ANTICIPOS RECIBIDOS</t>
  </si>
  <si>
    <t>OTROS ACTIVOS</t>
  </si>
  <si>
    <t>16</t>
  </si>
  <si>
    <t>OTROS PASIVOS</t>
  </si>
  <si>
    <t>BIENES Y SERVICIOS PAGADOS POR ANTICIPADO</t>
  </si>
  <si>
    <t>AVANCES Y ANTICIPOS ENTREGADOS</t>
  </si>
  <si>
    <t>RECURSOS RECIBIDOS EN ADMINISTRACIÓN</t>
  </si>
  <si>
    <t>DERECHOS DE COMPENSACIONES POR IMPUESTOS Y CONTRIBUCIONES</t>
  </si>
  <si>
    <t>INGRESOS RECIBIDOS POR ANTICIPADO</t>
  </si>
  <si>
    <t>RECURSOS ENTREGADOS EN ADMINISTRACIÓN</t>
  </si>
  <si>
    <t>DEPÓSITOS RECIBIDOS EN GARANTÍA</t>
  </si>
  <si>
    <t>OTROS PASIVOS DIFERIDOS</t>
  </si>
  <si>
    <t>BIENES RECIBIDO EN FORMA DE PAGO</t>
  </si>
  <si>
    <t>NO CORRIENTE</t>
  </si>
  <si>
    <t>INVERSIONES DE ADMINISTRACIÓN DE LIQUIDEZ AL COSTO</t>
  </si>
  <si>
    <t>DETERIORO ACUMULADO DE INVERSIONES (CR)</t>
  </si>
  <si>
    <t>BENEFICIOS A LOS EMPLEADOS A LARGO PLAZO</t>
  </si>
  <si>
    <t>DETERIORO ACUMULADO DE CUENTAS POR COBRAR (CR)</t>
  </si>
  <si>
    <t>PROVISIONES</t>
  </si>
  <si>
    <t>PROPIEDADES, PLANTA Y EQUIPO</t>
  </si>
  <si>
    <t>10</t>
  </si>
  <si>
    <t>LITIGIOS Y DEMANDAS</t>
  </si>
  <si>
    <t>TERRENOS</t>
  </si>
  <si>
    <t>BIENES MUEBLES EN BODEGA</t>
  </si>
  <si>
    <t>PROPIEDADES, PLANTA Y EQUIPO NO EXPLOTADOS</t>
  </si>
  <si>
    <t>EDIFICACIONES</t>
  </si>
  <si>
    <t>REDES,LINEAS Y CABLES</t>
  </si>
  <si>
    <t>MAQUINARIA Y EQUIPO</t>
  </si>
  <si>
    <t>EQUIPO MEDICO Y CIENTIFICO</t>
  </si>
  <si>
    <t>MUEBLES, ENSERES Y EQUIPO DE OFICINA</t>
  </si>
  <si>
    <t>EQUIPOS DE COMUNICACIÓN Y COMPUTACIÓN</t>
  </si>
  <si>
    <t>EQUIPOS DE TRANSPORTE, TRACCION Y ELEVACION</t>
  </si>
  <si>
    <t>TOTAL PASIVO</t>
  </si>
  <si>
    <t>EQUIPOS DE COMEDOR, COCINA, DESPENSA Y HOTELERÍA</t>
  </si>
  <si>
    <t>DEPRECIACIÓN ACUMULADA DE PROPIEDADES, PLANTA Y EQUIPO (CR)</t>
  </si>
  <si>
    <t>DETERIORO ACUMULADO DE PROPIEDADES, PLANTA Y EQUIPO (CR)</t>
  </si>
  <si>
    <t>BIENES DE USO PÚBLICO E HISTÓRICOS Y CULTURALES</t>
  </si>
  <si>
    <t>11</t>
  </si>
  <si>
    <t>PATRIMONIO</t>
  </si>
  <si>
    <t>BIENES DE USO PÚBLICO HISTÓRICO Y CULTURALES EN CONSTRUCCIÓN</t>
  </si>
  <si>
    <t>BIENES DE USO PUBLICO EN SERVICIO</t>
  </si>
  <si>
    <t>DEPRECIACIÓN ACUMULADA DE BIENES DE USO PÚBLICO (CR)</t>
  </si>
  <si>
    <t>CAPITAL FISCAL</t>
  </si>
  <si>
    <t>PLAN DE ACTIVOS PARA BENEFICIOS A EMPLEADOS A LARGO PLAZO</t>
  </si>
  <si>
    <t>RESULTADOS DE EJERCICIOS ANTERIORES</t>
  </si>
  <si>
    <t>RESULTADO DEL EJERCICIO</t>
  </si>
  <si>
    <t>DEPÓSITOS ENTREGADOS EN GARANTÍA</t>
  </si>
  <si>
    <t>ACTIVOS INTANGIBLES</t>
  </si>
  <si>
    <t>14</t>
  </si>
  <si>
    <t>AMORTIZACION ACUMULADA DE ACTIVOS INTANGIBLES (CR)</t>
  </si>
  <si>
    <t>TOTAL PATRIMONIO</t>
  </si>
  <si>
    <t>DETERIORO ACUMULADO DE ACTIVOS INTANGIBLES (CR)</t>
  </si>
  <si>
    <t>ACTIVOS DIFERIDOS</t>
  </si>
  <si>
    <t>TOTAL ACTIVO</t>
  </si>
  <si>
    <t>TOTAL PASIVO+ PATRIMONIO</t>
  </si>
  <si>
    <t>CUENTAS DE ORDEN DEUDORAS</t>
  </si>
  <si>
    <t>CUENTAS DE ORDEN ACREEDORAS</t>
  </si>
  <si>
    <t>ACTIVOS CONTINGENTES</t>
  </si>
  <si>
    <t>26</t>
  </si>
  <si>
    <t>PASIVOS CONTINGENTES</t>
  </si>
  <si>
    <t>DEUDORAS DE CONTROL</t>
  </si>
  <si>
    <t>27</t>
  </si>
  <si>
    <t>ACREEDORAS DE CONTROL</t>
  </si>
  <si>
    <t>DEUDORAS POR CONTRA (CR)</t>
  </si>
  <si>
    <t>ACREEDORAS POR CONTRA (DB)</t>
  </si>
  <si>
    <t xml:space="preserve">INSTITUTO DE DESARROLLO URBANO </t>
  </si>
  <si>
    <t>ESTADO DE RESULTADOS DEL PERIODO 1 ENERO AL 31 DE ENERO DE 2026</t>
  </si>
  <si>
    <t>COMPARATIVO CON EL PERIODO 1 ENERO AL 31 DE ENERO DE 2025</t>
  </si>
  <si>
    <t>2026</t>
  </si>
  <si>
    <t>2025</t>
  </si>
  <si>
    <t>Variación $</t>
  </si>
  <si>
    <t>Variación %</t>
  </si>
  <si>
    <t>INGRESOS OPERACIONALES</t>
  </si>
  <si>
    <t>INGRESOS FISCALES</t>
  </si>
  <si>
    <t>NO TRIBUTARIOS</t>
  </si>
  <si>
    <t>DEVOLUCIONES Y DESCUENTOS (DB)</t>
  </si>
  <si>
    <t>TRANSFERENCIAS Y SUBVENCIONES</t>
  </si>
  <si>
    <t>OTRAS TRANSFERENCIAS</t>
  </si>
  <si>
    <t>OPERACIONES INTERINSTITUCIONALES</t>
  </si>
  <si>
    <t>FONDOS RECIBIDOS</t>
  </si>
  <si>
    <t>GASTOS OPERACIONALES</t>
  </si>
  <si>
    <t>DE ADMINISTRACIÓN Y OPERACIÓN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</si>
  <si>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</si>
  <si>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</si>
  <si>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</si>
  <si>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</si>
  <si>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</si>
  <si>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</si>
  <si>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</si>
  <si>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</si>
  <si>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DETERIORO DE INVERSIONES</t>
  </si>
  <si>
    <t>DETERIORO DE CUENTAS POR COBRAR</t>
  </si>
  <si>
    <t>DETERIORO DE INVENTARIOS</t>
  </si>
  <si>
    <t>DETERIORO DE PROPIEDADES, PLANTA Y EQUIPO</t>
  </si>
  <si>
    <t>DEPRECIACIÓN DE PROPIEDADES, PLANTA Y EQUIPO</t>
  </si>
  <si>
    <t>DEPRECIACIÓN DE BIENES DE USO PÚBLICO</t>
  </si>
  <si>
    <t>AMORTIZACIÓN DE ACTIVOS INTANGIBLES</t>
  </si>
  <si>
    <t>PROVISIÓN LITIGIOS Y DEMANDAS</t>
  </si>
  <si>
    <t>SUBVENCIONES</t>
  </si>
  <si>
    <t>OPERACIONES DE ENLACE</t>
  </si>
  <si>
    <t>OPERACIONES SIN FLUJO DE EFECTIVO</t>
  </si>
  <si>
    <t>RESULTADO OPERACIONAL DEL EJERCICIO</t>
  </si>
  <si>
    <t>OTROS INGRESOS</t>
  </si>
  <si>
    <t>FINANCIEROS</t>
  </si>
  <si>
    <t>INGRESOS DIVERSOS</t>
  </si>
  <si>
    <t>REVERSION DE PERDIDAS POR DETERIORO DE VALOR</t>
  </si>
  <si>
    <t>REVERSION DE PROVISIONES</t>
  </si>
  <si>
    <t>OTROS GASTOS</t>
  </si>
  <si>
    <t>COMISIONES</t>
  </si>
  <si>
    <t>GASTOS DIVERSOS</t>
  </si>
  <si>
    <t>DEVOLUCIONES Y DESCUENTOS INGRESOS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</si>
</sst>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-* #,##0_-;\-* #,##0_-;_-* &quot;-&quot;_-;_-@_-"/>
    <numFmt numFmtId="165" formatCode="_-* #,##0.00\ _$_-;\-* #,##0.00\ _$_-;_-* &quot;-&quot;??\ _$_-;_-@_-"/>
    <numFmt numFmtId="166" formatCode="_-* #,##0\ _$_-;\-* #,##0\ _$_-;_-* &quot;-&quot;??\ _$_-;_-@_-"/>
    <numFmt numFmtId="167" formatCode="0.0%"/>
  </numFmts>
  <fonts count="32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2"/>
      <color theme="0"/>
      <name val="Arial"/>
      <family val="2"/>
    </font>
    <font>
      <b/>
      <sz val="12"/>
      <color indexed="10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6"/>
      <color indexed="10"/>
      <name val="Arial"/>
      <family val="2"/>
    </font>
    <font>
      <sz val="12"/>
      <color indexed="10"/>
      <name val="Arial"/>
      <family val="2"/>
    </font>
    <font>
      <sz val="18"/>
      <color indexed="10"/>
      <name val="Arial"/>
      <family val="2"/>
    </font>
    <font>
      <b/>
      <sz val="20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top"/>
    </xf>
    <xf numFmtId="165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>
      <alignment vertical="top"/>
    </xf>
    <xf numFmtId="0" fontId="31" fillId="0" borderId="0">
      <alignment vertical="top"/>
    </xf>
  </cellStyleXfs>
  <cellXfs count="285">
    <xf numFmtId="0" fontId="0" fillId="0" borderId="0" xfId="0">
      <alignment vertical="top"/>
    </xf>
    <xf numFmtId="0" fontId="0" fillId="0" borderId="0" xfId="0" applyFill="1">
      <alignment vertical="top"/>
    </xf>
    <xf numFmtId="166" fontId="0" fillId="0" borderId="0" xfId="1" applyNumberFormat="1" applyFont="1" applyFill="1">
      <alignment vertical="top"/>
    </xf>
    <xf numFmtId="166" fontId="9" fillId="0" borderId="7" xfId="1" applyNumberFormat="1" applyFont="1" applyFill="1" applyBorder="1" applyAlignment="1"/>
    <xf numFmtId="166" fontId="11" fillId="0" borderId="0" xfId="1" applyNumberFormat="1" applyFont="1" applyFill="1" applyAlignment="1">
      <alignment horizontal="right"/>
    </xf>
    <xf numFmtId="166" fontId="7" fillId="0" borderId="9" xfId="1" applyNumberFormat="1" applyFont="1" applyFill="1" applyBorder="1" applyAlignment="1">
      <alignment horizontal="right"/>
    </xf>
    <xf numFmtId="10" fontId="10" fillId="0" borderId="0" xfId="2" applyNumberFormat="1" applyFont="1" applyFill="1" applyAlignment="1">
      <alignment horizontal="right"/>
    </xf>
    <xf numFmtId="10" fontId="10" fillId="0" borderId="0" xfId="2" applyNumberFormat="1" applyFont="1" applyFill="1" applyBorder="1" applyAlignment="1"/>
    <xf numFmtId="166" fontId="12" fillId="0" borderId="10" xfId="1" applyNumberFormat="1" applyFont="1" applyFill="1" applyBorder="1">
      <alignment vertical="top"/>
    </xf>
    <xf numFmtId="166" fontId="9" fillId="0" borderId="0" xfId="1" applyNumberFormat="1" applyFont="1" applyFill="1" applyAlignment="1"/>
    <xf numFmtId="167" fontId="10" fillId="0" borderId="0" xfId="2" applyNumberFormat="1" applyFont="1" applyFill="1" applyBorder="1" applyAlignment="1"/>
    <xf numFmtId="3" fontId="10" fillId="0" borderId="0" xfId="2" applyNumberFormat="1" applyFont="1" applyFill="1" applyBorder="1" applyAlignment="1"/>
    <xf numFmtId="164" fontId="8" fillId="0" borderId="9" xfId="0" applyNumberFormat="1" applyFont="1" applyFill="1" applyBorder="1" applyAlignment="1"/>
    <xf numFmtId="166" fontId="8" fillId="0" borderId="9" xfId="1" applyNumberFormat="1" applyFont="1" applyFill="1" applyBorder="1" applyAlignment="1"/>
    <xf numFmtId="166" fontId="12" fillId="0" borderId="9" xfId="1" applyNumberFormat="1" applyFont="1" applyFill="1" applyBorder="1">
      <alignment vertical="top"/>
    </xf>
    <xf numFmtId="166" fontId="13" fillId="0" borderId="0" xfId="1" applyNumberFormat="1" applyFont="1" applyFill="1">
      <alignment vertical="top"/>
    </xf>
    <xf numFmtId="9" fontId="10" fillId="0" borderId="0" xfId="2" applyFont="1" applyFill="1" applyBorder="1" applyAlignment="1"/>
    <xf numFmtId="10" fontId="5" fillId="0" borderId="0" xfId="2" applyNumberFormat="1" applyFont="1" applyFill="1" applyBorder="1" applyAlignment="1">
      <alignment horizontal="right"/>
    </xf>
    <xf numFmtId="9" fontId="5" fillId="0" borderId="0" xfId="2" applyFont="1" applyFill="1" applyBorder="1" applyAlignment="1">
      <alignment horizontal="right"/>
    </xf>
    <xf numFmtId="167" fontId="5" fillId="0" borderId="0" xfId="2" applyNumberFormat="1" applyFont="1" applyFill="1" applyBorder="1" applyAlignment="1">
      <alignment horizontal="right"/>
    </xf>
    <xf numFmtId="166" fontId="8" fillId="0" borderId="0" xfId="1" applyNumberFormat="1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166" fontId="8" fillId="0" borderId="0" xfId="1" applyNumberFormat="1" applyFont="1" applyFill="1" applyBorder="1" applyAlignment="1">
      <alignment horizontal="right"/>
    </xf>
    <xf numFmtId="166" fontId="9" fillId="0" borderId="0" xfId="1" applyNumberFormat="1" applyFont="1" applyFill="1" applyBorder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>
      <alignment vertical="top"/>
    </xf>
    <xf numFmtId="166" fontId="8" fillId="0" borderId="9" xfId="1" applyNumberFormat="1" applyFont="1" applyFill="1" applyBorder="1" applyAlignment="1">
      <alignment horizontal="right"/>
    </xf>
    <xf numFmtId="166" fontId="7" fillId="0" borderId="10" xfId="1" applyNumberFormat="1" applyFont="1" applyFill="1" applyBorder="1" applyAlignment="1"/>
    <xf numFmtId="166" fontId="7" fillId="0" borderId="0" xfId="1" applyNumberFormat="1" applyFont="1" applyFill="1" applyBorder="1" applyAlignment="1"/>
    <xf numFmtId="10" fontId="9" fillId="0" borderId="0" xfId="2" applyNumberFormat="1" applyFont="1" applyFill="1" applyBorder="1" applyAlignment="1"/>
    <xf numFmtId="9" fontId="8" fillId="0" borderId="0" xfId="2" applyFont="1" applyFill="1" applyBorder="1" applyAlignment="1"/>
    <xf numFmtId="166" fontId="7" fillId="0" borderId="11" xfId="1" applyNumberFormat="1" applyFont="1" applyFill="1" applyBorder="1" applyAlignment="1"/>
    <xf numFmtId="166" fontId="7" fillId="0" borderId="7" xfId="1" applyNumberFormat="1" applyFont="1" applyFill="1" applyBorder="1" applyAlignment="1"/>
    <xf numFmtId="166" fontId="7" fillId="0" borderId="2" xfId="1" applyNumberFormat="1" applyFont="1" applyFill="1" applyBorder="1" applyAlignment="1"/>
    <xf numFmtId="166" fontId="11" fillId="0" borderId="7" xfId="1" applyNumberFormat="1" applyFont="1" applyFill="1" applyBorder="1" applyAlignment="1"/>
    <xf numFmtId="166" fontId="14" fillId="0" borderId="0" xfId="1" applyNumberFormat="1" applyFont="1" applyFill="1" applyAlignment="1"/>
    <xf numFmtId="3" fontId="14" fillId="0" borderId="7" xfId="0" applyNumberFormat="1" applyFont="1" applyFill="1" applyBorder="1" applyAlignment="1"/>
    <xf numFmtId="166" fontId="14" fillId="0" borderId="7" xfId="1" applyNumberFormat="1" applyFont="1" applyFill="1" applyBorder="1" applyAlignment="1"/>
    <xf numFmtId="0" fontId="16" fillId="0" borderId="0" xfId="0" applyFont="1" applyAlignment="1">
      <alignment horizontal="center" vertical="top"/>
    </xf>
    <xf numFmtId="0" fontId="1" fillId="0" borderId="0" xfId="0" applyFont="1" applyFill="1">
      <alignment vertical="top"/>
    </xf>
    <xf numFmtId="0" fontId="17" fillId="0" borderId="6" xfId="0" applyFont="1" applyFill="1" applyBorder="1" applyAlignment="1"/>
    <xf numFmtId="0" fontId="0" fillId="0" borderId="7" xfId="0" applyFill="1" applyBorder="1" applyAlignment="1"/>
    <xf numFmtId="0" fontId="16" fillId="0" borderId="7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7" fillId="0" borderId="1" xfId="0" applyFont="1" applyFill="1" applyBorder="1" applyAlignment="1"/>
    <xf numFmtId="0" fontId="14" fillId="0" borderId="2" xfId="0" applyFont="1" applyFill="1" applyBorder="1" applyAlignment="1"/>
    <xf numFmtId="0" fontId="16" fillId="0" borderId="2" xfId="0" applyFont="1" applyFill="1" applyBorder="1" applyAlignment="1">
      <alignment horizontal="center"/>
    </xf>
    <xf numFmtId="49" fontId="15" fillId="0" borderId="2" xfId="0" quotePrefix="1" applyNumberFormat="1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0" xfId="0" applyFont="1">
      <alignment vertical="top"/>
    </xf>
    <xf numFmtId="0" fontId="20" fillId="0" borderId="4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4" fontId="14" fillId="0" borderId="0" xfId="0" applyNumberFormat="1" applyFont="1" applyFill="1" applyBorder="1" applyAlignment="1"/>
    <xf numFmtId="0" fontId="21" fillId="0" borderId="5" xfId="0" applyFont="1" applyFill="1" applyBorder="1" applyAlignment="1"/>
    <xf numFmtId="0" fontId="8" fillId="0" borderId="4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/>
    <xf numFmtId="10" fontId="8" fillId="0" borderId="0" xfId="2" applyNumberFormat="1" applyFont="1" applyFill="1" applyBorder="1" applyAlignment="1"/>
    <xf numFmtId="0" fontId="23" fillId="0" borderId="5" xfId="0" applyFont="1" applyFill="1" applyBorder="1" applyAlignment="1"/>
    <xf numFmtId="0" fontId="13" fillId="0" borderId="0" xfId="0" applyFont="1">
      <alignment vertical="top"/>
    </xf>
    <xf numFmtId="0" fontId="24" fillId="0" borderId="4" xfId="0" applyFont="1" applyFill="1" applyBorder="1" applyAlignment="1">
      <alignment horizontal="left"/>
    </xf>
    <xf numFmtId="164" fontId="14" fillId="0" borderId="0" xfId="0" applyNumberFormat="1" applyFont="1" applyFill="1" applyBorder="1" applyAlignment="1"/>
    <xf numFmtId="10" fontId="14" fillId="0" borderId="0" xfId="0" applyNumberFormat="1" applyFont="1" applyFill="1" applyBorder="1" applyAlignment="1"/>
    <xf numFmtId="0" fontId="25" fillId="0" borderId="5" xfId="0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164" fontId="15" fillId="0" borderId="9" xfId="0" applyNumberFormat="1" applyFont="1" applyFill="1" applyBorder="1" applyAlignment="1"/>
    <xf numFmtId="164" fontId="15" fillId="0" borderId="0" xfId="0" applyNumberFormat="1" applyFont="1" applyFill="1" applyBorder="1" applyAlignment="1"/>
    <xf numFmtId="10" fontId="15" fillId="0" borderId="0" xfId="2" applyNumberFormat="1" applyFont="1" applyFill="1" applyBorder="1" applyAlignment="1"/>
    <xf numFmtId="0" fontId="14" fillId="0" borderId="4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0" fontId="14" fillId="0" borderId="0" xfId="2" applyNumberFormat="1" applyFont="1" applyFill="1" applyBorder="1" applyAlignment="1"/>
    <xf numFmtId="3" fontId="26" fillId="0" borderId="5" xfId="0" applyNumberFormat="1" applyFont="1" applyFill="1" applyBorder="1" applyAlignment="1"/>
    <xf numFmtId="0" fontId="26" fillId="0" borderId="5" xfId="0" applyFont="1" applyFill="1" applyBorder="1" applyAlignment="1"/>
    <xf numFmtId="164" fontId="14" fillId="0" borderId="0" xfId="0" applyNumberFormat="1" applyFont="1" applyFill="1" applyBorder="1" applyAlignment="1" applyProtection="1">
      <protection locked="0"/>
    </xf>
    <xf numFmtId="3" fontId="25" fillId="0" borderId="5" xfId="0" applyNumberFormat="1" applyFont="1" applyFill="1" applyBorder="1" applyAlignment="1"/>
    <xf numFmtId="0" fontId="9" fillId="0" borderId="4" xfId="0" applyFont="1" applyFill="1" applyBorder="1" applyAlignment="1">
      <alignment horizontal="center"/>
    </xf>
    <xf numFmtId="0" fontId="27" fillId="0" borderId="5" xfId="0" applyFont="1" applyFill="1" applyBorder="1" applyAlignment="1"/>
    <xf numFmtId="164" fontId="9" fillId="0" borderId="0" xfId="0" applyNumberFormat="1" applyFont="1" applyFill="1" applyBorder="1" applyAlignment="1" applyProtection="1">
      <protection locked="0"/>
    </xf>
    <xf numFmtId="3" fontId="28" fillId="0" borderId="5" xfId="0" applyNumberFormat="1" applyFont="1" applyFill="1" applyBorder="1" applyAlignment="1"/>
    <xf numFmtId="164" fontId="15" fillId="0" borderId="0" xfId="0" applyNumberFormat="1" applyFont="1" applyFill="1" applyBorder="1" applyAlignment="1" applyProtection="1">
      <protection locked="0"/>
    </xf>
    <xf numFmtId="0" fontId="14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2" fillId="0" borderId="0" xfId="0" applyFont="1">
      <alignment vertical="top"/>
    </xf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9" fillId="0" borderId="4" xfId="0" applyNumberFormat="1" applyFont="1" applyFill="1" applyBorder="1" applyAlignment="1">
      <alignment horizontal="center"/>
    </xf>
    <xf numFmtId="0" fontId="14" fillId="0" borderId="0" xfId="0" applyFont="1" applyFill="1" applyBorder="1" applyAlignment="1"/>
    <xf numFmtId="164" fontId="14" fillId="0" borderId="9" xfId="0" applyNumberFormat="1" applyFont="1" applyFill="1" applyBorder="1" applyAlignment="1"/>
    <xf numFmtId="164" fontId="8" fillId="0" borderId="10" xfId="0" applyNumberFormat="1" applyFont="1" applyFill="1" applyBorder="1" applyAlignment="1"/>
    <xf numFmtId="3" fontId="13" fillId="0" borderId="5" xfId="0" applyNumberFormat="1" applyFont="1" applyFill="1" applyBorder="1" applyAlignment="1"/>
    <xf numFmtId="164" fontId="13" fillId="0" borderId="0" xfId="0" applyNumberFormat="1" applyFont="1">
      <alignment vertical="top"/>
    </xf>
    <xf numFmtId="10" fontId="1" fillId="0" borderId="0" xfId="0" applyNumberFormat="1" applyFont="1" applyFill="1">
      <alignment vertical="top"/>
    </xf>
    <xf numFmtId="0" fontId="29" fillId="0" borderId="5" xfId="0" applyFont="1" applyFill="1" applyBorder="1" applyAlignment="1"/>
    <xf numFmtId="0" fontId="8" fillId="0" borderId="4" xfId="0" applyFont="1" applyFill="1" applyBorder="1" applyAlignment="1">
      <alignment horizontal="center"/>
    </xf>
    <xf numFmtId="164" fontId="8" fillId="0" borderId="11" xfId="0" applyNumberFormat="1" applyFont="1" applyFill="1" applyBorder="1" applyAlignment="1"/>
    <xf numFmtId="0" fontId="13" fillId="0" borderId="5" xfId="0" applyFont="1" applyFill="1" applyBorder="1" applyAlignment="1"/>
    <xf numFmtId="0" fontId="30" fillId="0" borderId="6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3" fontId="15" fillId="0" borderId="7" xfId="0" applyNumberFormat="1" applyFont="1" applyFill="1" applyBorder="1" applyAlignment="1"/>
    <xf numFmtId="0" fontId="14" fillId="0" borderId="7" xfId="0" applyFont="1" applyFill="1" applyBorder="1" applyAlignment="1"/>
    <xf numFmtId="164" fontId="0" fillId="0" borderId="0" xfId="0" applyNumberFormat="1">
      <alignment vertical="top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protection locked="0"/>
    </xf>
    <xf numFmtId="0" fontId="16" fillId="0" borderId="2" xfId="0" applyFont="1" applyFill="1" applyBorder="1" applyAlignment="1" applyProtection="1">
      <alignment horizontal="center"/>
      <protection locked="0"/>
    </xf>
    <xf numFmtId="4" fontId="0" fillId="0" borderId="2" xfId="0" applyNumberFormat="1" applyFill="1" applyBorder="1" applyAlignment="1" applyProtection="1">
      <protection locked="0"/>
    </xf>
    <xf numFmtId="4" fontId="0" fillId="0" borderId="0" xfId="0" applyNumberFormat="1" applyFill="1" applyBorder="1" applyAlignment="1" applyProtection="1">
      <protection locked="0"/>
    </xf>
    <xf numFmtId="4" fontId="1" fillId="0" borderId="0" xfId="0" applyNumberFormat="1" applyFont="1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protection locked="0"/>
    </xf>
    <xf numFmtId="0" fontId="0" fillId="0" borderId="0" xfId="0" applyFill="1" applyBorder="1" applyAlignment="1"/>
    <xf numFmtId="0" fontId="0" fillId="0" borderId="4" xfId="0" applyFill="1" applyBorder="1" applyAlignment="1">
      <alignment horizontal="left"/>
    </xf>
    <xf numFmtId="0" fontId="0" fillId="0" borderId="5" xfId="0" applyFill="1" applyBorder="1" applyAlignment="1"/>
    <xf numFmtId="0" fontId="0" fillId="0" borderId="6" xfId="0" applyFill="1" applyBorder="1" applyAlignment="1">
      <alignment horizontal="left"/>
    </xf>
    <xf numFmtId="0" fontId="1" fillId="0" borderId="7" xfId="0" applyFont="1" applyFill="1" applyBorder="1" applyAlignment="1"/>
    <xf numFmtId="4" fontId="0" fillId="0" borderId="0" xfId="0" applyNumberFormat="1">
      <alignment vertical="top"/>
    </xf>
    <xf numFmtId="164" fontId="1" fillId="0" borderId="0" xfId="0" applyNumberFormat="1" applyFont="1" applyFill="1">
      <alignment vertical="top"/>
    </xf>
    <xf numFmtId="43" fontId="0" fillId="0" borderId="0" xfId="0" applyNumberFormat="1">
      <alignment vertical="top"/>
    </xf>
    <xf numFmtId="0" fontId="31" fillId="0" borderId="0" xfId="3" applyFill="1">
      <alignment vertical="top"/>
    </xf>
    <xf numFmtId="0" fontId="2" fillId="0" borderId="0" xfId="3" applyFont="1" applyFill="1" applyAlignment="1">
      <alignment horizontal="center" vertical="top"/>
    </xf>
    <xf numFmtId="0" fontId="3" fillId="0" borderId="0" xfId="3" applyFont="1" applyFill="1">
      <alignment vertical="top"/>
    </xf>
    <xf numFmtId="0" fontId="9" fillId="0" borderId="4" xfId="3" applyFont="1" applyFill="1" applyBorder="1" applyAlignment="1"/>
    <xf numFmtId="0" fontId="9" fillId="0" borderId="0" xfId="3" applyFont="1" applyFill="1" applyAlignment="1"/>
    <xf numFmtId="0" fontId="8" fillId="0" borderId="0" xfId="3" applyFont="1" applyFill="1" applyAlignment="1">
      <alignment horizontal="center"/>
    </xf>
    <xf numFmtId="0" fontId="8" fillId="0" borderId="0" xfId="3" applyFont="1" applyFill="1" applyAlignment="1">
      <alignment horizontal="left"/>
    </xf>
    <xf numFmtId="1" fontId="31" fillId="0" borderId="0" xfId="3" applyNumberFormat="1" applyAlignment="1"/>
    <xf numFmtId="0" fontId="10" fillId="0" borderId="0" xfId="3" applyFont="1" applyFill="1" applyAlignment="1"/>
    <xf numFmtId="0" fontId="9" fillId="0" borderId="5" xfId="3" applyFont="1" applyFill="1" applyBorder="1" applyAlignment="1"/>
    <xf numFmtId="0" fontId="9" fillId="0" borderId="6" xfId="3" applyFont="1" applyFill="1" applyBorder="1" applyAlignment="1"/>
    <xf numFmtId="0" fontId="9" fillId="0" borderId="7" xfId="3" applyFont="1" applyFill="1" applyBorder="1" applyAlignment="1"/>
    <xf numFmtId="0" fontId="8" fillId="0" borderId="7" xfId="3" applyFont="1" applyFill="1" applyBorder="1" applyAlignment="1">
      <alignment horizontal="center"/>
    </xf>
    <xf numFmtId="0" fontId="8" fillId="0" borderId="7" xfId="3" applyFont="1" applyFill="1" applyBorder="1" applyAlignment="1">
      <alignment horizontal="left"/>
    </xf>
    <xf numFmtId="0" fontId="10" fillId="0" borderId="7" xfId="3" applyFont="1" applyFill="1" applyBorder="1" applyAlignment="1"/>
    <xf numFmtId="0" fontId="9" fillId="0" borderId="8" xfId="3" applyFont="1" applyFill="1" applyBorder="1" applyAlignment="1"/>
    <xf numFmtId="1" fontId="7" fillId="0" borderId="1" xfId="3" applyNumberFormat="1" applyFont="1" applyFill="1" applyBorder="1" applyAlignment="1">
      <alignment horizontal="left"/>
    </xf>
    <xf numFmtId="1" fontId="7" fillId="0" borderId="2" xfId="3" applyNumberFormat="1" applyFont="1" applyFill="1" applyBorder="1" applyAlignment="1">
      <alignment horizontal="left"/>
    </xf>
    <xf numFmtId="0" fontId="7" fillId="0" borderId="2" xfId="3" applyFont="1" applyFill="1" applyBorder="1" applyAlignment="1">
      <alignment horizontal="left"/>
    </xf>
    <xf numFmtId="0" fontId="5" fillId="0" borderId="2" xfId="3" applyFont="1" applyFill="1" applyBorder="1" applyAlignment="1">
      <alignment horizontal="center"/>
    </xf>
    <xf numFmtId="49" fontId="7" fillId="0" borderId="2" xfId="3" quotePrefix="1" applyNumberFormat="1" applyFont="1" applyFill="1" applyBorder="1" applyAlignment="1" applyProtection="1">
      <alignment horizontal="center"/>
      <protection locked="0"/>
    </xf>
    <xf numFmtId="49" fontId="7" fillId="0" borderId="2" xfId="3" applyNumberFormat="1" applyFont="1" applyFill="1" applyBorder="1" applyAlignment="1" applyProtection="1">
      <alignment horizontal="center"/>
      <protection locked="0"/>
    </xf>
    <xf numFmtId="49" fontId="7" fillId="0" borderId="3" xfId="3" applyNumberFormat="1" applyFont="1" applyFill="1" applyBorder="1" applyAlignment="1" applyProtection="1">
      <alignment horizontal="center"/>
      <protection locked="0"/>
    </xf>
    <xf numFmtId="49" fontId="7" fillId="0" borderId="1" xfId="3" applyNumberFormat="1" applyFont="1" applyFill="1" applyBorder="1" applyAlignment="1" applyProtection="1">
      <alignment horizontal="center"/>
      <protection locked="0"/>
    </xf>
    <xf numFmtId="0" fontId="11" fillId="0" borderId="2" xfId="3" applyFont="1" applyFill="1" applyBorder="1" applyAlignment="1">
      <alignment horizontal="right"/>
    </xf>
    <xf numFmtId="49" fontId="5" fillId="0" borderId="2" xfId="3" applyNumberFormat="1" applyFont="1" applyFill="1" applyBorder="1" applyAlignment="1" applyProtection="1">
      <alignment horizontal="center"/>
      <protection locked="0"/>
    </xf>
    <xf numFmtId="1" fontId="11" fillId="0" borderId="4" xfId="3" applyNumberFormat="1" applyFont="1" applyFill="1" applyBorder="1" applyAlignment="1">
      <alignment horizontal="left"/>
    </xf>
    <xf numFmtId="1" fontId="11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0" fontId="7" fillId="0" borderId="0" xfId="3" applyFont="1" applyFill="1" applyAlignment="1">
      <alignment horizontal="center"/>
    </xf>
    <xf numFmtId="3" fontId="11" fillId="0" borderId="0" xfId="3" applyNumberFormat="1" applyFont="1" applyFill="1" applyAlignment="1">
      <alignment horizontal="right"/>
    </xf>
    <xf numFmtId="3" fontId="11" fillId="0" borderId="5" xfId="3" applyNumberFormat="1" applyFont="1" applyFill="1" applyBorder="1" applyAlignment="1">
      <alignment horizontal="right"/>
    </xf>
    <xf numFmtId="3" fontId="11" fillId="0" borderId="4" xfId="3" applyNumberFormat="1" applyFont="1" applyFill="1" applyBorder="1" applyAlignment="1">
      <alignment horizontal="right"/>
    </xf>
    <xf numFmtId="3" fontId="10" fillId="0" borderId="0" xfId="3" applyNumberFormat="1" applyFont="1" applyFill="1" applyAlignment="1">
      <alignment horizontal="right"/>
    </xf>
    <xf numFmtId="0" fontId="11" fillId="0" borderId="5" xfId="3" applyFont="1" applyFill="1" applyBorder="1" applyAlignment="1">
      <alignment horizontal="right"/>
    </xf>
    <xf numFmtId="164" fontId="7" fillId="0" borderId="9" xfId="3" applyNumberFormat="1" applyFont="1" applyFill="1" applyBorder="1" applyAlignment="1">
      <alignment horizontal="right"/>
    </xf>
    <xf numFmtId="164" fontId="7" fillId="0" borderId="0" xfId="3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7" fillId="0" borderId="5" xfId="3" applyNumberFormat="1" applyFont="1" applyFill="1" applyBorder="1" applyAlignment="1">
      <alignment horizontal="right"/>
    </xf>
    <xf numFmtId="3" fontId="7" fillId="0" borderId="4" xfId="3" applyNumberFormat="1" applyFont="1" applyFill="1" applyBorder="1" applyAlignment="1">
      <alignment horizontal="right"/>
    </xf>
    <xf numFmtId="3" fontId="7" fillId="0" borderId="0" xfId="3" applyNumberFormat="1" applyFont="1" applyFill="1" applyAlignment="1">
      <alignment horizontal="right"/>
    </xf>
    <xf numFmtId="166" fontId="31" fillId="0" borderId="0" xfId="3" applyNumberFormat="1" applyFill="1">
      <alignment vertical="top"/>
    </xf>
    <xf numFmtId="0" fontId="8" fillId="0" borderId="0" xfId="3" applyNumberFormat="1" applyFont="1" applyFill="1" applyAlignment="1">
      <alignment horizontal="left"/>
    </xf>
    <xf numFmtId="164" fontId="8" fillId="0" borderId="10" xfId="3" applyNumberFormat="1" applyFont="1" applyFill="1" applyBorder="1" applyAlignment="1">
      <alignment horizontal="right"/>
    </xf>
    <xf numFmtId="164" fontId="9" fillId="0" borderId="0" xfId="3" applyNumberFormat="1" applyFont="1" applyFill="1" applyAlignment="1">
      <alignment horizontal="right"/>
    </xf>
    <xf numFmtId="0" fontId="12" fillId="0" borderId="0" xfId="3" applyNumberFormat="1" applyFont="1" applyFill="1" applyAlignment="1">
      <alignment horizontal="left" vertical="top"/>
    </xf>
    <xf numFmtId="0" fontId="12" fillId="0" borderId="0" xfId="3" applyFont="1" applyFill="1">
      <alignment vertical="top"/>
    </xf>
    <xf numFmtId="0" fontId="12" fillId="0" borderId="0" xfId="3" applyFont="1" applyFill="1" applyAlignment="1">
      <alignment horizontal="center" vertical="top"/>
    </xf>
    <xf numFmtId="164" fontId="12" fillId="0" borderId="0" xfId="3" applyNumberFormat="1" applyFont="1" applyFill="1">
      <alignment vertical="top"/>
    </xf>
    <xf numFmtId="3" fontId="11" fillId="0" borderId="0" xfId="3" applyNumberFormat="1" applyFont="1" applyFill="1" applyAlignment="1"/>
    <xf numFmtId="0" fontId="11" fillId="0" borderId="5" xfId="3" applyFont="1" applyFill="1" applyBorder="1" applyAlignment="1"/>
    <xf numFmtId="0" fontId="9" fillId="0" borderId="0" xfId="3" applyNumberFormat="1" applyFont="1" applyFill="1" applyAlignment="1">
      <alignment horizontal="left"/>
    </xf>
    <xf numFmtId="0" fontId="9" fillId="0" borderId="0" xfId="3" applyFont="1" applyFill="1" applyAlignment="1">
      <alignment horizontal="left"/>
    </xf>
    <xf numFmtId="164" fontId="9" fillId="0" borderId="0" xfId="3" applyNumberFormat="1" applyFont="1" applyFill="1" applyAlignment="1"/>
    <xf numFmtId="3" fontId="10" fillId="0" borderId="0" xfId="3" applyNumberFormat="1" applyFont="1" applyFill="1" applyAlignment="1"/>
    <xf numFmtId="0" fontId="11" fillId="0" borderId="4" xfId="3" applyFont="1" applyFill="1" applyBorder="1" applyAlignment="1">
      <alignment horizontal="left"/>
    </xf>
    <xf numFmtId="49" fontId="8" fillId="0" borderId="0" xfId="3" quotePrefix="1" applyNumberFormat="1" applyFont="1" applyFill="1" applyAlignment="1">
      <alignment horizontal="center"/>
    </xf>
    <xf numFmtId="3" fontId="9" fillId="0" borderId="5" xfId="3" applyNumberFormat="1" applyFont="1" applyFill="1" applyBorder="1" applyAlignment="1"/>
    <xf numFmtId="3" fontId="9" fillId="0" borderId="4" xfId="3" applyNumberFormat="1" applyFont="1" applyFill="1" applyBorder="1" applyAlignment="1"/>
    <xf numFmtId="0" fontId="9" fillId="0" borderId="0" xfId="3" applyFont="1" applyFill="1" applyAlignment="1">
      <alignment horizontal="right"/>
    </xf>
    <xf numFmtId="3" fontId="9" fillId="0" borderId="0" xfId="3" applyNumberFormat="1" applyFont="1" applyFill="1" applyAlignment="1"/>
    <xf numFmtId="3" fontId="11" fillId="0" borderId="5" xfId="3" applyNumberFormat="1" applyFont="1" applyFill="1" applyBorder="1" applyAlignment="1"/>
    <xf numFmtId="164" fontId="8" fillId="0" borderId="9" xfId="3" applyNumberFormat="1" applyFont="1" applyFill="1" applyBorder="1" applyAlignment="1"/>
    <xf numFmtId="0" fontId="9" fillId="0" borderId="0" xfId="3" applyFont="1" applyAlignment="1">
      <alignment horizontal="left"/>
    </xf>
    <xf numFmtId="0" fontId="8" fillId="0" borderId="0" xfId="3" applyFont="1" applyFill="1" applyAlignment="1">
      <alignment horizontal="right"/>
    </xf>
    <xf numFmtId="164" fontId="8" fillId="0" borderId="0" xfId="3" applyNumberFormat="1" applyFont="1" applyFill="1" applyAlignment="1"/>
    <xf numFmtId="164" fontId="13" fillId="0" borderId="0" xfId="3" applyNumberFormat="1" applyFont="1" applyFill="1">
      <alignment vertical="top"/>
    </xf>
    <xf numFmtId="3" fontId="11" fillId="0" borderId="4" xfId="3" applyNumberFormat="1" applyFont="1" applyFill="1" applyBorder="1" applyAlignment="1"/>
    <xf numFmtId="4" fontId="9" fillId="0" borderId="0" xfId="3" applyNumberFormat="1" applyFont="1" applyAlignment="1">
      <alignment horizontal="left"/>
    </xf>
    <xf numFmtId="49" fontId="8" fillId="0" borderId="0" xfId="3" applyNumberFormat="1" applyFont="1" applyFill="1" applyAlignment="1">
      <alignment horizontal="center"/>
    </xf>
    <xf numFmtId="0" fontId="11" fillId="0" borderId="0" xfId="3" applyFont="1" applyFill="1" applyAlignment="1">
      <alignment horizontal="left"/>
    </xf>
    <xf numFmtId="0" fontId="11" fillId="0" borderId="0" xfId="3" applyFont="1" applyFill="1" applyAlignment="1"/>
    <xf numFmtId="0" fontId="11" fillId="0" borderId="4" xfId="3" applyFont="1" applyFill="1" applyBorder="1" applyAlignment="1"/>
    <xf numFmtId="1" fontId="9" fillId="0" borderId="0" xfId="3" applyNumberFormat="1" applyFont="1" applyFill="1" applyAlignment="1">
      <alignment horizontal="left"/>
    </xf>
    <xf numFmtId="10" fontId="5" fillId="0" borderId="0" xfId="3" applyNumberFormat="1" applyFont="1" applyFill="1" applyAlignment="1">
      <alignment horizontal="right"/>
    </xf>
    <xf numFmtId="3" fontId="8" fillId="0" borderId="5" xfId="3" applyNumberFormat="1" applyFont="1" applyFill="1" applyBorder="1" applyAlignment="1">
      <alignment horizontal="right"/>
    </xf>
    <xf numFmtId="3" fontId="8" fillId="0" borderId="4" xfId="3" applyNumberFormat="1" applyFont="1" applyFill="1" applyBorder="1" applyAlignment="1">
      <alignment horizontal="right"/>
    </xf>
    <xf numFmtId="3" fontId="8" fillId="0" borderId="0" xfId="3" applyNumberFormat="1" applyFont="1" applyFill="1" applyAlignment="1">
      <alignment horizontal="right"/>
    </xf>
    <xf numFmtId="10" fontId="10" fillId="0" borderId="0" xfId="3" applyNumberFormat="1" applyFont="1" applyFill="1" applyAlignment="1"/>
    <xf numFmtId="164" fontId="8" fillId="0" borderId="0" xfId="3" applyNumberFormat="1" applyFont="1" applyFill="1" applyAlignment="1">
      <alignment horizontal="right"/>
    </xf>
    <xf numFmtId="0" fontId="8" fillId="0" borderId="0" xfId="3" applyFont="1" applyFill="1" applyBorder="1" applyAlignment="1"/>
    <xf numFmtId="0" fontId="8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right"/>
    </xf>
    <xf numFmtId="4" fontId="9" fillId="0" borderId="0" xfId="3" applyNumberFormat="1" applyFont="1" applyFill="1" applyAlignment="1">
      <alignment horizontal="left"/>
    </xf>
    <xf numFmtId="0" fontId="9" fillId="0" borderId="0" xfId="3" applyFont="1" applyFill="1" applyBorder="1" applyAlignment="1">
      <alignment horizontal="left"/>
    </xf>
    <xf numFmtId="0" fontId="9" fillId="0" borderId="0" xfId="3" applyFont="1" applyFill="1" applyBorder="1" applyAlignment="1">
      <alignment horizontal="right"/>
    </xf>
    <xf numFmtId="164" fontId="9" fillId="0" borderId="0" xfId="3" applyNumberFormat="1" applyFont="1" applyFill="1" applyBorder="1" applyAlignment="1"/>
    <xf numFmtId="164" fontId="31" fillId="0" borderId="0" xfId="3" applyNumberFormat="1" applyFill="1">
      <alignment vertical="top"/>
    </xf>
    <xf numFmtId="4" fontId="8" fillId="0" borderId="0" xfId="3" applyNumberFormat="1" applyFont="1" applyFill="1" applyAlignment="1">
      <alignment horizontal="left"/>
    </xf>
    <xf numFmtId="0" fontId="31" fillId="0" borderId="0" xfId="3" applyFill="1" applyAlignment="1">
      <alignment horizontal="left" vertical="top"/>
    </xf>
    <xf numFmtId="0" fontId="9" fillId="0" borderId="0" xfId="3" applyFont="1" applyFill="1" applyAlignment="1">
      <alignment horizontal="left" vertical="top"/>
    </xf>
    <xf numFmtId="0" fontId="9" fillId="0" borderId="0" xfId="3" applyFont="1" applyFill="1">
      <alignment vertical="top"/>
    </xf>
    <xf numFmtId="0" fontId="13" fillId="0" borderId="0" xfId="3" applyFont="1" applyFill="1">
      <alignment vertical="top"/>
    </xf>
    <xf numFmtId="164" fontId="7" fillId="0" borderId="0" xfId="3" applyNumberFormat="1" applyFont="1" applyFill="1" applyAlignment="1"/>
    <xf numFmtId="0" fontId="13" fillId="0" borderId="0" xfId="3" applyFont="1" applyFill="1" applyAlignment="1">
      <alignment horizontal="left" vertical="top"/>
    </xf>
    <xf numFmtId="0" fontId="7" fillId="0" borderId="4" xfId="3" applyFont="1" applyFill="1" applyBorder="1" applyAlignment="1">
      <alignment horizontal="left"/>
    </xf>
    <xf numFmtId="164" fontId="7" fillId="0" borderId="11" xfId="3" applyNumberFormat="1" applyFont="1" applyFill="1" applyBorder="1" applyAlignment="1"/>
    <xf numFmtId="3" fontId="8" fillId="0" borderId="0" xfId="3" applyNumberFormat="1" applyFont="1" applyFill="1" applyAlignment="1"/>
    <xf numFmtId="3" fontId="8" fillId="0" borderId="5" xfId="3" applyNumberFormat="1" applyFont="1" applyFill="1" applyBorder="1" applyAlignment="1"/>
    <xf numFmtId="3" fontId="8" fillId="0" borderId="4" xfId="3" applyNumberFormat="1" applyFont="1" applyFill="1" applyBorder="1" applyAlignment="1"/>
    <xf numFmtId="3" fontId="5" fillId="0" borderId="0" xfId="3" applyNumberFormat="1" applyFont="1" applyFill="1" applyAlignment="1"/>
    <xf numFmtId="0" fontId="11" fillId="0" borderId="6" xfId="3" applyFont="1" applyFill="1" applyBorder="1" applyAlignment="1">
      <alignment horizontal="left"/>
    </xf>
    <xf numFmtId="0" fontId="11" fillId="0" borderId="7" xfId="3" applyFont="1" applyFill="1" applyBorder="1" applyAlignment="1">
      <alignment horizontal="left"/>
    </xf>
    <xf numFmtId="0" fontId="7" fillId="0" borderId="7" xfId="3" applyFont="1" applyFill="1" applyBorder="1" applyAlignment="1">
      <alignment horizontal="center"/>
    </xf>
    <xf numFmtId="164" fontId="11" fillId="0" borderId="7" xfId="3" applyNumberFormat="1" applyFont="1" applyFill="1" applyBorder="1" applyAlignment="1"/>
    <xf numFmtId="3" fontId="11" fillId="0" borderId="7" xfId="3" applyNumberFormat="1" applyFont="1" applyFill="1" applyBorder="1" applyAlignment="1"/>
    <xf numFmtId="3" fontId="11" fillId="0" borderId="8" xfId="3" applyNumberFormat="1" applyFont="1" applyFill="1" applyBorder="1" applyAlignment="1"/>
    <xf numFmtId="3" fontId="11" fillId="0" borderId="6" xfId="3" applyNumberFormat="1" applyFont="1" applyFill="1" applyBorder="1" applyAlignment="1"/>
    <xf numFmtId="0" fontId="7" fillId="0" borderId="7" xfId="3" applyFont="1" applyFill="1" applyBorder="1" applyAlignment="1">
      <alignment horizontal="left"/>
    </xf>
    <xf numFmtId="3" fontId="7" fillId="0" borderId="7" xfId="3" applyNumberFormat="1" applyFont="1" applyFill="1" applyBorder="1" applyAlignment="1"/>
    <xf numFmtId="3" fontId="5" fillId="0" borderId="7" xfId="3" applyNumberFormat="1" applyFont="1" applyFill="1" applyBorder="1" applyAlignment="1"/>
    <xf numFmtId="0" fontId="11" fillId="0" borderId="8" xfId="3" applyFont="1" applyFill="1" applyBorder="1" applyAlignment="1"/>
    <xf numFmtId="3" fontId="11" fillId="0" borderId="1" xfId="3" applyNumberFormat="1" applyFont="1" applyFill="1" applyBorder="1" applyAlignment="1"/>
    <xf numFmtId="0" fontId="11" fillId="0" borderId="2" xfId="3" applyFont="1" applyFill="1" applyBorder="1" applyAlignment="1"/>
    <xf numFmtId="0" fontId="7" fillId="0" borderId="2" xfId="3" applyFont="1" applyFill="1" applyBorder="1" applyAlignment="1">
      <alignment horizontal="center"/>
    </xf>
    <xf numFmtId="164" fontId="7" fillId="0" borderId="2" xfId="3" applyNumberFormat="1" applyFont="1" applyFill="1" applyBorder="1" applyAlignment="1"/>
    <xf numFmtId="3" fontId="7" fillId="0" borderId="2" xfId="3" applyNumberFormat="1" applyFont="1" applyFill="1" applyBorder="1" applyAlignment="1"/>
    <xf numFmtId="3" fontId="5" fillId="0" borderId="2" xfId="3" applyNumberFormat="1" applyFont="1" applyFill="1" applyBorder="1" applyAlignment="1"/>
    <xf numFmtId="0" fontId="11" fillId="0" borderId="3" xfId="3" applyFont="1" applyFill="1" applyBorder="1" applyAlignment="1"/>
    <xf numFmtId="3" fontId="7" fillId="0" borderId="0" xfId="3" applyNumberFormat="1" applyFont="1" applyFill="1" applyAlignment="1"/>
    <xf numFmtId="49" fontId="9" fillId="0" borderId="0" xfId="3" applyNumberFormat="1" applyFont="1" applyFill="1" applyAlignment="1">
      <alignment horizontal="center"/>
    </xf>
    <xf numFmtId="3" fontId="10" fillId="0" borderId="7" xfId="3" applyNumberFormat="1" applyFont="1" applyFill="1" applyBorder="1" applyAlignment="1"/>
    <xf numFmtId="0" fontId="14" fillId="0" borderId="4" xfId="3" applyFont="1" applyFill="1" applyBorder="1" applyAlignment="1">
      <alignment horizontal="left"/>
    </xf>
    <xf numFmtId="0" fontId="14" fillId="0" borderId="0" xfId="3" applyFont="1" applyFill="1" applyAlignment="1">
      <alignment horizontal="left"/>
    </xf>
    <xf numFmtId="0" fontId="15" fillId="0" borderId="0" xfId="3" applyFont="1" applyFill="1" applyAlignment="1">
      <alignment horizontal="center"/>
    </xf>
    <xf numFmtId="164" fontId="14" fillId="0" borderId="0" xfId="3" applyNumberFormat="1" applyFont="1" applyFill="1" applyAlignment="1"/>
    <xf numFmtId="3" fontId="14" fillId="0" borderId="0" xfId="3" applyNumberFormat="1" applyFont="1" applyFill="1" applyAlignment="1"/>
    <xf numFmtId="3" fontId="14" fillId="0" borderId="2" xfId="3" applyNumberFormat="1" applyFont="1" applyFill="1" applyBorder="1" applyAlignment="1"/>
    <xf numFmtId="3" fontId="14" fillId="0" borderId="5" xfId="3" applyNumberFormat="1" applyFont="1" applyFill="1" applyBorder="1" applyAlignment="1"/>
    <xf numFmtId="0" fontId="14" fillId="0" borderId="6" xfId="3" applyFont="1" applyFill="1" applyBorder="1" applyAlignment="1">
      <alignment horizontal="left"/>
    </xf>
    <xf numFmtId="0" fontId="14" fillId="0" borderId="7" xfId="3" applyFont="1" applyFill="1" applyBorder="1" applyAlignment="1">
      <alignment horizontal="left"/>
    </xf>
    <xf numFmtId="0" fontId="15" fillId="0" borderId="7" xfId="3" applyFont="1" applyFill="1" applyBorder="1" applyAlignment="1">
      <alignment horizontal="center"/>
    </xf>
    <xf numFmtId="3" fontId="14" fillId="0" borderId="7" xfId="3" applyNumberFormat="1" applyFont="1" applyFill="1" applyBorder="1" applyAlignment="1"/>
    <xf numFmtId="3" fontId="14" fillId="0" borderId="8" xfId="3" applyNumberFormat="1" applyFont="1" applyFill="1" applyBorder="1" applyAlignment="1"/>
    <xf numFmtId="4" fontId="31" fillId="0" borderId="0" xfId="3" applyNumberFormat="1" applyFill="1">
      <alignment vertical="top"/>
    </xf>
    <xf numFmtId="3" fontId="31" fillId="0" borderId="0" xfId="3" applyNumberFormat="1" applyFill="1">
      <alignment vertical="top"/>
    </xf>
    <xf numFmtId="164" fontId="2" fillId="0" borderId="0" xfId="3" applyNumberFormat="1" applyFont="1" applyFill="1" applyAlignment="1">
      <alignment horizontal="center" vertical="top"/>
    </xf>
    <xf numFmtId="0" fontId="6" fillId="0" borderId="4" xfId="3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0" fontId="6" fillId="0" borderId="5" xfId="3" applyFont="1" applyFill="1" applyBorder="1" applyAlignment="1">
      <alignment horizontal="center"/>
    </xf>
    <xf numFmtId="0" fontId="7" fillId="0" borderId="4" xfId="3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0" borderId="5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8" fillId="0" borderId="5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4" fillId="0" borderId="2" xfId="3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242358</xdr:colOff>
      <xdr:row>85</xdr:row>
      <xdr:rowOff>37039</xdr:rowOff>
    </xdr:from>
    <xdr:to>
      <xdr:col>2</xdr:col>
      <xdr:colOff>3661834</xdr:colOff>
      <xdr:row>88</xdr:row>
      <xdr:rowOff>351365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61558" y="17601139"/>
          <a:ext cx="3419476" cy="8572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PEDRO ORLANDO MOLANO PÉREZ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REPRESENTANTE LEGAL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79.530.167</a:t>
          </a:r>
        </a:p>
      </xdr:txBody>
    </xdr:sp>
    <xdr:clientData/>
  </xdr:twoCellAnchor>
  <xdr:twoCellAnchor editAs="oneCell">
    <xdr:from>
      <xdr:col>18</xdr:col>
      <xdr:colOff>133350</xdr:colOff>
      <xdr:row>1</xdr:row>
      <xdr:rowOff>38100</xdr:rowOff>
    </xdr:from>
    <xdr:to>
      <xdr:col>19</xdr:col>
      <xdr:colOff>200025</xdr:colOff>
      <xdr:row>6</xdr:row>
      <xdr:rowOff>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0925" y="228600"/>
          <a:ext cx="20574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863298</xdr:colOff>
      <xdr:row>85</xdr:row>
      <xdr:rowOff>65011</xdr:rowOff>
    </xdr:from>
    <xdr:to>
      <xdr:col>16</xdr:col>
      <xdr:colOff>1868715</xdr:colOff>
      <xdr:row>88</xdr:row>
      <xdr:rowOff>470201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4522148" y="17629111"/>
          <a:ext cx="3158067" cy="94811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MILCIADES RAFAEL ARIAS ARIAS CONTADOR PUBLICO</a:t>
          </a:r>
        </a:p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77.021.647                                                T.P. 67.204-T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504736</xdr:colOff>
      <xdr:row>2</xdr:row>
      <xdr:rowOff>129085</xdr:rowOff>
    </xdr:from>
    <xdr:to>
      <xdr:col>10</xdr:col>
      <xdr:colOff>211668</xdr:colOff>
      <xdr:row>6</xdr:row>
      <xdr:rowOff>95250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611" y="462460"/>
          <a:ext cx="1411907" cy="82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191556</xdr:colOff>
      <xdr:row>66</xdr:row>
      <xdr:rowOff>87841</xdr:rowOff>
    </xdr:from>
    <xdr:to>
      <xdr:col>2</xdr:col>
      <xdr:colOff>2373841</xdr:colOff>
      <xdr:row>71</xdr:row>
      <xdr:rowOff>157692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3081" y="13632391"/>
          <a:ext cx="2944285" cy="879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PEDRO ORLANDO MOLANO PÉREZ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REPRESENTANTE LEGAL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79.530.167</a:t>
          </a:r>
        </a:p>
      </xdr:txBody>
    </xdr:sp>
    <xdr:clientData/>
  </xdr:twoCellAnchor>
  <xdr:twoCellAnchor>
    <xdr:from>
      <xdr:col>4</xdr:col>
      <xdr:colOff>21166</xdr:colOff>
      <xdr:row>66</xdr:row>
      <xdr:rowOff>26458</xdr:rowOff>
    </xdr:from>
    <xdr:to>
      <xdr:col>6</xdr:col>
      <xdr:colOff>1206499</xdr:colOff>
      <xdr:row>71</xdr:row>
      <xdr:rowOff>26459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5593291" y="13571008"/>
          <a:ext cx="2995083" cy="8096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MILCIADES RAFAEL ARIAS ARIAS CONTADOR PUBLICO</a:t>
          </a:r>
        </a:p>
        <a:p>
          <a:pPr algn="ctr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77.021.647                                                T.P. 67.204-T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ros%20ordenadores/Mi%20PC/backup%20i3254/MONICA/MONICA%20JIMENA%20CASTRO%20B/1.%20AAAAAABALANCES/ESTADOS%20FINANCIEROS%20MENSUALES/2026/ENERO%202026%20EF%20IDU/HW%20%20ESTADOS%20FINANCIEROS%20ENERO%202026%20MON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ALANCE"/>
      <sheetName val="BALANCE para imprimir"/>
      <sheetName val="resultados"/>
      <sheetName val="resultados para imprimir"/>
      <sheetName val="resultados ENERO 2025"/>
      <sheetName val="valora 2025"/>
      <sheetName val="otros 25"/>
      <sheetName val="CAMBIOS EN EL PATRIMNIO"/>
      <sheetName val="cta 3"/>
      <sheetName val="Cambios en Patrimonio"/>
      <sheetName val="patrimo"/>
    </sheetNames>
    <sheetDataSet>
      <sheetData sheetId="0"/>
      <sheetData sheetId="1"/>
      <sheetData sheetId="2"/>
      <sheetData sheetId="3">
        <row r="13">
          <cell r="E13">
            <v>679864298</v>
          </cell>
        </row>
        <row r="14">
          <cell r="E14">
            <v>0</v>
          </cell>
        </row>
        <row r="15">
          <cell r="E15">
            <v>7854044658</v>
          </cell>
        </row>
        <row r="16">
          <cell r="E16">
            <v>104336312983</v>
          </cell>
        </row>
        <row r="21">
          <cell r="E21">
            <v>3856645097</v>
          </cell>
        </row>
        <row r="22">
          <cell r="E22">
            <v>1239903333</v>
          </cell>
        </row>
        <row r="23">
          <cell r="E23">
            <v>223539100</v>
          </cell>
        </row>
        <row r="24">
          <cell r="E24">
            <v>2142340595</v>
          </cell>
        </row>
        <row r="25">
          <cell r="E25">
            <v>179030986</v>
          </cell>
        </row>
        <row r="26">
          <cell r="E26">
            <v>2688533525</v>
          </cell>
        </row>
        <row r="27">
          <cell r="E27">
            <v>482786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4">
          <cell r="E34">
            <v>282721425</v>
          </cell>
        </row>
        <row r="35">
          <cell r="E35">
            <v>20304981306</v>
          </cell>
        </row>
        <row r="36">
          <cell r="E36">
            <v>74824800</v>
          </cell>
        </row>
        <row r="37">
          <cell r="E37">
            <v>0</v>
          </cell>
        </row>
        <row r="40">
          <cell r="E40">
            <v>0</v>
          </cell>
        </row>
        <row r="41">
          <cell r="E41">
            <v>0</v>
          </cell>
        </row>
        <row r="44">
          <cell r="E44">
            <v>54650081</v>
          </cell>
        </row>
        <row r="45">
          <cell r="E45">
            <v>0</v>
          </cell>
        </row>
        <row r="48">
          <cell r="E48">
            <v>275268914.88999999</v>
          </cell>
        </row>
        <row r="49">
          <cell r="E49">
            <v>281807742.54000002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66268</v>
          </cell>
        </row>
        <row r="53">
          <cell r="E53">
            <v>24034165.359999999</v>
          </cell>
        </row>
        <row r="54">
          <cell r="E54">
            <v>1975</v>
          </cell>
        </row>
        <row r="55">
          <cell r="E55">
            <v>0</v>
          </cell>
        </row>
      </sheetData>
      <sheetData sheetId="4"/>
      <sheetData sheetId="5">
        <row r="13">
          <cell r="A13">
            <v>41</v>
          </cell>
          <cell r="B13" t="str">
            <v>INGRESOS FISCALES</v>
          </cell>
          <cell r="E13">
            <v>1394451457</v>
          </cell>
          <cell r="G13">
            <v>2230147441</v>
          </cell>
        </row>
        <row r="14">
          <cell r="A14">
            <v>4110</v>
          </cell>
          <cell r="B14" t="str">
            <v>NO TRIBUTARIOS</v>
          </cell>
          <cell r="E14">
            <v>1499901173</v>
          </cell>
          <cell r="G14">
            <v>2230147441</v>
          </cell>
        </row>
        <row r="15">
          <cell r="A15">
            <v>4195</v>
          </cell>
          <cell r="B15" t="str">
            <v>DEVOLUCIONES Y DESCUENTOS (DB)</v>
          </cell>
          <cell r="E15">
            <v>-105449716</v>
          </cell>
          <cell r="G15">
            <v>0</v>
          </cell>
        </row>
        <row r="16">
          <cell r="A16">
            <v>44</v>
          </cell>
          <cell r="B16" t="str">
            <v>TRANSFERENCIAS Y SUBVENCIONES</v>
          </cell>
          <cell r="E16">
            <v>6813898028</v>
          </cell>
          <cell r="G16">
            <v>13629223359</v>
          </cell>
        </row>
        <row r="17">
          <cell r="A17">
            <v>4428</v>
          </cell>
          <cell r="B17" t="str">
            <v>OTRAS TRANSFERENCIAS</v>
          </cell>
          <cell r="E17">
            <v>6813898028</v>
          </cell>
          <cell r="G17">
            <v>13629223359</v>
          </cell>
        </row>
        <row r="18">
          <cell r="A18">
            <v>47</v>
          </cell>
          <cell r="B18" t="str">
            <v>OPERACIONES INTERINSTITUCIONALES</v>
          </cell>
          <cell r="E18">
            <v>32133473597</v>
          </cell>
          <cell r="G18">
            <v>43440651931</v>
          </cell>
        </row>
        <row r="19">
          <cell r="A19">
            <v>4705</v>
          </cell>
          <cell r="B19" t="str">
            <v>FONDOS RECIBIDOS</v>
          </cell>
          <cell r="E19">
            <v>32133473597</v>
          </cell>
          <cell r="G19">
            <v>43440651931</v>
          </cell>
        </row>
        <row r="23">
          <cell r="B23" t="str">
            <v>COSTO DE VENTAS</v>
          </cell>
          <cell r="E23">
            <v>0</v>
          </cell>
          <cell r="G23">
            <v>0</v>
          </cell>
        </row>
        <row r="25">
          <cell r="A25">
            <v>62</v>
          </cell>
          <cell r="B25" t="str">
            <v>COSTO DE VENTAS DE BIENES</v>
          </cell>
          <cell r="E25">
            <v>0</v>
          </cell>
          <cell r="G25">
            <v>0</v>
          </cell>
        </row>
        <row r="27">
          <cell r="B27" t="str">
            <v>GASTOS OPERACIONALES</v>
          </cell>
          <cell r="D27">
            <v>29</v>
          </cell>
          <cell r="E27">
            <v>26617440872</v>
          </cell>
          <cell r="G27">
            <v>39359164987</v>
          </cell>
        </row>
        <row r="29">
          <cell r="A29">
            <v>51</v>
          </cell>
          <cell r="B29" t="str">
            <v>DE ADMINISTRACIÓN Y OPERACIÓN</v>
          </cell>
          <cell r="E29">
            <v>8450128353</v>
          </cell>
          <cell r="G29">
            <v>22903277504</v>
          </cell>
        </row>
        <row r="30">
          <cell r="A30">
            <v>5101</v>
          </cell>
          <cell r="B30" t="str">
            <v>SUELDOS Y SALARIOS</v>
          </cell>
          <cell r="E30">
            <v>3653064305</v>
          </cell>
          <cell r="G30">
            <v>3797665815</v>
          </cell>
        </row>
        <row r="31">
          <cell r="A31">
            <v>5103</v>
          </cell>
          <cell r="B31" t="str">
            <v>CONTRIBUCIONES EFECTIVAS</v>
          </cell>
          <cell r="E31">
            <v>1128606851</v>
          </cell>
          <cell r="G31">
            <v>1053847659</v>
          </cell>
        </row>
        <row r="32">
          <cell r="A32">
            <v>5104</v>
          </cell>
          <cell r="B32" t="str">
            <v>APORTES SOBRE LA NÓMINA</v>
          </cell>
          <cell r="E32">
            <v>189759900</v>
          </cell>
          <cell r="G32">
            <v>187007200</v>
          </cell>
        </row>
        <row r="33">
          <cell r="A33">
            <v>5107</v>
          </cell>
          <cell r="B33" t="str">
            <v>PRESTACIONES SOCIALES</v>
          </cell>
          <cell r="E33">
            <v>1949237633</v>
          </cell>
          <cell r="G33">
            <v>2052271633</v>
          </cell>
        </row>
        <row r="34">
          <cell r="A34">
            <v>5108</v>
          </cell>
          <cell r="B34" t="str">
            <v>GASTOS DE PERSONAL DIVERSOS</v>
          </cell>
          <cell r="E34">
            <v>264835401</v>
          </cell>
          <cell r="G34">
            <v>21828243</v>
          </cell>
        </row>
        <row r="35">
          <cell r="A35">
            <v>5111</v>
          </cell>
          <cell r="B35" t="str">
            <v>GENERALES</v>
          </cell>
          <cell r="E35">
            <v>1256451255</v>
          </cell>
          <cell r="G35">
            <v>15762812497</v>
          </cell>
        </row>
        <row r="36">
          <cell r="A36">
            <v>5120</v>
          </cell>
          <cell r="B36" t="str">
            <v>IMPUESTOS, CONTRIBUCIONES Y TASAS</v>
          </cell>
          <cell r="E36">
            <v>8173008</v>
          </cell>
          <cell r="G36">
            <v>27844457</v>
          </cell>
        </row>
        <row r="37">
          <cell r="A37">
            <v>53</v>
          </cell>
          <cell r="B37" t="str">
            <v>DETERIORO, DEPRECIACIONES, AMORTIZACIONES Y PROVISIONES</v>
          </cell>
          <cell r="E37">
            <v>18150473720</v>
          </cell>
          <cell r="G37">
            <v>16455887483</v>
          </cell>
        </row>
        <row r="38">
          <cell r="A38">
            <v>5347</v>
          </cell>
          <cell r="B38" t="str">
            <v>DETERIORO DE CUENTAS POR COBRAR</v>
          </cell>
          <cell r="E38">
            <v>0</v>
          </cell>
          <cell r="G38">
            <v>0</v>
          </cell>
        </row>
        <row r="39">
          <cell r="A39">
            <v>5350</v>
          </cell>
          <cell r="B39" t="str">
            <v>DETERIORO DE INVENTARIOS</v>
          </cell>
          <cell r="E39">
            <v>0</v>
          </cell>
          <cell r="G39">
            <v>0</v>
          </cell>
        </row>
        <row r="40">
          <cell r="A40">
            <v>5351</v>
          </cell>
          <cell r="B40" t="str">
            <v>DETERIORO DE PROPIEDADES, PLANTA Y EQUIPO</v>
          </cell>
          <cell r="E40">
            <v>0</v>
          </cell>
          <cell r="G40">
            <v>0</v>
          </cell>
        </row>
        <row r="41">
          <cell r="A41">
            <v>5360</v>
          </cell>
          <cell r="B41" t="str">
            <v>DEPRECIACIÓN DE PROPIEDADES, PLANTA Y EQUIPO</v>
          </cell>
          <cell r="E41">
            <v>282375544</v>
          </cell>
          <cell r="G41">
            <v>283879978</v>
          </cell>
        </row>
        <row r="42">
          <cell r="A42">
            <v>5364</v>
          </cell>
          <cell r="B42" t="str">
            <v>DEPRECIACIÓN DE BIENES DE USO PÚBLICO</v>
          </cell>
          <cell r="E42">
            <v>17741588596</v>
          </cell>
          <cell r="G42">
            <v>16056024535</v>
          </cell>
        </row>
        <row r="43">
          <cell r="A43">
            <v>5366</v>
          </cell>
          <cell r="B43" t="str">
            <v>AMORTIZACIÓN DE ACTIVOS INTANGIBLES</v>
          </cell>
          <cell r="E43">
            <v>126509580</v>
          </cell>
          <cell r="G43">
            <v>115982970</v>
          </cell>
        </row>
        <row r="44">
          <cell r="A44">
            <v>5368</v>
          </cell>
          <cell r="B44" t="str">
            <v>PROVISIÓN LITIGIOS Y DEMANDAS</v>
          </cell>
          <cell r="E44">
            <v>0</v>
          </cell>
          <cell r="G44">
            <v>0</v>
          </cell>
        </row>
        <row r="45">
          <cell r="A45">
            <v>54</v>
          </cell>
          <cell r="B45" t="str">
            <v>TRANSFERENCIAS Y SUBVENCIONES</v>
          </cell>
          <cell r="E45">
            <v>0</v>
          </cell>
          <cell r="G45">
            <v>0</v>
          </cell>
        </row>
        <row r="46">
          <cell r="A46">
            <v>5423</v>
          </cell>
          <cell r="B46" t="str">
            <v>OTRAS TRANSFERENCIAS</v>
          </cell>
          <cell r="E46">
            <v>0</v>
          </cell>
          <cell r="G46">
            <v>0</v>
          </cell>
        </row>
        <row r="47">
          <cell r="A47">
            <v>5424</v>
          </cell>
          <cell r="B47" t="str">
            <v>SUBVENCIONES</v>
          </cell>
          <cell r="E47">
            <v>0</v>
          </cell>
          <cell r="G47">
            <v>0</v>
          </cell>
        </row>
        <row r="48">
          <cell r="A48">
            <v>57</v>
          </cell>
          <cell r="B48" t="str">
            <v>OPERACIONES INTERINSTITUCIONALES</v>
          </cell>
          <cell r="E48">
            <v>16838799</v>
          </cell>
          <cell r="G48">
            <v>0</v>
          </cell>
        </row>
        <row r="49">
          <cell r="A49">
            <v>5720</v>
          </cell>
          <cell r="B49" t="str">
            <v>OPERACIONES DE ENLACE</v>
          </cell>
          <cell r="E49">
            <v>16838799</v>
          </cell>
          <cell r="G49">
            <v>0</v>
          </cell>
        </row>
        <row r="50">
          <cell r="A50">
            <v>5722</v>
          </cell>
          <cell r="B50" t="str">
            <v>OPERACIONES SIN FLUJO DE EFECTIVO</v>
          </cell>
          <cell r="E50">
            <v>0</v>
          </cell>
          <cell r="G50">
            <v>0</v>
          </cell>
        </row>
        <row r="52">
          <cell r="B52" t="str">
            <v>RESULTADO OPERACIONAL DEL EJERCICIO</v>
          </cell>
          <cell r="E52">
            <v>13724382210</v>
          </cell>
          <cell r="G52">
            <v>19940857744</v>
          </cell>
        </row>
        <row r="54">
          <cell r="A54">
            <v>48</v>
          </cell>
          <cell r="B54" t="str">
            <v>OTROS INGRESOS</v>
          </cell>
          <cell r="D54">
            <v>28</v>
          </cell>
          <cell r="E54">
            <v>1368320451</v>
          </cell>
          <cell r="G54">
            <v>14900158110</v>
          </cell>
        </row>
        <row r="55">
          <cell r="A55">
            <v>4802</v>
          </cell>
          <cell r="B55" t="str">
            <v>FINANCIEROS</v>
          </cell>
          <cell r="E55">
            <v>494873048</v>
          </cell>
          <cell r="G55">
            <v>14737086369</v>
          </cell>
        </row>
        <row r="56">
          <cell r="A56">
            <v>4808</v>
          </cell>
          <cell r="B56" t="str">
            <v>INGRESOS DIVERSOS</v>
          </cell>
          <cell r="E56">
            <v>214677440</v>
          </cell>
          <cell r="G56">
            <v>163071741</v>
          </cell>
        </row>
        <row r="57">
          <cell r="A57">
            <v>4830</v>
          </cell>
          <cell r="B57" t="str">
            <v>REVERSION DE PERDIDAS POR DETERIORO DE VALOR</v>
          </cell>
          <cell r="E57">
            <v>0</v>
          </cell>
          <cell r="G57">
            <v>0</v>
          </cell>
        </row>
        <row r="58">
          <cell r="A58">
            <v>4831</v>
          </cell>
          <cell r="B58" t="str">
            <v>REVERSION DE PROVISIONES</v>
          </cell>
          <cell r="E58">
            <v>658769963</v>
          </cell>
          <cell r="G58">
            <v>0</v>
          </cell>
        </row>
        <row r="59">
          <cell r="A59">
            <v>58</v>
          </cell>
          <cell r="B59" t="str">
            <v>OTROS GASTOS</v>
          </cell>
          <cell r="D59">
            <v>29</v>
          </cell>
          <cell r="E59">
            <v>793612417</v>
          </cell>
          <cell r="G59">
            <v>17867136</v>
          </cell>
        </row>
        <row r="60">
          <cell r="A60">
            <v>5802</v>
          </cell>
          <cell r="B60" t="str">
            <v>COMISIONES</v>
          </cell>
          <cell r="E60">
            <v>66175</v>
          </cell>
          <cell r="G60">
            <v>44208</v>
          </cell>
        </row>
        <row r="61">
          <cell r="A61">
            <v>5804</v>
          </cell>
          <cell r="B61" t="str">
            <v>FINANCIEROS</v>
          </cell>
          <cell r="E61">
            <v>157101</v>
          </cell>
          <cell r="G61">
            <v>3747814</v>
          </cell>
        </row>
        <row r="62">
          <cell r="A62">
            <v>5890</v>
          </cell>
          <cell r="B62" t="str">
            <v>GASTOS DIVERSOS</v>
          </cell>
          <cell r="E62">
            <v>793389141</v>
          </cell>
          <cell r="G62">
            <v>921</v>
          </cell>
        </row>
        <row r="63">
          <cell r="A63">
            <v>5893</v>
          </cell>
          <cell r="B63" t="str">
            <v>DEVOLUCIONES Y DESCUENTOS INGRESOS FISCALES</v>
          </cell>
          <cell r="E63">
            <v>0</v>
          </cell>
          <cell r="G63">
            <v>14074193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0"/>
  <sheetViews>
    <sheetView showGridLines="0" tabSelected="1" topLeftCell="A39" zoomScale="70" zoomScaleNormal="70" workbookViewId="0">
      <selection activeCell="Q27" sqref="Q27"/>
    </sheetView>
  </sheetViews>
  <sheetFormatPr baseColWidth="10" defaultRowHeight="14.25" x14ac:dyDescent="0.2"/>
  <cols>
    <col min="1" max="1" width="6.85546875" style="126" customWidth="1"/>
    <col min="2" max="2" width="11.42578125" style="126"/>
    <col min="3" max="3" width="76.28515625" style="126" customWidth="1"/>
    <col min="4" max="4" width="8.28515625" style="127" hidden="1" customWidth="1"/>
    <col min="5" max="5" width="28.28515625" style="126" bestFit="1" customWidth="1"/>
    <col min="6" max="6" width="5.7109375" style="126" customWidth="1"/>
    <col min="7" max="7" width="28.28515625" style="126" bestFit="1" customWidth="1"/>
    <col min="8" max="8" width="8.7109375" style="126" hidden="1" customWidth="1"/>
    <col min="9" max="9" width="19.140625" style="126" hidden="1" customWidth="1"/>
    <col min="10" max="10" width="10.5703125" style="126" hidden="1" customWidth="1"/>
    <col min="11" max="11" width="6.28515625" style="126" customWidth="1"/>
    <col min="12" max="12" width="6.85546875" style="126" customWidth="1"/>
    <col min="13" max="13" width="11.42578125" style="126"/>
    <col min="14" max="14" width="23.42578125" style="126" customWidth="1"/>
    <col min="15" max="15" width="32.28515625" style="126" customWidth="1"/>
    <col min="16" max="16" width="8.28515625" style="127" hidden="1" customWidth="1"/>
    <col min="17" max="17" width="36.140625" style="2" bestFit="1" customWidth="1"/>
    <col min="18" max="18" width="7.140625" style="126" customWidth="1"/>
    <col min="19" max="19" width="29.85546875" style="126" customWidth="1"/>
    <col min="20" max="20" width="5.28515625" style="126" customWidth="1"/>
    <col min="21" max="21" width="8.7109375" style="128" hidden="1" customWidth="1"/>
    <col min="22" max="22" width="20.5703125" style="128" hidden="1" customWidth="1"/>
    <col min="23" max="23" width="9.7109375" style="128" hidden="1" customWidth="1"/>
    <col min="24" max="24" width="4.140625" style="126" customWidth="1"/>
    <col min="25" max="25" width="11.42578125" style="126"/>
    <col min="26" max="26" width="22.7109375" style="126" customWidth="1"/>
    <col min="27" max="256" width="11.42578125" style="126"/>
    <col min="257" max="257" width="6.85546875" style="126" customWidth="1"/>
    <col min="258" max="258" width="11.42578125" style="126"/>
    <col min="259" max="259" width="76.28515625" style="126" customWidth="1"/>
    <col min="260" max="260" width="0" style="126" hidden="1" customWidth="1"/>
    <col min="261" max="261" width="28.28515625" style="126" bestFit="1" customWidth="1"/>
    <col min="262" max="262" width="5.7109375" style="126" customWidth="1"/>
    <col min="263" max="263" width="28.28515625" style="126" bestFit="1" customWidth="1"/>
    <col min="264" max="266" width="0" style="126" hidden="1" customWidth="1"/>
    <col min="267" max="267" width="6.28515625" style="126" customWidth="1"/>
    <col min="268" max="268" width="6.85546875" style="126" customWidth="1"/>
    <col min="269" max="269" width="11.42578125" style="126"/>
    <col min="270" max="270" width="23.42578125" style="126" customWidth="1"/>
    <col min="271" max="271" width="32.28515625" style="126" customWidth="1"/>
    <col min="272" max="272" width="0" style="126" hidden="1" customWidth="1"/>
    <col min="273" max="273" width="36.140625" style="126" bestFit="1" customWidth="1"/>
    <col min="274" max="274" width="7.140625" style="126" customWidth="1"/>
    <col min="275" max="275" width="29.85546875" style="126" customWidth="1"/>
    <col min="276" max="276" width="5.28515625" style="126" customWidth="1"/>
    <col min="277" max="279" width="0" style="126" hidden="1" customWidth="1"/>
    <col min="280" max="280" width="4.140625" style="126" customWidth="1"/>
    <col min="281" max="281" width="11.42578125" style="126"/>
    <col min="282" max="282" width="22.7109375" style="126" customWidth="1"/>
    <col min="283" max="512" width="11.42578125" style="126"/>
    <col min="513" max="513" width="6.85546875" style="126" customWidth="1"/>
    <col min="514" max="514" width="11.42578125" style="126"/>
    <col min="515" max="515" width="76.28515625" style="126" customWidth="1"/>
    <col min="516" max="516" width="0" style="126" hidden="1" customWidth="1"/>
    <col min="517" max="517" width="28.28515625" style="126" bestFit="1" customWidth="1"/>
    <col min="518" max="518" width="5.7109375" style="126" customWidth="1"/>
    <col min="519" max="519" width="28.28515625" style="126" bestFit="1" customWidth="1"/>
    <col min="520" max="522" width="0" style="126" hidden="1" customWidth="1"/>
    <col min="523" max="523" width="6.28515625" style="126" customWidth="1"/>
    <col min="524" max="524" width="6.85546875" style="126" customWidth="1"/>
    <col min="525" max="525" width="11.42578125" style="126"/>
    <col min="526" max="526" width="23.42578125" style="126" customWidth="1"/>
    <col min="527" max="527" width="32.28515625" style="126" customWidth="1"/>
    <col min="528" max="528" width="0" style="126" hidden="1" customWidth="1"/>
    <col min="529" max="529" width="36.140625" style="126" bestFit="1" customWidth="1"/>
    <col min="530" max="530" width="7.140625" style="126" customWidth="1"/>
    <col min="531" max="531" width="29.85546875" style="126" customWidth="1"/>
    <col min="532" max="532" width="5.28515625" style="126" customWidth="1"/>
    <col min="533" max="535" width="0" style="126" hidden="1" customWidth="1"/>
    <col min="536" max="536" width="4.140625" style="126" customWidth="1"/>
    <col min="537" max="537" width="11.42578125" style="126"/>
    <col min="538" max="538" width="22.7109375" style="126" customWidth="1"/>
    <col min="539" max="768" width="11.42578125" style="126"/>
    <col min="769" max="769" width="6.85546875" style="126" customWidth="1"/>
    <col min="770" max="770" width="11.42578125" style="126"/>
    <col min="771" max="771" width="76.28515625" style="126" customWidth="1"/>
    <col min="772" max="772" width="0" style="126" hidden="1" customWidth="1"/>
    <col min="773" max="773" width="28.28515625" style="126" bestFit="1" customWidth="1"/>
    <col min="774" max="774" width="5.7109375" style="126" customWidth="1"/>
    <col min="775" max="775" width="28.28515625" style="126" bestFit="1" customWidth="1"/>
    <col min="776" max="778" width="0" style="126" hidden="1" customWidth="1"/>
    <col min="779" max="779" width="6.28515625" style="126" customWidth="1"/>
    <col min="780" max="780" width="6.85546875" style="126" customWidth="1"/>
    <col min="781" max="781" width="11.42578125" style="126"/>
    <col min="782" max="782" width="23.42578125" style="126" customWidth="1"/>
    <col min="783" max="783" width="32.28515625" style="126" customWidth="1"/>
    <col min="784" max="784" width="0" style="126" hidden="1" customWidth="1"/>
    <col min="785" max="785" width="36.140625" style="126" bestFit="1" customWidth="1"/>
    <col min="786" max="786" width="7.140625" style="126" customWidth="1"/>
    <col min="787" max="787" width="29.85546875" style="126" customWidth="1"/>
    <col min="788" max="788" width="5.28515625" style="126" customWidth="1"/>
    <col min="789" max="791" width="0" style="126" hidden="1" customWidth="1"/>
    <col min="792" max="792" width="4.140625" style="126" customWidth="1"/>
    <col min="793" max="793" width="11.42578125" style="126"/>
    <col min="794" max="794" width="22.7109375" style="126" customWidth="1"/>
    <col min="795" max="1024" width="11.42578125" style="126"/>
    <col min="1025" max="1025" width="6.85546875" style="126" customWidth="1"/>
    <col min="1026" max="1026" width="11.42578125" style="126"/>
    <col min="1027" max="1027" width="76.28515625" style="126" customWidth="1"/>
    <col min="1028" max="1028" width="0" style="126" hidden="1" customWidth="1"/>
    <col min="1029" max="1029" width="28.28515625" style="126" bestFit="1" customWidth="1"/>
    <col min="1030" max="1030" width="5.7109375" style="126" customWidth="1"/>
    <col min="1031" max="1031" width="28.28515625" style="126" bestFit="1" customWidth="1"/>
    <col min="1032" max="1034" width="0" style="126" hidden="1" customWidth="1"/>
    <col min="1035" max="1035" width="6.28515625" style="126" customWidth="1"/>
    <col min="1036" max="1036" width="6.85546875" style="126" customWidth="1"/>
    <col min="1037" max="1037" width="11.42578125" style="126"/>
    <col min="1038" max="1038" width="23.42578125" style="126" customWidth="1"/>
    <col min="1039" max="1039" width="32.28515625" style="126" customWidth="1"/>
    <col min="1040" max="1040" width="0" style="126" hidden="1" customWidth="1"/>
    <col min="1041" max="1041" width="36.140625" style="126" bestFit="1" customWidth="1"/>
    <col min="1042" max="1042" width="7.140625" style="126" customWidth="1"/>
    <col min="1043" max="1043" width="29.85546875" style="126" customWidth="1"/>
    <col min="1044" max="1044" width="5.28515625" style="126" customWidth="1"/>
    <col min="1045" max="1047" width="0" style="126" hidden="1" customWidth="1"/>
    <col min="1048" max="1048" width="4.140625" style="126" customWidth="1"/>
    <col min="1049" max="1049" width="11.42578125" style="126"/>
    <col min="1050" max="1050" width="22.7109375" style="126" customWidth="1"/>
    <col min="1051" max="1280" width="11.42578125" style="126"/>
    <col min="1281" max="1281" width="6.85546875" style="126" customWidth="1"/>
    <col min="1282" max="1282" width="11.42578125" style="126"/>
    <col min="1283" max="1283" width="76.28515625" style="126" customWidth="1"/>
    <col min="1284" max="1284" width="0" style="126" hidden="1" customWidth="1"/>
    <col min="1285" max="1285" width="28.28515625" style="126" bestFit="1" customWidth="1"/>
    <col min="1286" max="1286" width="5.7109375" style="126" customWidth="1"/>
    <col min="1287" max="1287" width="28.28515625" style="126" bestFit="1" customWidth="1"/>
    <col min="1288" max="1290" width="0" style="126" hidden="1" customWidth="1"/>
    <col min="1291" max="1291" width="6.28515625" style="126" customWidth="1"/>
    <col min="1292" max="1292" width="6.85546875" style="126" customWidth="1"/>
    <col min="1293" max="1293" width="11.42578125" style="126"/>
    <col min="1294" max="1294" width="23.42578125" style="126" customWidth="1"/>
    <col min="1295" max="1295" width="32.28515625" style="126" customWidth="1"/>
    <col min="1296" max="1296" width="0" style="126" hidden="1" customWidth="1"/>
    <col min="1297" max="1297" width="36.140625" style="126" bestFit="1" customWidth="1"/>
    <col min="1298" max="1298" width="7.140625" style="126" customWidth="1"/>
    <col min="1299" max="1299" width="29.85546875" style="126" customWidth="1"/>
    <col min="1300" max="1300" width="5.28515625" style="126" customWidth="1"/>
    <col min="1301" max="1303" width="0" style="126" hidden="1" customWidth="1"/>
    <col min="1304" max="1304" width="4.140625" style="126" customWidth="1"/>
    <col min="1305" max="1305" width="11.42578125" style="126"/>
    <col min="1306" max="1306" width="22.7109375" style="126" customWidth="1"/>
    <col min="1307" max="1536" width="11.42578125" style="126"/>
    <col min="1537" max="1537" width="6.85546875" style="126" customWidth="1"/>
    <col min="1538" max="1538" width="11.42578125" style="126"/>
    <col min="1539" max="1539" width="76.28515625" style="126" customWidth="1"/>
    <col min="1540" max="1540" width="0" style="126" hidden="1" customWidth="1"/>
    <col min="1541" max="1541" width="28.28515625" style="126" bestFit="1" customWidth="1"/>
    <col min="1542" max="1542" width="5.7109375" style="126" customWidth="1"/>
    <col min="1543" max="1543" width="28.28515625" style="126" bestFit="1" customWidth="1"/>
    <col min="1544" max="1546" width="0" style="126" hidden="1" customWidth="1"/>
    <col min="1547" max="1547" width="6.28515625" style="126" customWidth="1"/>
    <col min="1548" max="1548" width="6.85546875" style="126" customWidth="1"/>
    <col min="1549" max="1549" width="11.42578125" style="126"/>
    <col min="1550" max="1550" width="23.42578125" style="126" customWidth="1"/>
    <col min="1551" max="1551" width="32.28515625" style="126" customWidth="1"/>
    <col min="1552" max="1552" width="0" style="126" hidden="1" customWidth="1"/>
    <col min="1553" max="1553" width="36.140625" style="126" bestFit="1" customWidth="1"/>
    <col min="1554" max="1554" width="7.140625" style="126" customWidth="1"/>
    <col min="1555" max="1555" width="29.85546875" style="126" customWidth="1"/>
    <col min="1556" max="1556" width="5.28515625" style="126" customWidth="1"/>
    <col min="1557" max="1559" width="0" style="126" hidden="1" customWidth="1"/>
    <col min="1560" max="1560" width="4.140625" style="126" customWidth="1"/>
    <col min="1561" max="1561" width="11.42578125" style="126"/>
    <col min="1562" max="1562" width="22.7109375" style="126" customWidth="1"/>
    <col min="1563" max="1792" width="11.42578125" style="126"/>
    <col min="1793" max="1793" width="6.85546875" style="126" customWidth="1"/>
    <col min="1794" max="1794" width="11.42578125" style="126"/>
    <col min="1795" max="1795" width="76.28515625" style="126" customWidth="1"/>
    <col min="1796" max="1796" width="0" style="126" hidden="1" customWidth="1"/>
    <col min="1797" max="1797" width="28.28515625" style="126" bestFit="1" customWidth="1"/>
    <col min="1798" max="1798" width="5.7109375" style="126" customWidth="1"/>
    <col min="1799" max="1799" width="28.28515625" style="126" bestFit="1" customWidth="1"/>
    <col min="1800" max="1802" width="0" style="126" hidden="1" customWidth="1"/>
    <col min="1803" max="1803" width="6.28515625" style="126" customWidth="1"/>
    <col min="1804" max="1804" width="6.85546875" style="126" customWidth="1"/>
    <col min="1805" max="1805" width="11.42578125" style="126"/>
    <col min="1806" max="1806" width="23.42578125" style="126" customWidth="1"/>
    <col min="1807" max="1807" width="32.28515625" style="126" customWidth="1"/>
    <col min="1808" max="1808" width="0" style="126" hidden="1" customWidth="1"/>
    <col min="1809" max="1809" width="36.140625" style="126" bestFit="1" customWidth="1"/>
    <col min="1810" max="1810" width="7.140625" style="126" customWidth="1"/>
    <col min="1811" max="1811" width="29.85546875" style="126" customWidth="1"/>
    <col min="1812" max="1812" width="5.28515625" style="126" customWidth="1"/>
    <col min="1813" max="1815" width="0" style="126" hidden="1" customWidth="1"/>
    <col min="1816" max="1816" width="4.140625" style="126" customWidth="1"/>
    <col min="1817" max="1817" width="11.42578125" style="126"/>
    <col min="1818" max="1818" width="22.7109375" style="126" customWidth="1"/>
    <col min="1819" max="2048" width="11.42578125" style="126"/>
    <col min="2049" max="2049" width="6.85546875" style="126" customWidth="1"/>
    <col min="2050" max="2050" width="11.42578125" style="126"/>
    <col min="2051" max="2051" width="76.28515625" style="126" customWidth="1"/>
    <col min="2052" max="2052" width="0" style="126" hidden="1" customWidth="1"/>
    <col min="2053" max="2053" width="28.28515625" style="126" bestFit="1" customWidth="1"/>
    <col min="2054" max="2054" width="5.7109375" style="126" customWidth="1"/>
    <col min="2055" max="2055" width="28.28515625" style="126" bestFit="1" customWidth="1"/>
    <col min="2056" max="2058" width="0" style="126" hidden="1" customWidth="1"/>
    <col min="2059" max="2059" width="6.28515625" style="126" customWidth="1"/>
    <col min="2060" max="2060" width="6.85546875" style="126" customWidth="1"/>
    <col min="2061" max="2061" width="11.42578125" style="126"/>
    <col min="2062" max="2062" width="23.42578125" style="126" customWidth="1"/>
    <col min="2063" max="2063" width="32.28515625" style="126" customWidth="1"/>
    <col min="2064" max="2064" width="0" style="126" hidden="1" customWidth="1"/>
    <col min="2065" max="2065" width="36.140625" style="126" bestFit="1" customWidth="1"/>
    <col min="2066" max="2066" width="7.140625" style="126" customWidth="1"/>
    <col min="2067" max="2067" width="29.85546875" style="126" customWidth="1"/>
    <col min="2068" max="2068" width="5.28515625" style="126" customWidth="1"/>
    <col min="2069" max="2071" width="0" style="126" hidden="1" customWidth="1"/>
    <col min="2072" max="2072" width="4.140625" style="126" customWidth="1"/>
    <col min="2073" max="2073" width="11.42578125" style="126"/>
    <col min="2074" max="2074" width="22.7109375" style="126" customWidth="1"/>
    <col min="2075" max="2304" width="11.42578125" style="126"/>
    <col min="2305" max="2305" width="6.85546875" style="126" customWidth="1"/>
    <col min="2306" max="2306" width="11.42578125" style="126"/>
    <col min="2307" max="2307" width="76.28515625" style="126" customWidth="1"/>
    <col min="2308" max="2308" width="0" style="126" hidden="1" customWidth="1"/>
    <col min="2309" max="2309" width="28.28515625" style="126" bestFit="1" customWidth="1"/>
    <col min="2310" max="2310" width="5.7109375" style="126" customWidth="1"/>
    <col min="2311" max="2311" width="28.28515625" style="126" bestFit="1" customWidth="1"/>
    <col min="2312" max="2314" width="0" style="126" hidden="1" customWidth="1"/>
    <col min="2315" max="2315" width="6.28515625" style="126" customWidth="1"/>
    <col min="2316" max="2316" width="6.85546875" style="126" customWidth="1"/>
    <col min="2317" max="2317" width="11.42578125" style="126"/>
    <col min="2318" max="2318" width="23.42578125" style="126" customWidth="1"/>
    <col min="2319" max="2319" width="32.28515625" style="126" customWidth="1"/>
    <col min="2320" max="2320" width="0" style="126" hidden="1" customWidth="1"/>
    <col min="2321" max="2321" width="36.140625" style="126" bestFit="1" customWidth="1"/>
    <col min="2322" max="2322" width="7.140625" style="126" customWidth="1"/>
    <col min="2323" max="2323" width="29.85546875" style="126" customWidth="1"/>
    <col min="2324" max="2324" width="5.28515625" style="126" customWidth="1"/>
    <col min="2325" max="2327" width="0" style="126" hidden="1" customWidth="1"/>
    <col min="2328" max="2328" width="4.140625" style="126" customWidth="1"/>
    <col min="2329" max="2329" width="11.42578125" style="126"/>
    <col min="2330" max="2330" width="22.7109375" style="126" customWidth="1"/>
    <col min="2331" max="2560" width="11.42578125" style="126"/>
    <col min="2561" max="2561" width="6.85546875" style="126" customWidth="1"/>
    <col min="2562" max="2562" width="11.42578125" style="126"/>
    <col min="2563" max="2563" width="76.28515625" style="126" customWidth="1"/>
    <col min="2564" max="2564" width="0" style="126" hidden="1" customWidth="1"/>
    <col min="2565" max="2565" width="28.28515625" style="126" bestFit="1" customWidth="1"/>
    <col min="2566" max="2566" width="5.7109375" style="126" customWidth="1"/>
    <col min="2567" max="2567" width="28.28515625" style="126" bestFit="1" customWidth="1"/>
    <col min="2568" max="2570" width="0" style="126" hidden="1" customWidth="1"/>
    <col min="2571" max="2571" width="6.28515625" style="126" customWidth="1"/>
    <col min="2572" max="2572" width="6.85546875" style="126" customWidth="1"/>
    <col min="2573" max="2573" width="11.42578125" style="126"/>
    <col min="2574" max="2574" width="23.42578125" style="126" customWidth="1"/>
    <col min="2575" max="2575" width="32.28515625" style="126" customWidth="1"/>
    <col min="2576" max="2576" width="0" style="126" hidden="1" customWidth="1"/>
    <col min="2577" max="2577" width="36.140625" style="126" bestFit="1" customWidth="1"/>
    <col min="2578" max="2578" width="7.140625" style="126" customWidth="1"/>
    <col min="2579" max="2579" width="29.85546875" style="126" customWidth="1"/>
    <col min="2580" max="2580" width="5.28515625" style="126" customWidth="1"/>
    <col min="2581" max="2583" width="0" style="126" hidden="1" customWidth="1"/>
    <col min="2584" max="2584" width="4.140625" style="126" customWidth="1"/>
    <col min="2585" max="2585" width="11.42578125" style="126"/>
    <col min="2586" max="2586" width="22.7109375" style="126" customWidth="1"/>
    <col min="2587" max="2816" width="11.42578125" style="126"/>
    <col min="2817" max="2817" width="6.85546875" style="126" customWidth="1"/>
    <col min="2818" max="2818" width="11.42578125" style="126"/>
    <col min="2819" max="2819" width="76.28515625" style="126" customWidth="1"/>
    <col min="2820" max="2820" width="0" style="126" hidden="1" customWidth="1"/>
    <col min="2821" max="2821" width="28.28515625" style="126" bestFit="1" customWidth="1"/>
    <col min="2822" max="2822" width="5.7109375" style="126" customWidth="1"/>
    <col min="2823" max="2823" width="28.28515625" style="126" bestFit="1" customWidth="1"/>
    <col min="2824" max="2826" width="0" style="126" hidden="1" customWidth="1"/>
    <col min="2827" max="2827" width="6.28515625" style="126" customWidth="1"/>
    <col min="2828" max="2828" width="6.85546875" style="126" customWidth="1"/>
    <col min="2829" max="2829" width="11.42578125" style="126"/>
    <col min="2830" max="2830" width="23.42578125" style="126" customWidth="1"/>
    <col min="2831" max="2831" width="32.28515625" style="126" customWidth="1"/>
    <col min="2832" max="2832" width="0" style="126" hidden="1" customWidth="1"/>
    <col min="2833" max="2833" width="36.140625" style="126" bestFit="1" customWidth="1"/>
    <col min="2834" max="2834" width="7.140625" style="126" customWidth="1"/>
    <col min="2835" max="2835" width="29.85546875" style="126" customWidth="1"/>
    <col min="2836" max="2836" width="5.28515625" style="126" customWidth="1"/>
    <col min="2837" max="2839" width="0" style="126" hidden="1" customWidth="1"/>
    <col min="2840" max="2840" width="4.140625" style="126" customWidth="1"/>
    <col min="2841" max="2841" width="11.42578125" style="126"/>
    <col min="2842" max="2842" width="22.7109375" style="126" customWidth="1"/>
    <col min="2843" max="3072" width="11.42578125" style="126"/>
    <col min="3073" max="3073" width="6.85546875" style="126" customWidth="1"/>
    <col min="3074" max="3074" width="11.42578125" style="126"/>
    <col min="3075" max="3075" width="76.28515625" style="126" customWidth="1"/>
    <col min="3076" max="3076" width="0" style="126" hidden="1" customWidth="1"/>
    <col min="3077" max="3077" width="28.28515625" style="126" bestFit="1" customWidth="1"/>
    <col min="3078" max="3078" width="5.7109375" style="126" customWidth="1"/>
    <col min="3079" max="3079" width="28.28515625" style="126" bestFit="1" customWidth="1"/>
    <col min="3080" max="3082" width="0" style="126" hidden="1" customWidth="1"/>
    <col min="3083" max="3083" width="6.28515625" style="126" customWidth="1"/>
    <col min="3084" max="3084" width="6.85546875" style="126" customWidth="1"/>
    <col min="3085" max="3085" width="11.42578125" style="126"/>
    <col min="3086" max="3086" width="23.42578125" style="126" customWidth="1"/>
    <col min="3087" max="3087" width="32.28515625" style="126" customWidth="1"/>
    <col min="3088" max="3088" width="0" style="126" hidden="1" customWidth="1"/>
    <col min="3089" max="3089" width="36.140625" style="126" bestFit="1" customWidth="1"/>
    <col min="3090" max="3090" width="7.140625" style="126" customWidth="1"/>
    <col min="3091" max="3091" width="29.85546875" style="126" customWidth="1"/>
    <col min="3092" max="3092" width="5.28515625" style="126" customWidth="1"/>
    <col min="3093" max="3095" width="0" style="126" hidden="1" customWidth="1"/>
    <col min="3096" max="3096" width="4.140625" style="126" customWidth="1"/>
    <col min="3097" max="3097" width="11.42578125" style="126"/>
    <col min="3098" max="3098" width="22.7109375" style="126" customWidth="1"/>
    <col min="3099" max="3328" width="11.42578125" style="126"/>
    <col min="3329" max="3329" width="6.85546875" style="126" customWidth="1"/>
    <col min="3330" max="3330" width="11.42578125" style="126"/>
    <col min="3331" max="3331" width="76.28515625" style="126" customWidth="1"/>
    <col min="3332" max="3332" width="0" style="126" hidden="1" customWidth="1"/>
    <col min="3333" max="3333" width="28.28515625" style="126" bestFit="1" customWidth="1"/>
    <col min="3334" max="3334" width="5.7109375" style="126" customWidth="1"/>
    <col min="3335" max="3335" width="28.28515625" style="126" bestFit="1" customWidth="1"/>
    <col min="3336" max="3338" width="0" style="126" hidden="1" customWidth="1"/>
    <col min="3339" max="3339" width="6.28515625" style="126" customWidth="1"/>
    <col min="3340" max="3340" width="6.85546875" style="126" customWidth="1"/>
    <col min="3341" max="3341" width="11.42578125" style="126"/>
    <col min="3342" max="3342" width="23.42578125" style="126" customWidth="1"/>
    <col min="3343" max="3343" width="32.28515625" style="126" customWidth="1"/>
    <col min="3344" max="3344" width="0" style="126" hidden="1" customWidth="1"/>
    <col min="3345" max="3345" width="36.140625" style="126" bestFit="1" customWidth="1"/>
    <col min="3346" max="3346" width="7.140625" style="126" customWidth="1"/>
    <col min="3347" max="3347" width="29.85546875" style="126" customWidth="1"/>
    <col min="3348" max="3348" width="5.28515625" style="126" customWidth="1"/>
    <col min="3349" max="3351" width="0" style="126" hidden="1" customWidth="1"/>
    <col min="3352" max="3352" width="4.140625" style="126" customWidth="1"/>
    <col min="3353" max="3353" width="11.42578125" style="126"/>
    <col min="3354" max="3354" width="22.7109375" style="126" customWidth="1"/>
    <col min="3355" max="3584" width="11.42578125" style="126"/>
    <col min="3585" max="3585" width="6.85546875" style="126" customWidth="1"/>
    <col min="3586" max="3586" width="11.42578125" style="126"/>
    <col min="3587" max="3587" width="76.28515625" style="126" customWidth="1"/>
    <col min="3588" max="3588" width="0" style="126" hidden="1" customWidth="1"/>
    <col min="3589" max="3589" width="28.28515625" style="126" bestFit="1" customWidth="1"/>
    <col min="3590" max="3590" width="5.7109375" style="126" customWidth="1"/>
    <col min="3591" max="3591" width="28.28515625" style="126" bestFit="1" customWidth="1"/>
    <col min="3592" max="3594" width="0" style="126" hidden="1" customWidth="1"/>
    <col min="3595" max="3595" width="6.28515625" style="126" customWidth="1"/>
    <col min="3596" max="3596" width="6.85546875" style="126" customWidth="1"/>
    <col min="3597" max="3597" width="11.42578125" style="126"/>
    <col min="3598" max="3598" width="23.42578125" style="126" customWidth="1"/>
    <col min="3599" max="3599" width="32.28515625" style="126" customWidth="1"/>
    <col min="3600" max="3600" width="0" style="126" hidden="1" customWidth="1"/>
    <col min="3601" max="3601" width="36.140625" style="126" bestFit="1" customWidth="1"/>
    <col min="3602" max="3602" width="7.140625" style="126" customWidth="1"/>
    <col min="3603" max="3603" width="29.85546875" style="126" customWidth="1"/>
    <col min="3604" max="3604" width="5.28515625" style="126" customWidth="1"/>
    <col min="3605" max="3607" width="0" style="126" hidden="1" customWidth="1"/>
    <col min="3608" max="3608" width="4.140625" style="126" customWidth="1"/>
    <col min="3609" max="3609" width="11.42578125" style="126"/>
    <col min="3610" max="3610" width="22.7109375" style="126" customWidth="1"/>
    <col min="3611" max="3840" width="11.42578125" style="126"/>
    <col min="3841" max="3841" width="6.85546875" style="126" customWidth="1"/>
    <col min="3842" max="3842" width="11.42578125" style="126"/>
    <col min="3843" max="3843" width="76.28515625" style="126" customWidth="1"/>
    <col min="3844" max="3844" width="0" style="126" hidden="1" customWidth="1"/>
    <col min="3845" max="3845" width="28.28515625" style="126" bestFit="1" customWidth="1"/>
    <col min="3846" max="3846" width="5.7109375" style="126" customWidth="1"/>
    <col min="3847" max="3847" width="28.28515625" style="126" bestFit="1" customWidth="1"/>
    <col min="3848" max="3850" width="0" style="126" hidden="1" customWidth="1"/>
    <col min="3851" max="3851" width="6.28515625" style="126" customWidth="1"/>
    <col min="3852" max="3852" width="6.85546875" style="126" customWidth="1"/>
    <col min="3853" max="3853" width="11.42578125" style="126"/>
    <col min="3854" max="3854" width="23.42578125" style="126" customWidth="1"/>
    <col min="3855" max="3855" width="32.28515625" style="126" customWidth="1"/>
    <col min="3856" max="3856" width="0" style="126" hidden="1" customWidth="1"/>
    <col min="3857" max="3857" width="36.140625" style="126" bestFit="1" customWidth="1"/>
    <col min="3858" max="3858" width="7.140625" style="126" customWidth="1"/>
    <col min="3859" max="3859" width="29.85546875" style="126" customWidth="1"/>
    <col min="3860" max="3860" width="5.28515625" style="126" customWidth="1"/>
    <col min="3861" max="3863" width="0" style="126" hidden="1" customWidth="1"/>
    <col min="3864" max="3864" width="4.140625" style="126" customWidth="1"/>
    <col min="3865" max="3865" width="11.42578125" style="126"/>
    <col min="3866" max="3866" width="22.7109375" style="126" customWidth="1"/>
    <col min="3867" max="4096" width="11.42578125" style="126"/>
    <col min="4097" max="4097" width="6.85546875" style="126" customWidth="1"/>
    <col min="4098" max="4098" width="11.42578125" style="126"/>
    <col min="4099" max="4099" width="76.28515625" style="126" customWidth="1"/>
    <col min="4100" max="4100" width="0" style="126" hidden="1" customWidth="1"/>
    <col min="4101" max="4101" width="28.28515625" style="126" bestFit="1" customWidth="1"/>
    <col min="4102" max="4102" width="5.7109375" style="126" customWidth="1"/>
    <col min="4103" max="4103" width="28.28515625" style="126" bestFit="1" customWidth="1"/>
    <col min="4104" max="4106" width="0" style="126" hidden="1" customWidth="1"/>
    <col min="4107" max="4107" width="6.28515625" style="126" customWidth="1"/>
    <col min="4108" max="4108" width="6.85546875" style="126" customWidth="1"/>
    <col min="4109" max="4109" width="11.42578125" style="126"/>
    <col min="4110" max="4110" width="23.42578125" style="126" customWidth="1"/>
    <col min="4111" max="4111" width="32.28515625" style="126" customWidth="1"/>
    <col min="4112" max="4112" width="0" style="126" hidden="1" customWidth="1"/>
    <col min="4113" max="4113" width="36.140625" style="126" bestFit="1" customWidth="1"/>
    <col min="4114" max="4114" width="7.140625" style="126" customWidth="1"/>
    <col min="4115" max="4115" width="29.85546875" style="126" customWidth="1"/>
    <col min="4116" max="4116" width="5.28515625" style="126" customWidth="1"/>
    <col min="4117" max="4119" width="0" style="126" hidden="1" customWidth="1"/>
    <col min="4120" max="4120" width="4.140625" style="126" customWidth="1"/>
    <col min="4121" max="4121" width="11.42578125" style="126"/>
    <col min="4122" max="4122" width="22.7109375" style="126" customWidth="1"/>
    <col min="4123" max="4352" width="11.42578125" style="126"/>
    <col min="4353" max="4353" width="6.85546875" style="126" customWidth="1"/>
    <col min="4354" max="4354" width="11.42578125" style="126"/>
    <col min="4355" max="4355" width="76.28515625" style="126" customWidth="1"/>
    <col min="4356" max="4356" width="0" style="126" hidden="1" customWidth="1"/>
    <col min="4357" max="4357" width="28.28515625" style="126" bestFit="1" customWidth="1"/>
    <col min="4358" max="4358" width="5.7109375" style="126" customWidth="1"/>
    <col min="4359" max="4359" width="28.28515625" style="126" bestFit="1" customWidth="1"/>
    <col min="4360" max="4362" width="0" style="126" hidden="1" customWidth="1"/>
    <col min="4363" max="4363" width="6.28515625" style="126" customWidth="1"/>
    <col min="4364" max="4364" width="6.85546875" style="126" customWidth="1"/>
    <col min="4365" max="4365" width="11.42578125" style="126"/>
    <col min="4366" max="4366" width="23.42578125" style="126" customWidth="1"/>
    <col min="4367" max="4367" width="32.28515625" style="126" customWidth="1"/>
    <col min="4368" max="4368" width="0" style="126" hidden="1" customWidth="1"/>
    <col min="4369" max="4369" width="36.140625" style="126" bestFit="1" customWidth="1"/>
    <col min="4370" max="4370" width="7.140625" style="126" customWidth="1"/>
    <col min="4371" max="4371" width="29.85546875" style="126" customWidth="1"/>
    <col min="4372" max="4372" width="5.28515625" style="126" customWidth="1"/>
    <col min="4373" max="4375" width="0" style="126" hidden="1" customWidth="1"/>
    <col min="4376" max="4376" width="4.140625" style="126" customWidth="1"/>
    <col min="4377" max="4377" width="11.42578125" style="126"/>
    <col min="4378" max="4378" width="22.7109375" style="126" customWidth="1"/>
    <col min="4379" max="4608" width="11.42578125" style="126"/>
    <col min="4609" max="4609" width="6.85546875" style="126" customWidth="1"/>
    <col min="4610" max="4610" width="11.42578125" style="126"/>
    <col min="4611" max="4611" width="76.28515625" style="126" customWidth="1"/>
    <col min="4612" max="4612" width="0" style="126" hidden="1" customWidth="1"/>
    <col min="4613" max="4613" width="28.28515625" style="126" bestFit="1" customWidth="1"/>
    <col min="4614" max="4614" width="5.7109375" style="126" customWidth="1"/>
    <col min="4615" max="4615" width="28.28515625" style="126" bestFit="1" customWidth="1"/>
    <col min="4616" max="4618" width="0" style="126" hidden="1" customWidth="1"/>
    <col min="4619" max="4619" width="6.28515625" style="126" customWidth="1"/>
    <col min="4620" max="4620" width="6.85546875" style="126" customWidth="1"/>
    <col min="4621" max="4621" width="11.42578125" style="126"/>
    <col min="4622" max="4622" width="23.42578125" style="126" customWidth="1"/>
    <col min="4623" max="4623" width="32.28515625" style="126" customWidth="1"/>
    <col min="4624" max="4624" width="0" style="126" hidden="1" customWidth="1"/>
    <col min="4625" max="4625" width="36.140625" style="126" bestFit="1" customWidth="1"/>
    <col min="4626" max="4626" width="7.140625" style="126" customWidth="1"/>
    <col min="4627" max="4627" width="29.85546875" style="126" customWidth="1"/>
    <col min="4628" max="4628" width="5.28515625" style="126" customWidth="1"/>
    <col min="4629" max="4631" width="0" style="126" hidden="1" customWidth="1"/>
    <col min="4632" max="4632" width="4.140625" style="126" customWidth="1"/>
    <col min="4633" max="4633" width="11.42578125" style="126"/>
    <col min="4634" max="4634" width="22.7109375" style="126" customWidth="1"/>
    <col min="4635" max="4864" width="11.42578125" style="126"/>
    <col min="4865" max="4865" width="6.85546875" style="126" customWidth="1"/>
    <col min="4866" max="4866" width="11.42578125" style="126"/>
    <col min="4867" max="4867" width="76.28515625" style="126" customWidth="1"/>
    <col min="4868" max="4868" width="0" style="126" hidden="1" customWidth="1"/>
    <col min="4869" max="4869" width="28.28515625" style="126" bestFit="1" customWidth="1"/>
    <col min="4870" max="4870" width="5.7109375" style="126" customWidth="1"/>
    <col min="4871" max="4871" width="28.28515625" style="126" bestFit="1" customWidth="1"/>
    <col min="4872" max="4874" width="0" style="126" hidden="1" customWidth="1"/>
    <col min="4875" max="4875" width="6.28515625" style="126" customWidth="1"/>
    <col min="4876" max="4876" width="6.85546875" style="126" customWidth="1"/>
    <col min="4877" max="4877" width="11.42578125" style="126"/>
    <col min="4878" max="4878" width="23.42578125" style="126" customWidth="1"/>
    <col min="4879" max="4879" width="32.28515625" style="126" customWidth="1"/>
    <col min="4880" max="4880" width="0" style="126" hidden="1" customWidth="1"/>
    <col min="4881" max="4881" width="36.140625" style="126" bestFit="1" customWidth="1"/>
    <col min="4882" max="4882" width="7.140625" style="126" customWidth="1"/>
    <col min="4883" max="4883" width="29.85546875" style="126" customWidth="1"/>
    <col min="4884" max="4884" width="5.28515625" style="126" customWidth="1"/>
    <col min="4885" max="4887" width="0" style="126" hidden="1" customWidth="1"/>
    <col min="4888" max="4888" width="4.140625" style="126" customWidth="1"/>
    <col min="4889" max="4889" width="11.42578125" style="126"/>
    <col min="4890" max="4890" width="22.7109375" style="126" customWidth="1"/>
    <col min="4891" max="5120" width="11.42578125" style="126"/>
    <col min="5121" max="5121" width="6.85546875" style="126" customWidth="1"/>
    <col min="5122" max="5122" width="11.42578125" style="126"/>
    <col min="5123" max="5123" width="76.28515625" style="126" customWidth="1"/>
    <col min="5124" max="5124" width="0" style="126" hidden="1" customWidth="1"/>
    <col min="5125" max="5125" width="28.28515625" style="126" bestFit="1" customWidth="1"/>
    <col min="5126" max="5126" width="5.7109375" style="126" customWidth="1"/>
    <col min="5127" max="5127" width="28.28515625" style="126" bestFit="1" customWidth="1"/>
    <col min="5128" max="5130" width="0" style="126" hidden="1" customWidth="1"/>
    <col min="5131" max="5131" width="6.28515625" style="126" customWidth="1"/>
    <col min="5132" max="5132" width="6.85546875" style="126" customWidth="1"/>
    <col min="5133" max="5133" width="11.42578125" style="126"/>
    <col min="5134" max="5134" width="23.42578125" style="126" customWidth="1"/>
    <col min="5135" max="5135" width="32.28515625" style="126" customWidth="1"/>
    <col min="5136" max="5136" width="0" style="126" hidden="1" customWidth="1"/>
    <col min="5137" max="5137" width="36.140625" style="126" bestFit="1" customWidth="1"/>
    <col min="5138" max="5138" width="7.140625" style="126" customWidth="1"/>
    <col min="5139" max="5139" width="29.85546875" style="126" customWidth="1"/>
    <col min="5140" max="5140" width="5.28515625" style="126" customWidth="1"/>
    <col min="5141" max="5143" width="0" style="126" hidden="1" customWidth="1"/>
    <col min="5144" max="5144" width="4.140625" style="126" customWidth="1"/>
    <col min="5145" max="5145" width="11.42578125" style="126"/>
    <col min="5146" max="5146" width="22.7109375" style="126" customWidth="1"/>
    <col min="5147" max="5376" width="11.42578125" style="126"/>
    <col min="5377" max="5377" width="6.85546875" style="126" customWidth="1"/>
    <col min="5378" max="5378" width="11.42578125" style="126"/>
    <col min="5379" max="5379" width="76.28515625" style="126" customWidth="1"/>
    <col min="5380" max="5380" width="0" style="126" hidden="1" customWidth="1"/>
    <col min="5381" max="5381" width="28.28515625" style="126" bestFit="1" customWidth="1"/>
    <col min="5382" max="5382" width="5.7109375" style="126" customWidth="1"/>
    <col min="5383" max="5383" width="28.28515625" style="126" bestFit="1" customWidth="1"/>
    <col min="5384" max="5386" width="0" style="126" hidden="1" customWidth="1"/>
    <col min="5387" max="5387" width="6.28515625" style="126" customWidth="1"/>
    <col min="5388" max="5388" width="6.85546875" style="126" customWidth="1"/>
    <col min="5389" max="5389" width="11.42578125" style="126"/>
    <col min="5390" max="5390" width="23.42578125" style="126" customWidth="1"/>
    <col min="5391" max="5391" width="32.28515625" style="126" customWidth="1"/>
    <col min="5392" max="5392" width="0" style="126" hidden="1" customWidth="1"/>
    <col min="5393" max="5393" width="36.140625" style="126" bestFit="1" customWidth="1"/>
    <col min="5394" max="5394" width="7.140625" style="126" customWidth="1"/>
    <col min="5395" max="5395" width="29.85546875" style="126" customWidth="1"/>
    <col min="5396" max="5396" width="5.28515625" style="126" customWidth="1"/>
    <col min="5397" max="5399" width="0" style="126" hidden="1" customWidth="1"/>
    <col min="5400" max="5400" width="4.140625" style="126" customWidth="1"/>
    <col min="5401" max="5401" width="11.42578125" style="126"/>
    <col min="5402" max="5402" width="22.7109375" style="126" customWidth="1"/>
    <col min="5403" max="5632" width="11.42578125" style="126"/>
    <col min="5633" max="5633" width="6.85546875" style="126" customWidth="1"/>
    <col min="5634" max="5634" width="11.42578125" style="126"/>
    <col min="5635" max="5635" width="76.28515625" style="126" customWidth="1"/>
    <col min="5636" max="5636" width="0" style="126" hidden="1" customWidth="1"/>
    <col min="5637" max="5637" width="28.28515625" style="126" bestFit="1" customWidth="1"/>
    <col min="5638" max="5638" width="5.7109375" style="126" customWidth="1"/>
    <col min="5639" max="5639" width="28.28515625" style="126" bestFit="1" customWidth="1"/>
    <col min="5640" max="5642" width="0" style="126" hidden="1" customWidth="1"/>
    <col min="5643" max="5643" width="6.28515625" style="126" customWidth="1"/>
    <col min="5644" max="5644" width="6.85546875" style="126" customWidth="1"/>
    <col min="5645" max="5645" width="11.42578125" style="126"/>
    <col min="5646" max="5646" width="23.42578125" style="126" customWidth="1"/>
    <col min="5647" max="5647" width="32.28515625" style="126" customWidth="1"/>
    <col min="5648" max="5648" width="0" style="126" hidden="1" customWidth="1"/>
    <col min="5649" max="5649" width="36.140625" style="126" bestFit="1" customWidth="1"/>
    <col min="5650" max="5650" width="7.140625" style="126" customWidth="1"/>
    <col min="5651" max="5651" width="29.85546875" style="126" customWidth="1"/>
    <col min="5652" max="5652" width="5.28515625" style="126" customWidth="1"/>
    <col min="5653" max="5655" width="0" style="126" hidden="1" customWidth="1"/>
    <col min="5656" max="5656" width="4.140625" style="126" customWidth="1"/>
    <col min="5657" max="5657" width="11.42578125" style="126"/>
    <col min="5658" max="5658" width="22.7109375" style="126" customWidth="1"/>
    <col min="5659" max="5888" width="11.42578125" style="126"/>
    <col min="5889" max="5889" width="6.85546875" style="126" customWidth="1"/>
    <col min="5890" max="5890" width="11.42578125" style="126"/>
    <col min="5891" max="5891" width="76.28515625" style="126" customWidth="1"/>
    <col min="5892" max="5892" width="0" style="126" hidden="1" customWidth="1"/>
    <col min="5893" max="5893" width="28.28515625" style="126" bestFit="1" customWidth="1"/>
    <col min="5894" max="5894" width="5.7109375" style="126" customWidth="1"/>
    <col min="5895" max="5895" width="28.28515625" style="126" bestFit="1" customWidth="1"/>
    <col min="5896" max="5898" width="0" style="126" hidden="1" customWidth="1"/>
    <col min="5899" max="5899" width="6.28515625" style="126" customWidth="1"/>
    <col min="5900" max="5900" width="6.85546875" style="126" customWidth="1"/>
    <col min="5901" max="5901" width="11.42578125" style="126"/>
    <col min="5902" max="5902" width="23.42578125" style="126" customWidth="1"/>
    <col min="5903" max="5903" width="32.28515625" style="126" customWidth="1"/>
    <col min="5904" max="5904" width="0" style="126" hidden="1" customWidth="1"/>
    <col min="5905" max="5905" width="36.140625" style="126" bestFit="1" customWidth="1"/>
    <col min="5906" max="5906" width="7.140625" style="126" customWidth="1"/>
    <col min="5907" max="5907" width="29.85546875" style="126" customWidth="1"/>
    <col min="5908" max="5908" width="5.28515625" style="126" customWidth="1"/>
    <col min="5909" max="5911" width="0" style="126" hidden="1" customWidth="1"/>
    <col min="5912" max="5912" width="4.140625" style="126" customWidth="1"/>
    <col min="5913" max="5913" width="11.42578125" style="126"/>
    <col min="5914" max="5914" width="22.7109375" style="126" customWidth="1"/>
    <col min="5915" max="6144" width="11.42578125" style="126"/>
    <col min="6145" max="6145" width="6.85546875" style="126" customWidth="1"/>
    <col min="6146" max="6146" width="11.42578125" style="126"/>
    <col min="6147" max="6147" width="76.28515625" style="126" customWidth="1"/>
    <col min="6148" max="6148" width="0" style="126" hidden="1" customWidth="1"/>
    <col min="6149" max="6149" width="28.28515625" style="126" bestFit="1" customWidth="1"/>
    <col min="6150" max="6150" width="5.7109375" style="126" customWidth="1"/>
    <col min="6151" max="6151" width="28.28515625" style="126" bestFit="1" customWidth="1"/>
    <col min="6152" max="6154" width="0" style="126" hidden="1" customWidth="1"/>
    <col min="6155" max="6155" width="6.28515625" style="126" customWidth="1"/>
    <col min="6156" max="6156" width="6.85546875" style="126" customWidth="1"/>
    <col min="6157" max="6157" width="11.42578125" style="126"/>
    <col min="6158" max="6158" width="23.42578125" style="126" customWidth="1"/>
    <col min="6159" max="6159" width="32.28515625" style="126" customWidth="1"/>
    <col min="6160" max="6160" width="0" style="126" hidden="1" customWidth="1"/>
    <col min="6161" max="6161" width="36.140625" style="126" bestFit="1" customWidth="1"/>
    <col min="6162" max="6162" width="7.140625" style="126" customWidth="1"/>
    <col min="6163" max="6163" width="29.85546875" style="126" customWidth="1"/>
    <col min="6164" max="6164" width="5.28515625" style="126" customWidth="1"/>
    <col min="6165" max="6167" width="0" style="126" hidden="1" customWidth="1"/>
    <col min="6168" max="6168" width="4.140625" style="126" customWidth="1"/>
    <col min="6169" max="6169" width="11.42578125" style="126"/>
    <col min="6170" max="6170" width="22.7109375" style="126" customWidth="1"/>
    <col min="6171" max="6400" width="11.42578125" style="126"/>
    <col min="6401" max="6401" width="6.85546875" style="126" customWidth="1"/>
    <col min="6402" max="6402" width="11.42578125" style="126"/>
    <col min="6403" max="6403" width="76.28515625" style="126" customWidth="1"/>
    <col min="6404" max="6404" width="0" style="126" hidden="1" customWidth="1"/>
    <col min="6405" max="6405" width="28.28515625" style="126" bestFit="1" customWidth="1"/>
    <col min="6406" max="6406" width="5.7109375" style="126" customWidth="1"/>
    <col min="6407" max="6407" width="28.28515625" style="126" bestFit="1" customWidth="1"/>
    <col min="6408" max="6410" width="0" style="126" hidden="1" customWidth="1"/>
    <col min="6411" max="6411" width="6.28515625" style="126" customWidth="1"/>
    <col min="6412" max="6412" width="6.85546875" style="126" customWidth="1"/>
    <col min="6413" max="6413" width="11.42578125" style="126"/>
    <col min="6414" max="6414" width="23.42578125" style="126" customWidth="1"/>
    <col min="6415" max="6415" width="32.28515625" style="126" customWidth="1"/>
    <col min="6416" max="6416" width="0" style="126" hidden="1" customWidth="1"/>
    <col min="6417" max="6417" width="36.140625" style="126" bestFit="1" customWidth="1"/>
    <col min="6418" max="6418" width="7.140625" style="126" customWidth="1"/>
    <col min="6419" max="6419" width="29.85546875" style="126" customWidth="1"/>
    <col min="6420" max="6420" width="5.28515625" style="126" customWidth="1"/>
    <col min="6421" max="6423" width="0" style="126" hidden="1" customWidth="1"/>
    <col min="6424" max="6424" width="4.140625" style="126" customWidth="1"/>
    <col min="6425" max="6425" width="11.42578125" style="126"/>
    <col min="6426" max="6426" width="22.7109375" style="126" customWidth="1"/>
    <col min="6427" max="6656" width="11.42578125" style="126"/>
    <col min="6657" max="6657" width="6.85546875" style="126" customWidth="1"/>
    <col min="6658" max="6658" width="11.42578125" style="126"/>
    <col min="6659" max="6659" width="76.28515625" style="126" customWidth="1"/>
    <col min="6660" max="6660" width="0" style="126" hidden="1" customWidth="1"/>
    <col min="6661" max="6661" width="28.28515625" style="126" bestFit="1" customWidth="1"/>
    <col min="6662" max="6662" width="5.7109375" style="126" customWidth="1"/>
    <col min="6663" max="6663" width="28.28515625" style="126" bestFit="1" customWidth="1"/>
    <col min="6664" max="6666" width="0" style="126" hidden="1" customWidth="1"/>
    <col min="6667" max="6667" width="6.28515625" style="126" customWidth="1"/>
    <col min="6668" max="6668" width="6.85546875" style="126" customWidth="1"/>
    <col min="6669" max="6669" width="11.42578125" style="126"/>
    <col min="6670" max="6670" width="23.42578125" style="126" customWidth="1"/>
    <col min="6671" max="6671" width="32.28515625" style="126" customWidth="1"/>
    <col min="6672" max="6672" width="0" style="126" hidden="1" customWidth="1"/>
    <col min="6673" max="6673" width="36.140625" style="126" bestFit="1" customWidth="1"/>
    <col min="6674" max="6674" width="7.140625" style="126" customWidth="1"/>
    <col min="6675" max="6675" width="29.85546875" style="126" customWidth="1"/>
    <col min="6676" max="6676" width="5.28515625" style="126" customWidth="1"/>
    <col min="6677" max="6679" width="0" style="126" hidden="1" customWidth="1"/>
    <col min="6680" max="6680" width="4.140625" style="126" customWidth="1"/>
    <col min="6681" max="6681" width="11.42578125" style="126"/>
    <col min="6682" max="6682" width="22.7109375" style="126" customWidth="1"/>
    <col min="6683" max="6912" width="11.42578125" style="126"/>
    <col min="6913" max="6913" width="6.85546875" style="126" customWidth="1"/>
    <col min="6914" max="6914" width="11.42578125" style="126"/>
    <col min="6915" max="6915" width="76.28515625" style="126" customWidth="1"/>
    <col min="6916" max="6916" width="0" style="126" hidden="1" customWidth="1"/>
    <col min="6917" max="6917" width="28.28515625" style="126" bestFit="1" customWidth="1"/>
    <col min="6918" max="6918" width="5.7109375" style="126" customWidth="1"/>
    <col min="6919" max="6919" width="28.28515625" style="126" bestFit="1" customWidth="1"/>
    <col min="6920" max="6922" width="0" style="126" hidden="1" customWidth="1"/>
    <col min="6923" max="6923" width="6.28515625" style="126" customWidth="1"/>
    <col min="6924" max="6924" width="6.85546875" style="126" customWidth="1"/>
    <col min="6925" max="6925" width="11.42578125" style="126"/>
    <col min="6926" max="6926" width="23.42578125" style="126" customWidth="1"/>
    <col min="6927" max="6927" width="32.28515625" style="126" customWidth="1"/>
    <col min="6928" max="6928" width="0" style="126" hidden="1" customWidth="1"/>
    <col min="6929" max="6929" width="36.140625" style="126" bestFit="1" customWidth="1"/>
    <col min="6930" max="6930" width="7.140625" style="126" customWidth="1"/>
    <col min="6931" max="6931" width="29.85546875" style="126" customWidth="1"/>
    <col min="6932" max="6932" width="5.28515625" style="126" customWidth="1"/>
    <col min="6933" max="6935" width="0" style="126" hidden="1" customWidth="1"/>
    <col min="6936" max="6936" width="4.140625" style="126" customWidth="1"/>
    <col min="6937" max="6937" width="11.42578125" style="126"/>
    <col min="6938" max="6938" width="22.7109375" style="126" customWidth="1"/>
    <col min="6939" max="7168" width="11.42578125" style="126"/>
    <col min="7169" max="7169" width="6.85546875" style="126" customWidth="1"/>
    <col min="7170" max="7170" width="11.42578125" style="126"/>
    <col min="7171" max="7171" width="76.28515625" style="126" customWidth="1"/>
    <col min="7172" max="7172" width="0" style="126" hidden="1" customWidth="1"/>
    <col min="7173" max="7173" width="28.28515625" style="126" bestFit="1" customWidth="1"/>
    <col min="7174" max="7174" width="5.7109375" style="126" customWidth="1"/>
    <col min="7175" max="7175" width="28.28515625" style="126" bestFit="1" customWidth="1"/>
    <col min="7176" max="7178" width="0" style="126" hidden="1" customWidth="1"/>
    <col min="7179" max="7179" width="6.28515625" style="126" customWidth="1"/>
    <col min="7180" max="7180" width="6.85546875" style="126" customWidth="1"/>
    <col min="7181" max="7181" width="11.42578125" style="126"/>
    <col min="7182" max="7182" width="23.42578125" style="126" customWidth="1"/>
    <col min="7183" max="7183" width="32.28515625" style="126" customWidth="1"/>
    <col min="7184" max="7184" width="0" style="126" hidden="1" customWidth="1"/>
    <col min="7185" max="7185" width="36.140625" style="126" bestFit="1" customWidth="1"/>
    <col min="7186" max="7186" width="7.140625" style="126" customWidth="1"/>
    <col min="7187" max="7187" width="29.85546875" style="126" customWidth="1"/>
    <col min="7188" max="7188" width="5.28515625" style="126" customWidth="1"/>
    <col min="7189" max="7191" width="0" style="126" hidden="1" customWidth="1"/>
    <col min="7192" max="7192" width="4.140625" style="126" customWidth="1"/>
    <col min="7193" max="7193" width="11.42578125" style="126"/>
    <col min="7194" max="7194" width="22.7109375" style="126" customWidth="1"/>
    <col min="7195" max="7424" width="11.42578125" style="126"/>
    <col min="7425" max="7425" width="6.85546875" style="126" customWidth="1"/>
    <col min="7426" max="7426" width="11.42578125" style="126"/>
    <col min="7427" max="7427" width="76.28515625" style="126" customWidth="1"/>
    <col min="7428" max="7428" width="0" style="126" hidden="1" customWidth="1"/>
    <col min="7429" max="7429" width="28.28515625" style="126" bestFit="1" customWidth="1"/>
    <col min="7430" max="7430" width="5.7109375" style="126" customWidth="1"/>
    <col min="7431" max="7431" width="28.28515625" style="126" bestFit="1" customWidth="1"/>
    <col min="7432" max="7434" width="0" style="126" hidden="1" customWidth="1"/>
    <col min="7435" max="7435" width="6.28515625" style="126" customWidth="1"/>
    <col min="7436" max="7436" width="6.85546875" style="126" customWidth="1"/>
    <col min="7437" max="7437" width="11.42578125" style="126"/>
    <col min="7438" max="7438" width="23.42578125" style="126" customWidth="1"/>
    <col min="7439" max="7439" width="32.28515625" style="126" customWidth="1"/>
    <col min="7440" max="7440" width="0" style="126" hidden="1" customWidth="1"/>
    <col min="7441" max="7441" width="36.140625" style="126" bestFit="1" customWidth="1"/>
    <col min="7442" max="7442" width="7.140625" style="126" customWidth="1"/>
    <col min="7443" max="7443" width="29.85546875" style="126" customWidth="1"/>
    <col min="7444" max="7444" width="5.28515625" style="126" customWidth="1"/>
    <col min="7445" max="7447" width="0" style="126" hidden="1" customWidth="1"/>
    <col min="7448" max="7448" width="4.140625" style="126" customWidth="1"/>
    <col min="7449" max="7449" width="11.42578125" style="126"/>
    <col min="7450" max="7450" width="22.7109375" style="126" customWidth="1"/>
    <col min="7451" max="7680" width="11.42578125" style="126"/>
    <col min="7681" max="7681" width="6.85546875" style="126" customWidth="1"/>
    <col min="7682" max="7682" width="11.42578125" style="126"/>
    <col min="7683" max="7683" width="76.28515625" style="126" customWidth="1"/>
    <col min="7684" max="7684" width="0" style="126" hidden="1" customWidth="1"/>
    <col min="7685" max="7685" width="28.28515625" style="126" bestFit="1" customWidth="1"/>
    <col min="7686" max="7686" width="5.7109375" style="126" customWidth="1"/>
    <col min="7687" max="7687" width="28.28515625" style="126" bestFit="1" customWidth="1"/>
    <col min="7688" max="7690" width="0" style="126" hidden="1" customWidth="1"/>
    <col min="7691" max="7691" width="6.28515625" style="126" customWidth="1"/>
    <col min="7692" max="7692" width="6.85546875" style="126" customWidth="1"/>
    <col min="7693" max="7693" width="11.42578125" style="126"/>
    <col min="7694" max="7694" width="23.42578125" style="126" customWidth="1"/>
    <col min="7695" max="7695" width="32.28515625" style="126" customWidth="1"/>
    <col min="7696" max="7696" width="0" style="126" hidden="1" customWidth="1"/>
    <col min="7697" max="7697" width="36.140625" style="126" bestFit="1" customWidth="1"/>
    <col min="7698" max="7698" width="7.140625" style="126" customWidth="1"/>
    <col min="7699" max="7699" width="29.85546875" style="126" customWidth="1"/>
    <col min="7700" max="7700" width="5.28515625" style="126" customWidth="1"/>
    <col min="7701" max="7703" width="0" style="126" hidden="1" customWidth="1"/>
    <col min="7704" max="7704" width="4.140625" style="126" customWidth="1"/>
    <col min="7705" max="7705" width="11.42578125" style="126"/>
    <col min="7706" max="7706" width="22.7109375" style="126" customWidth="1"/>
    <col min="7707" max="7936" width="11.42578125" style="126"/>
    <col min="7937" max="7937" width="6.85546875" style="126" customWidth="1"/>
    <col min="7938" max="7938" width="11.42578125" style="126"/>
    <col min="7939" max="7939" width="76.28515625" style="126" customWidth="1"/>
    <col min="7940" max="7940" width="0" style="126" hidden="1" customWidth="1"/>
    <col min="7941" max="7941" width="28.28515625" style="126" bestFit="1" customWidth="1"/>
    <col min="7942" max="7942" width="5.7109375" style="126" customWidth="1"/>
    <col min="7943" max="7943" width="28.28515625" style="126" bestFit="1" customWidth="1"/>
    <col min="7944" max="7946" width="0" style="126" hidden="1" customWidth="1"/>
    <col min="7947" max="7947" width="6.28515625" style="126" customWidth="1"/>
    <col min="7948" max="7948" width="6.85546875" style="126" customWidth="1"/>
    <col min="7949" max="7949" width="11.42578125" style="126"/>
    <col min="7950" max="7950" width="23.42578125" style="126" customWidth="1"/>
    <col min="7951" max="7951" width="32.28515625" style="126" customWidth="1"/>
    <col min="7952" max="7952" width="0" style="126" hidden="1" customWidth="1"/>
    <col min="7953" max="7953" width="36.140625" style="126" bestFit="1" customWidth="1"/>
    <col min="7954" max="7954" width="7.140625" style="126" customWidth="1"/>
    <col min="7955" max="7955" width="29.85546875" style="126" customWidth="1"/>
    <col min="7956" max="7956" width="5.28515625" style="126" customWidth="1"/>
    <col min="7957" max="7959" width="0" style="126" hidden="1" customWidth="1"/>
    <col min="7960" max="7960" width="4.140625" style="126" customWidth="1"/>
    <col min="7961" max="7961" width="11.42578125" style="126"/>
    <col min="7962" max="7962" width="22.7109375" style="126" customWidth="1"/>
    <col min="7963" max="8192" width="11.42578125" style="126"/>
    <col min="8193" max="8193" width="6.85546875" style="126" customWidth="1"/>
    <col min="8194" max="8194" width="11.42578125" style="126"/>
    <col min="8195" max="8195" width="76.28515625" style="126" customWidth="1"/>
    <col min="8196" max="8196" width="0" style="126" hidden="1" customWidth="1"/>
    <col min="8197" max="8197" width="28.28515625" style="126" bestFit="1" customWidth="1"/>
    <col min="8198" max="8198" width="5.7109375" style="126" customWidth="1"/>
    <col min="8199" max="8199" width="28.28515625" style="126" bestFit="1" customWidth="1"/>
    <col min="8200" max="8202" width="0" style="126" hidden="1" customWidth="1"/>
    <col min="8203" max="8203" width="6.28515625" style="126" customWidth="1"/>
    <col min="8204" max="8204" width="6.85546875" style="126" customWidth="1"/>
    <col min="8205" max="8205" width="11.42578125" style="126"/>
    <col min="8206" max="8206" width="23.42578125" style="126" customWidth="1"/>
    <col min="8207" max="8207" width="32.28515625" style="126" customWidth="1"/>
    <col min="8208" max="8208" width="0" style="126" hidden="1" customWidth="1"/>
    <col min="8209" max="8209" width="36.140625" style="126" bestFit="1" customWidth="1"/>
    <col min="8210" max="8210" width="7.140625" style="126" customWidth="1"/>
    <col min="8211" max="8211" width="29.85546875" style="126" customWidth="1"/>
    <col min="8212" max="8212" width="5.28515625" style="126" customWidth="1"/>
    <col min="8213" max="8215" width="0" style="126" hidden="1" customWidth="1"/>
    <col min="8216" max="8216" width="4.140625" style="126" customWidth="1"/>
    <col min="8217" max="8217" width="11.42578125" style="126"/>
    <col min="8218" max="8218" width="22.7109375" style="126" customWidth="1"/>
    <col min="8219" max="8448" width="11.42578125" style="126"/>
    <col min="8449" max="8449" width="6.85546875" style="126" customWidth="1"/>
    <col min="8450" max="8450" width="11.42578125" style="126"/>
    <col min="8451" max="8451" width="76.28515625" style="126" customWidth="1"/>
    <col min="8452" max="8452" width="0" style="126" hidden="1" customWidth="1"/>
    <col min="8453" max="8453" width="28.28515625" style="126" bestFit="1" customWidth="1"/>
    <col min="8454" max="8454" width="5.7109375" style="126" customWidth="1"/>
    <col min="8455" max="8455" width="28.28515625" style="126" bestFit="1" customWidth="1"/>
    <col min="8456" max="8458" width="0" style="126" hidden="1" customWidth="1"/>
    <col min="8459" max="8459" width="6.28515625" style="126" customWidth="1"/>
    <col min="8460" max="8460" width="6.85546875" style="126" customWidth="1"/>
    <col min="8461" max="8461" width="11.42578125" style="126"/>
    <col min="8462" max="8462" width="23.42578125" style="126" customWidth="1"/>
    <col min="8463" max="8463" width="32.28515625" style="126" customWidth="1"/>
    <col min="8464" max="8464" width="0" style="126" hidden="1" customWidth="1"/>
    <col min="8465" max="8465" width="36.140625" style="126" bestFit="1" customWidth="1"/>
    <col min="8466" max="8466" width="7.140625" style="126" customWidth="1"/>
    <col min="8467" max="8467" width="29.85546875" style="126" customWidth="1"/>
    <col min="8468" max="8468" width="5.28515625" style="126" customWidth="1"/>
    <col min="8469" max="8471" width="0" style="126" hidden="1" customWidth="1"/>
    <col min="8472" max="8472" width="4.140625" style="126" customWidth="1"/>
    <col min="8473" max="8473" width="11.42578125" style="126"/>
    <col min="8474" max="8474" width="22.7109375" style="126" customWidth="1"/>
    <col min="8475" max="8704" width="11.42578125" style="126"/>
    <col min="8705" max="8705" width="6.85546875" style="126" customWidth="1"/>
    <col min="8706" max="8706" width="11.42578125" style="126"/>
    <col min="8707" max="8707" width="76.28515625" style="126" customWidth="1"/>
    <col min="8708" max="8708" width="0" style="126" hidden="1" customWidth="1"/>
    <col min="8709" max="8709" width="28.28515625" style="126" bestFit="1" customWidth="1"/>
    <col min="8710" max="8710" width="5.7109375" style="126" customWidth="1"/>
    <col min="8711" max="8711" width="28.28515625" style="126" bestFit="1" customWidth="1"/>
    <col min="8712" max="8714" width="0" style="126" hidden="1" customWidth="1"/>
    <col min="8715" max="8715" width="6.28515625" style="126" customWidth="1"/>
    <col min="8716" max="8716" width="6.85546875" style="126" customWidth="1"/>
    <col min="8717" max="8717" width="11.42578125" style="126"/>
    <col min="8718" max="8718" width="23.42578125" style="126" customWidth="1"/>
    <col min="8719" max="8719" width="32.28515625" style="126" customWidth="1"/>
    <col min="8720" max="8720" width="0" style="126" hidden="1" customWidth="1"/>
    <col min="8721" max="8721" width="36.140625" style="126" bestFit="1" customWidth="1"/>
    <col min="8722" max="8722" width="7.140625" style="126" customWidth="1"/>
    <col min="8723" max="8723" width="29.85546875" style="126" customWidth="1"/>
    <col min="8724" max="8724" width="5.28515625" style="126" customWidth="1"/>
    <col min="8725" max="8727" width="0" style="126" hidden="1" customWidth="1"/>
    <col min="8728" max="8728" width="4.140625" style="126" customWidth="1"/>
    <col min="8729" max="8729" width="11.42578125" style="126"/>
    <col min="8730" max="8730" width="22.7109375" style="126" customWidth="1"/>
    <col min="8731" max="8960" width="11.42578125" style="126"/>
    <col min="8961" max="8961" width="6.85546875" style="126" customWidth="1"/>
    <col min="8962" max="8962" width="11.42578125" style="126"/>
    <col min="8963" max="8963" width="76.28515625" style="126" customWidth="1"/>
    <col min="8964" max="8964" width="0" style="126" hidden="1" customWidth="1"/>
    <col min="8965" max="8965" width="28.28515625" style="126" bestFit="1" customWidth="1"/>
    <col min="8966" max="8966" width="5.7109375" style="126" customWidth="1"/>
    <col min="8967" max="8967" width="28.28515625" style="126" bestFit="1" customWidth="1"/>
    <col min="8968" max="8970" width="0" style="126" hidden="1" customWidth="1"/>
    <col min="8971" max="8971" width="6.28515625" style="126" customWidth="1"/>
    <col min="8972" max="8972" width="6.85546875" style="126" customWidth="1"/>
    <col min="8973" max="8973" width="11.42578125" style="126"/>
    <col min="8974" max="8974" width="23.42578125" style="126" customWidth="1"/>
    <col min="8975" max="8975" width="32.28515625" style="126" customWidth="1"/>
    <col min="8976" max="8976" width="0" style="126" hidden="1" customWidth="1"/>
    <col min="8977" max="8977" width="36.140625" style="126" bestFit="1" customWidth="1"/>
    <col min="8978" max="8978" width="7.140625" style="126" customWidth="1"/>
    <col min="8979" max="8979" width="29.85546875" style="126" customWidth="1"/>
    <col min="8980" max="8980" width="5.28515625" style="126" customWidth="1"/>
    <col min="8981" max="8983" width="0" style="126" hidden="1" customWidth="1"/>
    <col min="8984" max="8984" width="4.140625" style="126" customWidth="1"/>
    <col min="8985" max="8985" width="11.42578125" style="126"/>
    <col min="8986" max="8986" width="22.7109375" style="126" customWidth="1"/>
    <col min="8987" max="9216" width="11.42578125" style="126"/>
    <col min="9217" max="9217" width="6.85546875" style="126" customWidth="1"/>
    <col min="9218" max="9218" width="11.42578125" style="126"/>
    <col min="9219" max="9219" width="76.28515625" style="126" customWidth="1"/>
    <col min="9220" max="9220" width="0" style="126" hidden="1" customWidth="1"/>
    <col min="9221" max="9221" width="28.28515625" style="126" bestFit="1" customWidth="1"/>
    <col min="9222" max="9222" width="5.7109375" style="126" customWidth="1"/>
    <col min="9223" max="9223" width="28.28515625" style="126" bestFit="1" customWidth="1"/>
    <col min="9224" max="9226" width="0" style="126" hidden="1" customWidth="1"/>
    <col min="9227" max="9227" width="6.28515625" style="126" customWidth="1"/>
    <col min="9228" max="9228" width="6.85546875" style="126" customWidth="1"/>
    <col min="9229" max="9229" width="11.42578125" style="126"/>
    <col min="9230" max="9230" width="23.42578125" style="126" customWidth="1"/>
    <col min="9231" max="9231" width="32.28515625" style="126" customWidth="1"/>
    <col min="9232" max="9232" width="0" style="126" hidden="1" customWidth="1"/>
    <col min="9233" max="9233" width="36.140625" style="126" bestFit="1" customWidth="1"/>
    <col min="9234" max="9234" width="7.140625" style="126" customWidth="1"/>
    <col min="9235" max="9235" width="29.85546875" style="126" customWidth="1"/>
    <col min="9236" max="9236" width="5.28515625" style="126" customWidth="1"/>
    <col min="9237" max="9239" width="0" style="126" hidden="1" customWidth="1"/>
    <col min="9240" max="9240" width="4.140625" style="126" customWidth="1"/>
    <col min="9241" max="9241" width="11.42578125" style="126"/>
    <col min="9242" max="9242" width="22.7109375" style="126" customWidth="1"/>
    <col min="9243" max="9472" width="11.42578125" style="126"/>
    <col min="9473" max="9473" width="6.85546875" style="126" customWidth="1"/>
    <col min="9474" max="9474" width="11.42578125" style="126"/>
    <col min="9475" max="9475" width="76.28515625" style="126" customWidth="1"/>
    <col min="9476" max="9476" width="0" style="126" hidden="1" customWidth="1"/>
    <col min="9477" max="9477" width="28.28515625" style="126" bestFit="1" customWidth="1"/>
    <col min="9478" max="9478" width="5.7109375" style="126" customWidth="1"/>
    <col min="9479" max="9479" width="28.28515625" style="126" bestFit="1" customWidth="1"/>
    <col min="9480" max="9482" width="0" style="126" hidden="1" customWidth="1"/>
    <col min="9483" max="9483" width="6.28515625" style="126" customWidth="1"/>
    <col min="9484" max="9484" width="6.85546875" style="126" customWidth="1"/>
    <col min="9485" max="9485" width="11.42578125" style="126"/>
    <col min="9486" max="9486" width="23.42578125" style="126" customWidth="1"/>
    <col min="9487" max="9487" width="32.28515625" style="126" customWidth="1"/>
    <col min="9488" max="9488" width="0" style="126" hidden="1" customWidth="1"/>
    <col min="9489" max="9489" width="36.140625" style="126" bestFit="1" customWidth="1"/>
    <col min="9490" max="9490" width="7.140625" style="126" customWidth="1"/>
    <col min="9491" max="9491" width="29.85546875" style="126" customWidth="1"/>
    <col min="9492" max="9492" width="5.28515625" style="126" customWidth="1"/>
    <col min="9493" max="9495" width="0" style="126" hidden="1" customWidth="1"/>
    <col min="9496" max="9496" width="4.140625" style="126" customWidth="1"/>
    <col min="9497" max="9497" width="11.42578125" style="126"/>
    <col min="9498" max="9498" width="22.7109375" style="126" customWidth="1"/>
    <col min="9499" max="9728" width="11.42578125" style="126"/>
    <col min="9729" max="9729" width="6.85546875" style="126" customWidth="1"/>
    <col min="9730" max="9730" width="11.42578125" style="126"/>
    <col min="9731" max="9731" width="76.28515625" style="126" customWidth="1"/>
    <col min="9732" max="9732" width="0" style="126" hidden="1" customWidth="1"/>
    <col min="9733" max="9733" width="28.28515625" style="126" bestFit="1" customWidth="1"/>
    <col min="9734" max="9734" width="5.7109375" style="126" customWidth="1"/>
    <col min="9735" max="9735" width="28.28515625" style="126" bestFit="1" customWidth="1"/>
    <col min="9736" max="9738" width="0" style="126" hidden="1" customWidth="1"/>
    <col min="9739" max="9739" width="6.28515625" style="126" customWidth="1"/>
    <col min="9740" max="9740" width="6.85546875" style="126" customWidth="1"/>
    <col min="9741" max="9741" width="11.42578125" style="126"/>
    <col min="9742" max="9742" width="23.42578125" style="126" customWidth="1"/>
    <col min="9743" max="9743" width="32.28515625" style="126" customWidth="1"/>
    <col min="9744" max="9744" width="0" style="126" hidden="1" customWidth="1"/>
    <col min="9745" max="9745" width="36.140625" style="126" bestFit="1" customWidth="1"/>
    <col min="9746" max="9746" width="7.140625" style="126" customWidth="1"/>
    <col min="9747" max="9747" width="29.85546875" style="126" customWidth="1"/>
    <col min="9748" max="9748" width="5.28515625" style="126" customWidth="1"/>
    <col min="9749" max="9751" width="0" style="126" hidden="1" customWidth="1"/>
    <col min="9752" max="9752" width="4.140625" style="126" customWidth="1"/>
    <col min="9753" max="9753" width="11.42578125" style="126"/>
    <col min="9754" max="9754" width="22.7109375" style="126" customWidth="1"/>
    <col min="9755" max="9984" width="11.42578125" style="126"/>
    <col min="9985" max="9985" width="6.85546875" style="126" customWidth="1"/>
    <col min="9986" max="9986" width="11.42578125" style="126"/>
    <col min="9987" max="9987" width="76.28515625" style="126" customWidth="1"/>
    <col min="9988" max="9988" width="0" style="126" hidden="1" customWidth="1"/>
    <col min="9989" max="9989" width="28.28515625" style="126" bestFit="1" customWidth="1"/>
    <col min="9990" max="9990" width="5.7109375" style="126" customWidth="1"/>
    <col min="9991" max="9991" width="28.28515625" style="126" bestFit="1" customWidth="1"/>
    <col min="9992" max="9994" width="0" style="126" hidden="1" customWidth="1"/>
    <col min="9995" max="9995" width="6.28515625" style="126" customWidth="1"/>
    <col min="9996" max="9996" width="6.85546875" style="126" customWidth="1"/>
    <col min="9997" max="9997" width="11.42578125" style="126"/>
    <col min="9998" max="9998" width="23.42578125" style="126" customWidth="1"/>
    <col min="9999" max="9999" width="32.28515625" style="126" customWidth="1"/>
    <col min="10000" max="10000" width="0" style="126" hidden="1" customWidth="1"/>
    <col min="10001" max="10001" width="36.140625" style="126" bestFit="1" customWidth="1"/>
    <col min="10002" max="10002" width="7.140625" style="126" customWidth="1"/>
    <col min="10003" max="10003" width="29.85546875" style="126" customWidth="1"/>
    <col min="10004" max="10004" width="5.28515625" style="126" customWidth="1"/>
    <col min="10005" max="10007" width="0" style="126" hidden="1" customWidth="1"/>
    <col min="10008" max="10008" width="4.140625" style="126" customWidth="1"/>
    <col min="10009" max="10009" width="11.42578125" style="126"/>
    <col min="10010" max="10010" width="22.7109375" style="126" customWidth="1"/>
    <col min="10011" max="10240" width="11.42578125" style="126"/>
    <col min="10241" max="10241" width="6.85546875" style="126" customWidth="1"/>
    <col min="10242" max="10242" width="11.42578125" style="126"/>
    <col min="10243" max="10243" width="76.28515625" style="126" customWidth="1"/>
    <col min="10244" max="10244" width="0" style="126" hidden="1" customWidth="1"/>
    <col min="10245" max="10245" width="28.28515625" style="126" bestFit="1" customWidth="1"/>
    <col min="10246" max="10246" width="5.7109375" style="126" customWidth="1"/>
    <col min="10247" max="10247" width="28.28515625" style="126" bestFit="1" customWidth="1"/>
    <col min="10248" max="10250" width="0" style="126" hidden="1" customWidth="1"/>
    <col min="10251" max="10251" width="6.28515625" style="126" customWidth="1"/>
    <col min="10252" max="10252" width="6.85546875" style="126" customWidth="1"/>
    <col min="10253" max="10253" width="11.42578125" style="126"/>
    <col min="10254" max="10254" width="23.42578125" style="126" customWidth="1"/>
    <col min="10255" max="10255" width="32.28515625" style="126" customWidth="1"/>
    <col min="10256" max="10256" width="0" style="126" hidden="1" customWidth="1"/>
    <col min="10257" max="10257" width="36.140625" style="126" bestFit="1" customWidth="1"/>
    <col min="10258" max="10258" width="7.140625" style="126" customWidth="1"/>
    <col min="10259" max="10259" width="29.85546875" style="126" customWidth="1"/>
    <col min="10260" max="10260" width="5.28515625" style="126" customWidth="1"/>
    <col min="10261" max="10263" width="0" style="126" hidden="1" customWidth="1"/>
    <col min="10264" max="10264" width="4.140625" style="126" customWidth="1"/>
    <col min="10265" max="10265" width="11.42578125" style="126"/>
    <col min="10266" max="10266" width="22.7109375" style="126" customWidth="1"/>
    <col min="10267" max="10496" width="11.42578125" style="126"/>
    <col min="10497" max="10497" width="6.85546875" style="126" customWidth="1"/>
    <col min="10498" max="10498" width="11.42578125" style="126"/>
    <col min="10499" max="10499" width="76.28515625" style="126" customWidth="1"/>
    <col min="10500" max="10500" width="0" style="126" hidden="1" customWidth="1"/>
    <col min="10501" max="10501" width="28.28515625" style="126" bestFit="1" customWidth="1"/>
    <col min="10502" max="10502" width="5.7109375" style="126" customWidth="1"/>
    <col min="10503" max="10503" width="28.28515625" style="126" bestFit="1" customWidth="1"/>
    <col min="10504" max="10506" width="0" style="126" hidden="1" customWidth="1"/>
    <col min="10507" max="10507" width="6.28515625" style="126" customWidth="1"/>
    <col min="10508" max="10508" width="6.85546875" style="126" customWidth="1"/>
    <col min="10509" max="10509" width="11.42578125" style="126"/>
    <col min="10510" max="10510" width="23.42578125" style="126" customWidth="1"/>
    <col min="10511" max="10511" width="32.28515625" style="126" customWidth="1"/>
    <col min="10512" max="10512" width="0" style="126" hidden="1" customWidth="1"/>
    <col min="10513" max="10513" width="36.140625" style="126" bestFit="1" customWidth="1"/>
    <col min="10514" max="10514" width="7.140625" style="126" customWidth="1"/>
    <col min="10515" max="10515" width="29.85546875" style="126" customWidth="1"/>
    <col min="10516" max="10516" width="5.28515625" style="126" customWidth="1"/>
    <col min="10517" max="10519" width="0" style="126" hidden="1" customWidth="1"/>
    <col min="10520" max="10520" width="4.140625" style="126" customWidth="1"/>
    <col min="10521" max="10521" width="11.42578125" style="126"/>
    <col min="10522" max="10522" width="22.7109375" style="126" customWidth="1"/>
    <col min="10523" max="10752" width="11.42578125" style="126"/>
    <col min="10753" max="10753" width="6.85546875" style="126" customWidth="1"/>
    <col min="10754" max="10754" width="11.42578125" style="126"/>
    <col min="10755" max="10755" width="76.28515625" style="126" customWidth="1"/>
    <col min="10756" max="10756" width="0" style="126" hidden="1" customWidth="1"/>
    <col min="10757" max="10757" width="28.28515625" style="126" bestFit="1" customWidth="1"/>
    <col min="10758" max="10758" width="5.7109375" style="126" customWidth="1"/>
    <col min="10759" max="10759" width="28.28515625" style="126" bestFit="1" customWidth="1"/>
    <col min="10760" max="10762" width="0" style="126" hidden="1" customWidth="1"/>
    <col min="10763" max="10763" width="6.28515625" style="126" customWidth="1"/>
    <col min="10764" max="10764" width="6.85546875" style="126" customWidth="1"/>
    <col min="10765" max="10765" width="11.42578125" style="126"/>
    <col min="10766" max="10766" width="23.42578125" style="126" customWidth="1"/>
    <col min="10767" max="10767" width="32.28515625" style="126" customWidth="1"/>
    <col min="10768" max="10768" width="0" style="126" hidden="1" customWidth="1"/>
    <col min="10769" max="10769" width="36.140625" style="126" bestFit="1" customWidth="1"/>
    <col min="10770" max="10770" width="7.140625" style="126" customWidth="1"/>
    <col min="10771" max="10771" width="29.85546875" style="126" customWidth="1"/>
    <col min="10772" max="10772" width="5.28515625" style="126" customWidth="1"/>
    <col min="10773" max="10775" width="0" style="126" hidden="1" customWidth="1"/>
    <col min="10776" max="10776" width="4.140625" style="126" customWidth="1"/>
    <col min="10777" max="10777" width="11.42578125" style="126"/>
    <col min="10778" max="10778" width="22.7109375" style="126" customWidth="1"/>
    <col min="10779" max="11008" width="11.42578125" style="126"/>
    <col min="11009" max="11009" width="6.85546875" style="126" customWidth="1"/>
    <col min="11010" max="11010" width="11.42578125" style="126"/>
    <col min="11011" max="11011" width="76.28515625" style="126" customWidth="1"/>
    <col min="11012" max="11012" width="0" style="126" hidden="1" customWidth="1"/>
    <col min="11013" max="11013" width="28.28515625" style="126" bestFit="1" customWidth="1"/>
    <col min="11014" max="11014" width="5.7109375" style="126" customWidth="1"/>
    <col min="11015" max="11015" width="28.28515625" style="126" bestFit="1" customWidth="1"/>
    <col min="11016" max="11018" width="0" style="126" hidden="1" customWidth="1"/>
    <col min="11019" max="11019" width="6.28515625" style="126" customWidth="1"/>
    <col min="11020" max="11020" width="6.85546875" style="126" customWidth="1"/>
    <col min="11021" max="11021" width="11.42578125" style="126"/>
    <col min="11022" max="11022" width="23.42578125" style="126" customWidth="1"/>
    <col min="11023" max="11023" width="32.28515625" style="126" customWidth="1"/>
    <col min="11024" max="11024" width="0" style="126" hidden="1" customWidth="1"/>
    <col min="11025" max="11025" width="36.140625" style="126" bestFit="1" customWidth="1"/>
    <col min="11026" max="11026" width="7.140625" style="126" customWidth="1"/>
    <col min="11027" max="11027" width="29.85546875" style="126" customWidth="1"/>
    <col min="11028" max="11028" width="5.28515625" style="126" customWidth="1"/>
    <col min="11029" max="11031" width="0" style="126" hidden="1" customWidth="1"/>
    <col min="11032" max="11032" width="4.140625" style="126" customWidth="1"/>
    <col min="11033" max="11033" width="11.42578125" style="126"/>
    <col min="11034" max="11034" width="22.7109375" style="126" customWidth="1"/>
    <col min="11035" max="11264" width="11.42578125" style="126"/>
    <col min="11265" max="11265" width="6.85546875" style="126" customWidth="1"/>
    <col min="11266" max="11266" width="11.42578125" style="126"/>
    <col min="11267" max="11267" width="76.28515625" style="126" customWidth="1"/>
    <col min="11268" max="11268" width="0" style="126" hidden="1" customWidth="1"/>
    <col min="11269" max="11269" width="28.28515625" style="126" bestFit="1" customWidth="1"/>
    <col min="11270" max="11270" width="5.7109375" style="126" customWidth="1"/>
    <col min="11271" max="11271" width="28.28515625" style="126" bestFit="1" customWidth="1"/>
    <col min="11272" max="11274" width="0" style="126" hidden="1" customWidth="1"/>
    <col min="11275" max="11275" width="6.28515625" style="126" customWidth="1"/>
    <col min="11276" max="11276" width="6.85546875" style="126" customWidth="1"/>
    <col min="11277" max="11277" width="11.42578125" style="126"/>
    <col min="11278" max="11278" width="23.42578125" style="126" customWidth="1"/>
    <col min="11279" max="11279" width="32.28515625" style="126" customWidth="1"/>
    <col min="11280" max="11280" width="0" style="126" hidden="1" customWidth="1"/>
    <col min="11281" max="11281" width="36.140625" style="126" bestFit="1" customWidth="1"/>
    <col min="11282" max="11282" width="7.140625" style="126" customWidth="1"/>
    <col min="11283" max="11283" width="29.85546875" style="126" customWidth="1"/>
    <col min="11284" max="11284" width="5.28515625" style="126" customWidth="1"/>
    <col min="11285" max="11287" width="0" style="126" hidden="1" customWidth="1"/>
    <col min="11288" max="11288" width="4.140625" style="126" customWidth="1"/>
    <col min="11289" max="11289" width="11.42578125" style="126"/>
    <col min="11290" max="11290" width="22.7109375" style="126" customWidth="1"/>
    <col min="11291" max="11520" width="11.42578125" style="126"/>
    <col min="11521" max="11521" width="6.85546875" style="126" customWidth="1"/>
    <col min="11522" max="11522" width="11.42578125" style="126"/>
    <col min="11523" max="11523" width="76.28515625" style="126" customWidth="1"/>
    <col min="11524" max="11524" width="0" style="126" hidden="1" customWidth="1"/>
    <col min="11525" max="11525" width="28.28515625" style="126" bestFit="1" customWidth="1"/>
    <col min="11526" max="11526" width="5.7109375" style="126" customWidth="1"/>
    <col min="11527" max="11527" width="28.28515625" style="126" bestFit="1" customWidth="1"/>
    <col min="11528" max="11530" width="0" style="126" hidden="1" customWidth="1"/>
    <col min="11531" max="11531" width="6.28515625" style="126" customWidth="1"/>
    <col min="11532" max="11532" width="6.85546875" style="126" customWidth="1"/>
    <col min="11533" max="11533" width="11.42578125" style="126"/>
    <col min="11534" max="11534" width="23.42578125" style="126" customWidth="1"/>
    <col min="11535" max="11535" width="32.28515625" style="126" customWidth="1"/>
    <col min="11536" max="11536" width="0" style="126" hidden="1" customWidth="1"/>
    <col min="11537" max="11537" width="36.140625" style="126" bestFit="1" customWidth="1"/>
    <col min="11538" max="11538" width="7.140625" style="126" customWidth="1"/>
    <col min="11539" max="11539" width="29.85546875" style="126" customWidth="1"/>
    <col min="11540" max="11540" width="5.28515625" style="126" customWidth="1"/>
    <col min="11541" max="11543" width="0" style="126" hidden="1" customWidth="1"/>
    <col min="11544" max="11544" width="4.140625" style="126" customWidth="1"/>
    <col min="11545" max="11545" width="11.42578125" style="126"/>
    <col min="11546" max="11546" width="22.7109375" style="126" customWidth="1"/>
    <col min="11547" max="11776" width="11.42578125" style="126"/>
    <col min="11777" max="11777" width="6.85546875" style="126" customWidth="1"/>
    <col min="11778" max="11778" width="11.42578125" style="126"/>
    <col min="11779" max="11779" width="76.28515625" style="126" customWidth="1"/>
    <col min="11780" max="11780" width="0" style="126" hidden="1" customWidth="1"/>
    <col min="11781" max="11781" width="28.28515625" style="126" bestFit="1" customWidth="1"/>
    <col min="11782" max="11782" width="5.7109375" style="126" customWidth="1"/>
    <col min="11783" max="11783" width="28.28515625" style="126" bestFit="1" customWidth="1"/>
    <col min="11784" max="11786" width="0" style="126" hidden="1" customWidth="1"/>
    <col min="11787" max="11787" width="6.28515625" style="126" customWidth="1"/>
    <col min="11788" max="11788" width="6.85546875" style="126" customWidth="1"/>
    <col min="11789" max="11789" width="11.42578125" style="126"/>
    <col min="11790" max="11790" width="23.42578125" style="126" customWidth="1"/>
    <col min="11791" max="11791" width="32.28515625" style="126" customWidth="1"/>
    <col min="11792" max="11792" width="0" style="126" hidden="1" customWidth="1"/>
    <col min="11793" max="11793" width="36.140625" style="126" bestFit="1" customWidth="1"/>
    <col min="11794" max="11794" width="7.140625" style="126" customWidth="1"/>
    <col min="11795" max="11795" width="29.85546875" style="126" customWidth="1"/>
    <col min="11796" max="11796" width="5.28515625" style="126" customWidth="1"/>
    <col min="11797" max="11799" width="0" style="126" hidden="1" customWidth="1"/>
    <col min="11800" max="11800" width="4.140625" style="126" customWidth="1"/>
    <col min="11801" max="11801" width="11.42578125" style="126"/>
    <col min="11802" max="11802" width="22.7109375" style="126" customWidth="1"/>
    <col min="11803" max="12032" width="11.42578125" style="126"/>
    <col min="12033" max="12033" width="6.85546875" style="126" customWidth="1"/>
    <col min="12034" max="12034" width="11.42578125" style="126"/>
    <col min="12035" max="12035" width="76.28515625" style="126" customWidth="1"/>
    <col min="12036" max="12036" width="0" style="126" hidden="1" customWidth="1"/>
    <col min="12037" max="12037" width="28.28515625" style="126" bestFit="1" customWidth="1"/>
    <col min="12038" max="12038" width="5.7109375" style="126" customWidth="1"/>
    <col min="12039" max="12039" width="28.28515625" style="126" bestFit="1" customWidth="1"/>
    <col min="12040" max="12042" width="0" style="126" hidden="1" customWidth="1"/>
    <col min="12043" max="12043" width="6.28515625" style="126" customWidth="1"/>
    <col min="12044" max="12044" width="6.85546875" style="126" customWidth="1"/>
    <col min="12045" max="12045" width="11.42578125" style="126"/>
    <col min="12046" max="12046" width="23.42578125" style="126" customWidth="1"/>
    <col min="12047" max="12047" width="32.28515625" style="126" customWidth="1"/>
    <col min="12048" max="12048" width="0" style="126" hidden="1" customWidth="1"/>
    <col min="12049" max="12049" width="36.140625" style="126" bestFit="1" customWidth="1"/>
    <col min="12050" max="12050" width="7.140625" style="126" customWidth="1"/>
    <col min="12051" max="12051" width="29.85546875" style="126" customWidth="1"/>
    <col min="12052" max="12052" width="5.28515625" style="126" customWidth="1"/>
    <col min="12053" max="12055" width="0" style="126" hidden="1" customWidth="1"/>
    <col min="12056" max="12056" width="4.140625" style="126" customWidth="1"/>
    <col min="12057" max="12057" width="11.42578125" style="126"/>
    <col min="12058" max="12058" width="22.7109375" style="126" customWidth="1"/>
    <col min="12059" max="12288" width="11.42578125" style="126"/>
    <col min="12289" max="12289" width="6.85546875" style="126" customWidth="1"/>
    <col min="12290" max="12290" width="11.42578125" style="126"/>
    <col min="12291" max="12291" width="76.28515625" style="126" customWidth="1"/>
    <col min="12292" max="12292" width="0" style="126" hidden="1" customWidth="1"/>
    <col min="12293" max="12293" width="28.28515625" style="126" bestFit="1" customWidth="1"/>
    <col min="12294" max="12294" width="5.7109375" style="126" customWidth="1"/>
    <col min="12295" max="12295" width="28.28515625" style="126" bestFit="1" customWidth="1"/>
    <col min="12296" max="12298" width="0" style="126" hidden="1" customWidth="1"/>
    <col min="12299" max="12299" width="6.28515625" style="126" customWidth="1"/>
    <col min="12300" max="12300" width="6.85546875" style="126" customWidth="1"/>
    <col min="12301" max="12301" width="11.42578125" style="126"/>
    <col min="12302" max="12302" width="23.42578125" style="126" customWidth="1"/>
    <col min="12303" max="12303" width="32.28515625" style="126" customWidth="1"/>
    <col min="12304" max="12304" width="0" style="126" hidden="1" customWidth="1"/>
    <col min="12305" max="12305" width="36.140625" style="126" bestFit="1" customWidth="1"/>
    <col min="12306" max="12306" width="7.140625" style="126" customWidth="1"/>
    <col min="12307" max="12307" width="29.85546875" style="126" customWidth="1"/>
    <col min="12308" max="12308" width="5.28515625" style="126" customWidth="1"/>
    <col min="12309" max="12311" width="0" style="126" hidden="1" customWidth="1"/>
    <col min="12312" max="12312" width="4.140625" style="126" customWidth="1"/>
    <col min="12313" max="12313" width="11.42578125" style="126"/>
    <col min="12314" max="12314" width="22.7109375" style="126" customWidth="1"/>
    <col min="12315" max="12544" width="11.42578125" style="126"/>
    <col min="12545" max="12545" width="6.85546875" style="126" customWidth="1"/>
    <col min="12546" max="12546" width="11.42578125" style="126"/>
    <col min="12547" max="12547" width="76.28515625" style="126" customWidth="1"/>
    <col min="12548" max="12548" width="0" style="126" hidden="1" customWidth="1"/>
    <col min="12549" max="12549" width="28.28515625" style="126" bestFit="1" customWidth="1"/>
    <col min="12550" max="12550" width="5.7109375" style="126" customWidth="1"/>
    <col min="12551" max="12551" width="28.28515625" style="126" bestFit="1" customWidth="1"/>
    <col min="12552" max="12554" width="0" style="126" hidden="1" customWidth="1"/>
    <col min="12555" max="12555" width="6.28515625" style="126" customWidth="1"/>
    <col min="12556" max="12556" width="6.85546875" style="126" customWidth="1"/>
    <col min="12557" max="12557" width="11.42578125" style="126"/>
    <col min="12558" max="12558" width="23.42578125" style="126" customWidth="1"/>
    <col min="12559" max="12559" width="32.28515625" style="126" customWidth="1"/>
    <col min="12560" max="12560" width="0" style="126" hidden="1" customWidth="1"/>
    <col min="12561" max="12561" width="36.140625" style="126" bestFit="1" customWidth="1"/>
    <col min="12562" max="12562" width="7.140625" style="126" customWidth="1"/>
    <col min="12563" max="12563" width="29.85546875" style="126" customWidth="1"/>
    <col min="12564" max="12564" width="5.28515625" style="126" customWidth="1"/>
    <col min="12565" max="12567" width="0" style="126" hidden="1" customWidth="1"/>
    <col min="12568" max="12568" width="4.140625" style="126" customWidth="1"/>
    <col min="12569" max="12569" width="11.42578125" style="126"/>
    <col min="12570" max="12570" width="22.7109375" style="126" customWidth="1"/>
    <col min="12571" max="12800" width="11.42578125" style="126"/>
    <col min="12801" max="12801" width="6.85546875" style="126" customWidth="1"/>
    <col min="12802" max="12802" width="11.42578125" style="126"/>
    <col min="12803" max="12803" width="76.28515625" style="126" customWidth="1"/>
    <col min="12804" max="12804" width="0" style="126" hidden="1" customWidth="1"/>
    <col min="12805" max="12805" width="28.28515625" style="126" bestFit="1" customWidth="1"/>
    <col min="12806" max="12806" width="5.7109375" style="126" customWidth="1"/>
    <col min="12807" max="12807" width="28.28515625" style="126" bestFit="1" customWidth="1"/>
    <col min="12808" max="12810" width="0" style="126" hidden="1" customWidth="1"/>
    <col min="12811" max="12811" width="6.28515625" style="126" customWidth="1"/>
    <col min="12812" max="12812" width="6.85546875" style="126" customWidth="1"/>
    <col min="12813" max="12813" width="11.42578125" style="126"/>
    <col min="12814" max="12814" width="23.42578125" style="126" customWidth="1"/>
    <col min="12815" max="12815" width="32.28515625" style="126" customWidth="1"/>
    <col min="12816" max="12816" width="0" style="126" hidden="1" customWidth="1"/>
    <col min="12817" max="12817" width="36.140625" style="126" bestFit="1" customWidth="1"/>
    <col min="12818" max="12818" width="7.140625" style="126" customWidth="1"/>
    <col min="12819" max="12819" width="29.85546875" style="126" customWidth="1"/>
    <col min="12820" max="12820" width="5.28515625" style="126" customWidth="1"/>
    <col min="12821" max="12823" width="0" style="126" hidden="1" customWidth="1"/>
    <col min="12824" max="12824" width="4.140625" style="126" customWidth="1"/>
    <col min="12825" max="12825" width="11.42578125" style="126"/>
    <col min="12826" max="12826" width="22.7109375" style="126" customWidth="1"/>
    <col min="12827" max="13056" width="11.42578125" style="126"/>
    <col min="13057" max="13057" width="6.85546875" style="126" customWidth="1"/>
    <col min="13058" max="13058" width="11.42578125" style="126"/>
    <col min="13059" max="13059" width="76.28515625" style="126" customWidth="1"/>
    <col min="13060" max="13060" width="0" style="126" hidden="1" customWidth="1"/>
    <col min="13061" max="13061" width="28.28515625" style="126" bestFit="1" customWidth="1"/>
    <col min="13062" max="13062" width="5.7109375" style="126" customWidth="1"/>
    <col min="13063" max="13063" width="28.28515625" style="126" bestFit="1" customWidth="1"/>
    <col min="13064" max="13066" width="0" style="126" hidden="1" customWidth="1"/>
    <col min="13067" max="13067" width="6.28515625" style="126" customWidth="1"/>
    <col min="13068" max="13068" width="6.85546875" style="126" customWidth="1"/>
    <col min="13069" max="13069" width="11.42578125" style="126"/>
    <col min="13070" max="13070" width="23.42578125" style="126" customWidth="1"/>
    <col min="13071" max="13071" width="32.28515625" style="126" customWidth="1"/>
    <col min="13072" max="13072" width="0" style="126" hidden="1" customWidth="1"/>
    <col min="13073" max="13073" width="36.140625" style="126" bestFit="1" customWidth="1"/>
    <col min="13074" max="13074" width="7.140625" style="126" customWidth="1"/>
    <col min="13075" max="13075" width="29.85546875" style="126" customWidth="1"/>
    <col min="13076" max="13076" width="5.28515625" style="126" customWidth="1"/>
    <col min="13077" max="13079" width="0" style="126" hidden="1" customWidth="1"/>
    <col min="13080" max="13080" width="4.140625" style="126" customWidth="1"/>
    <col min="13081" max="13081" width="11.42578125" style="126"/>
    <col min="13082" max="13082" width="22.7109375" style="126" customWidth="1"/>
    <col min="13083" max="13312" width="11.42578125" style="126"/>
    <col min="13313" max="13313" width="6.85546875" style="126" customWidth="1"/>
    <col min="13314" max="13314" width="11.42578125" style="126"/>
    <col min="13315" max="13315" width="76.28515625" style="126" customWidth="1"/>
    <col min="13316" max="13316" width="0" style="126" hidden="1" customWidth="1"/>
    <col min="13317" max="13317" width="28.28515625" style="126" bestFit="1" customWidth="1"/>
    <col min="13318" max="13318" width="5.7109375" style="126" customWidth="1"/>
    <col min="13319" max="13319" width="28.28515625" style="126" bestFit="1" customWidth="1"/>
    <col min="13320" max="13322" width="0" style="126" hidden="1" customWidth="1"/>
    <col min="13323" max="13323" width="6.28515625" style="126" customWidth="1"/>
    <col min="13324" max="13324" width="6.85546875" style="126" customWidth="1"/>
    <col min="13325" max="13325" width="11.42578125" style="126"/>
    <col min="13326" max="13326" width="23.42578125" style="126" customWidth="1"/>
    <col min="13327" max="13327" width="32.28515625" style="126" customWidth="1"/>
    <col min="13328" max="13328" width="0" style="126" hidden="1" customWidth="1"/>
    <col min="13329" max="13329" width="36.140625" style="126" bestFit="1" customWidth="1"/>
    <col min="13330" max="13330" width="7.140625" style="126" customWidth="1"/>
    <col min="13331" max="13331" width="29.85546875" style="126" customWidth="1"/>
    <col min="13332" max="13332" width="5.28515625" style="126" customWidth="1"/>
    <col min="13333" max="13335" width="0" style="126" hidden="1" customWidth="1"/>
    <col min="13336" max="13336" width="4.140625" style="126" customWidth="1"/>
    <col min="13337" max="13337" width="11.42578125" style="126"/>
    <col min="13338" max="13338" width="22.7109375" style="126" customWidth="1"/>
    <col min="13339" max="13568" width="11.42578125" style="126"/>
    <col min="13569" max="13569" width="6.85546875" style="126" customWidth="1"/>
    <col min="13570" max="13570" width="11.42578125" style="126"/>
    <col min="13571" max="13571" width="76.28515625" style="126" customWidth="1"/>
    <col min="13572" max="13572" width="0" style="126" hidden="1" customWidth="1"/>
    <col min="13573" max="13573" width="28.28515625" style="126" bestFit="1" customWidth="1"/>
    <col min="13574" max="13574" width="5.7109375" style="126" customWidth="1"/>
    <col min="13575" max="13575" width="28.28515625" style="126" bestFit="1" customWidth="1"/>
    <col min="13576" max="13578" width="0" style="126" hidden="1" customWidth="1"/>
    <col min="13579" max="13579" width="6.28515625" style="126" customWidth="1"/>
    <col min="13580" max="13580" width="6.85546875" style="126" customWidth="1"/>
    <col min="13581" max="13581" width="11.42578125" style="126"/>
    <col min="13582" max="13582" width="23.42578125" style="126" customWidth="1"/>
    <col min="13583" max="13583" width="32.28515625" style="126" customWidth="1"/>
    <col min="13584" max="13584" width="0" style="126" hidden="1" customWidth="1"/>
    <col min="13585" max="13585" width="36.140625" style="126" bestFit="1" customWidth="1"/>
    <col min="13586" max="13586" width="7.140625" style="126" customWidth="1"/>
    <col min="13587" max="13587" width="29.85546875" style="126" customWidth="1"/>
    <col min="13588" max="13588" width="5.28515625" style="126" customWidth="1"/>
    <col min="13589" max="13591" width="0" style="126" hidden="1" customWidth="1"/>
    <col min="13592" max="13592" width="4.140625" style="126" customWidth="1"/>
    <col min="13593" max="13593" width="11.42578125" style="126"/>
    <col min="13594" max="13594" width="22.7109375" style="126" customWidth="1"/>
    <col min="13595" max="13824" width="11.42578125" style="126"/>
    <col min="13825" max="13825" width="6.85546875" style="126" customWidth="1"/>
    <col min="13826" max="13826" width="11.42578125" style="126"/>
    <col min="13827" max="13827" width="76.28515625" style="126" customWidth="1"/>
    <col min="13828" max="13828" width="0" style="126" hidden="1" customWidth="1"/>
    <col min="13829" max="13829" width="28.28515625" style="126" bestFit="1" customWidth="1"/>
    <col min="13830" max="13830" width="5.7109375" style="126" customWidth="1"/>
    <col min="13831" max="13831" width="28.28515625" style="126" bestFit="1" customWidth="1"/>
    <col min="13832" max="13834" width="0" style="126" hidden="1" customWidth="1"/>
    <col min="13835" max="13835" width="6.28515625" style="126" customWidth="1"/>
    <col min="13836" max="13836" width="6.85546875" style="126" customWidth="1"/>
    <col min="13837" max="13837" width="11.42578125" style="126"/>
    <col min="13838" max="13838" width="23.42578125" style="126" customWidth="1"/>
    <col min="13839" max="13839" width="32.28515625" style="126" customWidth="1"/>
    <col min="13840" max="13840" width="0" style="126" hidden="1" customWidth="1"/>
    <col min="13841" max="13841" width="36.140625" style="126" bestFit="1" customWidth="1"/>
    <col min="13842" max="13842" width="7.140625" style="126" customWidth="1"/>
    <col min="13843" max="13843" width="29.85546875" style="126" customWidth="1"/>
    <col min="13844" max="13844" width="5.28515625" style="126" customWidth="1"/>
    <col min="13845" max="13847" width="0" style="126" hidden="1" customWidth="1"/>
    <col min="13848" max="13848" width="4.140625" style="126" customWidth="1"/>
    <col min="13849" max="13849" width="11.42578125" style="126"/>
    <col min="13850" max="13850" width="22.7109375" style="126" customWidth="1"/>
    <col min="13851" max="14080" width="11.42578125" style="126"/>
    <col min="14081" max="14081" width="6.85546875" style="126" customWidth="1"/>
    <col min="14082" max="14082" width="11.42578125" style="126"/>
    <col min="14083" max="14083" width="76.28515625" style="126" customWidth="1"/>
    <col min="14084" max="14084" width="0" style="126" hidden="1" customWidth="1"/>
    <col min="14085" max="14085" width="28.28515625" style="126" bestFit="1" customWidth="1"/>
    <col min="14086" max="14086" width="5.7109375" style="126" customWidth="1"/>
    <col min="14087" max="14087" width="28.28515625" style="126" bestFit="1" customWidth="1"/>
    <col min="14088" max="14090" width="0" style="126" hidden="1" customWidth="1"/>
    <col min="14091" max="14091" width="6.28515625" style="126" customWidth="1"/>
    <col min="14092" max="14092" width="6.85546875" style="126" customWidth="1"/>
    <col min="14093" max="14093" width="11.42578125" style="126"/>
    <col min="14094" max="14094" width="23.42578125" style="126" customWidth="1"/>
    <col min="14095" max="14095" width="32.28515625" style="126" customWidth="1"/>
    <col min="14096" max="14096" width="0" style="126" hidden="1" customWidth="1"/>
    <col min="14097" max="14097" width="36.140625" style="126" bestFit="1" customWidth="1"/>
    <col min="14098" max="14098" width="7.140625" style="126" customWidth="1"/>
    <col min="14099" max="14099" width="29.85546875" style="126" customWidth="1"/>
    <col min="14100" max="14100" width="5.28515625" style="126" customWidth="1"/>
    <col min="14101" max="14103" width="0" style="126" hidden="1" customWidth="1"/>
    <col min="14104" max="14104" width="4.140625" style="126" customWidth="1"/>
    <col min="14105" max="14105" width="11.42578125" style="126"/>
    <col min="14106" max="14106" width="22.7109375" style="126" customWidth="1"/>
    <col min="14107" max="14336" width="11.42578125" style="126"/>
    <col min="14337" max="14337" width="6.85546875" style="126" customWidth="1"/>
    <col min="14338" max="14338" width="11.42578125" style="126"/>
    <col min="14339" max="14339" width="76.28515625" style="126" customWidth="1"/>
    <col min="14340" max="14340" width="0" style="126" hidden="1" customWidth="1"/>
    <col min="14341" max="14341" width="28.28515625" style="126" bestFit="1" customWidth="1"/>
    <col min="14342" max="14342" width="5.7109375" style="126" customWidth="1"/>
    <col min="14343" max="14343" width="28.28515625" style="126" bestFit="1" customWidth="1"/>
    <col min="14344" max="14346" width="0" style="126" hidden="1" customWidth="1"/>
    <col min="14347" max="14347" width="6.28515625" style="126" customWidth="1"/>
    <col min="14348" max="14348" width="6.85546875" style="126" customWidth="1"/>
    <col min="14349" max="14349" width="11.42578125" style="126"/>
    <col min="14350" max="14350" width="23.42578125" style="126" customWidth="1"/>
    <col min="14351" max="14351" width="32.28515625" style="126" customWidth="1"/>
    <col min="14352" max="14352" width="0" style="126" hidden="1" customWidth="1"/>
    <col min="14353" max="14353" width="36.140625" style="126" bestFit="1" customWidth="1"/>
    <col min="14354" max="14354" width="7.140625" style="126" customWidth="1"/>
    <col min="14355" max="14355" width="29.85546875" style="126" customWidth="1"/>
    <col min="14356" max="14356" width="5.28515625" style="126" customWidth="1"/>
    <col min="14357" max="14359" width="0" style="126" hidden="1" customWidth="1"/>
    <col min="14360" max="14360" width="4.140625" style="126" customWidth="1"/>
    <col min="14361" max="14361" width="11.42578125" style="126"/>
    <col min="14362" max="14362" width="22.7109375" style="126" customWidth="1"/>
    <col min="14363" max="14592" width="11.42578125" style="126"/>
    <col min="14593" max="14593" width="6.85546875" style="126" customWidth="1"/>
    <col min="14594" max="14594" width="11.42578125" style="126"/>
    <col min="14595" max="14595" width="76.28515625" style="126" customWidth="1"/>
    <col min="14596" max="14596" width="0" style="126" hidden="1" customWidth="1"/>
    <col min="14597" max="14597" width="28.28515625" style="126" bestFit="1" customWidth="1"/>
    <col min="14598" max="14598" width="5.7109375" style="126" customWidth="1"/>
    <col min="14599" max="14599" width="28.28515625" style="126" bestFit="1" customWidth="1"/>
    <col min="14600" max="14602" width="0" style="126" hidden="1" customWidth="1"/>
    <col min="14603" max="14603" width="6.28515625" style="126" customWidth="1"/>
    <col min="14604" max="14604" width="6.85546875" style="126" customWidth="1"/>
    <col min="14605" max="14605" width="11.42578125" style="126"/>
    <col min="14606" max="14606" width="23.42578125" style="126" customWidth="1"/>
    <col min="14607" max="14607" width="32.28515625" style="126" customWidth="1"/>
    <col min="14608" max="14608" width="0" style="126" hidden="1" customWidth="1"/>
    <col min="14609" max="14609" width="36.140625" style="126" bestFit="1" customWidth="1"/>
    <col min="14610" max="14610" width="7.140625" style="126" customWidth="1"/>
    <col min="14611" max="14611" width="29.85546875" style="126" customWidth="1"/>
    <col min="14612" max="14612" width="5.28515625" style="126" customWidth="1"/>
    <col min="14613" max="14615" width="0" style="126" hidden="1" customWidth="1"/>
    <col min="14616" max="14616" width="4.140625" style="126" customWidth="1"/>
    <col min="14617" max="14617" width="11.42578125" style="126"/>
    <col min="14618" max="14618" width="22.7109375" style="126" customWidth="1"/>
    <col min="14619" max="14848" width="11.42578125" style="126"/>
    <col min="14849" max="14849" width="6.85546875" style="126" customWidth="1"/>
    <col min="14850" max="14850" width="11.42578125" style="126"/>
    <col min="14851" max="14851" width="76.28515625" style="126" customWidth="1"/>
    <col min="14852" max="14852" width="0" style="126" hidden="1" customWidth="1"/>
    <col min="14853" max="14853" width="28.28515625" style="126" bestFit="1" customWidth="1"/>
    <col min="14854" max="14854" width="5.7109375" style="126" customWidth="1"/>
    <col min="14855" max="14855" width="28.28515625" style="126" bestFit="1" customWidth="1"/>
    <col min="14856" max="14858" width="0" style="126" hidden="1" customWidth="1"/>
    <col min="14859" max="14859" width="6.28515625" style="126" customWidth="1"/>
    <col min="14860" max="14860" width="6.85546875" style="126" customWidth="1"/>
    <col min="14861" max="14861" width="11.42578125" style="126"/>
    <col min="14862" max="14862" width="23.42578125" style="126" customWidth="1"/>
    <col min="14863" max="14863" width="32.28515625" style="126" customWidth="1"/>
    <col min="14864" max="14864" width="0" style="126" hidden="1" customWidth="1"/>
    <col min="14865" max="14865" width="36.140625" style="126" bestFit="1" customWidth="1"/>
    <col min="14866" max="14866" width="7.140625" style="126" customWidth="1"/>
    <col min="14867" max="14867" width="29.85546875" style="126" customWidth="1"/>
    <col min="14868" max="14868" width="5.28515625" style="126" customWidth="1"/>
    <col min="14869" max="14871" width="0" style="126" hidden="1" customWidth="1"/>
    <col min="14872" max="14872" width="4.140625" style="126" customWidth="1"/>
    <col min="14873" max="14873" width="11.42578125" style="126"/>
    <col min="14874" max="14874" width="22.7109375" style="126" customWidth="1"/>
    <col min="14875" max="15104" width="11.42578125" style="126"/>
    <col min="15105" max="15105" width="6.85546875" style="126" customWidth="1"/>
    <col min="15106" max="15106" width="11.42578125" style="126"/>
    <col min="15107" max="15107" width="76.28515625" style="126" customWidth="1"/>
    <col min="15108" max="15108" width="0" style="126" hidden="1" customWidth="1"/>
    <col min="15109" max="15109" width="28.28515625" style="126" bestFit="1" customWidth="1"/>
    <col min="15110" max="15110" width="5.7109375" style="126" customWidth="1"/>
    <col min="15111" max="15111" width="28.28515625" style="126" bestFit="1" customWidth="1"/>
    <col min="15112" max="15114" width="0" style="126" hidden="1" customWidth="1"/>
    <col min="15115" max="15115" width="6.28515625" style="126" customWidth="1"/>
    <col min="15116" max="15116" width="6.85546875" style="126" customWidth="1"/>
    <col min="15117" max="15117" width="11.42578125" style="126"/>
    <col min="15118" max="15118" width="23.42578125" style="126" customWidth="1"/>
    <col min="15119" max="15119" width="32.28515625" style="126" customWidth="1"/>
    <col min="15120" max="15120" width="0" style="126" hidden="1" customWidth="1"/>
    <col min="15121" max="15121" width="36.140625" style="126" bestFit="1" customWidth="1"/>
    <col min="15122" max="15122" width="7.140625" style="126" customWidth="1"/>
    <col min="15123" max="15123" width="29.85546875" style="126" customWidth="1"/>
    <col min="15124" max="15124" width="5.28515625" style="126" customWidth="1"/>
    <col min="15125" max="15127" width="0" style="126" hidden="1" customWidth="1"/>
    <col min="15128" max="15128" width="4.140625" style="126" customWidth="1"/>
    <col min="15129" max="15129" width="11.42578125" style="126"/>
    <col min="15130" max="15130" width="22.7109375" style="126" customWidth="1"/>
    <col min="15131" max="15360" width="11.42578125" style="126"/>
    <col min="15361" max="15361" width="6.85546875" style="126" customWidth="1"/>
    <col min="15362" max="15362" width="11.42578125" style="126"/>
    <col min="15363" max="15363" width="76.28515625" style="126" customWidth="1"/>
    <col min="15364" max="15364" width="0" style="126" hidden="1" customWidth="1"/>
    <col min="15365" max="15365" width="28.28515625" style="126" bestFit="1" customWidth="1"/>
    <col min="15366" max="15366" width="5.7109375" style="126" customWidth="1"/>
    <col min="15367" max="15367" width="28.28515625" style="126" bestFit="1" customWidth="1"/>
    <col min="15368" max="15370" width="0" style="126" hidden="1" customWidth="1"/>
    <col min="15371" max="15371" width="6.28515625" style="126" customWidth="1"/>
    <col min="15372" max="15372" width="6.85546875" style="126" customWidth="1"/>
    <col min="15373" max="15373" width="11.42578125" style="126"/>
    <col min="15374" max="15374" width="23.42578125" style="126" customWidth="1"/>
    <col min="15375" max="15375" width="32.28515625" style="126" customWidth="1"/>
    <col min="15376" max="15376" width="0" style="126" hidden="1" customWidth="1"/>
    <col min="15377" max="15377" width="36.140625" style="126" bestFit="1" customWidth="1"/>
    <col min="15378" max="15378" width="7.140625" style="126" customWidth="1"/>
    <col min="15379" max="15379" width="29.85546875" style="126" customWidth="1"/>
    <col min="15380" max="15380" width="5.28515625" style="126" customWidth="1"/>
    <col min="15381" max="15383" width="0" style="126" hidden="1" customWidth="1"/>
    <col min="15384" max="15384" width="4.140625" style="126" customWidth="1"/>
    <col min="15385" max="15385" width="11.42578125" style="126"/>
    <col min="15386" max="15386" width="22.7109375" style="126" customWidth="1"/>
    <col min="15387" max="15616" width="11.42578125" style="126"/>
    <col min="15617" max="15617" width="6.85546875" style="126" customWidth="1"/>
    <col min="15618" max="15618" width="11.42578125" style="126"/>
    <col min="15619" max="15619" width="76.28515625" style="126" customWidth="1"/>
    <col min="15620" max="15620" width="0" style="126" hidden="1" customWidth="1"/>
    <col min="15621" max="15621" width="28.28515625" style="126" bestFit="1" customWidth="1"/>
    <col min="15622" max="15622" width="5.7109375" style="126" customWidth="1"/>
    <col min="15623" max="15623" width="28.28515625" style="126" bestFit="1" customWidth="1"/>
    <col min="15624" max="15626" width="0" style="126" hidden="1" customWidth="1"/>
    <col min="15627" max="15627" width="6.28515625" style="126" customWidth="1"/>
    <col min="15628" max="15628" width="6.85546875" style="126" customWidth="1"/>
    <col min="15629" max="15629" width="11.42578125" style="126"/>
    <col min="15630" max="15630" width="23.42578125" style="126" customWidth="1"/>
    <col min="15631" max="15631" width="32.28515625" style="126" customWidth="1"/>
    <col min="15632" max="15632" width="0" style="126" hidden="1" customWidth="1"/>
    <col min="15633" max="15633" width="36.140625" style="126" bestFit="1" customWidth="1"/>
    <col min="15634" max="15634" width="7.140625" style="126" customWidth="1"/>
    <col min="15635" max="15635" width="29.85546875" style="126" customWidth="1"/>
    <col min="15636" max="15636" width="5.28515625" style="126" customWidth="1"/>
    <col min="15637" max="15639" width="0" style="126" hidden="1" customWidth="1"/>
    <col min="15640" max="15640" width="4.140625" style="126" customWidth="1"/>
    <col min="15641" max="15641" width="11.42578125" style="126"/>
    <col min="15642" max="15642" width="22.7109375" style="126" customWidth="1"/>
    <col min="15643" max="15872" width="11.42578125" style="126"/>
    <col min="15873" max="15873" width="6.85546875" style="126" customWidth="1"/>
    <col min="15874" max="15874" width="11.42578125" style="126"/>
    <col min="15875" max="15875" width="76.28515625" style="126" customWidth="1"/>
    <col min="15876" max="15876" width="0" style="126" hidden="1" customWidth="1"/>
    <col min="15877" max="15877" width="28.28515625" style="126" bestFit="1" customWidth="1"/>
    <col min="15878" max="15878" width="5.7109375" style="126" customWidth="1"/>
    <col min="15879" max="15879" width="28.28515625" style="126" bestFit="1" customWidth="1"/>
    <col min="15880" max="15882" width="0" style="126" hidden="1" customWidth="1"/>
    <col min="15883" max="15883" width="6.28515625" style="126" customWidth="1"/>
    <col min="15884" max="15884" width="6.85546875" style="126" customWidth="1"/>
    <col min="15885" max="15885" width="11.42578125" style="126"/>
    <col min="15886" max="15886" width="23.42578125" style="126" customWidth="1"/>
    <col min="15887" max="15887" width="32.28515625" style="126" customWidth="1"/>
    <col min="15888" max="15888" width="0" style="126" hidden="1" customWidth="1"/>
    <col min="15889" max="15889" width="36.140625" style="126" bestFit="1" customWidth="1"/>
    <col min="15890" max="15890" width="7.140625" style="126" customWidth="1"/>
    <col min="15891" max="15891" width="29.85546875" style="126" customWidth="1"/>
    <col min="15892" max="15892" width="5.28515625" style="126" customWidth="1"/>
    <col min="15893" max="15895" width="0" style="126" hidden="1" customWidth="1"/>
    <col min="15896" max="15896" width="4.140625" style="126" customWidth="1"/>
    <col min="15897" max="15897" width="11.42578125" style="126"/>
    <col min="15898" max="15898" width="22.7109375" style="126" customWidth="1"/>
    <col min="15899" max="16128" width="11.42578125" style="126"/>
    <col min="16129" max="16129" width="6.85546875" style="126" customWidth="1"/>
    <col min="16130" max="16130" width="11.42578125" style="126"/>
    <col min="16131" max="16131" width="76.28515625" style="126" customWidth="1"/>
    <col min="16132" max="16132" width="0" style="126" hidden="1" customWidth="1"/>
    <col min="16133" max="16133" width="28.28515625" style="126" bestFit="1" customWidth="1"/>
    <col min="16134" max="16134" width="5.7109375" style="126" customWidth="1"/>
    <col min="16135" max="16135" width="28.28515625" style="126" bestFit="1" customWidth="1"/>
    <col min="16136" max="16138" width="0" style="126" hidden="1" customWidth="1"/>
    <col min="16139" max="16139" width="6.28515625" style="126" customWidth="1"/>
    <col min="16140" max="16140" width="6.85546875" style="126" customWidth="1"/>
    <col min="16141" max="16141" width="11.42578125" style="126"/>
    <col min="16142" max="16142" width="23.42578125" style="126" customWidth="1"/>
    <col min="16143" max="16143" width="32.28515625" style="126" customWidth="1"/>
    <col min="16144" max="16144" width="0" style="126" hidden="1" customWidth="1"/>
    <col min="16145" max="16145" width="36.140625" style="126" bestFit="1" customWidth="1"/>
    <col min="16146" max="16146" width="7.140625" style="126" customWidth="1"/>
    <col min="16147" max="16147" width="29.85546875" style="126" customWidth="1"/>
    <col min="16148" max="16148" width="5.28515625" style="126" customWidth="1"/>
    <col min="16149" max="16151" width="0" style="126" hidden="1" customWidth="1"/>
    <col min="16152" max="16152" width="4.140625" style="126" customWidth="1"/>
    <col min="16153" max="16153" width="11.42578125" style="126"/>
    <col min="16154" max="16154" width="22.7109375" style="126" customWidth="1"/>
    <col min="16155" max="16384" width="11.42578125" style="126"/>
  </cols>
  <sheetData>
    <row r="1" spans="1:26" ht="15" thickBot="1" x14ac:dyDescent="0.25"/>
    <row r="2" spans="1:26" ht="16.5" x14ac:dyDescent="0.25">
      <c r="A2" s="273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5"/>
    </row>
    <row r="3" spans="1:26" ht="19.5" x14ac:dyDescent="0.3">
      <c r="A3" s="264" t="s">
        <v>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6"/>
    </row>
    <row r="4" spans="1:26" ht="18" x14ac:dyDescent="0.25">
      <c r="A4" s="267" t="s">
        <v>1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9"/>
    </row>
    <row r="5" spans="1:26" ht="18" x14ac:dyDescent="0.25">
      <c r="A5" s="267" t="s">
        <v>2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9"/>
    </row>
    <row r="6" spans="1:26" ht="15.75" x14ac:dyDescent="0.25">
      <c r="A6" s="270" t="s">
        <v>3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2"/>
    </row>
    <row r="7" spans="1:26" ht="15.75" x14ac:dyDescent="0.25">
      <c r="A7" s="129"/>
      <c r="B7" s="130"/>
      <c r="C7" s="130"/>
      <c r="D7" s="131"/>
      <c r="E7" s="130"/>
      <c r="F7" s="130"/>
      <c r="G7" s="130"/>
      <c r="H7" s="130"/>
      <c r="I7" s="132"/>
      <c r="J7" s="132"/>
      <c r="K7" s="130"/>
      <c r="L7" s="130"/>
      <c r="M7" s="130"/>
      <c r="N7" s="130"/>
      <c r="O7" s="130"/>
      <c r="P7" s="131"/>
      <c r="Q7" s="133"/>
      <c r="R7" s="130"/>
      <c r="S7" s="130"/>
      <c r="T7" s="130"/>
      <c r="U7" s="134"/>
      <c r="V7" s="134"/>
      <c r="W7" s="134"/>
      <c r="X7" s="135"/>
    </row>
    <row r="8" spans="1:26" ht="16.5" thickBot="1" x14ac:dyDescent="0.3">
      <c r="A8" s="136"/>
      <c r="B8" s="137"/>
      <c r="C8" s="137"/>
      <c r="D8" s="138"/>
      <c r="E8" s="137"/>
      <c r="F8" s="137"/>
      <c r="G8" s="137"/>
      <c r="H8" s="137"/>
      <c r="I8" s="139"/>
      <c r="J8" s="139"/>
      <c r="K8" s="137"/>
      <c r="L8" s="137"/>
      <c r="M8" s="137"/>
      <c r="N8" s="137"/>
      <c r="O8" s="137"/>
      <c r="P8" s="138"/>
      <c r="Q8" s="3"/>
      <c r="R8" s="137"/>
      <c r="S8" s="137"/>
      <c r="T8" s="137"/>
      <c r="U8" s="140"/>
      <c r="V8" s="140"/>
      <c r="W8" s="140"/>
      <c r="X8" s="141"/>
    </row>
    <row r="9" spans="1:26" ht="18" x14ac:dyDescent="0.25">
      <c r="A9" s="142"/>
      <c r="B9" s="143">
        <v>1</v>
      </c>
      <c r="C9" s="144" t="s">
        <v>4</v>
      </c>
      <c r="D9" s="145" t="s">
        <v>5</v>
      </c>
      <c r="E9" s="146" t="s">
        <v>6</v>
      </c>
      <c r="F9" s="146"/>
      <c r="G9" s="146" t="s">
        <v>7</v>
      </c>
      <c r="H9" s="147" t="s">
        <v>8</v>
      </c>
      <c r="I9" s="147" t="s">
        <v>9</v>
      </c>
      <c r="J9" s="147" t="s">
        <v>10</v>
      </c>
      <c r="K9" s="148"/>
      <c r="L9" s="149"/>
      <c r="M9" s="144">
        <v>2</v>
      </c>
      <c r="N9" s="144" t="s">
        <v>11</v>
      </c>
      <c r="O9" s="144"/>
      <c r="P9" s="145" t="s">
        <v>5</v>
      </c>
      <c r="Q9" s="146" t="s">
        <v>6</v>
      </c>
      <c r="R9" s="146"/>
      <c r="S9" s="146" t="s">
        <v>7</v>
      </c>
      <c r="T9" s="150"/>
      <c r="U9" s="151" t="s">
        <v>8</v>
      </c>
      <c r="V9" s="145" t="s">
        <v>9</v>
      </c>
      <c r="W9" s="145" t="s">
        <v>10</v>
      </c>
      <c r="X9" s="148"/>
    </row>
    <row r="10" spans="1:26" ht="18" x14ac:dyDescent="0.25">
      <c r="A10" s="152"/>
      <c r="B10" s="153"/>
      <c r="C10" s="154"/>
      <c r="D10" s="155"/>
      <c r="E10" s="156"/>
      <c r="F10" s="156"/>
      <c r="G10" s="156"/>
      <c r="H10" s="156"/>
      <c r="I10" s="156"/>
      <c r="J10" s="156"/>
      <c r="K10" s="157"/>
      <c r="L10" s="158"/>
      <c r="M10" s="154"/>
      <c r="N10" s="154"/>
      <c r="O10" s="154"/>
      <c r="P10" s="155"/>
      <c r="Q10" s="4"/>
      <c r="R10" s="156"/>
      <c r="S10" s="4"/>
      <c r="T10" s="156"/>
      <c r="U10" s="159"/>
      <c r="V10" s="159"/>
      <c r="W10" s="159"/>
      <c r="X10" s="160"/>
    </row>
    <row r="11" spans="1:26" ht="18" x14ac:dyDescent="0.25">
      <c r="A11" s="152"/>
      <c r="B11" s="153"/>
      <c r="C11" s="154" t="s">
        <v>12</v>
      </c>
      <c r="D11" s="155"/>
      <c r="E11" s="161">
        <v>1319831987270</v>
      </c>
      <c r="F11" s="162"/>
      <c r="G11" s="161">
        <v>1369376177345</v>
      </c>
      <c r="H11" s="163"/>
      <c r="I11" s="163"/>
      <c r="J11" s="163"/>
      <c r="K11" s="164"/>
      <c r="L11" s="165"/>
      <c r="M11" s="154"/>
      <c r="N11" s="154" t="s">
        <v>12</v>
      </c>
      <c r="O11" s="154"/>
      <c r="P11" s="155"/>
      <c r="Q11" s="5">
        <v>318240264490</v>
      </c>
      <c r="R11" s="162"/>
      <c r="S11" s="5">
        <v>441954097623</v>
      </c>
      <c r="T11" s="166"/>
      <c r="U11" s="163"/>
      <c r="V11" s="163"/>
      <c r="W11" s="163"/>
      <c r="X11" s="160"/>
      <c r="Z11" s="167"/>
    </row>
    <row r="12" spans="1:26" ht="18" x14ac:dyDescent="0.25">
      <c r="A12" s="152"/>
      <c r="B12" s="168">
        <v>11</v>
      </c>
      <c r="C12" s="132" t="s">
        <v>13</v>
      </c>
      <c r="D12" s="155">
        <v>5</v>
      </c>
      <c r="E12" s="169">
        <v>35023927606</v>
      </c>
      <c r="F12" s="170"/>
      <c r="G12" s="169">
        <v>35585063555</v>
      </c>
      <c r="H12" s="6">
        <v>1.5823024650410975E-3</v>
      </c>
      <c r="I12" s="159">
        <v>-561135949</v>
      </c>
      <c r="J12" s="7">
        <v>-1.5768861790360796E-2</v>
      </c>
      <c r="K12" s="157"/>
      <c r="L12" s="158"/>
      <c r="M12" s="171">
        <v>24</v>
      </c>
      <c r="N12" s="172" t="s">
        <v>14</v>
      </c>
      <c r="O12" s="172"/>
      <c r="P12" s="173">
        <v>22</v>
      </c>
      <c r="Q12" s="8">
        <v>46729277288</v>
      </c>
      <c r="R12" s="174"/>
      <c r="S12" s="8">
        <v>171171797993</v>
      </c>
      <c r="T12" s="175"/>
      <c r="U12" s="6">
        <v>0.11321275039701148</v>
      </c>
      <c r="V12" s="159">
        <v>-124442520705</v>
      </c>
      <c r="W12" s="7">
        <v>-0.72700364291370612</v>
      </c>
      <c r="X12" s="176"/>
    </row>
    <row r="13" spans="1:26" ht="18" hidden="1" x14ac:dyDescent="0.25">
      <c r="A13" s="152"/>
      <c r="B13" s="177">
        <v>1105</v>
      </c>
      <c r="C13" s="178" t="s">
        <v>15</v>
      </c>
      <c r="D13" s="155"/>
      <c r="E13" s="179">
        <v>0</v>
      </c>
      <c r="F13" s="170"/>
      <c r="G13" s="179">
        <v>0</v>
      </c>
      <c r="H13" s="159"/>
      <c r="I13" s="159"/>
      <c r="J13" s="6"/>
      <c r="K13" s="157"/>
      <c r="L13" s="158"/>
      <c r="S13" s="2"/>
      <c r="T13" s="175"/>
      <c r="U13" s="180"/>
      <c r="V13" s="134"/>
      <c r="W13" s="134"/>
      <c r="X13" s="176"/>
    </row>
    <row r="14" spans="1:26" ht="18" x14ac:dyDescent="0.25">
      <c r="A14" s="181"/>
      <c r="B14" s="177">
        <v>1110</v>
      </c>
      <c r="C14" s="178" t="s">
        <v>16</v>
      </c>
      <c r="D14" s="182"/>
      <c r="E14" s="179">
        <v>34945477606</v>
      </c>
      <c r="F14" s="179"/>
      <c r="G14" s="179">
        <v>35506613555</v>
      </c>
      <c r="H14" s="7"/>
      <c r="I14" s="7"/>
      <c r="J14" s="180"/>
      <c r="K14" s="183"/>
      <c r="L14" s="184"/>
      <c r="M14" s="177">
        <v>2401</v>
      </c>
      <c r="N14" s="178" t="s">
        <v>17</v>
      </c>
      <c r="O14" s="185"/>
      <c r="P14" s="131"/>
      <c r="Q14" s="9">
        <v>173740798</v>
      </c>
      <c r="R14" s="179"/>
      <c r="S14" s="9">
        <v>76097717261</v>
      </c>
      <c r="T14" s="186"/>
      <c r="U14" s="10"/>
      <c r="V14" s="10"/>
      <c r="W14" s="11"/>
      <c r="X14" s="187"/>
    </row>
    <row r="15" spans="1:26" ht="18" x14ac:dyDescent="0.25">
      <c r="A15" s="181"/>
      <c r="B15" s="177">
        <v>1132</v>
      </c>
      <c r="C15" s="178" t="s">
        <v>18</v>
      </c>
      <c r="D15" s="182"/>
      <c r="E15" s="179">
        <v>78450000</v>
      </c>
      <c r="F15" s="179"/>
      <c r="G15" s="179">
        <v>78450000</v>
      </c>
      <c r="H15" s="7"/>
      <c r="I15" s="7"/>
      <c r="J15" s="180"/>
      <c r="K15" s="183"/>
      <c r="L15" s="184"/>
      <c r="M15" s="177">
        <v>2407</v>
      </c>
      <c r="N15" s="178" t="s">
        <v>19</v>
      </c>
      <c r="O15" s="185"/>
      <c r="P15" s="131"/>
      <c r="Q15" s="9">
        <v>3858961614</v>
      </c>
      <c r="R15" s="179"/>
      <c r="S15" s="9">
        <v>5219404624</v>
      </c>
      <c r="T15" s="186"/>
      <c r="U15" s="10"/>
      <c r="V15" s="10"/>
      <c r="W15" s="11"/>
      <c r="X15" s="187"/>
    </row>
    <row r="16" spans="1:26" ht="18" hidden="1" x14ac:dyDescent="0.25">
      <c r="A16" s="181"/>
      <c r="B16" s="168">
        <v>12</v>
      </c>
      <c r="C16" s="132" t="s">
        <v>20</v>
      </c>
      <c r="D16" s="182" t="s">
        <v>21</v>
      </c>
      <c r="E16" s="188">
        <v>0</v>
      </c>
      <c r="F16" s="179"/>
      <c r="G16" s="188">
        <v>0</v>
      </c>
      <c r="H16" s="6">
        <v>0</v>
      </c>
      <c r="I16" s="159">
        <v>0</v>
      </c>
      <c r="J16" s="7">
        <v>0</v>
      </c>
      <c r="K16" s="183"/>
      <c r="L16" s="184"/>
      <c r="T16" s="186"/>
      <c r="U16" s="10"/>
      <c r="V16" s="10"/>
      <c r="W16" s="11"/>
      <c r="X16" s="187"/>
    </row>
    <row r="17" spans="1:26" ht="18" hidden="1" x14ac:dyDescent="0.25">
      <c r="A17" s="181"/>
      <c r="B17" s="177">
        <v>1223</v>
      </c>
      <c r="C17" s="178" t="s">
        <v>23</v>
      </c>
      <c r="D17" s="182"/>
      <c r="E17" s="179">
        <v>0</v>
      </c>
      <c r="F17" s="179"/>
      <c r="G17" s="179">
        <v>0</v>
      </c>
      <c r="H17" s="7"/>
      <c r="I17" s="7"/>
      <c r="J17" s="180"/>
      <c r="K17" s="183"/>
      <c r="L17" s="184"/>
      <c r="T17" s="186"/>
      <c r="U17" s="10"/>
      <c r="V17" s="10"/>
      <c r="W17" s="11"/>
      <c r="X17" s="187"/>
    </row>
    <row r="18" spans="1:26" ht="18" x14ac:dyDescent="0.25">
      <c r="A18" s="181"/>
      <c r="B18" s="168">
        <v>13</v>
      </c>
      <c r="C18" s="132" t="s">
        <v>25</v>
      </c>
      <c r="D18" s="182" t="s">
        <v>26</v>
      </c>
      <c r="E18" s="188">
        <v>164504317944</v>
      </c>
      <c r="F18" s="179"/>
      <c r="G18" s="188">
        <v>168246678347</v>
      </c>
      <c r="H18" s="6">
        <v>7.4319359816202918E-3</v>
      </c>
      <c r="I18" s="159">
        <v>-3742360403</v>
      </c>
      <c r="J18" s="7">
        <v>-2.22432944279683E-2</v>
      </c>
      <c r="K18" s="183"/>
      <c r="L18" s="184"/>
      <c r="M18" s="177">
        <v>2424</v>
      </c>
      <c r="N18" s="178" t="s">
        <v>22</v>
      </c>
      <c r="O18" s="185"/>
      <c r="P18" s="131"/>
      <c r="Q18" s="9">
        <v>493117294</v>
      </c>
      <c r="R18" s="179"/>
      <c r="S18" s="9">
        <v>124408932</v>
      </c>
      <c r="T18" s="186"/>
      <c r="U18" s="10"/>
      <c r="V18" s="10"/>
      <c r="W18" s="11"/>
      <c r="X18" s="187"/>
    </row>
    <row r="19" spans="1:26" ht="18" x14ac:dyDescent="0.25">
      <c r="A19" s="181"/>
      <c r="B19" s="177">
        <v>1311</v>
      </c>
      <c r="C19" s="178" t="s">
        <v>28</v>
      </c>
      <c r="D19" s="182"/>
      <c r="E19" s="179">
        <v>4424632074</v>
      </c>
      <c r="F19" s="179"/>
      <c r="G19" s="179">
        <v>5269100050</v>
      </c>
      <c r="H19" s="7"/>
      <c r="I19" s="7"/>
      <c r="J19" s="180"/>
      <c r="K19" s="183"/>
      <c r="L19" s="184"/>
      <c r="M19" s="177">
        <v>2436</v>
      </c>
      <c r="N19" s="178" t="s">
        <v>24</v>
      </c>
      <c r="O19" s="185"/>
      <c r="P19" s="131"/>
      <c r="Q19" s="9">
        <v>4129455328</v>
      </c>
      <c r="R19" s="179"/>
      <c r="S19" s="9">
        <v>41781944760</v>
      </c>
      <c r="T19" s="186"/>
      <c r="U19" s="10"/>
      <c r="V19" s="10"/>
      <c r="W19" s="11"/>
      <c r="X19" s="187"/>
    </row>
    <row r="20" spans="1:26" ht="18" x14ac:dyDescent="0.25">
      <c r="A20" s="181"/>
      <c r="B20" s="177">
        <v>1337</v>
      </c>
      <c r="C20" s="178" t="s">
        <v>30</v>
      </c>
      <c r="D20" s="182"/>
      <c r="E20" s="179">
        <v>149820171764</v>
      </c>
      <c r="F20" s="179"/>
      <c r="G20" s="179">
        <v>149820171764</v>
      </c>
      <c r="H20" s="7"/>
      <c r="I20" s="7"/>
      <c r="J20" s="180"/>
      <c r="K20" s="183"/>
      <c r="L20" s="184"/>
      <c r="M20" s="177">
        <v>2440</v>
      </c>
      <c r="N20" s="178" t="s">
        <v>27</v>
      </c>
      <c r="O20" s="185"/>
      <c r="P20" s="131"/>
      <c r="Q20" s="9">
        <v>362225018</v>
      </c>
      <c r="R20" s="179"/>
      <c r="S20" s="9">
        <v>362225018</v>
      </c>
      <c r="T20" s="186"/>
      <c r="U20" s="10"/>
      <c r="V20" s="10"/>
      <c r="W20" s="11"/>
      <c r="X20" s="187"/>
    </row>
    <row r="21" spans="1:26" ht="18" x14ac:dyDescent="0.25">
      <c r="A21" s="181"/>
      <c r="B21" s="177">
        <v>1338</v>
      </c>
      <c r="C21" s="178" t="s">
        <v>32</v>
      </c>
      <c r="D21" s="182"/>
      <c r="E21" s="179">
        <v>137482305</v>
      </c>
      <c r="F21" s="179"/>
      <c r="G21" s="179">
        <v>137482305</v>
      </c>
      <c r="H21" s="7"/>
      <c r="I21" s="7"/>
      <c r="J21" s="180"/>
      <c r="K21" s="183"/>
      <c r="L21" s="184"/>
      <c r="M21" s="178">
        <v>2460</v>
      </c>
      <c r="N21" s="189" t="s">
        <v>29</v>
      </c>
      <c r="Q21" s="9">
        <v>29330546385</v>
      </c>
      <c r="S21" s="9">
        <v>31951618277</v>
      </c>
      <c r="T21" s="186"/>
      <c r="U21" s="10"/>
      <c r="V21" s="10"/>
      <c r="W21" s="11"/>
      <c r="X21" s="187"/>
    </row>
    <row r="22" spans="1:26" ht="18" x14ac:dyDescent="0.25">
      <c r="A22" s="181"/>
      <c r="B22" s="177">
        <v>1384</v>
      </c>
      <c r="C22" s="178" t="s">
        <v>33</v>
      </c>
      <c r="D22" s="182"/>
      <c r="E22" s="179">
        <v>10122031801</v>
      </c>
      <c r="F22" s="179"/>
      <c r="G22" s="179">
        <v>13019924228</v>
      </c>
      <c r="H22" s="7"/>
      <c r="I22" s="7"/>
      <c r="J22" s="180"/>
      <c r="K22" s="183"/>
      <c r="L22" s="184"/>
      <c r="M22" s="177">
        <v>2490</v>
      </c>
      <c r="N22" s="178" t="s">
        <v>31</v>
      </c>
      <c r="O22" s="185"/>
      <c r="P22" s="131"/>
      <c r="Q22" s="9">
        <v>8381230851</v>
      </c>
      <c r="R22" s="179"/>
      <c r="S22" s="9">
        <v>15634479121</v>
      </c>
      <c r="T22" s="186"/>
      <c r="U22" s="10"/>
      <c r="V22" s="10"/>
      <c r="W22" s="11"/>
      <c r="X22" s="187"/>
    </row>
    <row r="23" spans="1:26" ht="18" x14ac:dyDescent="0.25">
      <c r="A23" s="181"/>
      <c r="B23" s="168">
        <v>15</v>
      </c>
      <c r="C23" s="132" t="s">
        <v>34</v>
      </c>
      <c r="D23" s="182" t="s">
        <v>35</v>
      </c>
      <c r="E23" s="188">
        <v>7699071809</v>
      </c>
      <c r="F23" s="179"/>
      <c r="G23" s="188">
        <v>7699071809</v>
      </c>
      <c r="H23" s="6">
        <v>3.4782678970082619E-4</v>
      </c>
      <c r="I23" s="159">
        <v>0</v>
      </c>
      <c r="J23" s="7">
        <v>0</v>
      </c>
      <c r="K23" s="183"/>
      <c r="L23" s="184"/>
      <c r="S23" s="2"/>
      <c r="T23" s="186"/>
      <c r="X23" s="187"/>
    </row>
    <row r="24" spans="1:26" ht="18" x14ac:dyDescent="0.25">
      <c r="A24" s="181"/>
      <c r="B24" s="177">
        <v>1510</v>
      </c>
      <c r="C24" s="178" t="s">
        <v>36</v>
      </c>
      <c r="D24" s="182"/>
      <c r="E24" s="179">
        <v>7798358347</v>
      </c>
      <c r="F24" s="179"/>
      <c r="G24" s="179">
        <v>7798358347</v>
      </c>
      <c r="H24" s="7"/>
      <c r="I24" s="7"/>
      <c r="J24" s="180"/>
      <c r="K24" s="183"/>
      <c r="L24" s="184"/>
      <c r="M24" s="168">
        <v>25</v>
      </c>
      <c r="N24" s="132" t="s">
        <v>37</v>
      </c>
      <c r="O24" s="190"/>
      <c r="P24" s="131">
        <v>23</v>
      </c>
      <c r="Q24" s="13">
        <v>15670035870</v>
      </c>
      <c r="R24" s="191"/>
      <c r="S24" s="13">
        <v>14420874464</v>
      </c>
      <c r="T24" s="186"/>
      <c r="U24" s="6">
        <v>3.7964376138941471E-2</v>
      </c>
      <c r="V24" s="159">
        <v>1249161406</v>
      </c>
      <c r="W24" s="7">
        <v>8.6621751622509652E-2</v>
      </c>
      <c r="X24" s="187"/>
    </row>
    <row r="25" spans="1:26" ht="18" x14ac:dyDescent="0.25">
      <c r="A25" s="181"/>
      <c r="B25" s="177">
        <v>1530</v>
      </c>
      <c r="C25" s="178" t="s">
        <v>38</v>
      </c>
      <c r="D25" s="182"/>
      <c r="E25" s="179">
        <v>559869</v>
      </c>
      <c r="F25" s="179"/>
      <c r="G25" s="179">
        <v>559869</v>
      </c>
      <c r="H25" s="7"/>
      <c r="I25" s="7"/>
      <c r="J25" s="180"/>
      <c r="K25" s="183"/>
      <c r="L25" s="184"/>
      <c r="M25" s="177">
        <v>2511</v>
      </c>
      <c r="N25" s="178" t="s">
        <v>39</v>
      </c>
      <c r="O25" s="185"/>
      <c r="P25" s="131"/>
      <c r="Q25" s="9">
        <v>15670035870</v>
      </c>
      <c r="R25" s="179"/>
      <c r="S25" s="9">
        <v>14420874464</v>
      </c>
      <c r="T25" s="186"/>
      <c r="U25" s="10"/>
      <c r="V25" s="10"/>
      <c r="W25" s="11"/>
      <c r="X25" s="187"/>
    </row>
    <row r="26" spans="1:26" ht="18" x14ac:dyDescent="0.25">
      <c r="A26" s="181"/>
      <c r="B26" s="177">
        <v>1580</v>
      </c>
      <c r="C26" s="178" t="s">
        <v>40</v>
      </c>
      <c r="D26" s="182"/>
      <c r="E26" s="179">
        <v>-99846407</v>
      </c>
      <c r="F26" s="179"/>
      <c r="G26" s="179">
        <v>-99846407</v>
      </c>
      <c r="H26" s="7"/>
      <c r="I26" s="7"/>
      <c r="J26" s="180"/>
      <c r="K26" s="183"/>
      <c r="L26" s="184"/>
      <c r="M26" s="178" t="s">
        <v>41</v>
      </c>
      <c r="N26" s="178" t="s">
        <v>42</v>
      </c>
      <c r="O26" s="185"/>
      <c r="P26" s="131"/>
      <c r="Q26" s="9">
        <v>0</v>
      </c>
      <c r="R26" s="179"/>
      <c r="S26" s="9">
        <v>0</v>
      </c>
      <c r="T26" s="186"/>
      <c r="X26" s="187"/>
    </row>
    <row r="27" spans="1:26" ht="18" x14ac:dyDescent="0.25">
      <c r="A27" s="181"/>
      <c r="B27" s="168">
        <v>19</v>
      </c>
      <c r="C27" s="132" t="s">
        <v>43</v>
      </c>
      <c r="D27" s="182" t="s">
        <v>44</v>
      </c>
      <c r="E27" s="188">
        <v>1112604669911</v>
      </c>
      <c r="F27" s="179"/>
      <c r="G27" s="188">
        <v>1157845363634</v>
      </c>
      <c r="H27" s="6">
        <v>5.0264982603345207E-2</v>
      </c>
      <c r="I27" s="159">
        <v>-45240693723</v>
      </c>
      <c r="J27" s="7">
        <v>-3.9073174314925858E-2</v>
      </c>
      <c r="K27" s="183"/>
      <c r="L27" s="184"/>
      <c r="M27" s="171">
        <v>29</v>
      </c>
      <c r="N27" s="172" t="s">
        <v>45</v>
      </c>
      <c r="P27" s="131">
        <v>25</v>
      </c>
      <c r="Q27" s="14">
        <v>255840951332</v>
      </c>
      <c r="R27" s="174"/>
      <c r="S27" s="14">
        <v>256361425166</v>
      </c>
      <c r="T27" s="186"/>
      <c r="U27" s="6">
        <v>0.61983534617860869</v>
      </c>
      <c r="V27" s="159">
        <v>-520473834</v>
      </c>
      <c r="W27" s="7">
        <v>-2.0302345942373391E-3</v>
      </c>
      <c r="X27" s="187"/>
      <c r="Z27" s="167"/>
    </row>
    <row r="28" spans="1:26" ht="18" hidden="1" x14ac:dyDescent="0.25">
      <c r="A28" s="181"/>
      <c r="B28" s="177">
        <v>1905</v>
      </c>
      <c r="C28" s="178" t="s">
        <v>46</v>
      </c>
      <c r="D28" s="182"/>
      <c r="E28" s="179">
        <v>0</v>
      </c>
      <c r="F28" s="179"/>
      <c r="G28" s="179">
        <v>0</v>
      </c>
      <c r="H28" s="7"/>
      <c r="I28" s="7"/>
      <c r="J28" s="180"/>
      <c r="K28" s="183"/>
      <c r="L28" s="184"/>
      <c r="M28" s="177">
        <v>2903</v>
      </c>
      <c r="N28" s="178" t="s">
        <v>52</v>
      </c>
      <c r="O28" s="185"/>
      <c r="P28" s="131"/>
      <c r="Q28" s="9">
        <v>0</v>
      </c>
      <c r="R28" s="179"/>
      <c r="S28" s="9">
        <v>0</v>
      </c>
      <c r="T28" s="175"/>
      <c r="U28" s="10"/>
      <c r="V28" s="10"/>
      <c r="W28" s="11"/>
      <c r="X28" s="187"/>
    </row>
    <row r="29" spans="1:26" ht="18" x14ac:dyDescent="0.25">
      <c r="A29" s="181"/>
      <c r="B29" s="177">
        <v>1906</v>
      </c>
      <c r="C29" s="178" t="s">
        <v>47</v>
      </c>
      <c r="D29" s="182"/>
      <c r="E29" s="179">
        <v>206166805745</v>
      </c>
      <c r="F29" s="179"/>
      <c r="G29" s="179">
        <v>188643265972</v>
      </c>
      <c r="H29" s="7"/>
      <c r="I29" s="7"/>
      <c r="J29" s="180"/>
      <c r="K29" s="183"/>
      <c r="L29" s="184"/>
      <c r="M29" s="177">
        <v>2902</v>
      </c>
      <c r="N29" s="178" t="s">
        <v>48</v>
      </c>
      <c r="O29" s="185"/>
      <c r="P29" s="131"/>
      <c r="Q29" s="9">
        <v>152238727499</v>
      </c>
      <c r="R29" s="179"/>
      <c r="S29" s="9">
        <v>152759201333</v>
      </c>
      <c r="T29" s="186"/>
      <c r="U29" s="10"/>
      <c r="V29" s="10"/>
      <c r="W29" s="11"/>
      <c r="X29" s="187"/>
    </row>
    <row r="30" spans="1:26" ht="18" x14ac:dyDescent="0.25">
      <c r="A30" s="181"/>
      <c r="B30" s="177">
        <v>1907</v>
      </c>
      <c r="C30" s="178" t="s">
        <v>49</v>
      </c>
      <c r="D30" s="182"/>
      <c r="E30" s="179">
        <v>10187943</v>
      </c>
      <c r="F30" s="179"/>
      <c r="G30" s="179">
        <v>10187943</v>
      </c>
      <c r="H30" s="7"/>
      <c r="I30" s="7"/>
      <c r="J30" s="180"/>
      <c r="K30" s="183"/>
      <c r="L30" s="184"/>
      <c r="M30" s="177">
        <v>2910</v>
      </c>
      <c r="N30" s="178" t="s">
        <v>50</v>
      </c>
      <c r="O30" s="185"/>
      <c r="P30" s="131"/>
      <c r="Q30" s="15">
        <v>964738535</v>
      </c>
      <c r="R30" s="192"/>
      <c r="S30" s="15">
        <v>964738535</v>
      </c>
      <c r="T30" s="186"/>
      <c r="U30" s="10"/>
      <c r="V30" s="10"/>
      <c r="W30" s="11"/>
      <c r="X30" s="187"/>
    </row>
    <row r="31" spans="1:26" ht="18" x14ac:dyDescent="0.25">
      <c r="A31" s="181"/>
      <c r="B31" s="177">
        <v>1908</v>
      </c>
      <c r="C31" s="178" t="s">
        <v>51</v>
      </c>
      <c r="D31" s="182"/>
      <c r="E31" s="179">
        <v>904803211604</v>
      </c>
      <c r="F31" s="179"/>
      <c r="G31" s="179">
        <v>967567445100</v>
      </c>
      <c r="H31" s="7"/>
      <c r="I31" s="7"/>
      <c r="J31" s="180"/>
      <c r="K31" s="187"/>
      <c r="L31" s="193"/>
      <c r="M31" s="177">
        <v>2990</v>
      </c>
      <c r="N31" s="178" t="s">
        <v>53</v>
      </c>
      <c r="O31" s="185"/>
      <c r="P31" s="131"/>
      <c r="Q31" s="15">
        <v>102637485298</v>
      </c>
      <c r="R31" s="192"/>
      <c r="S31" s="15">
        <v>102637485298</v>
      </c>
      <c r="U31" s="10"/>
      <c r="V31" s="10"/>
      <c r="W31" s="11"/>
      <c r="X31" s="187"/>
    </row>
    <row r="32" spans="1:26" ht="18" x14ac:dyDescent="0.25">
      <c r="A32" s="181"/>
      <c r="B32" s="177">
        <v>1930</v>
      </c>
      <c r="C32" s="194" t="s">
        <v>54</v>
      </c>
      <c r="D32" s="195"/>
      <c r="E32" s="179">
        <v>1624464619</v>
      </c>
      <c r="F32" s="179"/>
      <c r="G32" s="179">
        <v>1624464619</v>
      </c>
      <c r="H32" s="7"/>
      <c r="I32" s="7"/>
      <c r="J32" s="180"/>
      <c r="K32" s="187"/>
      <c r="L32" s="193"/>
      <c r="P32" s="126"/>
      <c r="Q32" s="126"/>
      <c r="T32" s="175"/>
      <c r="U32" s="10"/>
      <c r="V32" s="10"/>
      <c r="W32" s="11"/>
      <c r="X32" s="187"/>
    </row>
    <row r="33" spans="1:24" ht="18" x14ac:dyDescent="0.25">
      <c r="A33" s="181"/>
      <c r="B33" s="196"/>
      <c r="C33" s="197"/>
      <c r="D33" s="155"/>
      <c r="E33" s="179"/>
      <c r="F33" s="179"/>
      <c r="G33" s="179"/>
      <c r="H33" s="134"/>
      <c r="I33" s="134"/>
      <c r="J33" s="134"/>
      <c r="K33" s="176"/>
      <c r="L33" s="198"/>
      <c r="M33" s="197"/>
      <c r="N33" s="196"/>
      <c r="O33" s="196"/>
      <c r="P33" s="155"/>
      <c r="Q33" s="9"/>
      <c r="R33" s="179"/>
      <c r="S33" s="9"/>
      <c r="T33" s="175"/>
      <c r="U33" s="16"/>
      <c r="V33" s="10"/>
      <c r="W33" s="180"/>
      <c r="X33" s="176"/>
    </row>
    <row r="34" spans="1:24" ht="18" x14ac:dyDescent="0.25">
      <c r="A34" s="152"/>
      <c r="B34" s="199"/>
      <c r="C34" s="132" t="s">
        <v>55</v>
      </c>
      <c r="D34" s="131"/>
      <c r="E34" s="161">
        <v>20814954742706</v>
      </c>
      <c r="F34" s="162"/>
      <c r="G34" s="161">
        <v>20808916874015</v>
      </c>
      <c r="H34" s="17"/>
      <c r="I34" s="200"/>
      <c r="J34" s="163"/>
      <c r="K34" s="201"/>
      <c r="L34" s="202"/>
      <c r="M34" s="130"/>
      <c r="N34" s="132" t="s">
        <v>55</v>
      </c>
      <c r="O34" s="132"/>
      <c r="P34" s="131"/>
      <c r="Q34" s="5">
        <v>94516047181</v>
      </c>
      <c r="R34" s="162"/>
      <c r="S34" s="5">
        <v>96664078586</v>
      </c>
      <c r="T34" s="203"/>
      <c r="U34" s="18"/>
      <c r="V34" s="19"/>
      <c r="W34" s="163"/>
      <c r="X34" s="187"/>
    </row>
    <row r="35" spans="1:24" ht="18" x14ac:dyDescent="0.25">
      <c r="A35" s="152"/>
      <c r="B35" s="178"/>
      <c r="C35" s="178"/>
      <c r="D35" s="131"/>
      <c r="E35" s="179"/>
      <c r="F35" s="179"/>
      <c r="G35" s="179"/>
      <c r="H35" s="204"/>
      <c r="I35" s="204"/>
      <c r="J35" s="180"/>
      <c r="K35" s="201"/>
      <c r="L35" s="184"/>
      <c r="M35" s="130"/>
      <c r="N35" s="132"/>
      <c r="O35" s="132"/>
      <c r="P35" s="131"/>
      <c r="Q35" s="20"/>
      <c r="R35" s="205"/>
      <c r="S35" s="20"/>
      <c r="T35" s="203"/>
      <c r="U35" s="18"/>
      <c r="V35" s="19"/>
      <c r="W35" s="163"/>
      <c r="X35" s="176"/>
    </row>
    <row r="36" spans="1:24" ht="18" x14ac:dyDescent="0.25">
      <c r="A36" s="152"/>
      <c r="B36" s="168">
        <v>12</v>
      </c>
      <c r="C36" s="132" t="s">
        <v>20</v>
      </c>
      <c r="D36" s="131">
        <v>6</v>
      </c>
      <c r="E36" s="188">
        <v>20528235878</v>
      </c>
      <c r="F36" s="179"/>
      <c r="G36" s="188">
        <v>20528235878</v>
      </c>
      <c r="H36" s="6">
        <v>9.2741963717227368E-4</v>
      </c>
      <c r="I36" s="159">
        <v>0</v>
      </c>
      <c r="J36" s="7">
        <v>0</v>
      </c>
      <c r="K36" s="201"/>
      <c r="L36" s="184"/>
      <c r="M36" s="206"/>
      <c r="N36" s="207"/>
      <c r="O36" s="207"/>
      <c r="P36" s="208"/>
      <c r="Q36" s="22"/>
      <c r="R36" s="209"/>
      <c r="S36" s="22"/>
      <c r="T36" s="203"/>
      <c r="U36" s="18"/>
      <c r="V36" s="19"/>
      <c r="W36" s="163"/>
      <c r="X36" s="176"/>
    </row>
    <row r="37" spans="1:24" ht="18" x14ac:dyDescent="0.25">
      <c r="A37" s="181"/>
      <c r="B37" s="177">
        <v>1224</v>
      </c>
      <c r="C37" s="210" t="s">
        <v>56</v>
      </c>
      <c r="D37" s="195"/>
      <c r="E37" s="179">
        <v>20528265006</v>
      </c>
      <c r="F37" s="179"/>
      <c r="G37" s="179">
        <v>20528265006</v>
      </c>
      <c r="H37" s="7"/>
      <c r="I37" s="7"/>
      <c r="J37" s="180"/>
      <c r="K37" s="183"/>
      <c r="L37" s="184"/>
      <c r="M37" s="211"/>
      <c r="N37" s="211"/>
      <c r="O37" s="212"/>
      <c r="P37" s="208"/>
      <c r="Q37" s="23"/>
      <c r="R37" s="213"/>
      <c r="S37" s="23"/>
      <c r="T37" s="186"/>
      <c r="U37" s="10"/>
      <c r="V37" s="10"/>
      <c r="W37" s="11"/>
      <c r="X37" s="187"/>
    </row>
    <row r="38" spans="1:24" ht="18" x14ac:dyDescent="0.25">
      <c r="A38" s="181"/>
      <c r="B38" s="177">
        <v>1280</v>
      </c>
      <c r="C38" s="210" t="s">
        <v>57</v>
      </c>
      <c r="D38" s="195"/>
      <c r="E38" s="179">
        <v>-29128</v>
      </c>
      <c r="F38" s="179"/>
      <c r="G38" s="179">
        <v>-29128</v>
      </c>
      <c r="H38" s="7"/>
      <c r="I38" s="7"/>
      <c r="J38" s="180"/>
      <c r="K38" s="183"/>
      <c r="L38" s="184"/>
      <c r="R38" s="214"/>
      <c r="S38" s="2"/>
      <c r="T38" s="186"/>
      <c r="U38" s="10"/>
      <c r="V38" s="10"/>
      <c r="W38" s="11"/>
      <c r="X38" s="187"/>
    </row>
    <row r="39" spans="1:24" ht="18" x14ac:dyDescent="0.25">
      <c r="A39" s="181"/>
      <c r="B39" s="168">
        <v>13</v>
      </c>
      <c r="C39" s="215" t="s">
        <v>25</v>
      </c>
      <c r="D39" s="195" t="s">
        <v>26</v>
      </c>
      <c r="E39" s="188">
        <v>34584280351</v>
      </c>
      <c r="F39" s="179"/>
      <c r="G39" s="188">
        <v>31001789199</v>
      </c>
      <c r="H39" s="6">
        <v>1.5624401885094422E-3</v>
      </c>
      <c r="I39" s="159">
        <v>3582491152</v>
      </c>
      <c r="J39" s="7">
        <v>0.11555756117829347</v>
      </c>
      <c r="K39" s="183"/>
      <c r="L39" s="184"/>
      <c r="M39" s="168">
        <v>25</v>
      </c>
      <c r="N39" s="132" t="s">
        <v>37</v>
      </c>
      <c r="O39" s="132"/>
      <c r="P39" s="131">
        <v>23</v>
      </c>
      <c r="Q39" s="26">
        <v>4294417123</v>
      </c>
      <c r="R39" s="205"/>
      <c r="S39" s="26">
        <v>6411170101</v>
      </c>
      <c r="T39" s="186"/>
      <c r="U39" s="6">
        <v>1.0404243379379251E-2</v>
      </c>
      <c r="V39" s="159">
        <v>-2116752978</v>
      </c>
      <c r="W39" s="7">
        <v>-0.33016640404999292</v>
      </c>
      <c r="X39" s="187"/>
    </row>
    <row r="40" spans="1:24" ht="18" x14ac:dyDescent="0.25">
      <c r="A40" s="181"/>
      <c r="B40" s="177">
        <v>1311</v>
      </c>
      <c r="C40" s="210" t="s">
        <v>28</v>
      </c>
      <c r="D40" s="195"/>
      <c r="E40" s="179">
        <v>13395343405</v>
      </c>
      <c r="F40" s="179"/>
      <c r="G40" s="179">
        <v>12607585490</v>
      </c>
      <c r="H40" s="7"/>
      <c r="I40" s="7"/>
      <c r="J40" s="180"/>
      <c r="K40" s="183"/>
      <c r="L40" s="184"/>
      <c r="M40" s="177">
        <v>2512</v>
      </c>
      <c r="N40" s="178" t="s">
        <v>58</v>
      </c>
      <c r="O40" s="185"/>
      <c r="P40" s="131"/>
      <c r="Q40" s="9">
        <v>4294417123</v>
      </c>
      <c r="R40" s="179"/>
      <c r="S40" s="9">
        <v>6411170101</v>
      </c>
      <c r="T40" s="186"/>
      <c r="U40" s="10"/>
      <c r="V40" s="10"/>
      <c r="W40" s="11"/>
      <c r="X40" s="187"/>
    </row>
    <row r="41" spans="1:24" ht="18" x14ac:dyDescent="0.25">
      <c r="A41" s="181"/>
      <c r="B41" s="177">
        <v>1337</v>
      </c>
      <c r="C41" s="210" t="s">
        <v>30</v>
      </c>
      <c r="D41" s="195"/>
      <c r="E41" s="179">
        <v>0</v>
      </c>
      <c r="F41" s="179"/>
      <c r="G41" s="179">
        <v>0</v>
      </c>
      <c r="H41" s="7"/>
      <c r="I41" s="7"/>
      <c r="J41" s="180"/>
      <c r="K41" s="183"/>
      <c r="L41" s="184"/>
      <c r="M41" s="216"/>
      <c r="Q41" s="15"/>
      <c r="R41" s="192"/>
      <c r="S41" s="15"/>
      <c r="T41" s="186"/>
      <c r="U41" s="10"/>
      <c r="V41" s="10"/>
      <c r="W41" s="11"/>
      <c r="X41" s="187"/>
    </row>
    <row r="42" spans="1:24" ht="18" x14ac:dyDescent="0.25">
      <c r="A42" s="181"/>
      <c r="B42" s="177">
        <v>1384</v>
      </c>
      <c r="C42" s="210" t="s">
        <v>33</v>
      </c>
      <c r="D42" s="195"/>
      <c r="E42" s="179">
        <v>28979241272</v>
      </c>
      <c r="F42" s="179"/>
      <c r="G42" s="179">
        <v>26184508035</v>
      </c>
      <c r="H42" s="7"/>
      <c r="I42" s="7"/>
      <c r="J42" s="180"/>
      <c r="K42" s="183"/>
      <c r="L42" s="184"/>
      <c r="M42" s="216"/>
      <c r="R42" s="214"/>
      <c r="S42" s="2"/>
      <c r="T42" s="186"/>
      <c r="U42" s="10"/>
      <c r="V42" s="10"/>
      <c r="W42" s="11"/>
      <c r="X42" s="187"/>
    </row>
    <row r="43" spans="1:24" ht="18" x14ac:dyDescent="0.25">
      <c r="A43" s="181"/>
      <c r="B43" s="177">
        <v>1386</v>
      </c>
      <c r="C43" s="210" t="s">
        <v>59</v>
      </c>
      <c r="D43" s="195"/>
      <c r="E43" s="179">
        <v>-7790304326</v>
      </c>
      <c r="F43" s="179"/>
      <c r="G43" s="179">
        <v>-7790304326</v>
      </c>
      <c r="H43" s="7"/>
      <c r="I43" s="7"/>
      <c r="J43" s="180"/>
      <c r="K43" s="183"/>
      <c r="L43" s="184"/>
      <c r="M43" s="171">
        <v>27</v>
      </c>
      <c r="N43" s="172" t="s">
        <v>60</v>
      </c>
      <c r="P43" s="131">
        <v>24</v>
      </c>
      <c r="Q43" s="14">
        <v>33906030379</v>
      </c>
      <c r="R43" s="174"/>
      <c r="S43" s="14">
        <v>34161977782</v>
      </c>
      <c r="T43" s="186"/>
      <c r="U43" s="6">
        <v>8.2145395285986161E-2</v>
      </c>
      <c r="V43" s="159">
        <v>-255947403</v>
      </c>
      <c r="W43" s="7">
        <v>-7.4921716954824283E-3</v>
      </c>
      <c r="X43" s="187"/>
    </row>
    <row r="44" spans="1:24" ht="18" x14ac:dyDescent="0.25">
      <c r="A44" s="181"/>
      <c r="B44" s="168">
        <v>16</v>
      </c>
      <c r="C44" s="215" t="s">
        <v>61</v>
      </c>
      <c r="D44" s="195" t="s">
        <v>62</v>
      </c>
      <c r="E44" s="188">
        <v>101778830299</v>
      </c>
      <c r="F44" s="191"/>
      <c r="G44" s="188">
        <v>102057862724</v>
      </c>
      <c r="H44" s="6">
        <v>4.5981391888075514E-3</v>
      </c>
      <c r="I44" s="159">
        <v>-279032425</v>
      </c>
      <c r="J44" s="7">
        <v>-2.7340610272684313E-3</v>
      </c>
      <c r="K44" s="183"/>
      <c r="L44" s="184"/>
      <c r="M44" s="177">
        <v>2701</v>
      </c>
      <c r="N44" s="178" t="s">
        <v>63</v>
      </c>
      <c r="O44" s="185"/>
      <c r="P44" s="131"/>
      <c r="Q44" s="9">
        <v>33906030379</v>
      </c>
      <c r="R44" s="179"/>
      <c r="S44" s="9">
        <v>34161977782</v>
      </c>
      <c r="T44" s="186"/>
      <c r="U44" s="10"/>
      <c r="V44" s="10"/>
      <c r="W44" s="11"/>
      <c r="X44" s="187"/>
    </row>
    <row r="45" spans="1:24" ht="18" x14ac:dyDescent="0.25">
      <c r="A45" s="181"/>
      <c r="B45" s="177">
        <v>1605</v>
      </c>
      <c r="C45" s="210" t="s">
        <v>64</v>
      </c>
      <c r="D45" s="195"/>
      <c r="E45" s="179">
        <v>66177200768</v>
      </c>
      <c r="F45" s="179"/>
      <c r="G45" s="179">
        <v>66177200768</v>
      </c>
      <c r="H45" s="7"/>
      <c r="I45" s="7"/>
      <c r="J45" s="180"/>
      <c r="K45" s="183"/>
      <c r="L45" s="184"/>
      <c r="M45" s="216"/>
      <c r="P45" s="131">
        <v>25</v>
      </c>
      <c r="Q45" s="15"/>
      <c r="R45" s="192"/>
      <c r="S45" s="15"/>
      <c r="T45" s="186"/>
      <c r="U45" s="10"/>
      <c r="V45" s="10"/>
      <c r="W45" s="11"/>
      <c r="X45" s="187"/>
    </row>
    <row r="46" spans="1:24" ht="18" x14ac:dyDescent="0.25">
      <c r="A46" s="181"/>
      <c r="B46" s="177">
        <v>1635</v>
      </c>
      <c r="C46" s="210" t="s">
        <v>65</v>
      </c>
      <c r="D46" s="195"/>
      <c r="E46" s="179">
        <v>42600347</v>
      </c>
      <c r="F46" s="179"/>
      <c r="G46" s="179">
        <v>38911347</v>
      </c>
      <c r="H46" s="7"/>
      <c r="I46" s="7"/>
      <c r="J46" s="180"/>
      <c r="K46" s="183"/>
      <c r="L46" s="184"/>
      <c r="M46" s="171">
        <v>29</v>
      </c>
      <c r="N46" s="172" t="s">
        <v>45</v>
      </c>
      <c r="Q46" s="14">
        <v>56315599679</v>
      </c>
      <c r="R46" s="174"/>
      <c r="S46" s="14">
        <v>56090930703</v>
      </c>
      <c r="T46" s="186"/>
      <c r="U46" s="6">
        <v>0.13643788862007292</v>
      </c>
      <c r="V46" s="159">
        <v>224668976</v>
      </c>
      <c r="W46" s="7">
        <v>4.0054421130862727E-3</v>
      </c>
      <c r="X46" s="187"/>
    </row>
    <row r="47" spans="1:24" ht="18" x14ac:dyDescent="0.25">
      <c r="A47" s="181"/>
      <c r="B47" s="177">
        <v>1637</v>
      </c>
      <c r="C47" s="210" t="s">
        <v>66</v>
      </c>
      <c r="D47" s="195"/>
      <c r="E47" s="179">
        <v>5694540149</v>
      </c>
      <c r="F47" s="179"/>
      <c r="G47" s="179">
        <v>5681840051</v>
      </c>
      <c r="H47" s="7"/>
      <c r="I47" s="7"/>
      <c r="J47" s="180"/>
      <c r="K47" s="183"/>
      <c r="L47" s="184"/>
      <c r="M47" s="177">
        <v>2901</v>
      </c>
      <c r="N47" s="178" t="s">
        <v>42</v>
      </c>
      <c r="O47" s="185"/>
      <c r="P47" s="131"/>
      <c r="Q47" s="9">
        <v>6467873712</v>
      </c>
      <c r="R47" s="179"/>
      <c r="S47" s="9">
        <v>6243204736</v>
      </c>
      <c r="T47" s="186"/>
      <c r="U47" s="10"/>
      <c r="V47" s="10"/>
      <c r="W47" s="11"/>
      <c r="X47" s="187"/>
    </row>
    <row r="48" spans="1:24" ht="18" x14ac:dyDescent="0.25">
      <c r="A48" s="181"/>
      <c r="B48" s="177">
        <v>1640</v>
      </c>
      <c r="C48" s="210" t="s">
        <v>67</v>
      </c>
      <c r="D48" s="195"/>
      <c r="E48" s="179">
        <v>30485226072</v>
      </c>
      <c r="F48" s="179"/>
      <c r="G48" s="179">
        <v>30485226072</v>
      </c>
      <c r="H48" s="7"/>
      <c r="I48" s="7"/>
      <c r="J48" s="180"/>
      <c r="K48" s="183"/>
      <c r="L48" s="184"/>
      <c r="M48" s="177">
        <v>2903</v>
      </c>
      <c r="N48" s="178" t="s">
        <v>52</v>
      </c>
      <c r="O48" s="185"/>
      <c r="P48" s="131"/>
      <c r="Q48" s="9">
        <v>49847725967</v>
      </c>
      <c r="R48" s="179"/>
      <c r="S48" s="9">
        <v>49847725967</v>
      </c>
      <c r="T48" s="186"/>
      <c r="U48" s="10"/>
      <c r="V48" s="10"/>
      <c r="W48" s="11"/>
      <c r="X48" s="187"/>
    </row>
    <row r="49" spans="1:26" ht="18" x14ac:dyDescent="0.25">
      <c r="A49" s="181"/>
      <c r="B49" s="177">
        <v>1650</v>
      </c>
      <c r="C49" s="210" t="s">
        <v>68</v>
      </c>
      <c r="D49" s="195"/>
      <c r="E49" s="179">
        <v>873842885</v>
      </c>
      <c r="F49" s="179"/>
      <c r="G49" s="179">
        <v>873842885</v>
      </c>
      <c r="H49" s="7"/>
      <c r="I49" s="7"/>
      <c r="J49" s="180"/>
      <c r="K49" s="183"/>
      <c r="L49" s="184"/>
      <c r="M49" s="178"/>
      <c r="N49" s="178"/>
      <c r="O49" s="185"/>
      <c r="P49" s="131"/>
      <c r="Q49" s="9"/>
      <c r="R49" s="179"/>
      <c r="S49" s="9"/>
      <c r="T49" s="186"/>
      <c r="U49" s="10"/>
      <c r="V49" s="10"/>
      <c r="W49" s="11"/>
      <c r="X49" s="187"/>
    </row>
    <row r="50" spans="1:26" ht="18" x14ac:dyDescent="0.25">
      <c r="A50" s="181"/>
      <c r="B50" s="177">
        <v>1655</v>
      </c>
      <c r="C50" s="210" t="s">
        <v>69</v>
      </c>
      <c r="D50" s="195"/>
      <c r="E50" s="179">
        <v>2314556407</v>
      </c>
      <c r="F50" s="179"/>
      <c r="G50" s="179">
        <v>2314556407</v>
      </c>
      <c r="H50" s="7"/>
      <c r="I50" s="7"/>
      <c r="J50" s="180"/>
      <c r="K50" s="183"/>
      <c r="L50" s="184"/>
      <c r="M50" s="178"/>
      <c r="N50" s="178"/>
      <c r="O50" s="185"/>
      <c r="P50" s="131"/>
      <c r="Q50" s="9"/>
      <c r="R50" s="179"/>
      <c r="S50" s="9"/>
      <c r="T50" s="186"/>
      <c r="U50" s="10"/>
      <c r="V50" s="10"/>
      <c r="W50" s="11"/>
      <c r="X50" s="187"/>
    </row>
    <row r="51" spans="1:26" ht="18" x14ac:dyDescent="0.25">
      <c r="A51" s="181"/>
      <c r="B51" s="177">
        <v>1660</v>
      </c>
      <c r="C51" s="210" t="s">
        <v>70</v>
      </c>
      <c r="D51" s="195"/>
      <c r="E51" s="179">
        <v>14775626</v>
      </c>
      <c r="F51" s="179"/>
      <c r="G51" s="179">
        <v>14775626</v>
      </c>
      <c r="H51" s="7"/>
      <c r="I51" s="7"/>
      <c r="J51" s="180"/>
      <c r="K51" s="183"/>
      <c r="L51" s="184"/>
      <c r="M51" s="217"/>
      <c r="N51" s="218"/>
      <c r="O51" s="219"/>
      <c r="P51" s="173"/>
      <c r="Q51" s="15"/>
      <c r="R51" s="192"/>
      <c r="S51" s="15"/>
      <c r="T51" s="186"/>
      <c r="U51" s="10"/>
      <c r="V51" s="10"/>
      <c r="W51" s="11"/>
      <c r="X51" s="187"/>
    </row>
    <row r="52" spans="1:26" ht="18" x14ac:dyDescent="0.25">
      <c r="A52" s="181"/>
      <c r="B52" s="177">
        <v>1665</v>
      </c>
      <c r="C52" s="210" t="s">
        <v>71</v>
      </c>
      <c r="D52" s="195"/>
      <c r="E52" s="179">
        <v>2897187054</v>
      </c>
      <c r="F52" s="179"/>
      <c r="G52" s="179">
        <v>2897187054</v>
      </c>
      <c r="H52" s="7"/>
      <c r="I52" s="7"/>
      <c r="J52" s="180"/>
      <c r="K52" s="183"/>
      <c r="L52" s="184"/>
      <c r="M52" s="178"/>
      <c r="Q52" s="15"/>
      <c r="R52" s="192"/>
      <c r="S52" s="15"/>
      <c r="T52" s="186"/>
      <c r="U52" s="10"/>
      <c r="V52" s="10"/>
      <c r="W52" s="11"/>
      <c r="X52" s="187"/>
    </row>
    <row r="53" spans="1:26" ht="18" x14ac:dyDescent="0.25">
      <c r="A53" s="181"/>
      <c r="B53" s="177">
        <v>1670</v>
      </c>
      <c r="C53" s="210" t="s">
        <v>72</v>
      </c>
      <c r="D53" s="195"/>
      <c r="E53" s="179">
        <v>23016233815</v>
      </c>
      <c r="F53" s="179"/>
      <c r="G53" s="179">
        <v>23028933913</v>
      </c>
      <c r="H53" s="7"/>
      <c r="I53" s="7"/>
      <c r="J53" s="180"/>
      <c r="K53" s="183"/>
      <c r="L53" s="184"/>
      <c r="M53" s="178"/>
      <c r="N53" s="178"/>
      <c r="O53" s="185"/>
      <c r="P53" s="131"/>
      <c r="Q53" s="9"/>
      <c r="R53" s="179"/>
      <c r="S53" s="9"/>
      <c r="T53" s="186"/>
      <c r="U53" s="10"/>
      <c r="V53" s="10"/>
      <c r="W53" s="11"/>
      <c r="X53" s="187"/>
    </row>
    <row r="54" spans="1:26" ht="18" x14ac:dyDescent="0.25">
      <c r="A54" s="181"/>
      <c r="B54" s="177">
        <v>1675</v>
      </c>
      <c r="C54" s="210" t="s">
        <v>73</v>
      </c>
      <c r="D54" s="195"/>
      <c r="E54" s="179">
        <v>4079614497</v>
      </c>
      <c r="F54" s="179"/>
      <c r="G54" s="179">
        <v>4079614497</v>
      </c>
      <c r="H54" s="7"/>
      <c r="I54" s="7"/>
      <c r="J54" s="180"/>
      <c r="K54" s="183"/>
      <c r="L54" s="184"/>
      <c r="M54" s="178"/>
      <c r="N54" s="132" t="s">
        <v>74</v>
      </c>
      <c r="O54" s="132"/>
      <c r="P54" s="131"/>
      <c r="Q54" s="27">
        <v>412756311671</v>
      </c>
      <c r="R54" s="220"/>
      <c r="S54" s="27">
        <v>538618176209</v>
      </c>
      <c r="T54" s="186"/>
      <c r="U54" s="10">
        <v>1</v>
      </c>
      <c r="V54" s="10"/>
      <c r="W54" s="11"/>
      <c r="X54" s="187"/>
    </row>
    <row r="55" spans="1:26" ht="18" x14ac:dyDescent="0.25">
      <c r="A55" s="181"/>
      <c r="B55" s="177">
        <v>1680</v>
      </c>
      <c r="C55" s="210" t="s">
        <v>75</v>
      </c>
      <c r="D55" s="195"/>
      <c r="E55" s="179">
        <v>100357270</v>
      </c>
      <c r="F55" s="179"/>
      <c r="G55" s="179">
        <v>100357270</v>
      </c>
      <c r="H55" s="7"/>
      <c r="I55" s="7"/>
      <c r="J55" s="180"/>
      <c r="K55" s="183"/>
      <c r="L55" s="184"/>
      <c r="M55" s="178"/>
      <c r="N55" s="132"/>
      <c r="O55" s="132"/>
      <c r="P55" s="131"/>
      <c r="Q55" s="28"/>
      <c r="R55" s="220"/>
      <c r="S55" s="28"/>
      <c r="T55" s="186"/>
      <c r="U55" s="10"/>
      <c r="V55" s="10"/>
      <c r="W55" s="11"/>
      <c r="X55" s="187"/>
    </row>
    <row r="56" spans="1:26" ht="18" x14ac:dyDescent="0.25">
      <c r="A56" s="181"/>
      <c r="B56" s="177">
        <v>1685</v>
      </c>
      <c r="C56" s="210" t="s">
        <v>76</v>
      </c>
      <c r="D56" s="195"/>
      <c r="E56" s="179">
        <v>-32400016421</v>
      </c>
      <c r="F56" s="179"/>
      <c r="G56" s="179">
        <v>-32117294996</v>
      </c>
      <c r="H56" s="7"/>
      <c r="I56" s="7"/>
      <c r="J56" s="180"/>
      <c r="K56" s="183"/>
      <c r="L56" s="184"/>
      <c r="M56" s="178"/>
      <c r="N56" s="178"/>
      <c r="O56" s="185"/>
      <c r="P56" s="131"/>
      <c r="Q56" s="9"/>
      <c r="R56" s="179"/>
      <c r="S56" s="9"/>
      <c r="T56" s="186"/>
      <c r="U56" s="10"/>
      <c r="V56" s="10"/>
      <c r="W56" s="11"/>
      <c r="X56" s="187"/>
    </row>
    <row r="57" spans="1:26" ht="18" x14ac:dyDescent="0.25">
      <c r="A57" s="181"/>
      <c r="B57" s="177">
        <v>1695</v>
      </c>
      <c r="C57" s="210" t="s">
        <v>77</v>
      </c>
      <c r="D57" s="195"/>
      <c r="E57" s="179">
        <v>-1517288170</v>
      </c>
      <c r="F57" s="179"/>
      <c r="G57" s="179">
        <v>-1517288170</v>
      </c>
      <c r="H57" s="7"/>
      <c r="I57" s="7"/>
      <c r="J57" s="180"/>
      <c r="K57" s="183"/>
      <c r="L57" s="184"/>
      <c r="M57" s="221"/>
      <c r="N57" s="219"/>
      <c r="O57" s="219"/>
      <c r="P57" s="173"/>
      <c r="Q57" s="15"/>
      <c r="R57" s="192"/>
      <c r="S57" s="15"/>
      <c r="T57" s="186"/>
      <c r="U57" s="10"/>
      <c r="V57" s="10"/>
      <c r="W57" s="11"/>
      <c r="X57" s="187"/>
    </row>
    <row r="58" spans="1:26" ht="18" x14ac:dyDescent="0.25">
      <c r="A58" s="181"/>
      <c r="B58" s="168">
        <v>17</v>
      </c>
      <c r="C58" s="215" t="s">
        <v>78</v>
      </c>
      <c r="D58" s="195" t="s">
        <v>79</v>
      </c>
      <c r="E58" s="188">
        <v>19986198841516</v>
      </c>
      <c r="F58" s="191"/>
      <c r="G58" s="188">
        <v>19982158636342</v>
      </c>
      <c r="H58" s="6">
        <v>0.90293162004808125</v>
      </c>
      <c r="I58" s="159">
        <v>4040205174</v>
      </c>
      <c r="J58" s="7">
        <v>2.0219062652480341E-4</v>
      </c>
      <c r="K58" s="183"/>
      <c r="L58" s="184"/>
      <c r="M58" s="132">
        <v>3</v>
      </c>
      <c r="N58" s="132" t="s">
        <v>80</v>
      </c>
      <c r="O58" s="219"/>
      <c r="P58" s="173">
        <v>28</v>
      </c>
      <c r="Q58" s="15"/>
      <c r="R58" s="192"/>
      <c r="S58" s="15"/>
      <c r="T58" s="186"/>
      <c r="U58" s="10"/>
      <c r="V58" s="10"/>
      <c r="W58" s="11"/>
      <c r="X58" s="187"/>
    </row>
    <row r="59" spans="1:26" ht="18" x14ac:dyDescent="0.25">
      <c r="A59" s="181"/>
      <c r="B59" s="177">
        <v>1705</v>
      </c>
      <c r="C59" s="210" t="s">
        <v>81</v>
      </c>
      <c r="D59" s="195"/>
      <c r="E59" s="179">
        <v>5392092570671</v>
      </c>
      <c r="F59" s="179"/>
      <c r="G59" s="179">
        <v>5386006208156</v>
      </c>
      <c r="H59" s="7"/>
      <c r="I59" s="7"/>
      <c r="J59" s="180"/>
      <c r="K59" s="183"/>
      <c r="L59" s="184"/>
      <c r="M59" s="221"/>
      <c r="N59" s="219"/>
      <c r="O59" s="219"/>
      <c r="P59" s="173"/>
      <c r="Q59" s="15"/>
      <c r="R59" s="192"/>
      <c r="S59" s="15"/>
      <c r="T59" s="186"/>
      <c r="U59" s="10"/>
      <c r="V59" s="10"/>
      <c r="W59" s="11"/>
      <c r="X59" s="187"/>
    </row>
    <row r="60" spans="1:26" ht="18" x14ac:dyDescent="0.25">
      <c r="A60" s="181"/>
      <c r="B60" s="177">
        <v>1710</v>
      </c>
      <c r="C60" s="210" t="s">
        <v>82</v>
      </c>
      <c r="D60" s="131"/>
      <c r="E60" s="179">
        <v>20540695754162</v>
      </c>
      <c r="F60" s="179"/>
      <c r="G60" s="179">
        <v>20522436930197</v>
      </c>
      <c r="H60" s="7"/>
      <c r="I60" s="7"/>
      <c r="J60" s="180"/>
      <c r="K60" s="183"/>
      <c r="L60" s="184"/>
      <c r="M60" s="216"/>
      <c r="Q60" s="15"/>
      <c r="R60" s="192"/>
      <c r="S60" s="15"/>
      <c r="T60" s="186"/>
      <c r="U60" s="10"/>
      <c r="V60" s="10"/>
      <c r="W60" s="11"/>
      <c r="X60" s="187"/>
    </row>
    <row r="61" spans="1:26" ht="18" x14ac:dyDescent="0.25">
      <c r="A61" s="181"/>
      <c r="B61" s="177">
        <v>1785</v>
      </c>
      <c r="C61" s="210" t="s">
        <v>83</v>
      </c>
      <c r="D61" s="195"/>
      <c r="E61" s="179">
        <v>-5946589483317</v>
      </c>
      <c r="F61" s="179"/>
      <c r="G61" s="179">
        <v>-5926284502011</v>
      </c>
      <c r="H61" s="7"/>
      <c r="I61" s="7"/>
      <c r="J61" s="180"/>
      <c r="K61" s="183"/>
      <c r="L61" s="184"/>
      <c r="M61" s="216"/>
      <c r="Q61" s="15"/>
      <c r="R61" s="192"/>
      <c r="S61" s="15"/>
      <c r="T61" s="186"/>
      <c r="U61" s="10"/>
      <c r="V61" s="10"/>
      <c r="W61" s="11"/>
      <c r="X61" s="187"/>
    </row>
    <row r="62" spans="1:26" ht="18" x14ac:dyDescent="0.25">
      <c r="A62" s="181"/>
      <c r="B62" s="168">
        <v>19</v>
      </c>
      <c r="C62" s="215" t="s">
        <v>43</v>
      </c>
      <c r="D62" s="195"/>
      <c r="E62" s="188">
        <v>671864554662</v>
      </c>
      <c r="F62" s="191"/>
      <c r="G62" s="188">
        <v>673170349872</v>
      </c>
      <c r="H62" s="6">
        <v>3.035333309772208E-2</v>
      </c>
      <c r="I62" s="159">
        <v>-1305795210</v>
      </c>
      <c r="J62" s="7">
        <v>-1.9397693470134126E-3</v>
      </c>
      <c r="K62" s="183"/>
      <c r="L62" s="184"/>
      <c r="M62" s="177">
        <v>3105</v>
      </c>
      <c r="N62" s="178" t="s">
        <v>84</v>
      </c>
      <c r="O62" s="185"/>
      <c r="P62" s="131"/>
      <c r="Q62" s="9">
        <v>10543397789911</v>
      </c>
      <c r="R62" s="179"/>
      <c r="S62" s="9">
        <v>10543397789911</v>
      </c>
      <c r="T62" s="186"/>
      <c r="U62" s="10">
        <v>0.48537809711499869</v>
      </c>
      <c r="V62" s="159">
        <v>0</v>
      </c>
      <c r="W62" s="7">
        <v>0</v>
      </c>
      <c r="X62" s="187"/>
    </row>
    <row r="63" spans="1:26" ht="18" x14ac:dyDescent="0.25">
      <c r="A63" s="181"/>
      <c r="B63" s="177">
        <v>1902</v>
      </c>
      <c r="C63" s="210" t="s">
        <v>85</v>
      </c>
      <c r="D63" s="195" t="s">
        <v>44</v>
      </c>
      <c r="E63" s="179">
        <v>0</v>
      </c>
      <c r="F63" s="179"/>
      <c r="G63" s="179">
        <v>1230970410</v>
      </c>
      <c r="H63" s="7"/>
      <c r="I63" s="7"/>
      <c r="J63" s="180"/>
      <c r="K63" s="183"/>
      <c r="L63" s="184"/>
      <c r="M63" s="177">
        <v>3109</v>
      </c>
      <c r="N63" s="178" t="s">
        <v>86</v>
      </c>
      <c r="O63" s="185"/>
      <c r="P63" s="131"/>
      <c r="Q63" s="9">
        <v>11096277085240</v>
      </c>
      <c r="R63" s="179"/>
      <c r="S63" s="9">
        <v>9180355328410</v>
      </c>
      <c r="T63" s="186"/>
      <c r="U63" s="10">
        <v>0.51083056563115969</v>
      </c>
      <c r="V63" s="159">
        <v>1915921756830</v>
      </c>
      <c r="W63" s="7">
        <v>0.20869799569749659</v>
      </c>
      <c r="X63" s="187"/>
      <c r="Z63" s="167"/>
    </row>
    <row r="64" spans="1:26" ht="18" hidden="1" x14ac:dyDescent="0.25">
      <c r="A64" s="181"/>
      <c r="B64" s="177">
        <v>1905</v>
      </c>
      <c r="C64" s="210" t="s">
        <v>46</v>
      </c>
      <c r="D64" s="195"/>
      <c r="E64" s="179">
        <v>0</v>
      </c>
      <c r="F64" s="179"/>
      <c r="G64" s="179">
        <v>0</v>
      </c>
      <c r="H64" s="7"/>
      <c r="I64" s="7"/>
      <c r="J64" s="180"/>
      <c r="K64" s="183"/>
      <c r="L64" s="184"/>
      <c r="M64" s="216"/>
      <c r="S64" s="2"/>
      <c r="T64" s="186"/>
      <c r="U64" s="10">
        <v>0</v>
      </c>
      <c r="V64" s="159">
        <v>0</v>
      </c>
      <c r="W64" s="7" t="e">
        <v>#DIV/0!</v>
      </c>
      <c r="X64" s="187"/>
    </row>
    <row r="65" spans="1:26" ht="18" x14ac:dyDescent="0.25">
      <c r="A65" s="181"/>
      <c r="B65" s="177">
        <v>1906</v>
      </c>
      <c r="C65" s="210" t="s">
        <v>47</v>
      </c>
      <c r="D65" s="195" t="s">
        <v>44</v>
      </c>
      <c r="E65" s="179">
        <v>57230880213</v>
      </c>
      <c r="F65" s="179"/>
      <c r="G65" s="179">
        <v>57230880213</v>
      </c>
      <c r="H65" s="7"/>
      <c r="I65" s="7"/>
      <c r="J65" s="180"/>
      <c r="K65" s="183"/>
      <c r="L65" s="184"/>
      <c r="M65" s="178">
        <v>3110</v>
      </c>
      <c r="N65" s="178" t="s">
        <v>87</v>
      </c>
      <c r="O65" s="185"/>
      <c r="P65" s="131"/>
      <c r="Q65" s="9">
        <v>82355543154</v>
      </c>
      <c r="R65" s="179"/>
      <c r="S65" s="9">
        <v>1915921756830</v>
      </c>
      <c r="T65" s="186"/>
      <c r="U65" s="10">
        <v>3.7913372538415915E-3</v>
      </c>
      <c r="V65" s="159">
        <v>-1833566213676</v>
      </c>
      <c r="W65" s="7">
        <v>-0.95701518453954937</v>
      </c>
      <c r="X65" s="187"/>
      <c r="Z65" s="167"/>
    </row>
    <row r="66" spans="1:26" ht="18" hidden="1" x14ac:dyDescent="0.25">
      <c r="A66" s="181"/>
      <c r="B66" s="177">
        <v>1907</v>
      </c>
      <c r="C66" s="210" t="s">
        <v>49</v>
      </c>
      <c r="D66" s="195"/>
      <c r="E66" s="179">
        <v>0</v>
      </c>
      <c r="F66" s="179"/>
      <c r="G66" s="179">
        <v>0</v>
      </c>
      <c r="H66" s="7"/>
      <c r="I66" s="7"/>
      <c r="J66" s="180"/>
      <c r="K66" s="183"/>
      <c r="L66" s="184"/>
      <c r="M66" s="178"/>
      <c r="N66" s="178"/>
      <c r="O66" s="178"/>
      <c r="P66" s="131"/>
      <c r="Q66" s="9"/>
      <c r="R66" s="179"/>
      <c r="S66" s="9"/>
      <c r="T66" s="186"/>
      <c r="U66" s="10"/>
      <c r="V66" s="10"/>
      <c r="W66" s="11"/>
      <c r="X66" s="187"/>
    </row>
    <row r="67" spans="1:26" ht="18" x14ac:dyDescent="0.25">
      <c r="A67" s="181"/>
      <c r="B67" s="177">
        <v>1908</v>
      </c>
      <c r="C67" s="210" t="s">
        <v>51</v>
      </c>
      <c r="D67" s="195" t="s">
        <v>44</v>
      </c>
      <c r="E67" s="179">
        <v>597566843107</v>
      </c>
      <c r="F67" s="179"/>
      <c r="G67" s="179">
        <v>597566843107</v>
      </c>
      <c r="H67" s="7"/>
      <c r="I67" s="7"/>
      <c r="J67" s="180"/>
      <c r="K67" s="183"/>
      <c r="L67" s="184"/>
      <c r="M67" s="178"/>
      <c r="N67" s="178"/>
      <c r="O67" s="178"/>
      <c r="P67" s="131"/>
      <c r="Q67" s="9"/>
      <c r="R67" s="179"/>
      <c r="S67" s="9"/>
      <c r="T67" s="186"/>
      <c r="U67" s="10"/>
      <c r="V67" s="10"/>
      <c r="W67" s="11"/>
      <c r="X67" s="187"/>
    </row>
    <row r="68" spans="1:26" ht="18" x14ac:dyDescent="0.25">
      <c r="A68" s="181"/>
      <c r="B68" s="177">
        <v>1909</v>
      </c>
      <c r="C68" s="210" t="s">
        <v>88</v>
      </c>
      <c r="D68" s="195" t="s">
        <v>44</v>
      </c>
      <c r="E68" s="179">
        <v>1039649688</v>
      </c>
      <c r="F68" s="179"/>
      <c r="G68" s="179">
        <v>1039649688</v>
      </c>
      <c r="H68" s="29"/>
      <c r="I68" s="29"/>
      <c r="J68" s="186"/>
      <c r="K68" s="183"/>
      <c r="L68" s="184"/>
      <c r="M68" s="178"/>
      <c r="Q68" s="15"/>
      <c r="R68" s="192"/>
      <c r="S68" s="15"/>
      <c r="T68" s="186"/>
      <c r="U68" s="10"/>
      <c r="V68" s="10"/>
      <c r="W68" s="11"/>
      <c r="X68" s="187"/>
    </row>
    <row r="69" spans="1:26" ht="18" x14ac:dyDescent="0.25">
      <c r="A69" s="181"/>
      <c r="B69" s="177">
        <v>1970</v>
      </c>
      <c r="C69" s="210" t="s">
        <v>89</v>
      </c>
      <c r="D69" s="195" t="s">
        <v>90</v>
      </c>
      <c r="E69" s="179">
        <v>22610896372</v>
      </c>
      <c r="F69" s="179"/>
      <c r="G69" s="179">
        <v>22610896372</v>
      </c>
      <c r="H69" s="29"/>
      <c r="I69" s="29"/>
      <c r="J69" s="186"/>
      <c r="K69" s="183"/>
      <c r="L69" s="184"/>
      <c r="M69" s="178"/>
      <c r="N69" s="178"/>
      <c r="O69" s="178"/>
      <c r="P69" s="131"/>
      <c r="Q69" s="9"/>
      <c r="R69" s="179"/>
      <c r="S69" s="9"/>
      <c r="T69" s="186"/>
      <c r="U69" s="10"/>
      <c r="V69" s="10"/>
      <c r="W69" s="11"/>
      <c r="X69" s="187"/>
    </row>
    <row r="70" spans="1:26" ht="18" x14ac:dyDescent="0.25">
      <c r="A70" s="181"/>
      <c r="B70" s="177">
        <v>1975</v>
      </c>
      <c r="C70" s="210" t="s">
        <v>91</v>
      </c>
      <c r="D70" s="195" t="s">
        <v>90</v>
      </c>
      <c r="E70" s="179">
        <v>-6474871777</v>
      </c>
      <c r="F70" s="179"/>
      <c r="G70" s="179">
        <v>-6400046977</v>
      </c>
      <c r="H70" s="29"/>
      <c r="I70" s="29"/>
      <c r="J70" s="186"/>
      <c r="K70" s="183"/>
      <c r="L70" s="184"/>
      <c r="M70" s="178"/>
      <c r="N70" s="132" t="s">
        <v>92</v>
      </c>
      <c r="O70" s="132"/>
      <c r="P70" s="131"/>
      <c r="Q70" s="27">
        <v>21722030418305</v>
      </c>
      <c r="R70" s="220"/>
      <c r="S70" s="27">
        <v>21639674875151</v>
      </c>
      <c r="T70" s="186"/>
      <c r="U70" s="10">
        <v>1</v>
      </c>
      <c r="V70" s="10"/>
      <c r="W70" s="11"/>
      <c r="X70" s="187"/>
    </row>
    <row r="71" spans="1:26" ht="18" x14ac:dyDescent="0.25">
      <c r="A71" s="181"/>
      <c r="B71" s="177">
        <v>1976</v>
      </c>
      <c r="C71" s="210" t="s">
        <v>93</v>
      </c>
      <c r="D71" s="195" t="s">
        <v>90</v>
      </c>
      <c r="E71" s="179">
        <v>-108842941</v>
      </c>
      <c r="F71" s="179"/>
      <c r="G71" s="179">
        <v>-108842941</v>
      </c>
      <c r="H71" s="29"/>
      <c r="I71" s="29"/>
      <c r="J71" s="186"/>
      <c r="K71" s="183"/>
      <c r="L71" s="184"/>
      <c r="M71" s="178"/>
      <c r="N71" s="178"/>
      <c r="O71" s="178"/>
      <c r="P71" s="131"/>
      <c r="Q71" s="9"/>
      <c r="R71" s="179"/>
      <c r="S71" s="9"/>
      <c r="T71" s="186"/>
      <c r="U71" s="10"/>
      <c r="V71" s="10"/>
      <c r="W71" s="11"/>
      <c r="X71" s="187"/>
    </row>
    <row r="72" spans="1:26" ht="18" hidden="1" x14ac:dyDescent="0.25">
      <c r="A72" s="181"/>
      <c r="B72" s="189">
        <v>1986</v>
      </c>
      <c r="C72" s="194" t="s">
        <v>94</v>
      </c>
      <c r="D72" s="195"/>
      <c r="E72" s="179">
        <v>0</v>
      </c>
      <c r="F72" s="179"/>
      <c r="G72" s="179">
        <v>0</v>
      </c>
      <c r="H72" s="29"/>
      <c r="I72" s="29"/>
      <c r="J72" s="186"/>
      <c r="K72" s="183"/>
      <c r="L72" s="184"/>
      <c r="M72" s="178"/>
      <c r="N72" s="178"/>
      <c r="O72" s="178"/>
      <c r="P72" s="131"/>
      <c r="Q72" s="9"/>
      <c r="R72" s="179"/>
      <c r="S72" s="9"/>
      <c r="T72" s="186"/>
      <c r="U72" s="10"/>
      <c r="V72" s="10"/>
      <c r="W72" s="11"/>
      <c r="X72" s="187"/>
    </row>
    <row r="73" spans="1:26" ht="18" x14ac:dyDescent="0.25">
      <c r="A73" s="181"/>
      <c r="B73" s="178"/>
      <c r="C73" s="178"/>
      <c r="D73" s="131"/>
      <c r="E73" s="179"/>
      <c r="F73" s="179"/>
      <c r="G73" s="179"/>
      <c r="H73" s="186"/>
      <c r="I73" s="186"/>
      <c r="J73" s="186"/>
      <c r="K73" s="183"/>
      <c r="L73" s="184"/>
      <c r="M73" s="178"/>
      <c r="N73" s="130"/>
      <c r="O73" s="130"/>
      <c r="P73" s="131"/>
      <c r="Q73" s="9"/>
      <c r="R73" s="179"/>
      <c r="S73" s="9"/>
      <c r="T73" s="186"/>
      <c r="U73" s="180"/>
      <c r="V73" s="180"/>
      <c r="W73" s="180"/>
      <c r="X73" s="176"/>
    </row>
    <row r="74" spans="1:26" ht="18.75" thickBot="1" x14ac:dyDescent="0.3">
      <c r="A74" s="222"/>
      <c r="B74" s="132"/>
      <c r="C74" s="132" t="s">
        <v>95</v>
      </c>
      <c r="D74" s="131"/>
      <c r="E74" s="223">
        <v>22134786729976</v>
      </c>
      <c r="F74" s="220"/>
      <c r="G74" s="223">
        <v>22178293051360</v>
      </c>
      <c r="H74" s="30">
        <v>1</v>
      </c>
      <c r="I74" s="224"/>
      <c r="J74" s="224"/>
      <c r="K74" s="225"/>
      <c r="L74" s="226"/>
      <c r="M74" s="178"/>
      <c r="N74" s="132" t="s">
        <v>96</v>
      </c>
      <c r="O74" s="132"/>
      <c r="P74" s="131"/>
      <c r="Q74" s="31">
        <v>22134786729976</v>
      </c>
      <c r="R74" s="220"/>
      <c r="S74" s="31">
        <v>22178293051360</v>
      </c>
      <c r="T74" s="224"/>
      <c r="U74" s="227"/>
      <c r="V74" s="227"/>
      <c r="W74" s="227"/>
      <c r="X74" s="187"/>
    </row>
    <row r="75" spans="1:26" ht="19.5" thickTop="1" thickBot="1" x14ac:dyDescent="0.3">
      <c r="A75" s="228"/>
      <c r="B75" s="229"/>
      <c r="C75" s="229"/>
      <c r="D75" s="230"/>
      <c r="E75" s="231"/>
      <c r="F75" s="231"/>
      <c r="G75" s="231"/>
      <c r="H75" s="232"/>
      <c r="I75" s="232"/>
      <c r="J75" s="232"/>
      <c r="K75" s="233"/>
      <c r="L75" s="234"/>
      <c r="M75" s="229"/>
      <c r="N75" s="235"/>
      <c r="O75" s="235"/>
      <c r="P75" s="230"/>
      <c r="Q75" s="32"/>
      <c r="R75" s="231"/>
      <c r="S75" s="32"/>
      <c r="T75" s="236"/>
      <c r="U75" s="237"/>
      <c r="V75" s="237"/>
      <c r="W75" s="237"/>
      <c r="X75" s="238"/>
    </row>
    <row r="76" spans="1:26" ht="18" x14ac:dyDescent="0.25">
      <c r="A76" s="181"/>
      <c r="B76" s="196"/>
      <c r="C76" s="196"/>
      <c r="D76" s="155"/>
      <c r="E76" s="162"/>
      <c r="F76" s="162"/>
      <c r="G76" s="162"/>
      <c r="H76" s="166"/>
      <c r="I76" s="166"/>
      <c r="J76" s="166"/>
      <c r="K76" s="187"/>
      <c r="L76" s="239"/>
      <c r="M76" s="240"/>
      <c r="N76" s="144"/>
      <c r="O76" s="144"/>
      <c r="P76" s="241"/>
      <c r="Q76" s="33"/>
      <c r="R76" s="242"/>
      <c r="S76" s="33"/>
      <c r="T76" s="243"/>
      <c r="U76" s="244"/>
      <c r="V76" s="244"/>
      <c r="W76" s="244"/>
      <c r="X76" s="245"/>
    </row>
    <row r="77" spans="1:26" ht="18" x14ac:dyDescent="0.25">
      <c r="A77" s="222"/>
      <c r="B77" s="132">
        <v>8</v>
      </c>
      <c r="C77" s="132" t="s">
        <v>97</v>
      </c>
      <c r="D77" s="131"/>
      <c r="E77" s="188">
        <v>0</v>
      </c>
      <c r="F77" s="191"/>
      <c r="G77" s="188">
        <v>0</v>
      </c>
      <c r="H77" s="224"/>
      <c r="I77" s="227"/>
      <c r="J77" s="227"/>
      <c r="K77" s="225"/>
      <c r="L77" s="226"/>
      <c r="M77" s="178">
        <v>9</v>
      </c>
      <c r="N77" s="132" t="s">
        <v>98</v>
      </c>
      <c r="O77" s="132"/>
      <c r="P77" s="131"/>
      <c r="Q77" s="13">
        <v>0</v>
      </c>
      <c r="R77" s="191"/>
      <c r="S77" s="13">
        <v>0</v>
      </c>
      <c r="T77" s="246"/>
      <c r="U77" s="227"/>
      <c r="V77" s="227"/>
      <c r="W77" s="227"/>
      <c r="X77" s="176"/>
    </row>
    <row r="78" spans="1:26" ht="18" x14ac:dyDescent="0.25">
      <c r="A78" s="181"/>
      <c r="B78" s="178">
        <v>81</v>
      </c>
      <c r="C78" s="178" t="s">
        <v>99</v>
      </c>
      <c r="D78" s="195" t="s">
        <v>100</v>
      </c>
      <c r="E78" s="179">
        <v>528508635045</v>
      </c>
      <c r="F78" s="179"/>
      <c r="G78" s="179">
        <v>526247605736</v>
      </c>
      <c r="H78" s="29"/>
      <c r="I78" s="159">
        <v>2261029309</v>
      </c>
      <c r="J78" s="7">
        <v>4.2965122964080133E-3</v>
      </c>
      <c r="K78" s="183"/>
      <c r="L78" s="184"/>
      <c r="M78" s="178">
        <v>91</v>
      </c>
      <c r="N78" s="178" t="s">
        <v>101</v>
      </c>
      <c r="O78" s="247"/>
      <c r="P78" s="195" t="s">
        <v>100</v>
      </c>
      <c r="Q78" s="9">
        <v>2543028504828</v>
      </c>
      <c r="R78" s="179"/>
      <c r="S78" s="9">
        <v>2499635585800</v>
      </c>
      <c r="T78" s="175"/>
      <c r="V78" s="159">
        <v>43392919028</v>
      </c>
      <c r="W78" s="7">
        <v>1.7359698059392224E-2</v>
      </c>
      <c r="X78" s="187"/>
    </row>
    <row r="79" spans="1:26" ht="18" x14ac:dyDescent="0.25">
      <c r="A79" s="181"/>
      <c r="B79" s="178">
        <v>83</v>
      </c>
      <c r="C79" s="178" t="s">
        <v>102</v>
      </c>
      <c r="D79" s="195" t="s">
        <v>103</v>
      </c>
      <c r="E79" s="179">
        <v>244769564284</v>
      </c>
      <c r="F79" s="179"/>
      <c r="G79" s="179">
        <v>244973347492</v>
      </c>
      <c r="H79" s="29"/>
      <c r="I79" s="159">
        <v>-203783208</v>
      </c>
      <c r="J79" s="7">
        <v>-8.3185869028733781E-4</v>
      </c>
      <c r="K79" s="183"/>
      <c r="L79" s="184"/>
      <c r="M79" s="178">
        <v>93</v>
      </c>
      <c r="N79" s="178" t="s">
        <v>104</v>
      </c>
      <c r="O79" s="247"/>
      <c r="P79" s="195" t="s">
        <v>103</v>
      </c>
      <c r="Q79" s="9">
        <v>2826585213</v>
      </c>
      <c r="R79" s="179"/>
      <c r="S79" s="9">
        <v>3570007974</v>
      </c>
      <c r="T79" s="175"/>
      <c r="V79" s="159">
        <v>-743422761</v>
      </c>
      <c r="W79" s="7">
        <v>-0.20824120461754464</v>
      </c>
      <c r="X79" s="187"/>
    </row>
    <row r="80" spans="1:26" ht="18" x14ac:dyDescent="0.25">
      <c r="A80" s="181"/>
      <c r="B80" s="178">
        <v>89</v>
      </c>
      <c r="C80" s="178" t="s">
        <v>105</v>
      </c>
      <c r="D80" s="131"/>
      <c r="E80" s="179">
        <v>773278199329</v>
      </c>
      <c r="F80" s="179"/>
      <c r="G80" s="179">
        <v>771220953228</v>
      </c>
      <c r="H80" s="29"/>
      <c r="I80" s="159">
        <v>2057246101</v>
      </c>
      <c r="J80" s="7">
        <v>2.6675184230786917E-3</v>
      </c>
      <c r="K80" s="183"/>
      <c r="L80" s="184"/>
      <c r="M80" s="178">
        <v>99</v>
      </c>
      <c r="N80" s="178" t="s">
        <v>106</v>
      </c>
      <c r="O80" s="178"/>
      <c r="P80" s="131"/>
      <c r="Q80" s="9">
        <v>2545855090041</v>
      </c>
      <c r="R80" s="179"/>
      <c r="S80" s="9">
        <v>2503205593774</v>
      </c>
      <c r="T80" s="175"/>
      <c r="V80" s="159">
        <v>42649496267</v>
      </c>
      <c r="W80" s="7">
        <v>1.7037951805907708E-2</v>
      </c>
      <c r="X80" s="187"/>
    </row>
    <row r="81" spans="1:24" ht="18.75" thickBot="1" x14ac:dyDescent="0.3">
      <c r="A81" s="228"/>
      <c r="B81" s="229"/>
      <c r="C81" s="229"/>
      <c r="D81" s="230"/>
      <c r="E81" s="231"/>
      <c r="F81" s="231"/>
      <c r="G81" s="231"/>
      <c r="H81" s="232"/>
      <c r="I81" s="232"/>
      <c r="J81" s="232"/>
      <c r="K81" s="233"/>
      <c r="L81" s="234"/>
      <c r="M81" s="229"/>
      <c r="N81" s="229"/>
      <c r="O81" s="229"/>
      <c r="P81" s="230"/>
      <c r="Q81" s="34"/>
      <c r="R81" s="232"/>
      <c r="S81" s="34"/>
      <c r="T81" s="232"/>
      <c r="U81" s="248"/>
      <c r="V81" s="248"/>
      <c r="W81" s="248"/>
      <c r="X81" s="233"/>
    </row>
    <row r="82" spans="1:24" x14ac:dyDescent="0.2">
      <c r="A82" s="249"/>
      <c r="B82" s="250"/>
      <c r="C82" s="250"/>
      <c r="D82" s="251"/>
      <c r="E82" s="252"/>
      <c r="F82" s="252"/>
      <c r="G82" s="252"/>
      <c r="H82" s="253"/>
      <c r="I82" s="253"/>
      <c r="J82" s="253"/>
      <c r="K82" s="254"/>
      <c r="L82" s="253"/>
      <c r="M82" s="250"/>
      <c r="N82" s="250"/>
      <c r="O82" s="250"/>
      <c r="P82" s="251"/>
      <c r="Q82" s="35"/>
      <c r="R82" s="253"/>
      <c r="S82" s="253"/>
      <c r="T82" s="253"/>
      <c r="U82" s="180"/>
      <c r="V82" s="180"/>
      <c r="W82" s="180"/>
      <c r="X82" s="255"/>
    </row>
    <row r="83" spans="1:24" x14ac:dyDescent="0.2">
      <c r="A83" s="249"/>
      <c r="B83" s="250"/>
      <c r="C83" s="250"/>
      <c r="D83" s="251"/>
      <c r="E83" s="252"/>
      <c r="F83" s="252"/>
      <c r="G83" s="252"/>
      <c r="H83" s="253"/>
      <c r="I83" s="253"/>
      <c r="J83" s="253"/>
      <c r="K83" s="253"/>
      <c r="L83" s="253"/>
      <c r="M83" s="250"/>
      <c r="N83" s="250"/>
      <c r="O83" s="250"/>
      <c r="P83" s="251"/>
      <c r="Q83" s="35"/>
      <c r="R83" s="253"/>
      <c r="S83" s="253"/>
      <c r="T83" s="253"/>
      <c r="U83" s="180"/>
      <c r="V83" s="180"/>
      <c r="W83" s="180"/>
      <c r="X83" s="255"/>
    </row>
    <row r="84" spans="1:24" x14ac:dyDescent="0.2">
      <c r="A84" s="249"/>
      <c r="B84" s="250"/>
      <c r="C84" s="250"/>
      <c r="D84" s="251"/>
      <c r="E84" s="253"/>
      <c r="F84" s="253"/>
      <c r="G84" s="253"/>
      <c r="H84" s="253"/>
      <c r="I84" s="253"/>
      <c r="J84" s="253"/>
      <c r="K84" s="253"/>
      <c r="L84" s="253"/>
      <c r="M84" s="250"/>
      <c r="N84" s="250"/>
      <c r="O84" s="250"/>
      <c r="P84" s="251"/>
      <c r="Q84" s="35"/>
      <c r="R84" s="253"/>
      <c r="S84" s="253"/>
      <c r="T84" s="253"/>
      <c r="U84" s="180"/>
      <c r="V84" s="180"/>
      <c r="W84" s="180"/>
      <c r="X84" s="255"/>
    </row>
    <row r="85" spans="1:24" x14ac:dyDescent="0.2">
      <c r="A85" s="249"/>
      <c r="B85" s="250"/>
      <c r="C85" s="250"/>
      <c r="D85" s="251"/>
      <c r="E85" s="253"/>
      <c r="F85" s="253"/>
      <c r="G85" s="253"/>
      <c r="H85" s="253"/>
      <c r="I85" s="253"/>
      <c r="J85" s="253"/>
      <c r="K85" s="253"/>
      <c r="L85" s="253"/>
      <c r="M85" s="250"/>
      <c r="N85" s="250"/>
      <c r="O85" s="250"/>
      <c r="P85" s="251"/>
      <c r="Q85" s="35"/>
      <c r="R85" s="253"/>
      <c r="S85" s="253"/>
      <c r="T85" s="253"/>
      <c r="U85" s="180"/>
      <c r="V85" s="180"/>
      <c r="W85" s="180"/>
      <c r="X85" s="255"/>
    </row>
    <row r="86" spans="1:24" x14ac:dyDescent="0.2">
      <c r="A86" s="249"/>
      <c r="B86" s="250"/>
      <c r="C86" s="250"/>
      <c r="D86" s="251"/>
      <c r="E86" s="253"/>
      <c r="F86" s="253"/>
      <c r="G86" s="253"/>
      <c r="H86" s="253"/>
      <c r="I86" s="253"/>
      <c r="J86" s="253"/>
      <c r="K86" s="253"/>
      <c r="L86" s="253"/>
      <c r="M86" s="250"/>
      <c r="N86" s="250"/>
      <c r="O86" s="250"/>
      <c r="P86" s="251"/>
      <c r="Q86" s="35"/>
      <c r="R86" s="253"/>
      <c r="S86" s="253"/>
      <c r="T86" s="253"/>
      <c r="U86" s="180"/>
      <c r="V86" s="180"/>
      <c r="W86" s="180"/>
      <c r="X86" s="255"/>
    </row>
    <row r="87" spans="1:24" x14ac:dyDescent="0.2">
      <c r="A87" s="249"/>
      <c r="B87" s="250"/>
      <c r="C87" s="250"/>
      <c r="D87" s="251"/>
      <c r="E87" s="253"/>
      <c r="F87" s="253"/>
      <c r="G87" s="253"/>
      <c r="H87" s="253"/>
      <c r="I87" s="253"/>
      <c r="J87" s="253"/>
      <c r="K87" s="253"/>
      <c r="L87" s="253"/>
      <c r="M87" s="250"/>
      <c r="N87" s="250"/>
      <c r="O87" s="250"/>
      <c r="P87" s="251"/>
      <c r="Q87" s="35"/>
      <c r="R87" s="253"/>
      <c r="S87" s="253"/>
      <c r="T87" s="253"/>
      <c r="U87" s="180"/>
      <c r="V87" s="180"/>
      <c r="W87" s="180"/>
      <c r="X87" s="255"/>
    </row>
    <row r="88" spans="1:24" x14ac:dyDescent="0.2">
      <c r="A88" s="249"/>
      <c r="B88" s="250"/>
      <c r="C88" s="250"/>
      <c r="D88" s="251"/>
      <c r="E88" s="253"/>
      <c r="F88" s="253"/>
      <c r="G88" s="253"/>
      <c r="H88" s="253"/>
      <c r="I88" s="253"/>
      <c r="J88" s="253"/>
      <c r="K88" s="253"/>
      <c r="L88" s="253"/>
      <c r="M88" s="250"/>
      <c r="N88" s="250"/>
      <c r="O88" s="250"/>
      <c r="P88" s="251"/>
      <c r="Q88" s="35"/>
      <c r="R88" s="253"/>
      <c r="S88" s="253"/>
      <c r="T88" s="253"/>
      <c r="U88" s="180"/>
      <c r="V88" s="180"/>
      <c r="W88" s="180"/>
      <c r="X88" s="255"/>
    </row>
    <row r="89" spans="1:24" ht="88.5" customHeight="1" thickBot="1" x14ac:dyDescent="0.25">
      <c r="A89" s="256"/>
      <c r="B89" s="257"/>
      <c r="C89" s="257"/>
      <c r="D89" s="258"/>
      <c r="E89" s="259"/>
      <c r="F89" s="259"/>
      <c r="G89" s="259"/>
      <c r="H89" s="259"/>
      <c r="I89" s="259"/>
      <c r="J89" s="259"/>
      <c r="K89" s="259"/>
      <c r="L89" s="259"/>
      <c r="M89" s="257"/>
      <c r="N89" s="257"/>
      <c r="O89" s="257"/>
      <c r="P89" s="258"/>
      <c r="Q89" s="37"/>
      <c r="R89" s="259"/>
      <c r="S89" s="259"/>
      <c r="T89" s="259"/>
      <c r="U89" s="248"/>
      <c r="V89" s="248"/>
      <c r="W89" s="248"/>
      <c r="X89" s="260"/>
    </row>
    <row r="93" spans="1:24" x14ac:dyDescent="0.2">
      <c r="E93" s="261"/>
    </row>
    <row r="94" spans="1:24" x14ac:dyDescent="0.2">
      <c r="E94" s="262"/>
    </row>
    <row r="95" spans="1:24" x14ac:dyDescent="0.2">
      <c r="E95" s="262"/>
    </row>
    <row r="96" spans="1:24" x14ac:dyDescent="0.2">
      <c r="E96" s="262"/>
    </row>
    <row r="98" spans="5:16" x14ac:dyDescent="0.2">
      <c r="O98" s="214"/>
      <c r="P98" s="263"/>
    </row>
    <row r="108" spans="5:16" x14ac:dyDescent="0.2">
      <c r="E108" s="262"/>
    </row>
    <row r="109" spans="5:16" x14ac:dyDescent="0.2">
      <c r="E109" s="262"/>
    </row>
    <row r="110" spans="5:16" x14ac:dyDescent="0.2">
      <c r="E110" s="262"/>
    </row>
  </sheetData>
  <mergeCells count="5">
    <mergeCell ref="A3:X3"/>
    <mergeCell ref="A4:X4"/>
    <mergeCell ref="A5:X5"/>
    <mergeCell ref="A6:X6"/>
    <mergeCell ref="A2:X2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8"/>
  <sheetViews>
    <sheetView showGridLines="0" zoomScale="90" zoomScaleNormal="90" workbookViewId="0">
      <selection activeCell="C23" sqref="C23"/>
    </sheetView>
  </sheetViews>
  <sheetFormatPr baseColWidth="10" defaultRowHeight="12.75" x14ac:dyDescent="0.2"/>
  <cols>
    <col min="1" max="1" width="11.5703125" customWidth="1"/>
    <col min="3" max="3" width="49.140625" customWidth="1"/>
    <col min="4" max="4" width="11.42578125" style="38" customWidth="1"/>
    <col min="5" max="5" width="20.140625" customWidth="1"/>
    <col min="6" max="6" width="7" customWidth="1"/>
    <col min="7" max="7" width="23" style="1" customWidth="1"/>
    <col min="8" max="8" width="2.5703125" style="1" customWidth="1"/>
    <col min="9" max="9" width="23" style="39" hidden="1" customWidth="1"/>
    <col min="10" max="10" width="15.7109375" style="39" hidden="1" customWidth="1"/>
    <col min="11" max="11" width="6.42578125" customWidth="1"/>
    <col min="12" max="12" width="4.7109375" customWidth="1"/>
    <col min="14" max="14" width="22" customWidth="1"/>
  </cols>
  <sheetData>
    <row r="2" spans="1:11" ht="13.5" thickBot="1" x14ac:dyDescent="0.25"/>
    <row r="3" spans="1:11" ht="18" x14ac:dyDescent="0.25">
      <c r="A3" s="276"/>
      <c r="B3" s="277"/>
      <c r="C3" s="277"/>
      <c r="D3" s="277"/>
      <c r="E3" s="277"/>
      <c r="F3" s="277"/>
      <c r="G3" s="277"/>
      <c r="H3" s="277"/>
      <c r="I3" s="277"/>
      <c r="J3" s="277"/>
      <c r="K3" s="278"/>
    </row>
    <row r="4" spans="1:11" ht="18" x14ac:dyDescent="0.25">
      <c r="A4" s="279" t="s">
        <v>107</v>
      </c>
      <c r="B4" s="280"/>
      <c r="C4" s="280"/>
      <c r="D4" s="280"/>
      <c r="E4" s="280"/>
      <c r="F4" s="280"/>
      <c r="G4" s="280"/>
      <c r="H4" s="280"/>
      <c r="I4" s="280"/>
      <c r="J4" s="280"/>
      <c r="K4" s="281"/>
    </row>
    <row r="5" spans="1:11" ht="15.75" x14ac:dyDescent="0.25">
      <c r="A5" s="282" t="s">
        <v>108</v>
      </c>
      <c r="B5" s="283"/>
      <c r="C5" s="283"/>
      <c r="D5" s="283"/>
      <c r="E5" s="283"/>
      <c r="F5" s="283"/>
      <c r="G5" s="283"/>
      <c r="H5" s="283"/>
      <c r="I5" s="283"/>
      <c r="J5" s="283"/>
      <c r="K5" s="284"/>
    </row>
    <row r="6" spans="1:11" ht="15.75" x14ac:dyDescent="0.25">
      <c r="A6" s="282" t="s">
        <v>109</v>
      </c>
      <c r="B6" s="283"/>
      <c r="C6" s="283"/>
      <c r="D6" s="283"/>
      <c r="E6" s="283"/>
      <c r="F6" s="283"/>
      <c r="G6" s="283"/>
      <c r="H6" s="283"/>
      <c r="I6" s="283"/>
      <c r="J6" s="283"/>
      <c r="K6" s="284"/>
    </row>
    <row r="7" spans="1:11" ht="15.75" x14ac:dyDescent="0.25">
      <c r="A7" s="282" t="s">
        <v>3</v>
      </c>
      <c r="B7" s="283"/>
      <c r="C7" s="283"/>
      <c r="D7" s="283"/>
      <c r="E7" s="283"/>
      <c r="F7" s="283"/>
      <c r="G7" s="283"/>
      <c r="H7" s="283"/>
      <c r="I7" s="283"/>
      <c r="J7" s="283"/>
      <c r="K7" s="284"/>
    </row>
    <row r="8" spans="1:11" ht="24" thickBot="1" x14ac:dyDescent="0.4">
      <c r="A8" s="40"/>
      <c r="B8" s="41"/>
      <c r="C8" s="41"/>
      <c r="D8" s="42"/>
      <c r="E8" s="43"/>
      <c r="F8" s="43"/>
      <c r="G8" s="43"/>
      <c r="H8" s="43"/>
      <c r="I8" s="44"/>
      <c r="J8" s="44"/>
      <c r="K8" s="45"/>
    </row>
    <row r="9" spans="1:11" s="52" customFormat="1" ht="18.75" x14ac:dyDescent="0.3">
      <c r="A9" s="46"/>
      <c r="B9" s="47"/>
      <c r="C9" s="47"/>
      <c r="D9" s="48"/>
      <c r="E9" s="49" t="s">
        <v>110</v>
      </c>
      <c r="F9" s="50"/>
      <c r="G9" s="49" t="s">
        <v>111</v>
      </c>
      <c r="H9" s="49"/>
      <c r="I9" s="49" t="s">
        <v>112</v>
      </c>
      <c r="J9" s="49" t="s">
        <v>113</v>
      </c>
      <c r="K9" s="51"/>
    </row>
    <row r="10" spans="1:11" s="52" customFormat="1" ht="25.5" x14ac:dyDescent="0.35">
      <c r="A10" s="53"/>
      <c r="B10" s="54"/>
      <c r="C10" s="54"/>
      <c r="D10" s="55"/>
      <c r="E10" s="56"/>
      <c r="F10" s="56"/>
      <c r="G10" s="56"/>
      <c r="H10" s="56"/>
      <c r="I10" s="56"/>
      <c r="J10" s="56"/>
      <c r="K10" s="57"/>
    </row>
    <row r="11" spans="1:11" s="63" customFormat="1" ht="20.25" customHeight="1" x14ac:dyDescent="0.25">
      <c r="A11" s="58"/>
      <c r="B11" s="21" t="s">
        <v>114</v>
      </c>
      <c r="C11" s="21"/>
      <c r="D11" s="59">
        <v>29</v>
      </c>
      <c r="E11" s="12">
        <f>+E13+E16+E18</f>
        <v>112870221939</v>
      </c>
      <c r="F11" s="60"/>
      <c r="G11" s="12">
        <f>+G13+G16+G18</f>
        <v>40341823082</v>
      </c>
      <c r="H11" s="60"/>
      <c r="I11" s="60">
        <f>+E11-G11</f>
        <v>72528398857</v>
      </c>
      <c r="J11" s="61">
        <f>(E11/G11)-1</f>
        <v>1.7978463370278681</v>
      </c>
      <c r="K11" s="62"/>
    </row>
    <row r="12" spans="1:11" s="52" customFormat="1" ht="20.25" customHeight="1" x14ac:dyDescent="0.3">
      <c r="A12" s="64"/>
      <c r="B12" s="54"/>
      <c r="C12" s="54"/>
      <c r="D12" s="55"/>
      <c r="E12" s="65"/>
      <c r="F12" s="65"/>
      <c r="G12" s="65"/>
      <c r="H12" s="65"/>
      <c r="I12" s="65"/>
      <c r="J12" s="66"/>
      <c r="K12" s="67"/>
    </row>
    <row r="13" spans="1:11" s="52" customFormat="1" ht="20.25" customHeight="1" x14ac:dyDescent="0.2">
      <c r="A13" s="68">
        <v>41</v>
      </c>
      <c r="B13" s="54" t="s">
        <v>115</v>
      </c>
      <c r="C13" s="54"/>
      <c r="D13" s="55"/>
      <c r="E13" s="69">
        <f>+E15+E14</f>
        <v>679864298</v>
      </c>
      <c r="F13" s="70"/>
      <c r="G13" s="69">
        <f>+G15+G14</f>
        <v>1394451457</v>
      </c>
      <c r="H13" s="70"/>
      <c r="I13" s="70">
        <f>+E13-G13</f>
        <v>-714587159</v>
      </c>
      <c r="J13" s="71">
        <f>(E13/G13)-1</f>
        <v>-0.51245036563506563</v>
      </c>
      <c r="K13" s="67"/>
    </row>
    <row r="14" spans="1:11" s="52" customFormat="1" ht="20.25" customHeight="1" x14ac:dyDescent="0.2">
      <c r="A14" s="72">
        <v>4110</v>
      </c>
      <c r="B14" s="73" t="s">
        <v>116</v>
      </c>
      <c r="C14" s="73"/>
      <c r="D14" s="55"/>
      <c r="E14" s="65">
        <f>ROUND([1]resultados!E13,0)</f>
        <v>679864298</v>
      </c>
      <c r="F14" s="70"/>
      <c r="G14" s="65">
        <f>VLOOKUP(A14,'[1]resultados ENERO 2025'!$A$12:$G$63,5,0)</f>
        <v>1499901173</v>
      </c>
      <c r="H14" s="65"/>
      <c r="I14" s="65">
        <f t="shared" ref="I14:I19" si="0">+E14-G14</f>
        <v>-820036875</v>
      </c>
      <c r="J14" s="74">
        <f t="shared" ref="J14:J19" si="1">(E14/G14)-1</f>
        <v>-0.54672727094400364</v>
      </c>
      <c r="K14" s="75"/>
    </row>
    <row r="15" spans="1:11" s="52" customFormat="1" ht="20.25" customHeight="1" x14ac:dyDescent="0.2">
      <c r="A15" s="72">
        <v>4195</v>
      </c>
      <c r="B15" s="73" t="s">
        <v>117</v>
      </c>
      <c r="C15" s="73"/>
      <c r="D15" s="55"/>
      <c r="E15" s="65">
        <f>ROUND([1]resultados!E14,0)</f>
        <v>0</v>
      </c>
      <c r="F15" s="70"/>
      <c r="G15" s="65">
        <f>VLOOKUP(A15,'[1]resultados ENERO 2025'!$A$12:$G$63,5,0)</f>
        <v>-105449716</v>
      </c>
      <c r="H15" s="65"/>
      <c r="I15" s="65">
        <f t="shared" si="0"/>
        <v>105449716</v>
      </c>
      <c r="J15" s="74">
        <f t="shared" si="1"/>
        <v>-1</v>
      </c>
      <c r="K15" s="75"/>
    </row>
    <row r="16" spans="1:11" s="52" customFormat="1" ht="20.25" customHeight="1" x14ac:dyDescent="0.2">
      <c r="A16" s="68">
        <v>44</v>
      </c>
      <c r="B16" s="54" t="s">
        <v>118</v>
      </c>
      <c r="C16" s="73"/>
      <c r="D16" s="55"/>
      <c r="E16" s="69">
        <f>+E17</f>
        <v>7854044658</v>
      </c>
      <c r="F16" s="70"/>
      <c r="G16" s="69">
        <f>+G17</f>
        <v>6813898028</v>
      </c>
      <c r="H16" s="70"/>
      <c r="I16" s="70">
        <f t="shared" si="0"/>
        <v>1040146630</v>
      </c>
      <c r="J16" s="71">
        <f t="shared" si="1"/>
        <v>0.15265074788700672</v>
      </c>
      <c r="K16" s="75"/>
    </row>
    <row r="17" spans="1:11" s="52" customFormat="1" ht="20.25" customHeight="1" x14ac:dyDescent="0.2">
      <c r="A17" s="72">
        <v>4428</v>
      </c>
      <c r="B17" s="73" t="s">
        <v>119</v>
      </c>
      <c r="C17" s="73"/>
      <c r="D17" s="55"/>
      <c r="E17" s="65">
        <f>ROUND([1]resultados!E15,0)</f>
        <v>7854044658</v>
      </c>
      <c r="F17" s="70"/>
      <c r="G17" s="65">
        <f>VLOOKUP(A17,'[1]resultados ENERO 2025'!$A$12:$G$63,5,0)</f>
        <v>6813898028</v>
      </c>
      <c r="H17" s="65"/>
      <c r="I17" s="65">
        <f t="shared" si="0"/>
        <v>1040146630</v>
      </c>
      <c r="J17" s="74">
        <f t="shared" si="1"/>
        <v>0.15265074788700672</v>
      </c>
      <c r="K17" s="76"/>
    </row>
    <row r="18" spans="1:11" s="52" customFormat="1" ht="20.25" customHeight="1" x14ac:dyDescent="0.2">
      <c r="A18" s="68">
        <v>47</v>
      </c>
      <c r="B18" s="54" t="s">
        <v>120</v>
      </c>
      <c r="C18" s="73"/>
      <c r="D18" s="55"/>
      <c r="E18" s="69">
        <f>+E19</f>
        <v>104336312983</v>
      </c>
      <c r="F18" s="70"/>
      <c r="G18" s="69">
        <f>+G19</f>
        <v>32133473597</v>
      </c>
      <c r="H18" s="70"/>
      <c r="I18" s="70">
        <f t="shared" si="0"/>
        <v>72202839386</v>
      </c>
      <c r="J18" s="71">
        <f t="shared" si="1"/>
        <v>2.2469665213144245</v>
      </c>
      <c r="K18" s="76"/>
    </row>
    <row r="19" spans="1:11" s="52" customFormat="1" ht="20.25" customHeight="1" x14ac:dyDescent="0.2">
      <c r="A19" s="72">
        <v>4705</v>
      </c>
      <c r="B19" s="73" t="s">
        <v>121</v>
      </c>
      <c r="C19" s="73"/>
      <c r="D19" s="55"/>
      <c r="E19" s="65">
        <f>ROUND([1]resultados!E16,0)</f>
        <v>104336312983</v>
      </c>
      <c r="F19" s="77"/>
      <c r="G19" s="65">
        <f>VLOOKUP(A19,'[1]resultados ENERO 2025'!$A$12:$G$63,5,0)</f>
        <v>32133473597</v>
      </c>
      <c r="H19" s="65"/>
      <c r="I19" s="65">
        <f t="shared" si="0"/>
        <v>72202839386</v>
      </c>
      <c r="J19" s="74">
        <f t="shared" si="1"/>
        <v>2.2469665213144245</v>
      </c>
      <c r="K19" s="78"/>
    </row>
    <row r="20" spans="1:11" s="52" customFormat="1" ht="20.25" customHeight="1" x14ac:dyDescent="0.3">
      <c r="A20" s="79"/>
      <c r="B20" s="73"/>
      <c r="C20" s="73"/>
      <c r="D20" s="55"/>
      <c r="E20" s="65"/>
      <c r="F20" s="77"/>
      <c r="G20" s="65"/>
      <c r="H20" s="65"/>
      <c r="I20" s="65"/>
      <c r="J20" s="66"/>
      <c r="K20" s="80"/>
    </row>
    <row r="21" spans="1:11" s="63" customFormat="1" ht="20.25" customHeight="1" x14ac:dyDescent="0.25">
      <c r="A21" s="79"/>
      <c r="B21" s="21" t="s">
        <v>122</v>
      </c>
      <c r="C21" s="21"/>
      <c r="D21" s="59">
        <v>30</v>
      </c>
      <c r="E21" s="12">
        <f>+E23+E31+E40+E43</f>
        <v>31047653034</v>
      </c>
      <c r="F21" s="81"/>
      <c r="G21" s="12">
        <f>+G23+G31+G40+G43</f>
        <v>26617440872</v>
      </c>
      <c r="H21" s="60"/>
      <c r="I21" s="60">
        <f t="shared" ref="I21:I59" si="2">+E21-G21</f>
        <v>4430212162</v>
      </c>
      <c r="J21" s="61">
        <f t="shared" ref="J21:J58" si="3">(E21/G21)-1</f>
        <v>0.16644019924020292</v>
      </c>
      <c r="K21" s="82"/>
    </row>
    <row r="22" spans="1:11" s="52" customFormat="1" ht="20.25" customHeight="1" x14ac:dyDescent="0.3">
      <c r="A22" s="79"/>
      <c r="B22" s="73"/>
      <c r="C22" s="73"/>
      <c r="D22" s="55"/>
      <c r="E22" s="65"/>
      <c r="F22" s="77"/>
      <c r="G22" s="65"/>
      <c r="H22" s="65"/>
      <c r="I22" s="65"/>
      <c r="J22" s="66"/>
      <c r="K22" s="80"/>
    </row>
    <row r="23" spans="1:11" s="52" customFormat="1" ht="20.25" customHeight="1" x14ac:dyDescent="0.2">
      <c r="A23" s="68">
        <v>51</v>
      </c>
      <c r="B23" s="54" t="s">
        <v>123</v>
      </c>
      <c r="C23" s="54"/>
      <c r="D23" s="55"/>
      <c r="E23" s="69">
        <f>SUM(E24:E30)</f>
        <v>10330475422</v>
      </c>
      <c r="F23" s="83"/>
      <c r="G23" s="69">
        <f>SUM(G24:G30)</f>
        <v>8450128353</v>
      </c>
      <c r="H23" s="70"/>
      <c r="I23" s="70">
        <f t="shared" si="2"/>
        <v>1880347069</v>
      </c>
      <c r="J23" s="71">
        <f t="shared" si="3"/>
        <v>0.22252290029800914</v>
      </c>
      <c r="K23" s="67"/>
    </row>
    <row r="24" spans="1:11" s="52" customFormat="1" ht="20.25" customHeight="1" x14ac:dyDescent="0.2">
      <c r="A24" s="72">
        <v>5101</v>
      </c>
      <c r="B24" s="73" t="s">
        <v>124</v>
      </c>
      <c r="C24" s="73"/>
      <c r="D24" s="55"/>
      <c r="E24" s="65">
        <f>ROUND([1]resultados!E21,0)</f>
        <v>3856645097</v>
      </c>
      <c r="F24" s="65"/>
      <c r="G24" s="65">
        <f>VLOOKUP(A24,'[1]resultados ENERO 2025'!$A$12:$G$63,5,0)</f>
        <v>3653064305</v>
      </c>
      <c r="H24" s="65"/>
      <c r="I24" s="65">
        <f t="shared" si="2"/>
        <v>203580792</v>
      </c>
      <c r="J24" s="74">
        <f t="shared" si="3"/>
        <v>5.5728773162124767E-2</v>
      </c>
      <c r="K24" s="78"/>
    </row>
    <row r="25" spans="1:11" s="52" customFormat="1" ht="20.25" customHeight="1" x14ac:dyDescent="0.2">
      <c r="A25" s="72">
        <v>5103</v>
      </c>
      <c r="B25" s="73" t="s">
        <v>125</v>
      </c>
      <c r="C25" s="73"/>
      <c r="D25" s="55"/>
      <c r="E25" s="65">
        <f>ROUND([1]resultados!E22,0)</f>
        <v>1239903333</v>
      </c>
      <c r="F25" s="65"/>
      <c r="G25" s="65">
        <f>VLOOKUP(A25,'[1]resultados ENERO 2025'!$A$12:$G$63,5,0)</f>
        <v>1128606851</v>
      </c>
      <c r="H25" s="65"/>
      <c r="I25" s="65">
        <f t="shared" si="2"/>
        <v>111296482</v>
      </c>
      <c r="J25" s="74">
        <f t="shared" si="3"/>
        <v>9.8614040754214871E-2</v>
      </c>
      <c r="K25" s="78"/>
    </row>
    <row r="26" spans="1:11" s="52" customFormat="1" ht="20.25" customHeight="1" x14ac:dyDescent="0.2">
      <c r="A26" s="72">
        <v>5104</v>
      </c>
      <c r="B26" s="73" t="s">
        <v>126</v>
      </c>
      <c r="C26" s="73"/>
      <c r="D26" s="55"/>
      <c r="E26" s="65">
        <f>ROUND([1]resultados!E23,0)</f>
        <v>223539100</v>
      </c>
      <c r="F26" s="65"/>
      <c r="G26" s="65">
        <f>VLOOKUP(A26,'[1]resultados ENERO 2025'!$A$12:$G$63,5,0)</f>
        <v>189759900</v>
      </c>
      <c r="H26" s="65"/>
      <c r="I26" s="65">
        <f t="shared" si="2"/>
        <v>33779200</v>
      </c>
      <c r="J26" s="74">
        <f t="shared" si="3"/>
        <v>0.17801021185192445</v>
      </c>
      <c r="K26" s="78"/>
    </row>
    <row r="27" spans="1:11" s="52" customFormat="1" ht="20.25" customHeight="1" x14ac:dyDescent="0.2">
      <c r="A27" s="72">
        <v>5107</v>
      </c>
      <c r="B27" s="73" t="s">
        <v>127</v>
      </c>
      <c r="C27" s="73"/>
      <c r="D27" s="55"/>
      <c r="E27" s="65">
        <f>ROUND([1]resultados!E24,0)</f>
        <v>2142340595</v>
      </c>
      <c r="F27" s="65"/>
      <c r="G27" s="65">
        <f>VLOOKUP(A27,'[1]resultados ENERO 2025'!$A$12:$G$63,5,0)</f>
        <v>1949237633</v>
      </c>
      <c r="H27" s="65"/>
      <c r="I27" s="65">
        <f t="shared" si="2"/>
        <v>193102962</v>
      </c>
      <c r="J27" s="74">
        <f t="shared" si="3"/>
        <v>9.9065890546552904E-2</v>
      </c>
      <c r="K27" s="78"/>
    </row>
    <row r="28" spans="1:11" s="52" customFormat="1" ht="20.25" customHeight="1" x14ac:dyDescent="0.2">
      <c r="A28" s="72">
        <v>5108</v>
      </c>
      <c r="B28" s="73" t="s">
        <v>128</v>
      </c>
      <c r="C28" s="73"/>
      <c r="D28" s="55"/>
      <c r="E28" s="65">
        <f>ROUND([1]resultados!E25,0)</f>
        <v>179030986</v>
      </c>
      <c r="F28" s="65"/>
      <c r="G28" s="65">
        <f>VLOOKUP(A28,'[1]resultados ENERO 2025'!$A$12:$G$63,5,0)</f>
        <v>264835401</v>
      </c>
      <c r="H28" s="65"/>
      <c r="I28" s="65">
        <f t="shared" si="2"/>
        <v>-85804415</v>
      </c>
      <c r="J28" s="74">
        <f t="shared" si="3"/>
        <v>-0.32399148556427315</v>
      </c>
      <c r="K28" s="78"/>
    </row>
    <row r="29" spans="1:11" s="52" customFormat="1" ht="20.25" customHeight="1" x14ac:dyDescent="0.2">
      <c r="A29" s="72">
        <v>5111</v>
      </c>
      <c r="B29" s="73" t="s">
        <v>129</v>
      </c>
      <c r="C29" s="73"/>
      <c r="D29" s="55"/>
      <c r="E29" s="65">
        <f>ROUND([1]resultados!E26,0)</f>
        <v>2688533525</v>
      </c>
      <c r="F29" s="65"/>
      <c r="G29" s="65">
        <f>VLOOKUP(A29,'[1]resultados ENERO 2025'!$A$12:$G$63,5,0)</f>
        <v>1256451255</v>
      </c>
      <c r="H29" s="65"/>
      <c r="I29" s="65">
        <f t="shared" si="2"/>
        <v>1432082270</v>
      </c>
      <c r="J29" s="74">
        <f t="shared" si="3"/>
        <v>1.1397833893683367</v>
      </c>
      <c r="K29" s="78"/>
    </row>
    <row r="30" spans="1:11" s="52" customFormat="1" ht="20.25" customHeight="1" x14ac:dyDescent="0.2">
      <c r="A30" s="72">
        <v>5120</v>
      </c>
      <c r="B30" s="73" t="s">
        <v>130</v>
      </c>
      <c r="C30" s="73"/>
      <c r="D30" s="55"/>
      <c r="E30" s="65">
        <f>ROUND([1]resultados!E27,0)</f>
        <v>482786</v>
      </c>
      <c r="F30" s="65"/>
      <c r="G30" s="65">
        <f>VLOOKUP(A30,'[1]resultados ENERO 2025'!$A$12:$G$63,5,0)</f>
        <v>8173008</v>
      </c>
      <c r="H30" s="65"/>
      <c r="I30" s="65">
        <f t="shared" si="2"/>
        <v>-7690222</v>
      </c>
      <c r="J30" s="74">
        <f t="shared" si="3"/>
        <v>-0.94092921480071967</v>
      </c>
      <c r="K30" s="78"/>
    </row>
    <row r="31" spans="1:11" s="52" customFormat="1" ht="20.25" customHeight="1" x14ac:dyDescent="0.2">
      <c r="A31" s="68">
        <v>53</v>
      </c>
      <c r="B31" s="54" t="s">
        <v>131</v>
      </c>
      <c r="C31" s="73"/>
      <c r="D31" s="55"/>
      <c r="E31" s="69">
        <f>SUM(E32:E39)</f>
        <v>20662527531</v>
      </c>
      <c r="F31" s="65"/>
      <c r="G31" s="69">
        <f>SUM(G33:G39)</f>
        <v>18150473720</v>
      </c>
      <c r="H31" s="70"/>
      <c r="I31" s="70">
        <f t="shared" si="2"/>
        <v>2512053811</v>
      </c>
      <c r="J31" s="71">
        <f t="shared" si="3"/>
        <v>0.13840155633139029</v>
      </c>
      <c r="K31" s="78"/>
    </row>
    <row r="32" spans="1:11" s="52" customFormat="1" ht="20.25" hidden="1" customHeight="1" x14ac:dyDescent="0.2">
      <c r="A32" s="72">
        <v>5346</v>
      </c>
      <c r="B32" s="73" t="s">
        <v>132</v>
      </c>
      <c r="C32" s="73"/>
      <c r="D32" s="55"/>
      <c r="E32" s="65">
        <f>ROUND([1]resultados!E30,0)</f>
        <v>0</v>
      </c>
      <c r="F32" s="65"/>
      <c r="G32" s="70">
        <v>0</v>
      </c>
      <c r="H32" s="70"/>
      <c r="I32" s="65">
        <f t="shared" si="2"/>
        <v>0</v>
      </c>
      <c r="J32" s="74">
        <v>1</v>
      </c>
      <c r="K32" s="78"/>
    </row>
    <row r="33" spans="1:14" s="52" customFormat="1" ht="20.25" hidden="1" customHeight="1" x14ac:dyDescent="0.2">
      <c r="A33" s="84">
        <v>5347</v>
      </c>
      <c r="B33" s="73" t="s">
        <v>133</v>
      </c>
      <c r="C33" s="73"/>
      <c r="D33" s="55"/>
      <c r="E33" s="65">
        <f>ROUND([1]resultados!E31,0)</f>
        <v>0</v>
      </c>
      <c r="F33" s="65"/>
      <c r="G33" s="65">
        <f>VLOOKUP(A33,'[1]resultados ENERO 2025'!$A$13:$G$63,5,0)</f>
        <v>0</v>
      </c>
      <c r="H33" s="65"/>
      <c r="I33" s="65">
        <f t="shared" si="2"/>
        <v>0</v>
      </c>
      <c r="J33" s="74" t="e">
        <f t="shared" si="3"/>
        <v>#DIV/0!</v>
      </c>
      <c r="K33" s="78"/>
    </row>
    <row r="34" spans="1:14" s="52" customFormat="1" ht="20.25" hidden="1" customHeight="1" x14ac:dyDescent="0.2">
      <c r="A34" s="84">
        <v>5350</v>
      </c>
      <c r="B34" s="73" t="s">
        <v>134</v>
      </c>
      <c r="C34" s="73"/>
      <c r="D34" s="55"/>
      <c r="E34" s="65">
        <f>ROUND([1]resultados!E32,0)</f>
        <v>0</v>
      </c>
      <c r="F34" s="65"/>
      <c r="G34" s="65">
        <f>VLOOKUP(A34,'[1]resultados ENERO 2025'!$A$13:$G$63,5,0)</f>
        <v>0</v>
      </c>
      <c r="H34" s="65"/>
      <c r="I34" s="65">
        <f t="shared" si="2"/>
        <v>0</v>
      </c>
      <c r="J34" s="74" t="e">
        <f t="shared" si="3"/>
        <v>#DIV/0!</v>
      </c>
      <c r="K34" s="78"/>
    </row>
    <row r="35" spans="1:14" s="52" customFormat="1" ht="20.25" hidden="1" customHeight="1" x14ac:dyDescent="0.2">
      <c r="A35" s="84">
        <v>5351</v>
      </c>
      <c r="B35" s="73" t="s">
        <v>135</v>
      </c>
      <c r="C35" s="73"/>
      <c r="D35" s="55"/>
      <c r="E35" s="65">
        <v>0</v>
      </c>
      <c r="F35" s="65"/>
      <c r="G35" s="65">
        <f>VLOOKUP(A35,'[1]resultados ENERO 2025'!$A$13:$G$63,5,0)</f>
        <v>0</v>
      </c>
      <c r="H35" s="65"/>
      <c r="I35" s="65">
        <f t="shared" si="2"/>
        <v>0</v>
      </c>
      <c r="J35" s="74" t="e">
        <f t="shared" si="3"/>
        <v>#DIV/0!</v>
      </c>
      <c r="K35" s="78"/>
    </row>
    <row r="36" spans="1:14" s="52" customFormat="1" ht="20.25" customHeight="1" x14ac:dyDescent="0.2">
      <c r="A36" s="72">
        <v>5360</v>
      </c>
      <c r="B36" s="73" t="s">
        <v>136</v>
      </c>
      <c r="C36" s="73"/>
      <c r="D36" s="55"/>
      <c r="E36" s="65">
        <f>ROUND([1]resultados!E34,0)</f>
        <v>282721425</v>
      </c>
      <c r="F36" s="77"/>
      <c r="G36" s="65">
        <f>VLOOKUP(A36,'[1]resultados ENERO 2025'!$A$12:$G$63,5,0)</f>
        <v>282375544</v>
      </c>
      <c r="H36" s="65"/>
      <c r="I36" s="65">
        <f t="shared" si="2"/>
        <v>345881</v>
      </c>
      <c r="J36" s="74">
        <f t="shared" si="3"/>
        <v>1.2248971532746733E-3</v>
      </c>
      <c r="K36" s="78"/>
    </row>
    <row r="37" spans="1:14" s="52" customFormat="1" ht="20.25" customHeight="1" x14ac:dyDescent="0.2">
      <c r="A37" s="72">
        <v>5364</v>
      </c>
      <c r="B37" s="73" t="s">
        <v>137</v>
      </c>
      <c r="C37" s="73"/>
      <c r="D37" s="55"/>
      <c r="E37" s="65">
        <f>ROUND([1]resultados!E35,0)</f>
        <v>20304981306</v>
      </c>
      <c r="F37" s="77"/>
      <c r="G37" s="65">
        <f>VLOOKUP(A37,'[1]resultados ENERO 2025'!$A$12:$G$63,5,0)</f>
        <v>17741588596</v>
      </c>
      <c r="H37" s="65"/>
      <c r="I37" s="65">
        <f t="shared" si="2"/>
        <v>2563392710</v>
      </c>
      <c r="J37" s="74">
        <f t="shared" si="3"/>
        <v>0.14448495951359952</v>
      </c>
      <c r="K37" s="78"/>
    </row>
    <row r="38" spans="1:14" s="52" customFormat="1" ht="20.25" customHeight="1" x14ac:dyDescent="0.2">
      <c r="A38" s="72">
        <v>5366</v>
      </c>
      <c r="B38" s="73" t="s">
        <v>138</v>
      </c>
      <c r="C38" s="73"/>
      <c r="D38" s="55"/>
      <c r="E38" s="65">
        <f>ROUND([1]resultados!E36,0)</f>
        <v>74824800</v>
      </c>
      <c r="F38" s="77"/>
      <c r="G38" s="65">
        <f>VLOOKUP(A38,'[1]resultados ENERO 2025'!$A$12:$G$63,5,0)</f>
        <v>126509580</v>
      </c>
      <c r="H38" s="65"/>
      <c r="I38" s="65">
        <f t="shared" si="2"/>
        <v>-51684780</v>
      </c>
      <c r="J38" s="74">
        <f t="shared" si="3"/>
        <v>-0.40854439640065199</v>
      </c>
      <c r="K38" s="78"/>
    </row>
    <row r="39" spans="1:14" s="52" customFormat="1" ht="20.25" hidden="1" customHeight="1" x14ac:dyDescent="0.2">
      <c r="A39" s="84">
        <v>5368</v>
      </c>
      <c r="B39" s="73" t="s">
        <v>139</v>
      </c>
      <c r="C39" s="73"/>
      <c r="D39" s="55"/>
      <c r="E39" s="65">
        <f>ROUND([1]resultados!E37,0)</f>
        <v>0</v>
      </c>
      <c r="F39" s="77"/>
      <c r="G39" s="65">
        <f>VLOOKUP(A39,'[1]resultados ENERO 2025'!$A$12:$G$63,5,0)</f>
        <v>0</v>
      </c>
      <c r="H39" s="65"/>
      <c r="I39" s="65">
        <f t="shared" si="2"/>
        <v>0</v>
      </c>
      <c r="J39" s="74" t="e">
        <f t="shared" si="3"/>
        <v>#DIV/0!</v>
      </c>
      <c r="K39" s="78"/>
    </row>
    <row r="40" spans="1:14" s="52" customFormat="1" ht="20.25" hidden="1" customHeight="1" x14ac:dyDescent="0.2">
      <c r="A40" s="85">
        <v>54</v>
      </c>
      <c r="B40" s="54" t="s">
        <v>118</v>
      </c>
      <c r="C40" s="54"/>
      <c r="D40" s="55"/>
      <c r="E40" s="69">
        <f>+E41+E42</f>
        <v>0</v>
      </c>
      <c r="F40" s="83"/>
      <c r="G40" s="69">
        <f>+G41+G42</f>
        <v>0</v>
      </c>
      <c r="H40" s="70"/>
      <c r="I40" s="70">
        <f t="shared" si="2"/>
        <v>0</v>
      </c>
      <c r="J40" s="71" t="e">
        <f t="shared" si="3"/>
        <v>#DIV/0!</v>
      </c>
      <c r="K40" s="78"/>
    </row>
    <row r="41" spans="1:14" s="52" customFormat="1" ht="20.25" hidden="1" customHeight="1" x14ac:dyDescent="0.2">
      <c r="A41" s="72">
        <v>5423</v>
      </c>
      <c r="B41" s="73" t="s">
        <v>119</v>
      </c>
      <c r="C41" s="73"/>
      <c r="D41" s="55"/>
      <c r="E41" s="65">
        <f>ROUND([1]resultados!E40,0)</f>
        <v>0</v>
      </c>
      <c r="F41" s="77"/>
      <c r="G41" s="65">
        <f>VLOOKUP(A41,'[1]resultados ENERO 2025'!$A$12:$G$63,5,0)</f>
        <v>0</v>
      </c>
      <c r="H41" s="65"/>
      <c r="I41" s="65">
        <f t="shared" si="2"/>
        <v>0</v>
      </c>
      <c r="J41" s="74" t="e">
        <f t="shared" si="3"/>
        <v>#DIV/0!</v>
      </c>
      <c r="K41" s="78"/>
    </row>
    <row r="42" spans="1:14" s="52" customFormat="1" ht="20.25" hidden="1" customHeight="1" x14ac:dyDescent="0.2">
      <c r="A42" s="72">
        <v>5424</v>
      </c>
      <c r="B42" s="73" t="s">
        <v>140</v>
      </c>
      <c r="C42" s="73"/>
      <c r="D42" s="55"/>
      <c r="E42" s="65">
        <f>ROUND([1]resultados!E41,0)</f>
        <v>0</v>
      </c>
      <c r="F42" s="77"/>
      <c r="G42" s="65">
        <f>VLOOKUP(A42,'[1]resultados ENERO 2025'!$A$12:$G$63,5,0)</f>
        <v>0</v>
      </c>
      <c r="H42" s="65"/>
      <c r="I42" s="65">
        <f t="shared" si="2"/>
        <v>0</v>
      </c>
      <c r="J42" s="74" t="e">
        <f t="shared" si="3"/>
        <v>#DIV/0!</v>
      </c>
      <c r="K42" s="78"/>
    </row>
    <row r="43" spans="1:14" s="88" customFormat="1" ht="20.25" customHeight="1" x14ac:dyDescent="0.2">
      <c r="A43" s="68">
        <v>57</v>
      </c>
      <c r="B43" s="86" t="s">
        <v>120</v>
      </c>
      <c r="C43" s="54"/>
      <c r="D43" s="55"/>
      <c r="E43" s="69">
        <f>+E45+E44</f>
        <v>54650081</v>
      </c>
      <c r="F43" s="70"/>
      <c r="G43" s="69">
        <f>+G44+G45</f>
        <v>16838799</v>
      </c>
      <c r="H43" s="70"/>
      <c r="I43" s="70">
        <f t="shared" si="2"/>
        <v>37811282</v>
      </c>
      <c r="J43" s="71">
        <f t="shared" si="3"/>
        <v>2.2454856786401454</v>
      </c>
      <c r="K43" s="87"/>
    </row>
    <row r="44" spans="1:14" s="52" customFormat="1" ht="20.25" customHeight="1" x14ac:dyDescent="0.2">
      <c r="A44" s="72">
        <v>5720</v>
      </c>
      <c r="B44" s="89" t="s">
        <v>141</v>
      </c>
      <c r="C44" s="73"/>
      <c r="D44" s="55"/>
      <c r="E44" s="65">
        <f>ROUND([1]resultados!E44,0)</f>
        <v>54650081</v>
      </c>
      <c r="F44" s="65"/>
      <c r="G44" s="65">
        <f>VLOOKUP(A44,'[1]resultados ENERO 2025'!$A$12:$G$63,5,0)</f>
        <v>16838799</v>
      </c>
      <c r="H44" s="65"/>
      <c r="I44" s="65">
        <f t="shared" si="2"/>
        <v>37811282</v>
      </c>
      <c r="J44" s="74">
        <f t="shared" si="3"/>
        <v>2.2454856786401454</v>
      </c>
      <c r="K44" s="90"/>
    </row>
    <row r="45" spans="1:14" s="52" customFormat="1" ht="20.25" hidden="1" customHeight="1" x14ac:dyDescent="0.35">
      <c r="A45" s="91">
        <v>5722</v>
      </c>
      <c r="B45" s="73" t="s">
        <v>142</v>
      </c>
      <c r="C45" s="92"/>
      <c r="D45" s="55"/>
      <c r="E45" s="65">
        <f>ROUND([1]resultados!E45,0)</f>
        <v>0</v>
      </c>
      <c r="F45" s="70"/>
      <c r="G45" s="65">
        <f>VLOOKUP(A45,'[1]resultados ENERO 2025'!$A$12:$G$63,5,0)</f>
        <v>0</v>
      </c>
      <c r="H45" s="65"/>
      <c r="I45" s="65">
        <f t="shared" si="2"/>
        <v>0</v>
      </c>
      <c r="J45" s="74"/>
      <c r="K45" s="57"/>
    </row>
    <row r="46" spans="1:14" s="52" customFormat="1" ht="20.25" customHeight="1" x14ac:dyDescent="0.35">
      <c r="A46" s="79"/>
      <c r="B46" s="92"/>
      <c r="C46" s="92"/>
      <c r="D46" s="55"/>
      <c r="E46" s="93"/>
      <c r="F46" s="70"/>
      <c r="G46" s="65"/>
      <c r="H46" s="65"/>
      <c r="I46" s="65"/>
      <c r="J46" s="66"/>
      <c r="K46" s="57"/>
    </row>
    <row r="47" spans="1:14" s="63" customFormat="1" ht="20.25" customHeight="1" x14ac:dyDescent="0.25">
      <c r="A47" s="79"/>
      <c r="B47" s="21" t="s">
        <v>143</v>
      </c>
      <c r="C47" s="21"/>
      <c r="D47" s="59"/>
      <c r="E47" s="94">
        <f>+E11-E21</f>
        <v>81822568905</v>
      </c>
      <c r="F47" s="60"/>
      <c r="G47" s="94">
        <f>+G11-G21</f>
        <v>13724382210</v>
      </c>
      <c r="H47" s="60"/>
      <c r="I47" s="60">
        <f t="shared" si="2"/>
        <v>68098186695</v>
      </c>
      <c r="J47" s="61">
        <f t="shared" si="3"/>
        <v>4.9618398593840967</v>
      </c>
      <c r="K47" s="95"/>
      <c r="N47" s="96"/>
    </row>
    <row r="48" spans="1:14" s="52" customFormat="1" ht="20.25" customHeight="1" x14ac:dyDescent="0.2">
      <c r="A48" s="79"/>
      <c r="B48" s="54"/>
      <c r="C48" s="54"/>
      <c r="D48" s="55">
        <v>29</v>
      </c>
      <c r="E48" s="65"/>
      <c r="F48" s="65"/>
      <c r="G48" s="39"/>
      <c r="H48" s="39"/>
      <c r="I48" s="65">
        <f t="shared" si="2"/>
        <v>0</v>
      </c>
      <c r="J48" s="97"/>
      <c r="K48" s="90"/>
    </row>
    <row r="49" spans="1:15" s="52" customFormat="1" ht="20.25" customHeight="1" x14ac:dyDescent="0.2">
      <c r="A49" s="68">
        <v>48</v>
      </c>
      <c r="B49" s="54" t="s">
        <v>144</v>
      </c>
      <c r="C49" s="54"/>
      <c r="D49" s="55"/>
      <c r="E49" s="69">
        <f>SUM(E50:E53)</f>
        <v>557076657</v>
      </c>
      <c r="F49" s="65"/>
      <c r="G49" s="69">
        <f>SUM(G50:G53)</f>
        <v>1368320451</v>
      </c>
      <c r="H49" s="70"/>
      <c r="I49" s="70">
        <f t="shared" si="2"/>
        <v>-811243794</v>
      </c>
      <c r="J49" s="71">
        <f t="shared" si="3"/>
        <v>-0.59287558949157293</v>
      </c>
      <c r="K49" s="90"/>
    </row>
    <row r="50" spans="1:15" s="52" customFormat="1" ht="20.25" customHeight="1" x14ac:dyDescent="0.2">
      <c r="A50" s="72">
        <v>4802</v>
      </c>
      <c r="B50" s="73" t="s">
        <v>145</v>
      </c>
      <c r="C50" s="73"/>
      <c r="D50" s="55"/>
      <c r="E50" s="65">
        <f>ROUND([1]resultados!E48,0)</f>
        <v>275268915</v>
      </c>
      <c r="F50" s="65"/>
      <c r="G50" s="65">
        <f>VLOOKUP(A50,'[1]resultados ENERO 2025'!$A$12:$G$63,5,0)</f>
        <v>494873048</v>
      </c>
      <c r="H50" s="65"/>
      <c r="I50" s="65">
        <f t="shared" si="2"/>
        <v>-219604133</v>
      </c>
      <c r="J50" s="74">
        <f t="shared" si="3"/>
        <v>-0.44375852329706988</v>
      </c>
      <c r="K50" s="90"/>
    </row>
    <row r="51" spans="1:15" s="52" customFormat="1" ht="20.25" customHeight="1" x14ac:dyDescent="0.2">
      <c r="A51" s="72">
        <v>4808</v>
      </c>
      <c r="B51" s="73" t="s">
        <v>146</v>
      </c>
      <c r="C51" s="73"/>
      <c r="D51" s="55"/>
      <c r="E51" s="65">
        <f>ROUND([1]resultados!E49,0)-1</f>
        <v>281807742</v>
      </c>
      <c r="F51" s="65"/>
      <c r="G51" s="65">
        <f>VLOOKUP(A51,'[1]resultados ENERO 2025'!$A$12:$G$63,5,0)</f>
        <v>214677440</v>
      </c>
      <c r="H51" s="65"/>
      <c r="I51" s="65">
        <f t="shared" si="2"/>
        <v>67130302</v>
      </c>
      <c r="J51" s="74">
        <f t="shared" si="3"/>
        <v>0.31270310471375096</v>
      </c>
      <c r="K51" s="90"/>
    </row>
    <row r="52" spans="1:15" s="52" customFormat="1" ht="20.25" hidden="1" customHeight="1" x14ac:dyDescent="0.2">
      <c r="A52" s="72">
        <v>4830</v>
      </c>
      <c r="B52" s="73" t="s">
        <v>147</v>
      </c>
      <c r="C52" s="73"/>
      <c r="D52" s="55"/>
      <c r="E52" s="65">
        <f>ROUND([1]resultados!E50,0)</f>
        <v>0</v>
      </c>
      <c r="F52" s="65"/>
      <c r="G52" s="65">
        <f>VLOOKUP(A52,'[1]resultados ENERO 2025'!$A$12:$G$63,5,0)</f>
        <v>0</v>
      </c>
      <c r="H52" s="65"/>
      <c r="I52" s="65">
        <f t="shared" si="2"/>
        <v>0</v>
      </c>
      <c r="J52" s="74" t="e">
        <f t="shared" si="3"/>
        <v>#DIV/0!</v>
      </c>
      <c r="K52" s="90"/>
    </row>
    <row r="53" spans="1:15" s="52" customFormat="1" ht="20.25" customHeight="1" x14ac:dyDescent="0.2">
      <c r="A53" s="72">
        <v>4831</v>
      </c>
      <c r="B53" s="73" t="s">
        <v>148</v>
      </c>
      <c r="C53" s="73"/>
      <c r="D53" s="55">
        <v>30</v>
      </c>
      <c r="E53" s="65">
        <f>ROUND([1]resultados!E51,0)</f>
        <v>0</v>
      </c>
      <c r="F53" s="65"/>
      <c r="G53" s="65">
        <f>VLOOKUP(A53,'[1]resultados ENERO 2025'!$A$12:$G$63,5,0)</f>
        <v>658769963</v>
      </c>
      <c r="H53" s="65"/>
      <c r="I53" s="65">
        <f t="shared" si="2"/>
        <v>-658769963</v>
      </c>
      <c r="J53" s="74">
        <f t="shared" si="3"/>
        <v>-1</v>
      </c>
      <c r="K53" s="90"/>
    </row>
    <row r="54" spans="1:15" s="52" customFormat="1" ht="20.25" customHeight="1" x14ac:dyDescent="0.2">
      <c r="A54" s="68">
        <v>58</v>
      </c>
      <c r="B54" s="54" t="s">
        <v>149</v>
      </c>
      <c r="C54" s="73"/>
      <c r="D54" s="55"/>
      <c r="E54" s="69">
        <f>+E55+E56+E57+E58</f>
        <v>24102408</v>
      </c>
      <c r="F54" s="65"/>
      <c r="G54" s="69">
        <f>+G55+G56+G57+G58</f>
        <v>793612417</v>
      </c>
      <c r="H54" s="70"/>
      <c r="I54" s="70">
        <f t="shared" si="2"/>
        <v>-769510009</v>
      </c>
      <c r="J54" s="71">
        <f t="shared" si="3"/>
        <v>-0.9696294973671008</v>
      </c>
      <c r="K54" s="90"/>
    </row>
    <row r="55" spans="1:15" s="52" customFormat="1" ht="20.25" customHeight="1" x14ac:dyDescent="0.2">
      <c r="A55" s="72">
        <v>5802</v>
      </c>
      <c r="B55" s="73" t="s">
        <v>150</v>
      </c>
      <c r="C55" s="73"/>
      <c r="D55" s="55"/>
      <c r="E55" s="65">
        <f>ROUND([1]resultados!E52,0)</f>
        <v>66268</v>
      </c>
      <c r="F55" s="65"/>
      <c r="G55" s="65">
        <f>VLOOKUP(A55,'[1]resultados ENERO 2025'!$A$12:$G$63,5,0)</f>
        <v>66175</v>
      </c>
      <c r="H55" s="65"/>
      <c r="I55" s="65">
        <f t="shared" si="2"/>
        <v>93</v>
      </c>
      <c r="J55" s="74">
        <f t="shared" si="3"/>
        <v>1.405364563656919E-3</v>
      </c>
      <c r="K55" s="90"/>
    </row>
    <row r="56" spans="1:15" s="52" customFormat="1" ht="20.25" customHeight="1" x14ac:dyDescent="0.2">
      <c r="A56" s="72">
        <v>5804</v>
      </c>
      <c r="B56" s="73" t="s">
        <v>145</v>
      </c>
      <c r="C56" s="73"/>
      <c r="D56" s="55"/>
      <c r="E56" s="65">
        <f>ROUND([1]resultados!E53,0)</f>
        <v>24034165</v>
      </c>
      <c r="F56" s="65"/>
      <c r="G56" s="65">
        <f>VLOOKUP(A56,'[1]resultados ENERO 2025'!$A$12:$G$63,5,0)</f>
        <v>157101</v>
      </c>
      <c r="H56" s="65"/>
      <c r="I56" s="65">
        <f t="shared" si="2"/>
        <v>23877064</v>
      </c>
      <c r="J56" s="74">
        <f t="shared" si="3"/>
        <v>151.98543612071217</v>
      </c>
      <c r="K56" s="90"/>
    </row>
    <row r="57" spans="1:15" s="52" customFormat="1" ht="20.25" customHeight="1" x14ac:dyDescent="0.2">
      <c r="A57" s="72">
        <v>5890</v>
      </c>
      <c r="B57" s="73" t="s">
        <v>151</v>
      </c>
      <c r="C57" s="73"/>
      <c r="D57" s="55"/>
      <c r="E57" s="65">
        <f>ROUND([1]resultados!E54,0)</f>
        <v>1975</v>
      </c>
      <c r="F57" s="65"/>
      <c r="G57" s="65">
        <f>VLOOKUP(A57,'[1]resultados ENERO 2025'!$A$12:$G$63,5,0)</f>
        <v>793389141</v>
      </c>
      <c r="H57" s="65"/>
      <c r="I57" s="65">
        <f t="shared" si="2"/>
        <v>-793387166</v>
      </c>
      <c r="J57" s="74">
        <f t="shared" si="3"/>
        <v>-0.99999751067931497</v>
      </c>
      <c r="K57" s="90"/>
    </row>
    <row r="58" spans="1:15" s="52" customFormat="1" ht="20.25" hidden="1" customHeight="1" x14ac:dyDescent="0.2">
      <c r="A58" s="79">
        <v>5893</v>
      </c>
      <c r="B58" s="73" t="s">
        <v>152</v>
      </c>
      <c r="C58" s="73"/>
      <c r="D58" s="55"/>
      <c r="E58" s="65">
        <f>ROUND([1]resultados!E55,0)</f>
        <v>0</v>
      </c>
      <c r="F58" s="65"/>
      <c r="G58" s="65">
        <f>VLOOKUP(A58,'[1]resultados ENERO 2025'!$A$12:$G$63,5,0)</f>
        <v>0</v>
      </c>
      <c r="H58" s="65"/>
      <c r="I58" s="65">
        <f t="shared" si="2"/>
        <v>0</v>
      </c>
      <c r="J58" s="74" t="e">
        <f t="shared" si="3"/>
        <v>#DIV/0!</v>
      </c>
      <c r="K58" s="90"/>
    </row>
    <row r="59" spans="1:15" s="52" customFormat="1" ht="20.25" customHeight="1" x14ac:dyDescent="0.2">
      <c r="A59" s="79"/>
      <c r="B59" s="73"/>
      <c r="C59" s="73"/>
      <c r="D59" s="55"/>
      <c r="E59" s="65"/>
      <c r="F59" s="65"/>
      <c r="G59" s="65"/>
      <c r="H59" s="65"/>
      <c r="I59" s="65">
        <f t="shared" si="2"/>
        <v>0</v>
      </c>
      <c r="J59" s="66"/>
      <c r="K59" s="90"/>
    </row>
    <row r="60" spans="1:15" s="52" customFormat="1" ht="20.25" customHeight="1" x14ac:dyDescent="0.35">
      <c r="A60" s="79"/>
      <c r="B60" s="73"/>
      <c r="C60" s="73"/>
      <c r="D60" s="55"/>
      <c r="E60" s="93"/>
      <c r="F60" s="65"/>
      <c r="G60" s="93"/>
      <c r="H60" s="65"/>
      <c r="I60" s="65"/>
      <c r="J60" s="65"/>
      <c r="K60" s="98"/>
    </row>
    <row r="61" spans="1:15" s="63" customFormat="1" ht="20.25" customHeight="1" thickBot="1" x14ac:dyDescent="0.3">
      <c r="A61" s="99"/>
      <c r="B61" s="21" t="s">
        <v>87</v>
      </c>
      <c r="C61" s="21"/>
      <c r="D61" s="59"/>
      <c r="E61" s="100">
        <f>+E47+E49-E54</f>
        <v>82355543154</v>
      </c>
      <c r="F61" s="24"/>
      <c r="G61" s="100">
        <f>+G47+G49-G54</f>
        <v>14299090244</v>
      </c>
      <c r="H61" s="60"/>
      <c r="I61" s="24"/>
      <c r="J61" s="24"/>
      <c r="K61" s="101"/>
      <c r="N61" s="96"/>
      <c r="O61" s="96"/>
    </row>
    <row r="62" spans="1:15" ht="27.75" thickTop="1" thickBot="1" x14ac:dyDescent="0.45">
      <c r="A62" s="102"/>
      <c r="B62" s="103"/>
      <c r="C62" s="103"/>
      <c r="D62" s="42"/>
      <c r="E62" s="104"/>
      <c r="F62" s="105"/>
      <c r="G62" s="104"/>
      <c r="H62" s="104"/>
      <c r="I62" s="36"/>
      <c r="J62" s="36"/>
      <c r="K62" s="45"/>
      <c r="N62" s="106"/>
    </row>
    <row r="63" spans="1:15" x14ac:dyDescent="0.2">
      <c r="A63" s="107"/>
      <c r="B63" s="108"/>
      <c r="C63" s="108"/>
      <c r="D63" s="109"/>
      <c r="E63" s="110"/>
      <c r="F63" s="108"/>
      <c r="G63" s="111"/>
      <c r="H63" s="111"/>
      <c r="I63" s="112"/>
      <c r="J63" s="112"/>
      <c r="K63" s="113"/>
    </row>
    <row r="64" spans="1:15" x14ac:dyDescent="0.2">
      <c r="A64" s="114"/>
      <c r="B64" s="115"/>
      <c r="C64" s="115"/>
      <c r="D64" s="116"/>
      <c r="E64" s="111"/>
      <c r="F64" s="115"/>
      <c r="G64" s="111"/>
      <c r="H64" s="111"/>
      <c r="I64" s="112"/>
      <c r="J64" s="112"/>
      <c r="K64" s="117"/>
    </row>
    <row r="65" spans="1:11" x14ac:dyDescent="0.2">
      <c r="A65" s="114"/>
      <c r="B65" s="115"/>
      <c r="C65" s="115"/>
      <c r="D65" s="116"/>
      <c r="E65" s="111"/>
      <c r="F65" s="115"/>
      <c r="G65" s="111"/>
      <c r="H65" s="111"/>
      <c r="I65" s="112"/>
      <c r="J65" s="112"/>
      <c r="K65" s="117"/>
    </row>
    <row r="66" spans="1:11" x14ac:dyDescent="0.2">
      <c r="A66" s="114"/>
      <c r="B66" s="115"/>
      <c r="C66" s="115"/>
      <c r="D66" s="116"/>
      <c r="E66" s="111"/>
      <c r="F66" s="115"/>
      <c r="G66" s="111"/>
      <c r="H66" s="111"/>
      <c r="I66" s="112"/>
      <c r="J66" s="112"/>
      <c r="K66" s="117"/>
    </row>
    <row r="67" spans="1:11" x14ac:dyDescent="0.2">
      <c r="A67" s="114"/>
      <c r="B67" s="115"/>
      <c r="C67" s="115"/>
      <c r="D67" s="116"/>
      <c r="E67" s="111"/>
      <c r="F67" s="115"/>
      <c r="G67" s="111"/>
      <c r="H67" s="111"/>
      <c r="I67" s="112"/>
      <c r="J67" s="112"/>
      <c r="K67" s="117"/>
    </row>
    <row r="68" spans="1:11" x14ac:dyDescent="0.2">
      <c r="A68" s="114"/>
      <c r="B68" s="115"/>
      <c r="C68" s="115"/>
      <c r="D68" s="116"/>
      <c r="E68" s="111"/>
      <c r="F68" s="115"/>
      <c r="G68" s="111"/>
      <c r="H68" s="111"/>
      <c r="I68" s="112"/>
      <c r="J68" s="112"/>
      <c r="K68" s="117"/>
    </row>
    <row r="69" spans="1:11" x14ac:dyDescent="0.2">
      <c r="A69" s="114"/>
      <c r="B69" s="115"/>
      <c r="C69" s="115"/>
      <c r="D69" s="116"/>
      <c r="E69" s="111"/>
      <c r="F69" s="115"/>
      <c r="G69" s="118"/>
      <c r="H69" s="118"/>
      <c r="I69" s="89"/>
      <c r="J69" s="89"/>
      <c r="K69" s="117"/>
    </row>
    <row r="70" spans="1:11" x14ac:dyDescent="0.2">
      <c r="A70" s="114"/>
      <c r="B70" s="115"/>
      <c r="C70" s="115"/>
      <c r="D70" s="116"/>
      <c r="E70" s="111"/>
      <c r="F70" s="115"/>
      <c r="G70" s="118"/>
      <c r="H70" s="118"/>
      <c r="I70" s="89"/>
      <c r="J70" s="89"/>
      <c r="K70" s="117"/>
    </row>
    <row r="71" spans="1:11" x14ac:dyDescent="0.2">
      <c r="A71" s="114"/>
      <c r="B71" s="115"/>
      <c r="C71" s="115"/>
      <c r="D71" s="116"/>
      <c r="E71" s="111"/>
      <c r="F71" s="115"/>
      <c r="K71" s="117"/>
    </row>
    <row r="72" spans="1:11" x14ac:dyDescent="0.2">
      <c r="A72" s="119"/>
      <c r="B72" s="118"/>
      <c r="C72" s="118"/>
      <c r="D72" s="55"/>
      <c r="E72" s="118"/>
      <c r="F72" s="118"/>
      <c r="K72" s="120"/>
    </row>
    <row r="73" spans="1:11" ht="13.5" thickBot="1" x14ac:dyDescent="0.25">
      <c r="A73" s="121"/>
      <c r="B73" s="41"/>
      <c r="C73" s="41"/>
      <c r="D73" s="42"/>
      <c r="E73" s="41"/>
      <c r="F73" s="41"/>
      <c r="G73" s="41"/>
      <c r="H73" s="41"/>
      <c r="I73" s="122"/>
      <c r="J73" s="122"/>
      <c r="K73" s="45"/>
    </row>
    <row r="75" spans="1:11" x14ac:dyDescent="0.2">
      <c r="E75" s="123"/>
      <c r="G75" s="25"/>
      <c r="H75" s="25"/>
      <c r="I75" s="124"/>
      <c r="J75" s="124"/>
    </row>
    <row r="76" spans="1:11" x14ac:dyDescent="0.2">
      <c r="E76" s="125"/>
    </row>
    <row r="77" spans="1:11" x14ac:dyDescent="0.2">
      <c r="E77" s="123"/>
    </row>
    <row r="78" spans="1:11" x14ac:dyDescent="0.2">
      <c r="E78" s="125"/>
    </row>
  </sheetData>
  <mergeCells count="5">
    <mergeCell ref="A3:K3"/>
    <mergeCell ref="A4:K4"/>
    <mergeCell ref="A5:K5"/>
    <mergeCell ref="A6:K6"/>
    <mergeCell ref="A7:K7"/>
  </mergeCells>
  <pageMargins left="0.70866141732283472" right="0.70866141732283472" top="0.74803149606299213" bottom="0.74803149606299213" header="0.31496062992125984" footer="0.31496062992125984"/>
  <pageSetup scale="62"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ENE 26</vt:lpstr>
      <vt:lpstr>ESTADOS DE RESULTADOS ENE26</vt:lpstr>
      <vt:lpstr>'ESF ENE 26'!Área_de_impresión</vt:lpstr>
      <vt:lpstr>'ESTADOS DE RESULTADOS ENE26'!Área_de_impresión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Jimena Castro Bocanegra</dc:creator>
  <cp:lastModifiedBy>Milciades Rafael Arias Arias</cp:lastModifiedBy>
  <cp:lastPrinted>2026-03-11T16:19:15Z</cp:lastPrinted>
  <dcterms:created xsi:type="dcterms:W3CDTF">2026-03-11T16:02:17Z</dcterms:created>
  <dcterms:modified xsi:type="dcterms:W3CDTF">2026-03-11T16:26:17Z</dcterms:modified>
</cp:coreProperties>
</file>