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pccampos1\Downloads\"/>
    </mc:Choice>
  </mc:AlternateContent>
  <bookViews>
    <workbookView xWindow="0" yWindow="0" windowWidth="28800" windowHeight="12180" firstSheet="1" activeTab="1"/>
  </bookViews>
  <sheets>
    <sheet name="Informe" sheetId="6" state="hidden" r:id="rId1"/>
    <sheet name="G Predial" sheetId="1" r:id="rId2"/>
    <sheet name="G Legal" sheetId="2" r:id="rId3"/>
    <sheet name="Conservación " sheetId="3" r:id="rId4"/>
    <sheet name="Construcción" sheetId="4" r:id="rId5"/>
    <sheet name="Diseño" sheetId="5" r:id="rId6"/>
    <sheet name="Evaluación" sheetId="7" r:id="rId7"/>
    <sheet name="G Contractual" sheetId="8" r:id="rId8"/>
    <sheet name="Físicos" sheetId="9" r:id="rId9"/>
    <sheet name="Valorización " sheetId="10" r:id="rId10"/>
    <sheet name="Talento Humano" sheetId="11" r:id="rId11"/>
    <sheet name="Documental" sheetId="12" r:id="rId12"/>
    <sheet name="G Interinstitucional" sheetId="13" r:id="rId13"/>
    <sheet name="G Integral" sheetId="14" r:id="rId14"/>
    <sheet name="S Ciudadania" sheetId="15" r:id="rId15"/>
    <sheet name="Preinversión" sheetId="16" r:id="rId16"/>
    <sheet name="Inovación" sheetId="17" r:id="rId17"/>
    <sheet name="Comunicaciones" sheetId="18" r:id="rId18"/>
    <sheet name="Integrales de Gestión" sheetId="19" r:id="rId19"/>
    <sheet name="T. Información y co" sheetId="20" r:id="rId20"/>
    <sheet name="Planeación Estratégica" sheetId="21" r:id="rId21"/>
    <sheet name="G Financiera" sheetId="22" r:id="rId22"/>
    <sheet name="Mejoramiento" sheetId="23" r:id="rId23"/>
    <sheet name="Anexos" sheetId="24" state="hidden" r:id="rId24"/>
  </sheets>
  <definedNames>
    <definedName name="_xlnm._FilterDatabase" localSheetId="1" hidden="1">'G Predial'!$A$8:$BA$13</definedName>
    <definedName name="_xlnm._FilterDatabase" localSheetId="0" hidden="1">Informe!$B$9:$J$9</definedName>
    <definedName name="consecuencias">#REF!</definedName>
    <definedName name="Efecto">#REF!</definedName>
    <definedName name="ExternoExp">#REF!</definedName>
    <definedName name="FRECUENCY">#REF!</definedName>
    <definedName name="IMPACTO">#REF!</definedName>
    <definedName name="IMPLEMENT">#REF!</definedName>
    <definedName name="InternoExp">#REF!</definedName>
    <definedName name="PROBAB">#REF!</definedName>
    <definedName name="SINO">#REF!</definedName>
    <definedName name="TIP_CONTROL">#REF!</definedName>
    <definedName name="TipoCausa">#REF!</definedName>
    <definedName name="Tramites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6" l="1"/>
  <c r="D30" i="6" a="1"/>
  <c r="D30" i="6" s="1"/>
  <c r="I30" i="6" s="1"/>
  <c r="AR13" i="23"/>
  <c r="AT13" i="23" s="1"/>
  <c r="AV13" i="23" s="1"/>
  <c r="AW13" i="23" s="1"/>
  <c r="AF13" i="23"/>
  <c r="AC13" i="23"/>
  <c r="AD13" i="23" s="1"/>
  <c r="AG13" i="23" s="1"/>
  <c r="AR12" i="23"/>
  <c r="AT12" i="23" s="1"/>
  <c r="AF12" i="23"/>
  <c r="AC12" i="23"/>
  <c r="AD12" i="23" s="1"/>
  <c r="AG12" i="23" s="1"/>
  <c r="AR11" i="23"/>
  <c r="AS11" i="23" s="1"/>
  <c r="AF11" i="23"/>
  <c r="AC11" i="23"/>
  <c r="AD11" i="23" s="1"/>
  <c r="AG11" i="23" s="1"/>
  <c r="AR10" i="23"/>
  <c r="AT10" i="23" s="1"/>
  <c r="AF10" i="23"/>
  <c r="AC10" i="23"/>
  <c r="AD10" i="23" s="1"/>
  <c r="AG10" i="23" s="1"/>
  <c r="AR9" i="23"/>
  <c r="AS9" i="23" s="1"/>
  <c r="AF9" i="23"/>
  <c r="AC9" i="23"/>
  <c r="AD9" i="23" s="1"/>
  <c r="AG9" i="23" s="1"/>
  <c r="A7" i="23"/>
  <c r="J11" i="6"/>
  <c r="D11" i="6" a="1"/>
  <c r="D11" i="6" s="1"/>
  <c r="I11" i="6" s="1"/>
  <c r="AR13" i="22"/>
  <c r="AT13" i="22" s="1"/>
  <c r="AF13" i="22"/>
  <c r="AC13" i="22"/>
  <c r="AD13" i="22" s="1"/>
  <c r="AG13" i="22" s="1"/>
  <c r="AR12" i="22"/>
  <c r="AS12" i="22" s="1"/>
  <c r="AF12" i="22"/>
  <c r="AC12" i="22"/>
  <c r="AD12" i="22" s="1"/>
  <c r="AG12" i="22" s="1"/>
  <c r="AR11" i="22"/>
  <c r="AT11" i="22" s="1"/>
  <c r="AF11" i="22"/>
  <c r="AC11" i="22"/>
  <c r="AD11" i="22" s="1"/>
  <c r="AG11" i="22" s="1"/>
  <c r="AV10" i="22"/>
  <c r="AW10" i="22" s="1"/>
  <c r="AT10" i="22"/>
  <c r="AU10" i="22" s="1"/>
  <c r="AS10" i="22"/>
  <c r="AR10" i="22"/>
  <c r="AF10" i="22"/>
  <c r="AD10" i="22"/>
  <c r="AG10" i="22" s="1"/>
  <c r="AC10" i="22"/>
  <c r="AR9" i="22"/>
  <c r="AT9" i="22" s="1"/>
  <c r="AF9" i="22"/>
  <c r="AC9" i="22"/>
  <c r="AD9" i="22" s="1"/>
  <c r="AG9" i="22" s="1"/>
  <c r="A7" i="22"/>
  <c r="J29" i="6"/>
  <c r="D29" i="6" a="1"/>
  <c r="D29" i="6" s="1"/>
  <c r="I29" i="6" s="1"/>
  <c r="AR13" i="21"/>
  <c r="AS13" i="21" s="1"/>
  <c r="AF13" i="21"/>
  <c r="AC13" i="21"/>
  <c r="AD13" i="21" s="1"/>
  <c r="AG13" i="21" s="1"/>
  <c r="AR12" i="21"/>
  <c r="AT12" i="21" s="1"/>
  <c r="AF12" i="21"/>
  <c r="AC12" i="21"/>
  <c r="AD12" i="21" s="1"/>
  <c r="AG12" i="21" s="1"/>
  <c r="AT11" i="21"/>
  <c r="AV11" i="21" s="1"/>
  <c r="AW11" i="21" s="1"/>
  <c r="AR11" i="21"/>
  <c r="AS11" i="21" s="1"/>
  <c r="AF11" i="21"/>
  <c r="AC11" i="21"/>
  <c r="AD11" i="21" s="1"/>
  <c r="AG11" i="21" s="1"/>
  <c r="AR10" i="21"/>
  <c r="AT10" i="21" s="1"/>
  <c r="AF10" i="21"/>
  <c r="AC10" i="21"/>
  <c r="AD10" i="21" s="1"/>
  <c r="AG10" i="21" s="1"/>
  <c r="AR9" i="21"/>
  <c r="AT9" i="21" s="1"/>
  <c r="AF9" i="21"/>
  <c r="AC9" i="21"/>
  <c r="AD9" i="21" s="1"/>
  <c r="AG9" i="21" s="1"/>
  <c r="A7" i="21"/>
  <c r="D17" i="6" a="1"/>
  <c r="D17" i="6" s="1"/>
  <c r="I17" i="6" s="1"/>
  <c r="AR13" i="20"/>
  <c r="AS13" i="20" s="1"/>
  <c r="AF13" i="20"/>
  <c r="AC13" i="20"/>
  <c r="AD13" i="20" s="1"/>
  <c r="AG13" i="20" s="1"/>
  <c r="AR12" i="20"/>
  <c r="AT12" i="20" s="1"/>
  <c r="AF12" i="20"/>
  <c r="AC12" i="20"/>
  <c r="AD12" i="20" s="1"/>
  <c r="AG12" i="20" s="1"/>
  <c r="AR11" i="20"/>
  <c r="AT11" i="20" s="1"/>
  <c r="AF11" i="20"/>
  <c r="AC11" i="20"/>
  <c r="AD11" i="20" s="1"/>
  <c r="AG11" i="20" s="1"/>
  <c r="AR10" i="20"/>
  <c r="AT10" i="20" s="1"/>
  <c r="AF10" i="20"/>
  <c r="AC10" i="20"/>
  <c r="AD10" i="20" s="1"/>
  <c r="AG10" i="20" s="1"/>
  <c r="AR9" i="20"/>
  <c r="AT9" i="20" s="1"/>
  <c r="AF9" i="20"/>
  <c r="AC9" i="20"/>
  <c r="AD9" i="20" s="1"/>
  <c r="AG9" i="20" s="1"/>
  <c r="A7" i="20"/>
  <c r="J22" i="6"/>
  <c r="D22" i="6" a="1"/>
  <c r="D22" i="6" s="1"/>
  <c r="I22" i="6" s="1"/>
  <c r="AR13" i="19"/>
  <c r="AT13" i="19" s="1"/>
  <c r="AF13" i="19"/>
  <c r="AC13" i="19"/>
  <c r="AD13" i="19" s="1"/>
  <c r="AG13" i="19" s="1"/>
  <c r="AR12" i="19"/>
  <c r="AS12" i="19" s="1"/>
  <c r="AF12" i="19"/>
  <c r="AC12" i="19"/>
  <c r="AD12" i="19" s="1"/>
  <c r="AG12" i="19" s="1"/>
  <c r="AR11" i="19"/>
  <c r="AS11" i="19" s="1"/>
  <c r="AF11" i="19"/>
  <c r="AC11" i="19"/>
  <c r="AD11" i="19" s="1"/>
  <c r="AG11" i="19" s="1"/>
  <c r="AR10" i="19"/>
  <c r="AS10" i="19" s="1"/>
  <c r="AF10" i="19"/>
  <c r="AC10" i="19"/>
  <c r="AD10" i="19" s="1"/>
  <c r="AG10" i="19" s="1"/>
  <c r="AR9" i="19"/>
  <c r="AS9" i="19" s="1"/>
  <c r="AF9" i="19"/>
  <c r="AC9" i="19"/>
  <c r="AD9" i="19" s="1"/>
  <c r="AG9" i="19" s="1"/>
  <c r="A7" i="19"/>
  <c r="J27" i="6"/>
  <c r="D27" i="6" a="1"/>
  <c r="D27" i="6" s="1"/>
  <c r="I27" i="6" s="1"/>
  <c r="C27" i="6"/>
  <c r="AS13" i="23" l="1"/>
  <c r="AU10" i="23"/>
  <c r="AV10" i="23"/>
  <c r="AW10" i="23" s="1"/>
  <c r="AV12" i="23"/>
  <c r="AW12" i="23" s="1"/>
  <c r="AU12" i="23"/>
  <c r="AS12" i="23"/>
  <c r="AT11" i="23"/>
  <c r="AT9" i="23"/>
  <c r="AS10" i="23"/>
  <c r="AU13" i="23"/>
  <c r="AV11" i="22"/>
  <c r="AW11" i="22" s="1"/>
  <c r="AU11" i="22"/>
  <c r="AV9" i="22"/>
  <c r="AW9" i="22" s="1"/>
  <c r="AU9" i="22"/>
  <c r="AV13" i="22"/>
  <c r="AW13" i="22" s="1"/>
  <c r="AU13" i="22"/>
  <c r="AT12" i="22"/>
  <c r="AS9" i="22"/>
  <c r="AS11" i="22"/>
  <c r="AS13" i="22"/>
  <c r="AT13" i="21"/>
  <c r="AU10" i="21"/>
  <c r="AV10" i="21"/>
  <c r="AW10" i="21" s="1"/>
  <c r="AV12" i="21"/>
  <c r="AW12" i="21" s="1"/>
  <c r="AU12" i="21"/>
  <c r="AV9" i="21"/>
  <c r="AW9" i="21" s="1"/>
  <c r="AU9" i="21"/>
  <c r="AS12" i="21"/>
  <c r="AS9" i="21"/>
  <c r="AU11" i="21"/>
  <c r="AS10" i="21"/>
  <c r="AT13" i="20"/>
  <c r="AU13" i="20" s="1"/>
  <c r="AV10" i="20"/>
  <c r="AW10" i="20" s="1"/>
  <c r="AU10" i="20"/>
  <c r="AU9" i="20"/>
  <c r="AV9" i="20"/>
  <c r="AW9" i="20" s="1"/>
  <c r="AV11" i="20"/>
  <c r="AW11" i="20" s="1"/>
  <c r="AU11" i="20"/>
  <c r="AV12" i="20"/>
  <c r="AW12" i="20" s="1"/>
  <c r="AU12" i="20"/>
  <c r="AS10" i="20"/>
  <c r="AS9" i="20"/>
  <c r="AS11" i="20"/>
  <c r="AS12" i="20"/>
  <c r="AT10" i="19"/>
  <c r="AU10" i="19" s="1"/>
  <c r="AV13" i="19"/>
  <c r="AW13" i="19" s="1"/>
  <c r="AU13" i="19"/>
  <c r="AT12" i="19"/>
  <c r="AV10" i="19"/>
  <c r="AW10" i="19" s="1"/>
  <c r="AT9" i="19"/>
  <c r="AT11" i="19"/>
  <c r="AS13" i="19"/>
  <c r="AV11" i="23" l="1"/>
  <c r="AW11" i="23" s="1"/>
  <c r="AU11" i="23"/>
  <c r="AU9" i="23"/>
  <c r="AV9" i="23"/>
  <c r="AW9" i="23" s="1"/>
  <c r="AY9" i="23" s="1"/>
  <c r="AY7" i="23" s="1"/>
  <c r="AV12" i="22"/>
  <c r="AW12" i="22" s="1"/>
  <c r="AU12" i="22"/>
  <c r="AY9" i="22"/>
  <c r="AY7" i="22" s="1"/>
  <c r="AV13" i="20"/>
  <c r="AW13" i="20" s="1"/>
  <c r="AV13" i="21"/>
  <c r="AW13" i="21" s="1"/>
  <c r="AU13" i="21"/>
  <c r="AY9" i="21"/>
  <c r="AY7" i="21" s="1"/>
  <c r="AY9" i="20"/>
  <c r="AY7" i="20" s="1"/>
  <c r="J17" i="6" s="1"/>
  <c r="AU12" i="19"/>
  <c r="AV12" i="19"/>
  <c r="AW12" i="19" s="1"/>
  <c r="AV11" i="19"/>
  <c r="AW11" i="19" s="1"/>
  <c r="AU11" i="19"/>
  <c r="AV9" i="19"/>
  <c r="AW9" i="19" s="1"/>
  <c r="AU9" i="19"/>
  <c r="AY9" i="19" l="1"/>
  <c r="AY7" i="19" s="1"/>
  <c r="AR13" i="18" l="1"/>
  <c r="AT13" i="18" s="1"/>
  <c r="AF13" i="18"/>
  <c r="AC13" i="18"/>
  <c r="AD13" i="18" s="1"/>
  <c r="AG13" i="18" s="1"/>
  <c r="AT12" i="18"/>
  <c r="AV12" i="18" s="1"/>
  <c r="AW12" i="18" s="1"/>
  <c r="AR12" i="18"/>
  <c r="AS12" i="18" s="1"/>
  <c r="AF12" i="18"/>
  <c r="AC12" i="18"/>
  <c r="AD12" i="18" s="1"/>
  <c r="AG12" i="18" s="1"/>
  <c r="AR11" i="18"/>
  <c r="AT11" i="18" s="1"/>
  <c r="AF11" i="18"/>
  <c r="AC11" i="18"/>
  <c r="AD11" i="18" s="1"/>
  <c r="AG11" i="18" s="1"/>
  <c r="AR10" i="18"/>
  <c r="AT10" i="18" s="1"/>
  <c r="AF10" i="18"/>
  <c r="AC10" i="18"/>
  <c r="AD10" i="18" s="1"/>
  <c r="AG10" i="18" s="1"/>
  <c r="AT9" i="18"/>
  <c r="AV9" i="18" s="1"/>
  <c r="AW9" i="18" s="1"/>
  <c r="AS9" i="18"/>
  <c r="AR9" i="18"/>
  <c r="AF9" i="18"/>
  <c r="AC9" i="18"/>
  <c r="AD9" i="18" s="1"/>
  <c r="AG9" i="18" s="1"/>
  <c r="A7" i="18"/>
  <c r="AU12" i="18" l="1"/>
  <c r="AU10" i="18"/>
  <c r="AV10" i="18"/>
  <c r="AW10" i="18" s="1"/>
  <c r="AV11" i="18"/>
  <c r="AW11" i="18" s="1"/>
  <c r="AU11" i="18"/>
  <c r="AV13" i="18"/>
  <c r="AW13" i="18" s="1"/>
  <c r="AU13" i="18"/>
  <c r="AU9" i="18"/>
  <c r="AS11" i="18"/>
  <c r="AS13" i="18"/>
  <c r="AS10" i="18"/>
  <c r="AY9" i="18" l="1"/>
  <c r="AY7" i="18" s="1"/>
  <c r="J19" i="6" l="1"/>
  <c r="D19" i="6" a="1"/>
  <c r="D19" i="6" s="1"/>
  <c r="I19" i="6" s="1"/>
  <c r="AT13" i="17"/>
  <c r="D18" i="6" a="1"/>
  <c r="D18" i="6" s="1"/>
  <c r="I18" i="6" s="1"/>
  <c r="J31" i="6"/>
  <c r="D31" i="6" a="1"/>
  <c r="D31" i="6" s="1"/>
  <c r="I31" i="6" s="1"/>
  <c r="C19" i="6"/>
  <c r="C18" i="6"/>
  <c r="C31" i="6"/>
  <c r="AV13" i="17"/>
  <c r="AW13" i="17" s="1"/>
  <c r="AS13" i="17"/>
  <c r="AR13" i="17"/>
  <c r="AF13" i="17"/>
  <c r="AC13" i="17"/>
  <c r="AD13" i="17" s="1"/>
  <c r="AR12" i="17"/>
  <c r="AT12" i="17" s="1"/>
  <c r="AF12" i="17"/>
  <c r="AC12" i="17"/>
  <c r="AD12" i="17" s="1"/>
  <c r="AG12" i="17" s="1"/>
  <c r="AS11" i="17"/>
  <c r="AR11" i="17"/>
  <c r="AT11" i="17" s="1"/>
  <c r="AF11" i="17"/>
  <c r="AC11" i="17"/>
  <c r="AD11" i="17" s="1"/>
  <c r="AG11" i="17" s="1"/>
  <c r="AR10" i="17"/>
  <c r="AT10" i="17" s="1"/>
  <c r="AF10" i="17"/>
  <c r="AC10" i="17"/>
  <c r="AD10" i="17" s="1"/>
  <c r="AG10" i="17" s="1"/>
  <c r="AR9" i="17"/>
  <c r="AS9" i="17" s="1"/>
  <c r="AF9" i="17"/>
  <c r="AD9" i="17"/>
  <c r="AG9" i="17" s="1"/>
  <c r="AC9" i="17"/>
  <c r="A7" i="17"/>
  <c r="AT13" i="16"/>
  <c r="AV13" i="16" s="1"/>
  <c r="AW13" i="16" s="1"/>
  <c r="AR13" i="16"/>
  <c r="AS13" i="16" s="1"/>
  <c r="AF13" i="16"/>
  <c r="AC13" i="16"/>
  <c r="AD13" i="16" s="1"/>
  <c r="AR12" i="16"/>
  <c r="AS12" i="16" s="1"/>
  <c r="AF12" i="16"/>
  <c r="AC12" i="16"/>
  <c r="AD12" i="16" s="1"/>
  <c r="AG12" i="16" s="1"/>
  <c r="AR11" i="16"/>
  <c r="AT11" i="16" s="1"/>
  <c r="AF11" i="16"/>
  <c r="AC11" i="16"/>
  <c r="AD11" i="16" s="1"/>
  <c r="AG11" i="16" s="1"/>
  <c r="AR10" i="16"/>
  <c r="AT10" i="16" s="1"/>
  <c r="AF10" i="16"/>
  <c r="AC10" i="16"/>
  <c r="AD10" i="16" s="1"/>
  <c r="AG10" i="16" s="1"/>
  <c r="AR9" i="16"/>
  <c r="AT9" i="16" s="1"/>
  <c r="AF9" i="16"/>
  <c r="AC9" i="16"/>
  <c r="AD9" i="16" s="1"/>
  <c r="AG9" i="16" s="1"/>
  <c r="A7" i="16"/>
  <c r="AS13" i="15"/>
  <c r="AR13" i="15"/>
  <c r="AT13" i="15" s="1"/>
  <c r="AF13" i="15"/>
  <c r="AD13" i="15"/>
  <c r="AG13" i="15" s="1"/>
  <c r="AC13" i="15"/>
  <c r="AR12" i="15"/>
  <c r="AS12" i="15" s="1"/>
  <c r="AF12" i="15"/>
  <c r="AC12" i="15"/>
  <c r="AD12" i="15" s="1"/>
  <c r="AG12" i="15" s="1"/>
  <c r="AR11" i="15"/>
  <c r="AT11" i="15" s="1"/>
  <c r="AF11" i="15"/>
  <c r="AC11" i="15"/>
  <c r="AD11" i="15" s="1"/>
  <c r="AG11" i="15" s="1"/>
  <c r="AR10" i="15"/>
  <c r="AT10" i="15" s="1"/>
  <c r="AF10" i="15"/>
  <c r="AC10" i="15"/>
  <c r="AD10" i="15" s="1"/>
  <c r="AG10" i="15" s="1"/>
  <c r="AR9" i="15"/>
  <c r="AT9" i="15" s="1"/>
  <c r="AF9" i="15"/>
  <c r="AC9" i="15"/>
  <c r="AD9" i="15" s="1"/>
  <c r="AG9" i="15" s="1"/>
  <c r="A7" i="15"/>
  <c r="AG13" i="17" l="1"/>
  <c r="AG13" i="16"/>
  <c r="AU10" i="17"/>
  <c r="AV10" i="17"/>
  <c r="AW10" i="17" s="1"/>
  <c r="AV11" i="17"/>
  <c r="AW11" i="17" s="1"/>
  <c r="AU11" i="17"/>
  <c r="AV12" i="17"/>
  <c r="AW12" i="17" s="1"/>
  <c r="AU12" i="17"/>
  <c r="AS12" i="17"/>
  <c r="AT9" i="17"/>
  <c r="AS10" i="17"/>
  <c r="AU13" i="17"/>
  <c r="AV9" i="16"/>
  <c r="AW9" i="16" s="1"/>
  <c r="AU9" i="16"/>
  <c r="AU10" i="16"/>
  <c r="AV10" i="16"/>
  <c r="AW10" i="16" s="1"/>
  <c r="AV11" i="16"/>
  <c r="AW11" i="16" s="1"/>
  <c r="AU11" i="16"/>
  <c r="AT12" i="16"/>
  <c r="AS11" i="16"/>
  <c r="AS10" i="16"/>
  <c r="AU13" i="16"/>
  <c r="AS9" i="16"/>
  <c r="AU10" i="15"/>
  <c r="AV10" i="15"/>
  <c r="AW10" i="15" s="1"/>
  <c r="AV11" i="15"/>
  <c r="AW11" i="15" s="1"/>
  <c r="AU11" i="15"/>
  <c r="AV13" i="15"/>
  <c r="AW13" i="15" s="1"/>
  <c r="AU13" i="15"/>
  <c r="AV9" i="15"/>
  <c r="AW9" i="15" s="1"/>
  <c r="AU9" i="15"/>
  <c r="AS9" i="15"/>
  <c r="AS11" i="15"/>
  <c r="AT12" i="15"/>
  <c r="AS10" i="15"/>
  <c r="AV9" i="17" l="1"/>
  <c r="AW9" i="17" s="1"/>
  <c r="AY9" i="17" s="1"/>
  <c r="AY7" i="17" s="1"/>
  <c r="J18" i="6" s="1"/>
  <c r="AU9" i="17"/>
  <c r="AV12" i="16"/>
  <c r="AW12" i="16" s="1"/>
  <c r="AU12" i="16"/>
  <c r="AY9" i="16"/>
  <c r="AY7" i="16" s="1"/>
  <c r="AU12" i="15"/>
  <c r="AV12" i="15"/>
  <c r="AW12" i="15" s="1"/>
  <c r="AY9" i="15" s="1"/>
  <c r="AY7" i="15" s="1"/>
  <c r="J28" i="6" l="1"/>
  <c r="J21" i="6"/>
  <c r="J26" i="6"/>
  <c r="J15" i="6"/>
  <c r="J16" i="6"/>
  <c r="J14" i="6"/>
  <c r="J25" i="6"/>
  <c r="J24" i="6"/>
  <c r="J10" i="6"/>
  <c r="J13" i="6"/>
  <c r="J20" i="6"/>
  <c r="J12" i="6"/>
  <c r="AY7" i="14"/>
  <c r="AY7" i="13"/>
  <c r="AY7" i="12"/>
  <c r="AY7" i="10"/>
  <c r="AY7" i="9"/>
  <c r="AY7" i="8"/>
  <c r="AY7" i="7"/>
  <c r="AY7" i="5"/>
  <c r="AY7" i="4"/>
  <c r="AY7" i="3"/>
  <c r="AY7" i="2"/>
  <c r="AY7" i="1"/>
  <c r="D28" i="6" a="1"/>
  <c r="D28" i="6" s="1"/>
  <c r="I28" i="6" s="1"/>
  <c r="C28" i="6"/>
  <c r="D21" i="6" a="1"/>
  <c r="D21" i="6" s="1"/>
  <c r="I21" i="6" s="1"/>
  <c r="C21" i="6"/>
  <c r="D26" i="6" a="1"/>
  <c r="D26" i="6" s="1"/>
  <c r="I26" i="6" s="1"/>
  <c r="C26" i="6"/>
  <c r="AR13" i="14"/>
  <c r="AS13" i="14" s="1"/>
  <c r="AF13" i="14"/>
  <c r="AC13" i="14"/>
  <c r="AD13" i="14" s="1"/>
  <c r="AG13" i="14" s="1"/>
  <c r="AR12" i="14"/>
  <c r="AT12" i="14" s="1"/>
  <c r="AF12" i="14"/>
  <c r="AC12" i="14"/>
  <c r="AD12" i="14" s="1"/>
  <c r="AG12" i="14" s="1"/>
  <c r="AR11" i="14"/>
  <c r="AT11" i="14" s="1"/>
  <c r="AF11" i="14"/>
  <c r="AC11" i="14"/>
  <c r="AD11" i="14" s="1"/>
  <c r="AG11" i="14" s="1"/>
  <c r="AR10" i="14"/>
  <c r="AT10" i="14" s="1"/>
  <c r="AF10" i="14"/>
  <c r="AC10" i="14"/>
  <c r="AD10" i="14" s="1"/>
  <c r="AG10" i="14" s="1"/>
  <c r="AR9" i="14"/>
  <c r="AS9" i="14" s="1"/>
  <c r="AG9" i="14"/>
  <c r="AF9" i="14"/>
  <c r="AD9" i="14"/>
  <c r="AC9" i="14"/>
  <c r="A7" i="14"/>
  <c r="AR13" i="13"/>
  <c r="AS13" i="13" s="1"/>
  <c r="AF13" i="13"/>
  <c r="AC13" i="13"/>
  <c r="AD13" i="13" s="1"/>
  <c r="AG13" i="13" s="1"/>
  <c r="AR12" i="13"/>
  <c r="AS12" i="13" s="1"/>
  <c r="AF12" i="13"/>
  <c r="AC12" i="13"/>
  <c r="AD12" i="13" s="1"/>
  <c r="AG12" i="13" s="1"/>
  <c r="AR11" i="13"/>
  <c r="AT11" i="13" s="1"/>
  <c r="AF11" i="13"/>
  <c r="AC11" i="13"/>
  <c r="AD11" i="13" s="1"/>
  <c r="AG11" i="13" s="1"/>
  <c r="AR10" i="13"/>
  <c r="AT10" i="13" s="1"/>
  <c r="AF10" i="13"/>
  <c r="AC10" i="13"/>
  <c r="AD10" i="13" s="1"/>
  <c r="AG10" i="13" s="1"/>
  <c r="AR9" i="13"/>
  <c r="AT9" i="13" s="1"/>
  <c r="AG9" i="13"/>
  <c r="AF9" i="13"/>
  <c r="AD9" i="13"/>
  <c r="AC9" i="13"/>
  <c r="A7" i="13"/>
  <c r="AR13" i="12"/>
  <c r="AT13" i="12" s="1"/>
  <c r="AF13" i="12"/>
  <c r="AC13" i="12"/>
  <c r="AD13" i="12" s="1"/>
  <c r="AR12" i="12"/>
  <c r="AT12" i="12" s="1"/>
  <c r="AF12" i="12"/>
  <c r="AC12" i="12"/>
  <c r="AD12" i="12" s="1"/>
  <c r="AG12" i="12" s="1"/>
  <c r="AR11" i="12"/>
  <c r="AT11" i="12" s="1"/>
  <c r="AF11" i="12"/>
  <c r="AC11" i="12"/>
  <c r="AD11" i="12" s="1"/>
  <c r="AG11" i="12" s="1"/>
  <c r="AR10" i="12"/>
  <c r="AT10" i="12" s="1"/>
  <c r="AF10" i="12"/>
  <c r="AC10" i="12"/>
  <c r="AD10" i="12" s="1"/>
  <c r="AG10" i="12" s="1"/>
  <c r="AR9" i="12"/>
  <c r="AT9" i="12" s="1"/>
  <c r="AF9" i="12"/>
  <c r="AC9" i="12"/>
  <c r="AD9" i="12" s="1"/>
  <c r="AG9" i="12" s="1"/>
  <c r="A7" i="12"/>
  <c r="AV11" i="14" l="1"/>
  <c r="AW11" i="14" s="1"/>
  <c r="AU11" i="14"/>
  <c r="AU10" i="14"/>
  <c r="AV10" i="14"/>
  <c r="AW10" i="14" s="1"/>
  <c r="AV12" i="14"/>
  <c r="AW12" i="14" s="1"/>
  <c r="AU12" i="14"/>
  <c r="AT9" i="14"/>
  <c r="AS12" i="14"/>
  <c r="AS11" i="14"/>
  <c r="AT13" i="14"/>
  <c r="AS10" i="14"/>
  <c r="AV9" i="13"/>
  <c r="AW9" i="13" s="1"/>
  <c r="AU9" i="13"/>
  <c r="AU10" i="13"/>
  <c r="AV10" i="13"/>
  <c r="AW10" i="13" s="1"/>
  <c r="AV11" i="13"/>
  <c r="AW11" i="13" s="1"/>
  <c r="AU11" i="13"/>
  <c r="AT12" i="13"/>
  <c r="AS9" i="13"/>
  <c r="AT13" i="13"/>
  <c r="AS11" i="13"/>
  <c r="AS10" i="13"/>
  <c r="AG13" i="12"/>
  <c r="AV9" i="12"/>
  <c r="AW9" i="12" s="1"/>
  <c r="AU9" i="12"/>
  <c r="AU10" i="12"/>
  <c r="AV10" i="12"/>
  <c r="AW10" i="12" s="1"/>
  <c r="AV11" i="12"/>
  <c r="AW11" i="12" s="1"/>
  <c r="AU11" i="12"/>
  <c r="AV12" i="12"/>
  <c r="AW12" i="12" s="1"/>
  <c r="AU12" i="12"/>
  <c r="AV13" i="12"/>
  <c r="AW13" i="12" s="1"/>
  <c r="AU13" i="12"/>
  <c r="AS12" i="12"/>
  <c r="AS9" i="12"/>
  <c r="AS11" i="12"/>
  <c r="AS13" i="12"/>
  <c r="AS10" i="12"/>
  <c r="AV13" i="14" l="1"/>
  <c r="AW13" i="14" s="1"/>
  <c r="AU13" i="14"/>
  <c r="AU9" i="14"/>
  <c r="AV9" i="14"/>
  <c r="AW9" i="14" s="1"/>
  <c r="AY9" i="14" s="1"/>
  <c r="AV13" i="13"/>
  <c r="AW13" i="13" s="1"/>
  <c r="AU13" i="13"/>
  <c r="AU12" i="13"/>
  <c r="AV12" i="13"/>
  <c r="AW12" i="13" s="1"/>
  <c r="AY9" i="13"/>
  <c r="AY9" i="12"/>
  <c r="D23" i="6" l="1" a="1"/>
  <c r="D23" i="6" s="1"/>
  <c r="I23" i="6" s="1"/>
  <c r="D15" i="6" a="1"/>
  <c r="D15" i="6" s="1"/>
  <c r="I15" i="6" s="1"/>
  <c r="D16" i="6" a="1"/>
  <c r="D16" i="6" s="1"/>
  <c r="I16" i="6" s="1"/>
  <c r="D14" i="6" a="1"/>
  <c r="D14" i="6" s="1"/>
  <c r="I14" i="6" s="1"/>
  <c r="D25" i="6" a="1"/>
  <c r="D25" i="6" s="1"/>
  <c r="I25" i="6" s="1"/>
  <c r="AR13" i="11"/>
  <c r="AT13" i="11" s="1"/>
  <c r="AF13" i="11"/>
  <c r="AC13" i="11"/>
  <c r="AD13" i="11" s="1"/>
  <c r="AG13" i="11" s="1"/>
  <c r="AR12" i="11"/>
  <c r="AT12" i="11" s="1"/>
  <c r="AF12" i="11"/>
  <c r="AC12" i="11"/>
  <c r="AD12" i="11" s="1"/>
  <c r="AG12" i="11" s="1"/>
  <c r="AR11" i="11"/>
  <c r="AS11" i="11" s="1"/>
  <c r="AF11" i="11"/>
  <c r="AC11" i="11"/>
  <c r="AD11" i="11" s="1"/>
  <c r="AG11" i="11" s="1"/>
  <c r="AR10" i="11"/>
  <c r="AT10" i="11" s="1"/>
  <c r="AV10" i="11" s="1"/>
  <c r="AW10" i="11" s="1"/>
  <c r="AF10" i="11"/>
  <c r="AC10" i="11"/>
  <c r="AD10" i="11" s="1"/>
  <c r="AG10" i="11" s="1"/>
  <c r="AR9" i="11"/>
  <c r="AS9" i="11" s="1"/>
  <c r="AF9" i="11"/>
  <c r="AC9" i="11"/>
  <c r="AD9" i="11" s="1"/>
  <c r="AG9" i="11" s="1"/>
  <c r="A7" i="11"/>
  <c r="AR13" i="10"/>
  <c r="AT13" i="10" s="1"/>
  <c r="AF13" i="10"/>
  <c r="AC13" i="10"/>
  <c r="AD13" i="10" s="1"/>
  <c r="AR12" i="10"/>
  <c r="AT12" i="10" s="1"/>
  <c r="AF12" i="10"/>
  <c r="AC12" i="10"/>
  <c r="AD12" i="10" s="1"/>
  <c r="AG12" i="10" s="1"/>
  <c r="AR11" i="10"/>
  <c r="AS11" i="10" s="1"/>
  <c r="AF11" i="10"/>
  <c r="AC11" i="10"/>
  <c r="AD11" i="10" s="1"/>
  <c r="AG11" i="10" s="1"/>
  <c r="AR10" i="10"/>
  <c r="AT10" i="10" s="1"/>
  <c r="AF10" i="10"/>
  <c r="AC10" i="10"/>
  <c r="AD10" i="10" s="1"/>
  <c r="AG10" i="10" s="1"/>
  <c r="AR9" i="10"/>
  <c r="AT9" i="10" s="1"/>
  <c r="AF9" i="10"/>
  <c r="AC9" i="10"/>
  <c r="AD9" i="10" s="1"/>
  <c r="AG9" i="10" s="1"/>
  <c r="A7" i="10"/>
  <c r="AS10" i="11" l="1"/>
  <c r="AV13" i="11"/>
  <c r="AW13" i="11" s="1"/>
  <c r="AU13" i="11"/>
  <c r="AS13" i="11"/>
  <c r="AV12" i="11"/>
  <c r="AW12" i="11" s="1"/>
  <c r="AU12" i="11"/>
  <c r="AS12" i="11"/>
  <c r="AT9" i="11"/>
  <c r="AT11" i="11"/>
  <c r="AU10" i="11"/>
  <c r="AG13" i="10"/>
  <c r="AU10" i="10"/>
  <c r="AV10" i="10"/>
  <c r="AW10" i="10" s="1"/>
  <c r="AU9" i="10"/>
  <c r="AV9" i="10"/>
  <c r="AW9" i="10" s="1"/>
  <c r="AU12" i="10"/>
  <c r="AV12" i="10"/>
  <c r="AW12" i="10" s="1"/>
  <c r="AV13" i="10"/>
  <c r="AW13" i="10" s="1"/>
  <c r="AU13" i="10"/>
  <c r="AT11" i="10"/>
  <c r="AS12" i="10"/>
  <c r="AS13" i="10"/>
  <c r="AS9" i="10"/>
  <c r="AS10" i="10"/>
  <c r="AU11" i="11" l="1"/>
  <c r="AV11" i="11"/>
  <c r="AW11" i="11" s="1"/>
  <c r="AU9" i="11"/>
  <c r="AV9" i="11"/>
  <c r="AW9" i="11" s="1"/>
  <c r="AY9" i="11" s="1"/>
  <c r="AY7" i="11" s="1"/>
  <c r="J23" i="6" s="1"/>
  <c r="AV11" i="10"/>
  <c r="AW11" i="10" s="1"/>
  <c r="AY9" i="10" s="1"/>
  <c r="AU11" i="10"/>
  <c r="J32" i="6" l="1"/>
  <c r="J35" i="6"/>
  <c r="J33" i="6"/>
  <c r="J36" i="6"/>
  <c r="J34" i="6"/>
  <c r="AR13" i="9"/>
  <c r="AS13" i="9" s="1"/>
  <c r="AF13" i="9"/>
  <c r="AC13" i="9"/>
  <c r="AD13" i="9" s="1"/>
  <c r="AR12" i="9"/>
  <c r="AT12" i="9" s="1"/>
  <c r="AF12" i="9"/>
  <c r="AC12" i="9"/>
  <c r="AD12" i="9" s="1"/>
  <c r="AG12" i="9" s="1"/>
  <c r="AR11" i="9"/>
  <c r="AT11" i="9" s="1"/>
  <c r="AF11" i="9"/>
  <c r="AC11" i="9"/>
  <c r="AD11" i="9" s="1"/>
  <c r="AG11" i="9" s="1"/>
  <c r="AR10" i="9"/>
  <c r="AT10" i="9" s="1"/>
  <c r="AF10" i="9"/>
  <c r="AC10" i="9"/>
  <c r="AD10" i="9" s="1"/>
  <c r="AG10" i="9" s="1"/>
  <c r="AR9" i="9"/>
  <c r="AS9" i="9" s="1"/>
  <c r="AG9" i="9"/>
  <c r="AF9" i="9"/>
  <c r="AD9" i="9"/>
  <c r="AC9" i="9"/>
  <c r="A7" i="9"/>
  <c r="AG13" i="9" l="1"/>
  <c r="AU10" i="9"/>
  <c r="AV10" i="9"/>
  <c r="AW10" i="9" s="1"/>
  <c r="AU11" i="9"/>
  <c r="AV11" i="9"/>
  <c r="AW11" i="9" s="1"/>
  <c r="AV12" i="9"/>
  <c r="AW12" i="9" s="1"/>
  <c r="AU12" i="9"/>
  <c r="AS11" i="9"/>
  <c r="AT13" i="9"/>
  <c r="AS12" i="9"/>
  <c r="AS10" i="9"/>
  <c r="AT9" i="9"/>
  <c r="AV9" i="9" l="1"/>
  <c r="AW9" i="9" s="1"/>
  <c r="AU9" i="9"/>
  <c r="AV13" i="9"/>
  <c r="AW13" i="9" s="1"/>
  <c r="AU13" i="9"/>
  <c r="AY9" i="9" l="1"/>
  <c r="AR13" i="8"/>
  <c r="AT13" i="8" s="1"/>
  <c r="AF13" i="8"/>
  <c r="AC13" i="8"/>
  <c r="AD13" i="8" s="1"/>
  <c r="AR12" i="8"/>
  <c r="AT12" i="8" s="1"/>
  <c r="AF12" i="8"/>
  <c r="AC12" i="8"/>
  <c r="AD12" i="8" s="1"/>
  <c r="AG12" i="8" s="1"/>
  <c r="AR11" i="8"/>
  <c r="AT11" i="8" s="1"/>
  <c r="AF11" i="8"/>
  <c r="AC11" i="8"/>
  <c r="AD11" i="8" s="1"/>
  <c r="AG11" i="8" s="1"/>
  <c r="AR10" i="8"/>
  <c r="AT10" i="8" s="1"/>
  <c r="AF10" i="8"/>
  <c r="AC10" i="8"/>
  <c r="AD10" i="8" s="1"/>
  <c r="AG10" i="8" s="1"/>
  <c r="AR9" i="8"/>
  <c r="AT9" i="8" s="1"/>
  <c r="AF9" i="8"/>
  <c r="AC9" i="8"/>
  <c r="AD9" i="8" s="1"/>
  <c r="AG9" i="8" s="1"/>
  <c r="A7" i="8"/>
  <c r="AG13" i="8" l="1"/>
  <c r="AS11" i="8"/>
  <c r="AV10" i="8"/>
  <c r="AW10" i="8" s="1"/>
  <c r="AU10" i="8"/>
  <c r="AV11" i="8"/>
  <c r="AW11" i="8" s="1"/>
  <c r="AU11" i="8"/>
  <c r="AV9" i="8"/>
  <c r="AW9" i="8" s="1"/>
  <c r="AU9" i="8"/>
  <c r="AV12" i="8"/>
  <c r="AW12" i="8" s="1"/>
  <c r="AU12" i="8"/>
  <c r="AV13" i="8"/>
  <c r="AW13" i="8" s="1"/>
  <c r="AU13" i="8"/>
  <c r="AS12" i="8"/>
  <c r="AS9" i="8"/>
  <c r="AS13" i="8"/>
  <c r="AS10" i="8"/>
  <c r="AY9" i="8" l="1"/>
  <c r="AR13" i="7" l="1"/>
  <c r="AT13" i="7" s="1"/>
  <c r="AF13" i="7"/>
  <c r="AC13" i="7"/>
  <c r="AD13" i="7" s="1"/>
  <c r="AG13" i="7" s="1"/>
  <c r="AR12" i="7"/>
  <c r="AT12" i="7" s="1"/>
  <c r="AF12" i="7"/>
  <c r="AC12" i="7"/>
  <c r="AD12" i="7" s="1"/>
  <c r="AG12" i="7" s="1"/>
  <c r="AR11" i="7"/>
  <c r="AT11" i="7" s="1"/>
  <c r="AF11" i="7"/>
  <c r="AC11" i="7"/>
  <c r="AD11" i="7" s="1"/>
  <c r="AG11" i="7" s="1"/>
  <c r="AR10" i="7"/>
  <c r="AT10" i="7" s="1"/>
  <c r="AF10" i="7"/>
  <c r="AC10" i="7"/>
  <c r="AD10" i="7" s="1"/>
  <c r="AG10" i="7" s="1"/>
  <c r="AR9" i="7"/>
  <c r="AT9" i="7" s="1"/>
  <c r="AF9" i="7"/>
  <c r="AC9" i="7"/>
  <c r="AD9" i="7" s="1"/>
  <c r="AG9" i="7" s="1"/>
  <c r="A7" i="7"/>
  <c r="D24" i="6" a="1"/>
  <c r="D24" i="6" s="1"/>
  <c r="I24" i="6" s="1"/>
  <c r="D10" i="6" a="1"/>
  <c r="D13" i="6" a="1"/>
  <c r="D13" i="6" s="1"/>
  <c r="I13" i="6" s="1"/>
  <c r="D20" i="6" a="1"/>
  <c r="D20" i="6" s="1"/>
  <c r="I20" i="6" s="1"/>
  <c r="D10" i="6" l="1"/>
  <c r="AV9" i="7"/>
  <c r="AW9" i="7" s="1"/>
  <c r="AU9" i="7"/>
  <c r="AV10" i="7"/>
  <c r="AW10" i="7" s="1"/>
  <c r="AU10" i="7"/>
  <c r="AV11" i="7"/>
  <c r="AW11" i="7" s="1"/>
  <c r="AU11" i="7"/>
  <c r="AV12" i="7"/>
  <c r="AW12" i="7" s="1"/>
  <c r="AU12" i="7"/>
  <c r="AV13" i="7"/>
  <c r="AW13" i="7" s="1"/>
  <c r="AU13" i="7"/>
  <c r="AS12" i="7"/>
  <c r="AS9" i="7"/>
  <c r="AS11" i="7"/>
  <c r="AS13" i="7"/>
  <c r="AS10" i="7"/>
  <c r="I10" i="6" l="1"/>
  <c r="AY9" i="7"/>
  <c r="D12" i="6" l="1" a="1"/>
  <c r="D12" i="6" l="1"/>
  <c r="G35" i="6"/>
  <c r="H36" i="6"/>
  <c r="F36" i="6"/>
  <c r="H33" i="6"/>
  <c r="F32" i="6"/>
  <c r="F34" i="6"/>
  <c r="G34" i="6"/>
  <c r="F35" i="6"/>
  <c r="E33" i="6"/>
  <c r="F33" i="6"/>
  <c r="G33" i="6"/>
  <c r="E32" i="6"/>
  <c r="E34" i="6"/>
  <c r="G32" i="6"/>
  <c r="H34" i="6"/>
  <c r="E36" i="6"/>
  <c r="H35" i="6"/>
  <c r="H32" i="6"/>
  <c r="G36" i="6"/>
  <c r="E35" i="6"/>
  <c r="AR13" i="5"/>
  <c r="AT13" i="5" s="1"/>
  <c r="AF13" i="5"/>
  <c r="AC13" i="5"/>
  <c r="AD13" i="5" s="1"/>
  <c r="AG13" i="5" s="1"/>
  <c r="AR12" i="5"/>
  <c r="AS12" i="5" s="1"/>
  <c r="AF12" i="5"/>
  <c r="AC12" i="5"/>
  <c r="AD12" i="5" s="1"/>
  <c r="AG12" i="5" s="1"/>
  <c r="AR11" i="5"/>
  <c r="AS11" i="5" s="1"/>
  <c r="AF11" i="5"/>
  <c r="AC11" i="5"/>
  <c r="AD11" i="5" s="1"/>
  <c r="AG11" i="5" s="1"/>
  <c r="AR10" i="5"/>
  <c r="AT10" i="5" s="1"/>
  <c r="AF10" i="5"/>
  <c r="AC10" i="5"/>
  <c r="AD10" i="5" s="1"/>
  <c r="AG10" i="5" s="1"/>
  <c r="AR9" i="5"/>
  <c r="AT9" i="5" s="1"/>
  <c r="AF9" i="5"/>
  <c r="AC9" i="5"/>
  <c r="AD9" i="5" s="1"/>
  <c r="AG9" i="5" s="1"/>
  <c r="A7" i="5"/>
  <c r="AR13" i="4"/>
  <c r="AS13" i="4" s="1"/>
  <c r="AF13" i="4"/>
  <c r="AC13" i="4"/>
  <c r="AD13" i="4" s="1"/>
  <c r="AG13" i="4" s="1"/>
  <c r="AR12" i="4"/>
  <c r="AS12" i="4" s="1"/>
  <c r="AF12" i="4"/>
  <c r="AC12" i="4"/>
  <c r="AD12" i="4" s="1"/>
  <c r="AG12" i="4" s="1"/>
  <c r="AR11" i="4"/>
  <c r="AT11" i="4" s="1"/>
  <c r="AF11" i="4"/>
  <c r="AC11" i="4"/>
  <c r="AD11" i="4" s="1"/>
  <c r="AG11" i="4" s="1"/>
  <c r="AR10" i="4"/>
  <c r="AT10" i="4" s="1"/>
  <c r="AF10" i="4"/>
  <c r="AC10" i="4"/>
  <c r="AD10" i="4" s="1"/>
  <c r="AG10" i="4" s="1"/>
  <c r="AR9" i="4"/>
  <c r="AT9" i="4" s="1"/>
  <c r="AF9" i="4"/>
  <c r="AC9" i="4"/>
  <c r="AD9" i="4" s="1"/>
  <c r="AG9" i="4" s="1"/>
  <c r="A7" i="4"/>
  <c r="AR13" i="3"/>
  <c r="I12" i="6" l="1"/>
  <c r="D34" i="6"/>
  <c r="D32" i="6"/>
  <c r="D35" i="6"/>
  <c r="D36" i="6"/>
  <c r="D33" i="6"/>
  <c r="AT12" i="5"/>
  <c r="AV12" i="5" s="1"/>
  <c r="AW12" i="5" s="1"/>
  <c r="AT11" i="5"/>
  <c r="AV11" i="5" s="1"/>
  <c r="AW11" i="5" s="1"/>
  <c r="AU10" i="5"/>
  <c r="AV10" i="5"/>
  <c r="AW10" i="5" s="1"/>
  <c r="AV9" i="5"/>
  <c r="AW9" i="5" s="1"/>
  <c r="AU9" i="5"/>
  <c r="AV13" i="5"/>
  <c r="AW13" i="5" s="1"/>
  <c r="AU13" i="5"/>
  <c r="AU12" i="5"/>
  <c r="AS9" i="5"/>
  <c r="AU11" i="5"/>
  <c r="AS13" i="5"/>
  <c r="AS10" i="5"/>
  <c r="AT13" i="4"/>
  <c r="AV13" i="4" s="1"/>
  <c r="AW13" i="4" s="1"/>
  <c r="AU10" i="4"/>
  <c r="AV10" i="4"/>
  <c r="AW10" i="4" s="1"/>
  <c r="AV9" i="4"/>
  <c r="AW9" i="4" s="1"/>
  <c r="AU9" i="4"/>
  <c r="AV11" i="4"/>
  <c r="AW11" i="4" s="1"/>
  <c r="AU11" i="4"/>
  <c r="AT12" i="4"/>
  <c r="AS11" i="4"/>
  <c r="AS9" i="4"/>
  <c r="AS10" i="4"/>
  <c r="I32" i="6" l="1"/>
  <c r="I33" i="6"/>
  <c r="I34" i="6"/>
  <c r="I36" i="6"/>
  <c r="I35" i="6"/>
  <c r="AU13" i="4"/>
  <c r="AY9" i="5"/>
  <c r="AU12" i="4"/>
  <c r="AV12" i="4"/>
  <c r="AW12" i="4" s="1"/>
  <c r="AY9" i="4" s="1"/>
  <c r="AT13" i="3" l="1"/>
  <c r="AF13" i="3"/>
  <c r="AC13" i="3"/>
  <c r="AD13" i="3" s="1"/>
  <c r="AR12" i="3"/>
  <c r="AT12" i="3" s="1"/>
  <c r="AF12" i="3"/>
  <c r="AC12" i="3"/>
  <c r="AD12" i="3" s="1"/>
  <c r="AF11" i="3"/>
  <c r="AR11" i="3"/>
  <c r="AR10" i="3"/>
  <c r="AT10" i="3" s="1"/>
  <c r="AF10" i="3"/>
  <c r="AC10" i="3"/>
  <c r="AD10" i="3" s="1"/>
  <c r="AG10" i="3" s="1"/>
  <c r="AR9" i="3"/>
  <c r="AT9" i="3" s="1"/>
  <c r="AF9" i="3"/>
  <c r="AC9" i="3"/>
  <c r="AD9" i="3" s="1"/>
  <c r="AG9" i="3" s="1"/>
  <c r="A7" i="3"/>
  <c r="AC13" i="2"/>
  <c r="AD13" i="2" s="1"/>
  <c r="AG13" i="2" s="1"/>
  <c r="AR13" i="2"/>
  <c r="AT13" i="2" s="1"/>
  <c r="AF13" i="2"/>
  <c r="AR12" i="2"/>
  <c r="AT12" i="2" s="1"/>
  <c r="AF12" i="2"/>
  <c r="AC12" i="2"/>
  <c r="AD12" i="2" s="1"/>
  <c r="AG12" i="2" s="1"/>
  <c r="AF11" i="2"/>
  <c r="AR11" i="2"/>
  <c r="AR10" i="2"/>
  <c r="AT10" i="2" s="1"/>
  <c r="AF10" i="2"/>
  <c r="AC10" i="2"/>
  <c r="AD10" i="2" s="1"/>
  <c r="AG10" i="2" s="1"/>
  <c r="AR9" i="2"/>
  <c r="AT9" i="2" s="1"/>
  <c r="AF9" i="2"/>
  <c r="AC9" i="2"/>
  <c r="AD9" i="2" s="1"/>
  <c r="AG9" i="2" s="1"/>
  <c r="A7" i="2"/>
  <c r="AG12" i="3" l="1"/>
  <c r="AG13" i="3"/>
  <c r="AV9" i="3"/>
  <c r="AW9" i="3" s="1"/>
  <c r="AU9" i="3"/>
  <c r="AV10" i="3"/>
  <c r="AW10" i="3" s="1"/>
  <c r="AU10" i="3"/>
  <c r="AS11" i="3"/>
  <c r="AT11" i="3"/>
  <c r="AV12" i="3"/>
  <c r="AW12" i="3" s="1"/>
  <c r="AU12" i="3"/>
  <c r="AV13" i="3"/>
  <c r="AW13" i="3" s="1"/>
  <c r="AU13" i="3"/>
  <c r="AS9" i="3"/>
  <c r="AS12" i="3"/>
  <c r="AC11" i="3"/>
  <c r="AD11" i="3" s="1"/>
  <c r="AG11" i="3" s="1"/>
  <c r="AS13" i="3"/>
  <c r="AS10" i="3"/>
  <c r="AS13" i="2"/>
  <c r="AV9" i="2"/>
  <c r="AW9" i="2" s="1"/>
  <c r="AU9" i="2"/>
  <c r="AV10" i="2"/>
  <c r="AW10" i="2" s="1"/>
  <c r="AU10" i="2"/>
  <c r="AT11" i="2"/>
  <c r="AS11" i="2"/>
  <c r="AV12" i="2"/>
  <c r="AW12" i="2" s="1"/>
  <c r="AU12" i="2"/>
  <c r="AV13" i="2"/>
  <c r="AW13" i="2" s="1"/>
  <c r="AU13" i="2"/>
  <c r="AS9" i="2"/>
  <c r="AS12" i="2"/>
  <c r="AC11" i="2"/>
  <c r="AD11" i="2" s="1"/>
  <c r="AG11" i="2" s="1"/>
  <c r="AS10" i="2"/>
  <c r="AV11" i="3" l="1"/>
  <c r="AW11" i="3" s="1"/>
  <c r="AY9" i="3" s="1"/>
  <c r="AU11" i="3"/>
  <c r="AV11" i="2"/>
  <c r="AW11" i="2" s="1"/>
  <c r="AY9" i="2" s="1"/>
  <c r="AU11" i="2"/>
  <c r="AT10" i="1" l="1"/>
  <c r="AV10" i="1" s="1"/>
  <c r="AW10" i="1" s="1"/>
  <c r="AV9" i="1"/>
  <c r="AW9" i="1" s="1"/>
  <c r="AU9" i="1"/>
  <c r="AT9" i="1"/>
  <c r="AR10" i="1"/>
  <c r="AS10" i="1" s="1"/>
  <c r="AR11" i="1"/>
  <c r="AS11" i="1" s="1"/>
  <c r="AR12" i="1"/>
  <c r="AT12" i="1" s="1"/>
  <c r="AV12" i="1" s="1"/>
  <c r="AW12" i="1" s="1"/>
  <c r="AR13" i="1"/>
  <c r="AT13" i="1" s="1"/>
  <c r="AU13" i="1" s="1"/>
  <c r="AS12" i="1"/>
  <c r="AS13" i="1"/>
  <c r="AR9" i="1"/>
  <c r="AS9" i="1" s="1"/>
  <c r="AF12" i="1"/>
  <c r="AC12" i="1"/>
  <c r="AD12" i="1" s="1"/>
  <c r="AF13" i="1"/>
  <c r="AC13" i="1"/>
  <c r="AD13" i="1" s="1"/>
  <c r="AC11" i="1"/>
  <c r="AD11" i="1" s="1"/>
  <c r="AF11" i="1"/>
  <c r="AF10" i="1"/>
  <c r="AC10" i="1"/>
  <c r="AD10" i="1" s="1"/>
  <c r="AF9" i="1"/>
  <c r="AC9" i="1"/>
  <c r="AT11" i="1" l="1"/>
  <c r="AV11" i="1" s="1"/>
  <c r="AW11" i="1" s="1"/>
  <c r="AU11" i="1"/>
  <c r="AU10" i="1"/>
  <c r="AU12" i="1"/>
  <c r="AV13" i="1"/>
  <c r="AW13" i="1" s="1"/>
  <c r="AY9" i="1" s="1"/>
  <c r="AG10" i="1"/>
  <c r="AG11" i="1"/>
  <c r="AG13" i="1"/>
  <c r="AG12" i="1"/>
  <c r="AD9" i="1"/>
  <c r="AG9" i="1" s="1"/>
  <c r="A7" i="1" l="1"/>
  <c r="H31" i="6"/>
  <c r="G31" i="6"/>
  <c r="F31" i="6"/>
  <c r="E31" i="6"/>
  <c r="H30" i="6"/>
  <c r="G30" i="6"/>
  <c r="F30" i="6"/>
  <c r="E30" i="6"/>
  <c r="H29" i="6"/>
  <c r="G29" i="6"/>
  <c r="F29" i="6"/>
  <c r="E29" i="6"/>
  <c r="H28" i="6"/>
  <c r="G28" i="6"/>
  <c r="F28" i="6"/>
  <c r="E28" i="6"/>
  <c r="H27" i="6"/>
  <c r="G27" i="6"/>
  <c r="F27" i="6"/>
  <c r="E27" i="6"/>
  <c r="H26" i="6"/>
  <c r="G26" i="6"/>
  <c r="F26" i="6"/>
  <c r="E26" i="6"/>
  <c r="H25" i="6"/>
  <c r="G25" i="6"/>
  <c r="F25" i="6"/>
  <c r="E25" i="6"/>
  <c r="H24" i="6"/>
  <c r="G24" i="6"/>
  <c r="F24" i="6"/>
  <c r="E24" i="6"/>
  <c r="H23" i="6"/>
  <c r="G23" i="6"/>
  <c r="F23" i="6"/>
  <c r="E23" i="6"/>
  <c r="H22" i="6"/>
  <c r="G22" i="6"/>
  <c r="F22" i="6"/>
  <c r="E22" i="6"/>
  <c r="H21" i="6"/>
  <c r="G21" i="6"/>
  <c r="F21" i="6"/>
  <c r="E21" i="6"/>
  <c r="H20" i="6"/>
  <c r="G20" i="6"/>
  <c r="F20" i="6"/>
  <c r="E20" i="6"/>
  <c r="H19" i="6"/>
  <c r="G19" i="6"/>
  <c r="F19" i="6"/>
  <c r="E19" i="6"/>
  <c r="H18" i="6"/>
  <c r="G18" i="6"/>
  <c r="F18" i="6"/>
  <c r="E18" i="6"/>
  <c r="H17" i="6"/>
  <c r="G17" i="6"/>
  <c r="F17" i="6"/>
  <c r="E17" i="6"/>
  <c r="H16" i="6"/>
  <c r="G16" i="6"/>
  <c r="F16" i="6"/>
  <c r="E16" i="6"/>
  <c r="H15" i="6"/>
  <c r="G15" i="6"/>
  <c r="F15" i="6"/>
  <c r="E15" i="6"/>
  <c r="H14" i="6"/>
  <c r="G14" i="6"/>
  <c r="F14" i="6"/>
  <c r="E14" i="6"/>
  <c r="H13" i="6"/>
  <c r="G13" i="6"/>
  <c r="F13" i="6"/>
  <c r="E13" i="6"/>
  <c r="H12" i="6"/>
  <c r="G12" i="6"/>
  <c r="F12" i="6"/>
  <c r="E12" i="6"/>
  <c r="H11" i="6"/>
  <c r="G11" i="6"/>
  <c r="F11" i="6"/>
  <c r="E11" i="6"/>
  <c r="H10" i="6"/>
  <c r="G10" i="6"/>
  <c r="F10" i="6"/>
  <c r="E10" i="6"/>
</calcChain>
</file>

<file path=xl/comments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3.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4.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5.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6.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7.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8.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9.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0.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3.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4.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5.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6.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7.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8.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9.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0.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<sst xmlns="http://schemas.openxmlformats.org/spreadsheetml/2006/main" count="13136" uniqueCount="596">
  <si>
    <t>FORMATO</t>
  </si>
  <si>
    <t>ocultas</t>
  </si>
  <si>
    <t>listas</t>
  </si>
  <si>
    <t>MATRIZ DE RIESGOS DE SOBORNO</t>
  </si>
  <si>
    <t>CÓDIGO</t>
  </si>
  <si>
    <t>PROCESO</t>
  </si>
  <si>
    <t>VERSIÓN</t>
  </si>
  <si>
    <t>FO-PE-26</t>
  </si>
  <si>
    <t>Planeación Estratégica</t>
  </si>
  <si>
    <t>4.0</t>
  </si>
  <si>
    <t>ENTIDAD:</t>
  </si>
  <si>
    <t>INSTITUTO DE DESARROLLO URBANO</t>
  </si>
  <si>
    <t>PROCESO:</t>
  </si>
  <si>
    <t>OBJETIVO DEL PROCESO:</t>
  </si>
  <si>
    <t>FECHA DE MONITOREO</t>
  </si>
  <si>
    <t>IDENTIFICACIÓN DEL RIESGO DE SOBORNO</t>
  </si>
  <si>
    <r>
      <t xml:space="preserve">Preguntas para calcular el Impacto: </t>
    </r>
    <r>
      <rPr>
        <b/>
        <sz val="10"/>
        <color rgb="FFFF0000"/>
        <rFont val="Arial"/>
        <family val="2"/>
      </rPr>
      <t>¿Si el riesgo se materializa podría…?</t>
    </r>
  </si>
  <si>
    <t>NIVEL DE RIESGO INHERENTE</t>
  </si>
  <si>
    <t>DESCRIPCIÓN DE LOS CONTROLES PARA TRATAR EL RIESGO</t>
  </si>
  <si>
    <t>VALORACIÓN DE CONTROLES 1…12</t>
  </si>
  <si>
    <t>#</t>
  </si>
  <si>
    <t>PROCEDIMIENTO O ACTIVIDAD ASOCIADA</t>
  </si>
  <si>
    <r>
      <t xml:space="preserve">POSIBLES HECHOS DE SOBORNO
</t>
    </r>
    <r>
      <rPr>
        <sz val="8"/>
        <rFont val="Arial"/>
        <family val="2"/>
      </rPr>
      <t>(DESCRIPCIÓN DEL RIESGO)</t>
    </r>
  </si>
  <si>
    <t>FUNCIONES O CARGOS INTERNOS EXPUESTOS AL HECHO DE SOBORNO</t>
  </si>
  <si>
    <t>TERCEROS EXTERNOS EXPUESTOS AL HECHO DE SOBORNO</t>
  </si>
  <si>
    <t>CAUSA PRINCIPAL</t>
  </si>
  <si>
    <t>CONSECUENCIA PRINCIPAL</t>
  </si>
  <si>
    <t>TRÁMITES Y SERVICIOS AFECTADOS</t>
  </si>
  <si>
    <r>
      <t xml:space="preserve">PROBABILIDAD
Inherente
</t>
    </r>
    <r>
      <rPr>
        <sz val="8"/>
        <rFont val="Arial"/>
        <family val="2"/>
      </rPr>
      <t>(sin controles)</t>
    </r>
  </si>
  <si>
    <t>1. ¿Afectar al grupo de funcionarios del proceso?</t>
  </si>
  <si>
    <t>2. ¿Afectar el cumplimiento de metas y objetivos de la dependencia?</t>
  </si>
  <si>
    <t>3. ¿Afectar el cumplimiento de misión de la Entidad?</t>
  </si>
  <si>
    <t>4. ¿Afectar el cumplimiento de la misión del sector?</t>
  </si>
  <si>
    <t>5. ¿Generar pérdida de confianza de la Entidad?</t>
  </si>
  <si>
    <t>6. ¿Generar pérdida de recursos económicos?</t>
  </si>
  <si>
    <t>7. ¿Afectar la generación de los productos o  servicios?</t>
  </si>
  <si>
    <t>8. ¿Dar lugar al detrimento de calidad de vida de la comunidad ?</t>
  </si>
  <si>
    <t>9. ¿Generar pérdida de información de la Entidad?</t>
  </si>
  <si>
    <t>10. ¿Generar intervención de los órganos de control?</t>
  </si>
  <si>
    <t>11. ¿Dar lugar a procesos sancionatorios?</t>
  </si>
  <si>
    <t>12. ¿Dar lugar a procesos disciplinarios?</t>
  </si>
  <si>
    <t>13. ¿Dar lugar a procesos fiscales?</t>
  </si>
  <si>
    <t>14. ¿Dar lugar a procesos penales</t>
  </si>
  <si>
    <t>15. ¿Generar pérdida de credibilidad del sector?</t>
  </si>
  <si>
    <t>16. ¿Ocasionar lesiones  o pérdida de vidas humanas?</t>
  </si>
  <si>
    <t>17. ¿Afectar la imagen regional?</t>
  </si>
  <si>
    <t>18. ¿Afectar la imagen nacional?</t>
  </si>
  <si>
    <t>19. ¿Generar daño ambiental?</t>
  </si>
  <si>
    <t>PROBABILIDAD</t>
  </si>
  <si>
    <t>%Prob</t>
  </si>
  <si>
    <t>IMPACTO</t>
  </si>
  <si>
    <t>%Imp</t>
  </si>
  <si>
    <t>NIVEL RIESGO INHERENTE</t>
  </si>
  <si>
    <t>CONTROLES
TRATAMIENTOS VIGENTES</t>
  </si>
  <si>
    <t>RESPONSABLE DEL CONTROL</t>
  </si>
  <si>
    <t>DOCUMENTACIÓN
(formalidad)</t>
  </si>
  <si>
    <t>EVIDENCIA
de aplicación del control o tratamiento</t>
  </si>
  <si>
    <t>FRECUENCIA
CONTROL
1</t>
  </si>
  <si>
    <t>IMPLEMENTACIÓN CONTROL
1</t>
  </si>
  <si>
    <t>TIPO DE CONTROL
1</t>
  </si>
  <si>
    <t>EFECTO
DEL CONTROL
1</t>
  </si>
  <si>
    <t>PROBABILIDAD
residual</t>
  </si>
  <si>
    <t>%P.rxcont</t>
  </si>
  <si>
    <t>IMPACTO
residual</t>
  </si>
  <si>
    <t>%Im.rxcont</t>
  </si>
  <si>
    <t>NIVEL RIESGO RESIDUAL</t>
  </si>
  <si>
    <t>%Rres</t>
  </si>
  <si>
    <t>TRATAMIENTO ADICIONAL REQUERIDO</t>
  </si>
  <si>
    <t>MONITOREO 1A. LINEA
Descripción de los cambios propuestos a la información del riesgo y/o de los controles</t>
  </si>
  <si>
    <t>OBSERVACIONES 2A. LINEA
(Área Oficial Antisoborno)</t>
  </si>
  <si>
    <t>CONTRATISTAS SOCIOS DE VALOR</t>
  </si>
  <si>
    <t>Deterioro reputacional o de la imagen del IDU</t>
  </si>
  <si>
    <t>Ninguno</t>
  </si>
  <si>
    <t>2 - Baja</t>
  </si>
  <si>
    <t>NO</t>
  </si>
  <si>
    <t>SI</t>
  </si>
  <si>
    <t>Continua</t>
  </si>
  <si>
    <t>Manual</t>
  </si>
  <si>
    <t>Preventivo</t>
  </si>
  <si>
    <t>Probabilidad</t>
  </si>
  <si>
    <t>DIRECTIVO</t>
  </si>
  <si>
    <t>Abuso de poder público para beneficio particular</t>
  </si>
  <si>
    <t>Aleatoria</t>
  </si>
  <si>
    <t>1 - Leve</t>
  </si>
  <si>
    <t>2 - Menor</t>
  </si>
  <si>
    <t>3 - Moderado</t>
  </si>
  <si>
    <t>4 - Mayor</t>
  </si>
  <si>
    <t>5 - Catastrófico</t>
  </si>
  <si>
    <t>5 - Muy Alta</t>
  </si>
  <si>
    <t>MODERADO</t>
  </si>
  <si>
    <t>ALTO</t>
  </si>
  <si>
    <t>EXTREMO</t>
  </si>
  <si>
    <t>4 - Alta</t>
  </si>
  <si>
    <t>3 - Media</t>
  </si>
  <si>
    <t>BAJO</t>
  </si>
  <si>
    <t>1 - Muy Baja</t>
  </si>
  <si>
    <t>CausasTipo</t>
  </si>
  <si>
    <t>Acción de una persona natural o jurídica que posee vínculos con IDU  y puede ejercer influencia en beneficio particular</t>
  </si>
  <si>
    <t>Carencia de una conciencia social.</t>
  </si>
  <si>
    <t>Conducta Humana (Moral y ética) en beneficio particular</t>
  </si>
  <si>
    <t>CONSECUENCIAS</t>
  </si>
  <si>
    <t>Deficiencias en la calidad de las consrucciones, y la conservación de obras o en las actividades  del IDU</t>
  </si>
  <si>
    <t>Deterioro de la Gobernanza de la entidad</t>
  </si>
  <si>
    <t>Falta de apropiación o empoderamiento institucional</t>
  </si>
  <si>
    <t>Menor disponibilidada de recursos</t>
  </si>
  <si>
    <t>No logran los objetivos o lograrlos parcialmente</t>
  </si>
  <si>
    <t>Pérdia de la confianza en la capacidad institucional</t>
  </si>
  <si>
    <t>Pérdida de legitimidad en los procesos de participación ciudadanía</t>
  </si>
  <si>
    <t>Pérdidas financieras y/o detrimento económico</t>
  </si>
  <si>
    <t>Reducción de la capacidad de innovación</t>
  </si>
  <si>
    <t>Reducción de la capacidad institucional para responder a los requeriientos de la ciudadanía</t>
  </si>
  <si>
    <t>Sobrecostos en los proyectos de conservación, manteniento y otras activiades de la Entidad</t>
  </si>
  <si>
    <t>Interno</t>
  </si>
  <si>
    <t>SERVIDOR IDU</t>
  </si>
  <si>
    <t>Externo</t>
  </si>
  <si>
    <t>CIUDADANO</t>
  </si>
  <si>
    <t>CONSEJO DIRECTIVO</t>
  </si>
  <si>
    <t>EMPRESAS SERVICIOS PUBLICOS</t>
  </si>
  <si>
    <t>ENTE CERTIFICADOR</t>
  </si>
  <si>
    <t>ENTIDADES DE CONTROL</t>
  </si>
  <si>
    <t>ENTIDADES DISTRITALES</t>
  </si>
  <si>
    <t>ENTIDADES NACIONALES</t>
  </si>
  <si>
    <t>MEDIOS COMUNICACION</t>
  </si>
  <si>
    <t>Estratégico</t>
  </si>
  <si>
    <t>Financiero</t>
  </si>
  <si>
    <t>Gestión</t>
  </si>
  <si>
    <t>SG-Ambiental</t>
  </si>
  <si>
    <t>SG-Continuidad</t>
  </si>
  <si>
    <t>SG-R.Social</t>
  </si>
  <si>
    <t>SG-S.Información</t>
  </si>
  <si>
    <t>SG-SST</t>
  </si>
  <si>
    <t>Técnico-Proyectos</t>
  </si>
  <si>
    <t>Tramites</t>
  </si>
  <si>
    <t>1. Certificado de estado de cuenta para trámite notarial</t>
  </si>
  <si>
    <t>2. Consulta estado de cuenta de valorización</t>
  </si>
  <si>
    <t>3. Contribución por valorización</t>
  </si>
  <si>
    <t>4. Devolución y/o compensación de pagos en exceso y pagos de lo no debido</t>
  </si>
  <si>
    <t>5. Duplicado de cuenta de cobro</t>
  </si>
  <si>
    <t>6. Facilidades de pago para los deudores de obligaciones tributarias</t>
  </si>
  <si>
    <t>7. Intervención de urbanizadores y/o terceros</t>
  </si>
  <si>
    <t>8. Licencia de intervención y ocupación del espacio público</t>
  </si>
  <si>
    <t>9. Permiso de uso temporal de antejardines en Bogotá D.C.</t>
  </si>
  <si>
    <t>10. Permiso de uso temporal de espacio público administrado por el IDU en Bogotá D.C.</t>
  </si>
  <si>
    <t>11. Solicitud de uso de espacio público administrado por el Instituto de Desarrollo Urbano - IDU para aprovechamiento económico</t>
  </si>
  <si>
    <t>12. Consulta bibliográfica en el Centro de Documentación</t>
  </si>
  <si>
    <t>13. Enajenación voluntaria de inmuebles - Adquisición predial</t>
  </si>
  <si>
    <t>14. Pago compensatorio de estacionamientos</t>
  </si>
  <si>
    <t>15. OPA - Otros Procedimientos Administrativos:</t>
  </si>
  <si>
    <t>Solo Trámites de Valorización</t>
  </si>
  <si>
    <t>Solo Trámites de Espacio Público y antejardines</t>
  </si>
  <si>
    <t>Todos</t>
  </si>
  <si>
    <t>Corrupción</t>
  </si>
  <si>
    <t>Seg. Información</t>
  </si>
  <si>
    <t>Ambiental</t>
  </si>
  <si>
    <t>Laboral</t>
  </si>
  <si>
    <t>Continuidad</t>
  </si>
  <si>
    <t>Impacto</t>
  </si>
  <si>
    <t>Calificación de los controles Puntaje a disminuir</t>
  </si>
  <si>
    <t>Operativo</t>
  </si>
  <si>
    <t>De 0 a 33</t>
  </si>
  <si>
    <t>No hay efectividad, no hay formalidad en el control,</t>
  </si>
  <si>
    <t>Humano</t>
  </si>
  <si>
    <t>De 34 a 81</t>
  </si>
  <si>
    <t>Son todos efectivos y estan formalizados (responsables y docuemntados)</t>
  </si>
  <si>
    <t>Tecnológico</t>
  </si>
  <si>
    <t>Igual ó mayor a 82</t>
  </si>
  <si>
    <t>Efectivos, formalizados, frecuencia adecuada,</t>
  </si>
  <si>
    <t>Infraestructura</t>
  </si>
  <si>
    <t>Evento Externo</t>
  </si>
  <si>
    <t>Contraparte</t>
  </si>
  <si>
    <t>CAUSA</t>
  </si>
  <si>
    <t>CONTROL</t>
  </si>
  <si>
    <t>RESIDUAL</t>
  </si>
  <si>
    <t>ÁREA</t>
  </si>
  <si>
    <t>Clientes y usuarios</t>
  </si>
  <si>
    <t>Factor</t>
  </si>
  <si>
    <t>Oportunidad</t>
  </si>
  <si>
    <t>Calificación</t>
  </si>
  <si>
    <t>Efecto</t>
  </si>
  <si>
    <t>Nivel</t>
  </si>
  <si>
    <t>DG</t>
  </si>
  <si>
    <t>Productos y/o servicios</t>
  </si>
  <si>
    <t>Método</t>
  </si>
  <si>
    <t>Previo</t>
  </si>
  <si>
    <t>Limitado</t>
  </si>
  <si>
    <t>Inferior</t>
  </si>
  <si>
    <t>OAP</t>
  </si>
  <si>
    <t>Canales de distribución</t>
  </si>
  <si>
    <t>R. Humano</t>
  </si>
  <si>
    <t>Posterior</t>
  </si>
  <si>
    <t>Medio</t>
  </si>
  <si>
    <t>Moderado</t>
  </si>
  <si>
    <t>OTC</t>
  </si>
  <si>
    <t>Jurisdicciones</t>
  </si>
  <si>
    <t>Pre. y Post.</t>
  </si>
  <si>
    <t>Fuerte</t>
  </si>
  <si>
    <t>Alto</t>
  </si>
  <si>
    <t>OAC</t>
  </si>
  <si>
    <t>Otro</t>
  </si>
  <si>
    <t>Extremo</t>
  </si>
  <si>
    <t>OCI</t>
  </si>
  <si>
    <t>OCD</t>
  </si>
  <si>
    <t>Ambiente de trabajo</t>
  </si>
  <si>
    <t>SGDU</t>
  </si>
  <si>
    <t>Proveedor</t>
  </si>
  <si>
    <t>DTE</t>
  </si>
  <si>
    <t>Naturales</t>
  </si>
  <si>
    <t>DTP</t>
  </si>
  <si>
    <t>SGI</t>
  </si>
  <si>
    <t>DTDP</t>
  </si>
  <si>
    <t>DTD</t>
  </si>
  <si>
    <t>DTC</t>
  </si>
  <si>
    <t>STESV</t>
  </si>
  <si>
    <t>OGA</t>
  </si>
  <si>
    <t>OCIT</t>
  </si>
  <si>
    <t>STEST</t>
  </si>
  <si>
    <t>DTCI</t>
  </si>
  <si>
    <t>STMSV</t>
  </si>
  <si>
    <t>STMST</t>
  </si>
  <si>
    <t>DTAI</t>
  </si>
  <si>
    <t>SGJ</t>
  </si>
  <si>
    <t>DTPS</t>
  </si>
  <si>
    <t>DTGC</t>
  </si>
  <si>
    <t>DTGJ</t>
  </si>
  <si>
    <t>SGGC</t>
  </si>
  <si>
    <t>DTAF</t>
  </si>
  <si>
    <t>STTR</t>
  </si>
  <si>
    <t>STPC</t>
  </si>
  <si>
    <t>STRH</t>
  </si>
  <si>
    <t>STRF</t>
  </si>
  <si>
    <t>STRT</t>
  </si>
  <si>
    <t>DTAV</t>
  </si>
  <si>
    <t>STOP</t>
  </si>
  <si>
    <t>STJEF</t>
  </si>
  <si>
    <t>ACEPTAR</t>
  </si>
  <si>
    <t>REDUCIR</t>
  </si>
  <si>
    <t>COMPARTIR</t>
  </si>
  <si>
    <t>EVITAR</t>
  </si>
  <si>
    <t>Pérdida de Integridad</t>
  </si>
  <si>
    <t>Pérdida de Confidencialidad</t>
  </si>
  <si>
    <t>Pérdida de Disponibilidad</t>
  </si>
  <si>
    <t>tipo Riesgo</t>
  </si>
  <si>
    <t>AMBIENTAL</t>
  </si>
  <si>
    <t>CONOCIMIENTO</t>
  </si>
  <si>
    <t>CONTINUIDAD</t>
  </si>
  <si>
    <t>ESTRATÉGICO</t>
  </si>
  <si>
    <t>FINANCIERO</t>
  </si>
  <si>
    <t>LEGAL</t>
  </si>
  <si>
    <t>OPERATIVO</t>
  </si>
  <si>
    <t>REPUTACIONAL</t>
  </si>
  <si>
    <t>SEG. INFORMACIÓN</t>
  </si>
  <si>
    <t>LAFT</t>
  </si>
  <si>
    <t>CLIENTE</t>
  </si>
  <si>
    <t>PRODUCTO</t>
  </si>
  <si>
    <t>CANAL</t>
  </si>
  <si>
    <t>JURISDICCIÓN</t>
  </si>
  <si>
    <t>.</t>
  </si>
  <si>
    <t>Factores Causas</t>
  </si>
  <si>
    <t>Politica_Tto</t>
  </si>
  <si>
    <t>CLASIFICACIÓN</t>
  </si>
  <si>
    <t>1. Ejecución y administración de procesos</t>
  </si>
  <si>
    <t xml:space="preserve">2. Fraude externo </t>
  </si>
  <si>
    <t>3. Fraude interno</t>
  </si>
  <si>
    <t xml:space="preserve">4. Fallas tecnológicas </t>
  </si>
  <si>
    <t>5. Relaciones laborales</t>
  </si>
  <si>
    <t>6. Usuarios, productos y prácticas organizacionales</t>
  </si>
  <si>
    <t>7. Daños a activos - eventos externos</t>
  </si>
  <si>
    <t>Detectivo</t>
  </si>
  <si>
    <t>Correctivo</t>
  </si>
  <si>
    <t>Control_Implement</t>
  </si>
  <si>
    <t>Automático</t>
  </si>
  <si>
    <t>Completa</t>
  </si>
  <si>
    <t>Incompleta</t>
  </si>
  <si>
    <t>No existe</t>
  </si>
  <si>
    <t>Débil</t>
  </si>
  <si>
    <t>Siempre</t>
  </si>
  <si>
    <t>A veces</t>
  </si>
  <si>
    <t>Nunca</t>
  </si>
  <si>
    <t>81    100</t>
  </si>
  <si>
    <t>61    80</t>
  </si>
  <si>
    <t>41     60</t>
  </si>
  <si>
    <t>21     40</t>
  </si>
  <si>
    <t>0,1     20</t>
  </si>
  <si>
    <t>Económica:</t>
  </si>
  <si>
    <t>Reputacional:</t>
  </si>
  <si>
    <t>Operativa:</t>
  </si>
  <si>
    <t>Legal:</t>
  </si>
  <si>
    <t>Otra:</t>
  </si>
  <si>
    <t>CAUSAS</t>
  </si>
  <si>
    <t>Conducta Humana (Moral y ética)</t>
  </si>
  <si>
    <t>Desconocimiento de los procedimientos</t>
  </si>
  <si>
    <t>Abuso del poder público</t>
  </si>
  <si>
    <t>Riesgo de contagio</t>
  </si>
  <si>
    <t>Carencia de una conciencia social</t>
  </si>
  <si>
    <t>Gestión predial</t>
  </si>
  <si>
    <t>Realizar la adquisición predial, reasentamiento integral de población y expedir viabilidades prediales basados en Decreto de Urgencia, oferta de compra, evaluación técnica, jurídica y social para desarrollar proyectos de infraestructura vial y espacio público adelantados por el IDU, en el marco del Plan de Ordenamiento Territorial, el Plan Maestro de Movilidad y los Planes de Desarrollo Distrital, de acuerdo con las normas legales vigentes y garantizando los Derechos Constitucionales de la ciudadanía.</t>
  </si>
  <si>
    <t>Colaborador IDU</t>
  </si>
  <si>
    <t>Contratistas y socios de valor</t>
  </si>
  <si>
    <t>Afectación de recusos públicos</t>
  </si>
  <si>
    <t>Terceros, colaborador IDU</t>
  </si>
  <si>
    <t>Controles para fortalecer la transparencia y minimizar riesgos:
1. Doble validación de expedientes:
Revisión cruzada por dos áreas (jurídica/técnica o económica/social) antes de aprobar resoluciones o pagos, evitando decisiones unilaterales.
2. Control de acceso a información sensible: restricción del acceso a documentos clave solo a funcionarios autorizados, mediante controles digitales y físicos.
3. Trazabilidad del proceso:
Uso de tableros de control y carpetas institucionales para registrar cada actuación, desde la radicación hasta el pago final.</t>
  </si>
  <si>
    <t>1 a 5 documentados</t>
  </si>
  <si>
    <t>1 a 5 con evidencias</t>
  </si>
  <si>
    <t>RESTABLECIMIENTO DE CONDICIONES; ADMINISTRACIÓN Y VENTA DE PREDIOS; ADQUISICIÓN PREDIAL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</si>
  <si>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RESTABLECIMIENTO DE CONDICIONES; ADMINISTRACIÓN Y VENTA DE PREDIOS; ADQUISICIÓN PREDIAL 
El número de contratistas vinculados bajo la modalidad de prestación de servicios será evaluado como una condición que incide en el riesgo de soborno. Esta condición será calificada en relación con el volumen de contratistas de las demás áreas.</t>
  </si>
  <si>
    <t xml:space="preserve">RESTABLECIMIENTO DE CONDICIONES; ADMINISTRACIÓN Y VENTA DE PREDIOS; ADQUISICIÓN PREDIAL 
Se tendrá en cuenta el número de servidores públicos de cada área, en tanto son quienes tienen la capacidad de supervisar a los contratistas y los recursos públicos. Esta condición será calificada en relación con el volumen de contratistas de las demás áreas.
</t>
  </si>
  <si>
    <r>
      <t>RESTABLECIMIENTO DE CONDICIONES; ADMINISTRACIÓN Y VENTA DE PREDIOS; ADQUISICIÓN PREDIAL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</si>
  <si>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RESTABLECIMIENTO DE CONDICIONES; ADMINISTRACIÓN Y VENTA DE PREDIOS; ADQUISICIÓN PREDIAL 
Proceso de reconocimiento de derechos – DTDP:
1. Inicio con solicitud ciudadana o notificación por afectación de predio.
2. Radicación y reparto en la DTDP.
3. Asignación a funcionario para análisis técnico-jurídico.
4. Verificación de información y documentos; solicitud de avalúo.
5. Análisis de compensaciones económicas, si aplica (incluye visitas y revisión de soportes).
6. Revisión por componentes: Económico (liquidación); Financiero (CDP y CRP).
7. Emisión de resolución administrativa.
8. Gestión del pago al afectado conforme a legalidad y debido proceso.</t>
  </si>
  <si>
    <t>Facilita la ocurrencia de hechos de soborno el manejo del presupuesto dentro del proceso, al influir en la probabilidad de favorecimientos indebidos a terceros.</t>
  </si>
  <si>
    <t>Incrementa el riesgo de soborno la presencia de un alto número de colaboradores por prestación de servicios profesionales, al dificultar su supervisión dentro del proceso.</t>
  </si>
  <si>
    <t xml:space="preserve">Aumenta el riesgo de soborno la existencia de un bajo número de servidores públicos, al implicar una mayor delegación de recursos y funciones en contratistas.
</t>
  </si>
  <si>
    <r>
      <t>Determinan el nivel de riesgo las condiciones del proceso, como el</t>
    </r>
    <r>
      <rPr>
        <b/>
        <sz val="8"/>
        <rFont val="Arial"/>
        <family val="2"/>
      </rPr>
      <t xml:space="preserve"> tipo de actividad</t>
    </r>
    <r>
      <rPr>
        <sz val="8"/>
        <rFont val="Arial"/>
        <family val="2"/>
      </rPr>
      <t>, el</t>
    </r>
    <r>
      <rPr>
        <b/>
        <sz val="8"/>
        <rFont val="Arial"/>
        <family val="2"/>
      </rPr>
      <t xml:space="preserve"> interés de terceros</t>
    </r>
    <r>
      <rPr>
        <sz val="8"/>
        <rFont val="Arial"/>
        <family val="2"/>
      </rPr>
      <t>, el</t>
    </r>
    <r>
      <rPr>
        <b/>
        <sz val="8"/>
        <rFont val="Arial"/>
        <family val="2"/>
      </rPr>
      <t xml:space="preserve"> interés interno</t>
    </r>
    <r>
      <rPr>
        <sz val="8"/>
        <rFont val="Arial"/>
        <family val="2"/>
      </rPr>
      <t xml:space="preserve"> y el c</t>
    </r>
    <r>
      <rPr>
        <b/>
        <sz val="8"/>
        <rFont val="Arial"/>
        <family val="2"/>
      </rPr>
      <t>ontacto directo o indirecto</t>
    </r>
    <r>
      <rPr>
        <sz val="8"/>
        <rFont val="Arial"/>
        <family val="2"/>
      </rPr>
      <t>, al influir en el grado de exposición y en la probabilidad de ocurrencia de hechos indebidos.</t>
    </r>
  </si>
  <si>
    <t>Presenta exposición al riesgo de favorecimientos indebidos este proceso, especialmente en los siguientes momentos críticos:
1. Validación documental:
Permite la aceptación de documentos manipulados o irregulares para acreditar titularidad o actividad económica.
2. Cálculo de compensaciones:
Aumenta la probabilidad de reconocer compensaciones con base en impactos económicos exagerados o soportes no verificables.
3. Trámite de pago:
Genera riesgo de priorización indebida o gestión irregular de CDP y CRP sin justificación técnica.
4. Verificación e informes técnicos:
Facilita la manipulación de visitas o contenidos de informes para respaldar compensaciones sin fundamento.</t>
  </si>
  <si>
    <t>CALIFICACIÓN DEL CONTROL</t>
  </si>
  <si>
    <t>Revisión legal y restitución de recursos públicos:
Ante la detección de un posible acto de soborno, se activará de forma inmediata un procedimiento institucional para evaluar la legalidad de los actos administrativos involucrados, utilizando los canales oficiales de la entidad. En caso de comprobarse que un reconocimiento de derecho o un pago fue producto de una actuación indebida, se procederá con la revocatoria del acto administrativo, la restitución de los recursos públicos y la iniciación de acciones legales y disciplinarias, conforme a la normatividad aplicable.
Acciones contractuales y disciplinarias:
Como medida correctiva directa, se adelantará la terminación unilateral del contrato del contratista implicado, con base en las cláusulas de cumplimiento e integridad/antisoborno estipuladas contractualmente. En el caso de funcionarios de planta, se remitirá el caso a la Oficina de Control Interno Disciplinario para el inicio del proceso disciplinario correspondiente, garantizando el debido proceso y el cumplimiento del marco normativo vigente.</t>
  </si>
  <si>
    <t>PROMEDIO DE RIESGO</t>
  </si>
  <si>
    <t>La segunda línea ha realizado un acompañamiento que ha permitido apoyar a las áreas en la gestión del riesgo de soborno. En este marco, se adoptó un cambio de enfoque respecto de la concepción de causalidad del riesgo. Antes, se partía de múltiples escenarios posibles, gestionando sobre cada uno de ellos como si fueran riesgos distintos. En contraste, ahora se asume que el riesgo es uno solo: la potencialidad de ocurrencia de un acto de soborno. No obstante, se reconoce que este riesgo posee un porcentaje de ocurrencia potencial que solo puede ser estimado a partir de hipótesis comprobables y comparables, con el objetivo de evitar errores derivados de juicios absolutos o especulativos.
A partir de este enfoque —y tras un análisis del soborno como un suceso causal y no solo como una conducta tipificada penal o disciplinariamente— se identificaron cinco condiciones clave del riesgo:
1.	Nivel presupuestal ejecutado por el proceso, en tanto refleja la magnitud de recursos públicos que podrían estar expuestos.
2.	Número de contratistas por prestación de servicios profesionales, lo cual aumenta la exposición al riesgo, dado que se trata de personas no sujetas, en estricto sentido, al régimen de exclusividad de la función pública ni al régimen disciplinario propio de los servidores públicos.
3.	Cantidad de servidores públicos vinculados a cada área, entendidos como los responsables de supervisar la ejecución de los recursos y la actuación de los contratistas.
4.	Tipo de actividad del proceso, considerando el nivel de interés que pueda despertar en terceros, el interés potencial de los colaboradores del IDU y el grado de contacto directo o indirecto con agentes externos.
Para este análisis, se adoptó una metodología específica de recolección y estimación de información, en la cual se formularon hipótesis, contraejemplos y síntesis como base para la construcción de un modelo que permite realizar estimaciones razonadas sobre sucesos inciertos, orientadas a evaluar el riesgo de soborno desde una perspectiva analítica y estructurada.
5.	Finalmente, se incluyó un criterio basado en la percepción de las áreas, donde se analiza la probabilidad de ocurrencia del soborno, los puntos críticos del proceso, el impacto potencial y la existencia o efectividad de controles.
Todos estos criterios se integraron en una fórmula que arroja un resultado cuantitativo promedio, representado como un porcentaje de riesgo. Este valor es comparable entre las distintas áreas de la entidad y sirve como insumo para la toma de decisiones estratégicas en materia de prevención y control del soborno.</t>
  </si>
  <si>
    <t>Gestión Legal</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</si>
  <si>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vigente.a.</t>
  </si>
  <si>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</si>
  <si>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</si>
  <si>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PROCEDIMIENTO CUMPLIMIENTO DE
SENTENCIAS, LAUDOS, MASC Y SU
VERIFICACIÓN; PROCEDIMIENTO CONCILIACIÓN
PREJUDICIAL Y JUDICIAL; PROCEDIMIENTO ATENCION DE
PROCESOS JUDICIALES; ATENCIÓN A SOLICITUDES DE
CONSULTAS JURÍDICAS INTERNAS; RECEPCIÓN DE BIENES INMUEBLES
EN DACIÓN EN PAGO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</si>
  <si>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PROCEDIMIENTO CUMPLIMIENTO DE
SENTENCIAS, LAUDOS, MASC Y SU
VERIFICACIÓN; PROCEDIMIENTO CONCILIACIÓN
PREJUDICIAL Y JUDICIAL; PROCEDIMIENTO ATENCION DE
PROCESOS JUDICIALES; ATENCIÓN A SOLICITUDES DE
CONSULTAS JURÍDICAS INTERNAS; RECEPCIÓN DE BIENES INMUEBLES
EN DACIÓN EN PAGO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</si>
  <si>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El proceso de gestión de recursos públicos para terceros inicia con la comunicación de un fallo desfavorable en segunda instancia, la cual es remitida por el apoderado a través de un radicado en el sistema Conecta. Posteriormente, se presenta la solicitud de pago de la sentencia, acompañada de los documentos exigidos por la Guía de Pago a Terceros (código GU-GF-01). Una vez recibida la solicitud, se procede a verificar los documentos y a expedir el acto administrativo que reconoce el pago correspondiente.
En cuanto al reconocimiento de derechos o situaciones jurídicas, el proceso comienza con la recepción de la comunicación del tercero a través del buzón de notificaciones judiciales. Esta información es remitida al apoderado designado según su competencia. El apoderado solicita los antecedentes técnicos y administrativos a las áreas correspondientes para el análisis del caso. Cuando se trata de una conciliación, ya sea prejudicial o judicial, es indispensable conocer previamente la postura del Comité de Conciliación. Esta postura debe constar en certificación formal que señale si se acoge o no la recomendación del abogado, y debe reflejar la decisión adoptada por los miembros del Comité.</t>
  </si>
  <si>
    <r>
      <rPr>
        <b/>
        <sz val="8"/>
        <rFont val="Arial"/>
        <family val="2"/>
      </rPr>
      <t>Riesgos asociados a momentos críticos del ciclo prejudicial y judicial:</t>
    </r>
    <r>
      <rPr>
        <sz val="8"/>
        <rFont val="Arial"/>
        <family val="2"/>
      </rPr>
      <t xml:space="preserve">
</t>
    </r>
    <r>
      <rPr>
        <b/>
        <sz val="8"/>
        <rFont val="Arial"/>
        <family val="2"/>
      </rPr>
      <t>Momento prejudicial:</t>
    </r>
    <r>
      <rPr>
        <sz val="8"/>
        <rFont val="Arial"/>
        <family val="2"/>
      </rPr>
      <t xml:space="preserve">
Existe riesgo de favorecimiento indebido a terceros cuando la decisión del Comité de Conciliación beneficia al solicitante sin fundamento jurídico suficiente o se aparta del marco normativo aplicable, comprometiendo la defensa del interés público.
</t>
    </r>
    <r>
      <rPr>
        <b/>
        <sz val="8"/>
        <rFont val="Arial"/>
        <family val="2"/>
      </rPr>
      <t xml:space="preserve">
Momento judicial:
</t>
    </r>
    <r>
      <rPr>
        <sz val="8"/>
        <rFont val="Arial"/>
        <family val="2"/>
      </rPr>
      <t xml:space="preserve">Se configura riesgo cuando el apoderado encargado de la defensa judicial adopta una postura favorable a la contraparte o desarrolla una estrategia procesal omisiva, lo cual </t>
    </r>
    <r>
      <rPr>
        <b/>
        <sz val="8"/>
        <rFont val="Arial"/>
        <family val="2"/>
      </rPr>
      <t xml:space="preserve">puede traducirse en la pérdida del litigio o en decisiones judiciales adversas para la entidad.
Momento post-judicial:
</t>
    </r>
    <r>
      <rPr>
        <sz val="8"/>
        <rFont val="Arial"/>
        <family val="2"/>
      </rPr>
      <t>Existe riesgo de reclamaciones improcedentes cuando, tras la emisión de un fallo, un tercero pretenda un reconocimiento económico mayor al establecido o se presente una persona diferente como beneficiaria del cumplimiento de la decisión judicial, generando posibles pagos indebidos o conflictos de titularidad.</t>
    </r>
  </si>
  <si>
    <t xml:space="preserve"> Pérdidas financieras y/o detrimento económico</t>
  </si>
  <si>
    <t>SGGJ</t>
  </si>
  <si>
    <t>Controles implementados para mitigar riesgos en el proceso judicial y de pago:
Se realiza doble verificación de los actos administrativos por parte de las áreas involucradas en el proceso de reconocimiento y pago, con el fin de asegurar la legalidad, consistencia y trazabilidad de las decisiones adoptadas.
La solicitud y obtención de antecedentes técnicos y administrativos se efectúa mediante radicado formal en el sistema Conecta, garantizando registro, trazabilidad y respuesta oficial por parte de las áreas responsables.
Se registran y documentan los procesos judiciales en los sistemas de información institucionales, asegurando trazabilidad, integridad de la información y control sobre las actuaciones en las que la entidad es parte.</t>
  </si>
  <si>
    <t xml:space="preserve">Se realiza revisión aleatoria del estado actual de los expedientes judiciales, con el fin de identificar posibles inconsistencias, omisiones o riesgos en la gestión procesal.
Se lleva a cabo seguimiento y control sistemático sobre el cumplimiento y pago de sentencias ejecutoriadas, para garantizar la oportunidad, legalidad y trazabilidad de las erogaciones a cargo de la entidad.
</t>
  </si>
  <si>
    <t xml:space="preserve">SI </t>
  </si>
  <si>
    <t>Conservación de infraestructura</t>
  </si>
  <si>
    <t>Ejecutar programas para el mantenimiento, rehabilitación y reconstrucción, de la malla vial y el espacio público a través de la supervisión y control de contratos y convenios y realizar la coordinación y seguimiento a las intervenciones ejecutadas por terceros, para mejorar la movilidad y seguridad vial en la ciudad.</t>
  </si>
  <si>
    <t xml:space="preserve">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</si>
  <si>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 xml:space="preserve">
El número de contratistas vinculados bajo la modalidad de prestación de servicios será evaluado como una condición que incide en el riesgo de soborno. Esta condición será calificada en relación con el volumen de contratistas de las demás áreas.</t>
  </si>
  <si>
    <t xml:space="preserve">
Se tendrá en cuenta el número de servidores públicos de cada área, en tanto son quienes tienen la capacidad de supervisar a los contratistas y los recursos públicos. Esta condición será calificada en relación con el volumen de contratistas de las demás áreas.
</t>
  </si>
  <si>
    <r>
      <t xml:space="preserve">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</si>
  <si>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Proceso de reconocimiento de derechos – DTDP:
1. Inicio con solicitud ciudadana o notificación por afectación de predio.
2. Radicación y reparto en la DTDP.
3. Asignación a funcionario para análisis técnico-jurídico.
4. Verificación de información y documentos; solicitud de avalúo.
5. Análisis de compensaciones económicas, si aplica (incluye visitas y revisión de soportes).
6. Revisión por componentes: Económico (liquidación); Financiero (CDP y CRP).
7. Emisión de resolución administrativa.
8. Gestión del pago al afectado conforme a legalidad y debido proceso.</t>
  </si>
  <si>
    <t>Existe riesgo de soborno en las etapas de revisión, análisis y aprobación de trámites por parte de la Supervisión y de la ordenación del gasto, especialmente en aquellas decisiones que implican valoración técnica o económica. Esto incluye la identificación de daños atribuibles al contratista, la expedición de la LIOEP, el cálculo de la retribución por aprovechamiento económico del espacio público, y la aceptación de productos especializados presentados por urbanizadores. En estos escenarios, la posibilidad de favorecer indebidamente a un tercero se ve incrementada por el grado de discrecionalidad técnica y el impacto económico de las decisiones.</t>
  </si>
  <si>
    <t>15. OPA - Otros Procedimientos Administrativos</t>
  </si>
  <si>
    <t>Se asegura el cumplimiento de lo establecido en el Manual de Gestión Contractual, el Manual de Interventoría y/o Supervisión de contratos, y demás documentos normativos de la entidad, mediante la aplicación de puntos de control definidos en la revisión documental de trámites contractuales. Estos controles se ejecutan después del análisis realizado por el equipo de apoyo a la Supervisión y la Interventoría, responsables del seguimiento y control de los contratos de obra. Entre los controles específicos se destacan:
Todo documento de inicio de trámite debe contar con número de radicado generado en el sistema de correspondencia vigente, lo que garantiza trazabilidad y control documental.
La formalización de instrumentos de aprobación, aceptación u otros actos contractuales está sujeta a flujos definidos de validación y aprobación, con responsables claramente asignados.
Los productos y trámites se gestionan conforme a procedimientos vigentes, lo que permite identificar la ruta normativa y operativa aplicable a cada requerimiento.</t>
  </si>
  <si>
    <t>Se realizan acciones de sensibilización a los actores del proceso sobre la importancia de fortalecer los controles institucionales y prevenir conductas indebidas. Ante la identificación de un posible acto irregular, se establece el deber de dar traslado inmediato a las autoridades competentes y retirar de forma preventiva al presunto infractor de las actividades asociadas al proceso objeto de denuncia, garantizando así la integridad del procedimiento y la protección de los recursos públicos.</t>
  </si>
  <si>
    <t>EJECUCIÓN DE PROYECTOS DE
CONSTRUCCION DE INFRAESTRUTURA VIAL
Y ESPACIO PUBLICO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</si>
  <si>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EJECUCIÓN DE PROYECTOS DE
CONSTRUCCION DE INFRAESTRUTURA VIAL
Y ESPACIO PUBLICO
El número de contratistas vinculados bajo la modalidad de prestación de servicios será evaluado como una condición que incide en el riesgo de soborno. Esta condición será calificada en relación con el volumen de contratistas de las demás áreas.</t>
  </si>
  <si>
    <t xml:space="preserve">EJECUCIÓN DE PROYECTOS DE
CONSTRUCCION DE INFRAESTRUTURA VIAL
Y ESPACIO PUBLICO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</si>
  <si>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EJECUCIÓN DE PROYECTOS DE
CONSTRUCCION DE INFRAESTRUTURA VIAL
Y ESPACIO PUBLICO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</si>
  <si>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Realizar seguimiento a la ejecución de los proyectos del sistema vial, de transporte y espacio público, de acuerdo con las características de diseño para construir las obras definidas en el plan de desarrollo y cumplir la misión del IDU.</t>
  </si>
  <si>
    <t>Construcción de Proyectos</t>
  </si>
  <si>
    <t xml:space="preserve">EJECUCIÓN DE PROYECTOS DE
CONSTRUCCION DE INFRAESTRUTURA VIAL
Y ESPACIO PUBLICO
El proceso se inicia con la radicación de la solicitud o documentación por parte del contratista ante la Interventoría, quien emite el concepto correspondiente. Posteriormente, el equipo de apoyo a la Supervisión del contrato realiza el análisis técnico y administrativo que corresponda.
Paralelamente, el área técnica responsable adelanta el proceso desde la radicación del prepliego del proyecto a ejecutar, seguido de la etapa de adjudicación, la suscripción del contrato de obra y la correspondiente interventoría. Esta área asume la supervisión y control de la ejecución del contrato, garantizando el cumplimiento de los objetivos del proyecto conforme a los lineamientos técnicos, contractuales y normativos vigentes.
</t>
  </si>
  <si>
    <t>Existe riesgo de soborno o favorecimiento indebido en la gestión de recursos públicos para terceros durante las distintas etapas del ciclo contractual, que va desde la elaboración de los prepliegos, la adjudicación del proceso licitatorio y la ejecución del contrato de obra e interventoría, hasta su finalización. Estas fases implican decisiones técnicas, administrativas y financieras que pueden ser objeto de manipulación o presión por parte de terceros interesados.</t>
  </si>
  <si>
    <t>DTC SGI</t>
  </si>
  <si>
    <t>Se aplican controles integrales orientados a asegurar la legalidad, transparencia y trazabilidad en la gestión contractual y financiera. Entre estos se incluyen:
Revisión con segregación de funciones: Se han implementado controles de revisión por parte de distintos actores del proceso (Interventoría, apoyos técnicos, equipo financiero, entre otros), según la naturaleza de la actividad realizada.
Registro en sistemas de información institucional: Se realiza el registro de la ejecución y avance de los proyectos en plataformas como ZIPA, Sigpagos, SIAC y SECOP, garantizando trazabilidad documental y operativa.
Monitoreo de coherencia financiera y técnica: Se realiza identificación y seguimiento a alertas y aspectos críticos durante la ejecución del proyecto, verificando la coherencia entre los avances de obra y los giros realizados.</t>
  </si>
  <si>
    <t>Documentación de seguimiento: Se lleva registro y seguimiento continuo a los proyectos a través de los comités semanales de obra, lo que permite identificar alertas tempranas y tomar decisiones oportunas.
Denuncias y reportes: Se establece la obligación de realizar las denuncias y reportes correspondientes ante la detección de posibles irregularidades.
Facilitación de información para procesos sancionatorios: Se garantiza la disponibilidad de la información requerida para adelantar posibles acciones disciplinarias, fiscales o penales.</t>
  </si>
  <si>
    <t>Elaborar los estudios y diseños requeridos para la ejecución de los proyectos, basados en la factibilidad de los mismos, verificando que incluyan los componentes técnicos, arquitectónicos, urbanísticos, paisajísticos, prediales, ambientales, sociales, de tráfico y de seguridad integral, de ingeniería urbana y de detalle dando cumplimiento a las normas técnicas y urbanísticas vigentes.</t>
  </si>
  <si>
    <t>Diseño de Proyectos</t>
  </si>
  <si>
    <t>SUPERVISIÓN A ESTUDIOS Y DISEÑOS DE PROYECTOS Y SUS INTERVENTORIAS; ELABORACIÓN DE INFORME DE ALERTAS DE CALIDAD EN ESTUDIOS Y DISEÑOS.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</si>
  <si>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SUPERVISIÓN A ESTUDIOS Y DISEÑOS DE PROYECTOS Y SUS INTERVENTORIAS; ELABORACIÓN DE INFORME DE ALERTAS DE CALIDAD EN ESTUDIOS Y DISEÑOS.SUPERVISIÓN A ESTUDIOS Y DISEÑOS DE PROYECTOS Y SUS INTERVENTORIAS; ELABORACIÓN DE INFORME DE ALERTAS DE CALIDAD EN ESTUDIOS Y DISEÑOS.
El número de contratistas vinculados bajo la modalidad de prestación de servicios será evaluado como una condición que incide en el riesgo de soborno. Esta condición será calificada en relación con el volumen de contratistas de las demás áreas.</t>
  </si>
  <si>
    <t xml:space="preserve">SUPERVISIÓN A ESTUDIOS Y DISEÑOS DE PROYECTOS Y SUS INTERVENTORIAS; ELABORACIÓN DE INFORME DE ALERTAS DE CALIDAD EN ESTUDIOS Y DISEÑOS.
Se tendrá en cuenta el número de servidores públicos de cada área, en tanto son quienes tienen la capacidad de supervisar a los contratistas y los recursos públicos. Esta condición será calificada en relación con el volumen de contratistas de las demás áreas.
</t>
  </si>
  <si>
    <r>
      <t>SUPERVISIÓN A ESTUDIOS Y DISEÑOS DE PROYECTOS Y SUS INTERVENTORIAS; ELABORACIÓN DE INFORME DE ALERTAS DE CALIDAD EN ESTUDIOS Y DISEÑOS.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</si>
  <si>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SUPERVISIÓN A ESTUDIOS Y DISEÑOS DE PROYECTOS Y SUS INTERVENTORIAS; ELABORACIÓN DE INFORME DE ALERTAS DE CALIDAD EN ESTUDIOS Y DISEÑOS. 
Supervisión a estudios y diseños de proyectos y sus interventorías:
Este procedimiento establece los lineamientos operativos para la supervisión de contratos de estudios y diseños de infraestructura vial y espacio público, con o sin interventoría. Abarca desde la legalización de contratos y la designación de supervisores hasta la revisión, aprobación y recepción de productos, incluyendo el cumplimiento de requisitos técnicos, normativos y de metodología BIM, y culmina con la liquidación de los contratos.
Elaboración de informes de alertas de calidad en estudios y diseños:
Este procedimiento define el mecanismo para reportar defectos, fallas o errores técnicos en los estudios y diseños entregados por los consultores del IDU. Aplica tanto para hallazgos oficiosos como para alertas generadas por interventores o contratistas, sin que se afecte la ejecución del contrato de obra, y tiene como fin sustentar posibles correcciones, afectaciones de garantías o actuaciones contractuales según el esquema contractual aplicable.</t>
  </si>
  <si>
    <t>En la supervisión de estudios y diseños: Existe riesgo de soborno en la etapa de aprobación de productos entregados por consultores, cuando funcionarios podrían recibir beneficios indebidos para aceptar entregables que no cumplen los estándares técnicos o normativos.
En la elaboración de informes de alertas de calidad: Se presenta riesgo de soborno cuando se omite o minimiza intencionalmente un defecto técnico identificado en los estudios y diseños, a cambio de prebendas por parte del consultor o contratista, afectando la transparencia del procedimiento.</t>
  </si>
  <si>
    <t>STED; DTDP</t>
  </si>
  <si>
    <t>Se realiza una revisión cuatrimestral del desarrollo de los proyectos, con énfasis en el cumplimiento de los controles establecidos. Esta revisión incluye la verificación de soportes documentales y la identificación de posibles incumplimientos, con el fin de prevenir desviaciones, omisiones o irregularidades en la ejecución contractual.
Adicionalmente, se efectúa seguimiento a las actuaciones administrativas vinculadas al desarrollo de los contratos misionales, asegurando que se ajusten a los lineamientos normativos, técnicos y contractuales vigentes, y que se mantenga la trazabilidad de cada decisión.</t>
  </si>
  <si>
    <t>Se realiza seguimiento periódico a la implementación de los controles establecidos en los instrumentos normativos vigentes de la entidad, incluyendo el Manual de Interventoría y/o Supervisión de Contratos, el Manual de Maduración de Proyectos IDU (MG-FP-02), el Manual de Gestión Contractual (MG-GC-06) y el Procedimiento de Supervisión a Estudios y Diseños de Proyectos y sus Interventorías (PR-DP-017). Este seguimiento busca verificar la correcta aplicación de los lineamientos técnicos y contractuales en la gestión de proyectos e interventorías.
Se desarrollan espacios de socialización del Subsistema de Gestión Antisoborno (SGAS) con los equipos de la Dirección Técnica de Proyectos y la Subdirección Técnica de Seguimiento a Estudios y Diseños, como mecanismo de prevención, sensibilización y fortalecimiento de la cultura de integridad institucional.
El trámite de pago a terceros se gestiona exclusivamente a través del sistema SIGPAGOS, de conformidad con lo establecido en la Guía de Pago a Terceros, garantizando trazabilidad, transparencia y cumplimiento de los procedimientos establecidos.</t>
  </si>
  <si>
    <t>Presupuesto</t>
  </si>
  <si>
    <t>Contratistas PSP</t>
  </si>
  <si>
    <t>Servidores públicos</t>
  </si>
  <si>
    <t>Proceso</t>
  </si>
  <si>
    <t>Proceso en concreto</t>
  </si>
  <si>
    <t>Estimación</t>
  </si>
  <si>
    <t>Evaluación y control</t>
  </si>
  <si>
    <t>Verificar el cumplimiento de metas, planes y normas en los procesos de la Entidad y en las actuaciones de los servidores públicos, para asegurar el cumplimiento de los fines institucionales a través de la aplicación de los instrumentos pertinentes.</t>
  </si>
  <si>
    <t>EVALUACIÓN INDEPENDIENTE Y AUDITORIAS INTERNAS; EJECUCIÓN DE LA SANCIÓN DISCIPLINARIA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</si>
  <si>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EVALUACIÓN INDEPENDIENTE Y AUDITORIAS INTERNAS; EJECUCIÓN DE LA SANCIÓN DISCIPLINARIA 
El número de contratistas vinculados bajo la modalidad de prestación de servicios será evaluado como una condición que incide en el riesgo de soborno. Esta condición será calificada en relación con el volumen de contratistas de las demás áreas.</t>
  </si>
  <si>
    <t xml:space="preserve">EVALUACIÓN INDEPENDIENTE Y AUDITORIAS INTERNAS; EJECUCIÓN DE LA SANCIÓN DISCIPLINARIA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</si>
  <si>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EVALUACIÓN INDEPENDIENTE Y AUDITORIAS INTERNAS; EJECUCIÓN DE LA SANCIÓN DISCIPLINARIA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</si>
  <si>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EVALUACIÓN INDEPENDIENTE Y AUDITORIAS INTERNAS; EJECUCIÓN DE LA SANCIÓN DISCIPLINARIA 
Evaluación Independiente y Auditorías Internas
Este procedimiento describe cómo la Oficina de Control Interno del IDU planifica y ejecuta auditorías internas y evaluaciones independientes para verificar el cumplimiento de las normas y mejorar el funcionamiento de la entidad. Se parte de la elaboración del Plan Anual de Auditoría, se realizan verificaciones y análisis en los procesos evaluados y se emiten informes con recomendaciones para corregir hallazgos y fortalecer los controles institucionales.
Ejecución de la Sanción Disciplinaria
Este procedimiento establece los pasos para aplicar las sanciones disciplinarias impuestas a los funcionarios del IDU. Incluye desde la recepción de la decisión sancionatoria hasta la verificación de su cumplimiento, con el fin de asegurar que las medidas se apliquen oportunamente y se garantice el seguimiento de los efectos que tienen sobre el ejercicio de las funciones públicas.</t>
  </si>
  <si>
    <t>En el proceso de evaluación independiente y auditorías internas, existe riesgo de soborno si los auditados intentan influir en los resultados de las auditorías, buscando ocultar hallazgos o evitar observaciones que puedan generar consecuencias disciplinarias, contractuales o administrativas.
En el proceso de ejecución de sanciones disciplinarias, puede presentarse riesgo de soborno si el funcionario sancionado intenta evitar la aplicación efectiva de la medida, ofreciendo beneficios a quienes tienen a cargo la ejecución o seguimiento de la sanción.</t>
  </si>
  <si>
    <t>Deterioro reputacional</t>
  </si>
  <si>
    <t>Doble verificación de decisiones disciplinarias: Las decisiones proferidas en los procesos disciplinarios son objeto de revisión conjunta entre el abogado responsable (ya sea contratista o funcionario) y la jefe de la Oficina de Control Disciplinario Interno (OCDI), garantizando un control cruzado que reduce el riesgo de actuaciones indebidas.
Revisión periódica de procesos activos: Se realiza un control periódico del estado de los procesos disciplinarios en curso, con el fin de verificar su avance, detectar posibles omisiones y garantizar su tramitación conforme a la normatividad vigente.
Acceso controlado y trazabilidad documental: El acceso físico y digital a la OCDI está restringido a personal autorizado. Toda actuación clave en los procesos debe ser registrada y documentada para asegurar la trazabilidad y prevenir manipulaciones.
Trabajo en equipos interdisciplinarios: Las actividades relacionadas con el análisis, evaluación y decisiones disciplinarias se desarrollan mediante equipos interdisciplinarios, lo cual permite una mayor objetividad y diversidad de criterios en las actuaciones.
Elaboración de informes en equipo: Los informes técnicos, jurídicos o disciplinarios son elaborados de manera conjunta, para evitar la responsabilidad individual exclusiva y fomentar la transparencia en el contenido.
Seguimiento por parte del auditor líder: El auditor líder mantiene un seguimiento constante del trabajo asignado a los integrantes del equipo, verificando la calidad y oportunidad de las actuaciones.
Revisión de la OCI: El jefe de la Oficina de Control Interno realiza una revisión de los informes o productos generados, como mecanismo adicional de aseguramiento institucional.
Aplicación de matrices de riesgo de integridad: Se aplican los controles establecidos en las matrices de riesgos de integridad aprobadas por la entidad, como herramienta de identificación, evaluación y mitigación de posibles situaciones de corrupción o soborno.
El trámite de pago a terceros se gestiona exclusivamente a través del sistema SIGPAGOS, de conformidad con lo establecido en la Guía de Pago a Terceros, garantizando trazabilidad, transparencia y cumplimiento de los procedimientos establecidos.</t>
  </si>
  <si>
    <t>Gestión Contractual</t>
  </si>
  <si>
    <t>Estructurar, adelantar, orientar y acompañar la gestión precontractual y contractual, de conformidad con las disposiciones legales vigentes, para el logro de la contratación oportuna de los procesos institucionales.</t>
  </si>
  <si>
    <t>PRGC01-14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</si>
  <si>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PRGC01-14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</si>
  <si>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PRGC01-14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</si>
  <si>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PRGC01-14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</si>
  <si>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PRGC01-14
El proceso inicia con la estructuración del proceso de selección por parte de las áreas ordenadoras del gasto, quienes radican la solicitud a través de CONECTA IDU, anexando los estudios y documentos previos requeridos. Esta solicitud puede provenir de la Dirección Técnica de Procesos Selectivos (DTPS) para contratos derivados de procesos de selección, o directamente del área que formula la necesidad cuando se trata de contratación directa.
Con base en esta solicitud, la Dirección Técnica de Gestión Contractual (DTGC) elabora y gestiona la suscripción de los contratos del IDU. Paralelamente, en la DTPS se asignan plieguistas (profesionales interdisciplinarios) que revisan la documentación con el fin de verificar el cumplimiento de la normatividad vigente, los lineamientos de la Agencia Nacional de Contratación Pública - Colombia Compra Eficiente (ANCP-CCE), y las directrices internas del IDU.
En esta etapa se realizan revisiones internas para unificar criterios. Si se identifican ajustes, estos son solicitados al área ordenadora del gasto. Una vez ajustados, los plieguistas elaboran y publican el proyecto de pliego de condiciones en SECOP II, previa validación del flujo de aprobaciones institucionales.
Posteriormente, se reciben y responden las observaciones al proyecto de pliego en SECOP II. Se publica el pliego de condiciones definitivo (también con aprobación previa), se gestionan nuevas observaciones si las hay, y se generan adendas cuando corresponda.
A continuación, se reciben las ofertas a través de SECOP II, y se designa un comité evaluador interdisciplinario. Este comité elabora el documento de subsanabilidad, lo presenta ante la DTPS y lo publica en SECOP II. Se reciben las subsanaciones y aclaraciones, y se elabora el informe de evaluación inicial, el cual se presenta a la DTPS y se publica. Luego de recibir y responder observaciones o subsanes, se consolida el informe de evaluación final, que se presenta a la DTPS y al ordenador del gasto y se publica en SECOP II.
El proceso finaliza con la adjudicación del contrato, mediante resolución y acta de audiencia cuando aplique, ambas publicadas en la plataforma SECOP II.
En cuanto a las modificaciones contractuales, su trámite se inicia con la solicitud expresa de las áreas técnicas, con base en la cual la DTGC elabora y gestiona la suscripción de las respectivas modificaciones a contratos y convenios vigentes.
SECOP II constituye una herramienta esencial para garantizar los principios de publicidad, transparencia y trazabilidad en todas las etapas del proceso contractual del IDU.
</t>
  </si>
  <si>
    <t>Existe riesgo de soborno en las etapas de revisión de antecedentes del proceso y evaluación de ofertas, donde un funcionario o contratista podría favorecer indebidamente a un tercero. Los momentos críticos en los que este riesgo se materializa incluyen:
La suscripción de contratos y convenios.
La suscripción de modificaciones contractuales.
La aprobación de pólizas que cubren los riesgos de los contratos y convenios.
El trámite de cesiones contractuales, donde podría favorecerse a un cesionario específico sin el cumplimiento estricto de los requisitos legales o técnicos.</t>
  </si>
  <si>
    <t>Segregación de funciones obligatoria: Cada una de las fases críticas debe contar con participación de al menos dos áreas diferentes (técnica, jurídica o financiera), con revisión independiente y consecutiva de los documentos clave, sin validaciones individuales con capacidad decisoria única.
Flujos de aprobación documentados: Toda decisión sobre suscripción, modificación, aprobación de pólizas o cesión contractual debe contar con trazabilidad completa en los sistemas institucionales (CONECTA IDU, SECOP II, entre otros), incluyendo fechas, responsables y observaciones.
Checklist institucional obligatorio: Antes de emitir actos administrativos contractuales o aceptar cesiones, debe completarse un formato de verificación que incluya revisión de antecedentes del cesionario, cumplimiento de requisitos legales, garantías y ausencia de conflictos de interés.
Supervisión cruzada y revisión aleatoria: La Oficina de Control Interno o el equipo de supervisión contractual debe hacer revisiones aleatorias mensuales sobre cesiones, pólizas y modificaciones para verificar cumplimiento de procedimiento y detectar posibles alertas.
Capacitación anual en integridad y conflictos de interés para todos los servidores y contratistas que intervienen en procesos contractuales, con énfasis en los riesgos de soborno y las consecuencias administrativas, disciplinarias y penales.</t>
  </si>
  <si>
    <t>DTGC; DTPS</t>
  </si>
  <si>
    <t>Implementar revisiones internas periódicas por parte de los grupos de trabajo de la Dirección Técnica de Procesos Selectivos (DTPS), con el fin de verificar la consistencia técnica, jurídica y procedimental de los documentos contractuales y unificar criterios antes de su aprobación y publicación. Este control incluye la realización de varios niveles de revisión de las minutas de los contratos y sus modificaciones, así como de las actas de aprobación de las garantías contractuales.</t>
  </si>
  <si>
    <t>Gestión de Recursos Físicos</t>
  </si>
  <si>
    <t>Administrar los bienes muebles e inmuebles de la entidad y suministrar los recursos físicos de forma oportuna, adecuada y eficiente, asegurando el normal funcionamiento de los procesos y las áreas del instituto y la correspondiente satisfacción de las necesidades internas.</t>
  </si>
  <si>
    <t>Facilita la ocurrencia de hechos de soborno el manejo del presupuesto dentro del proceso, al influir en la probabilidad de favorecimientos indebidos a terceros</t>
  </si>
  <si>
    <t>ENTREGA DE MATERIALES REUTILIZABLES DE LAS OBRAS DEL IDU; ADMINISTRACIÓN DEL INVENTARIO DE BIENES MUEBLES E INMUEBLES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</si>
  <si>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ENTREGA DE MATERIALES REUTILIZABLES DE LAS OBRAS DEL IDU; ADMINISTRACIÓN DEL INVENTARIO DE BIENES MUEBLES E INMUEBLES
El número de contratistas vinculados bajo la modalidad de prestación de servicios será evaluado como una condición que incide en el riesgo de soborno. Esta condición será calificada en relación con el volumen de contratistas de las demás áreas.</t>
  </si>
  <si>
    <t xml:space="preserve">ENTREGA DE MATERIALES REUTILIZABLES DE LAS OBRAS DEL IDU; ADMINISTRACIÓN DEL INVENTARIO DE BIENES MUEBLES E INMUEBLES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</si>
  <si>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ENTREGA DE MATERIALES REUTILIZABLES DE LAS OBRAS DEL IDU; ADMINISTRACIÓN DEL INVENTARIO DE BIENES MUEBLES E INMUEBLES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</si>
  <si>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ENTREGA DE MATERIALES REUTILIZABLES DE LAS OBRAS DEL IDU; ADMINISTRACIÓN DEL INVENTARIO DE BIENES MUEBLES E INMUEBLES
En la Subdirección Técnica de Recursos Físicos (STRF), una de las actividades más críticas es la supervisión de los contratos de funcionamiento de la entidad, tales como los de vigilancia, aseo y cafetería; suministro de combustible; mantenimiento locativo y de equipos. La certificación de actividades correspondientes se realiza a través de los correos electrónicos institucionales suministrados por el IDU, y el trámite de pagos.
El proceso de Administración del Inventario de Bienes Muebles e Inmuebles del IDU consiste en realizar el registro, codificación, actualización y control de los bienes muebles e inmuebles que posee la entidad. Esto incluye la verificación física, la actualización en los sistemas institucionales y la consolidación de la información para asegurar la trazabilidad, conservación y correcto uso de los bienes asignados a las diferentes dependencias.
</t>
  </si>
  <si>
    <t>En el marco de la supervisión de los contratos de funcionamiento de la entidad —tales como los de vigilancia, aseo, cafetería, suministro de combustible, mantenimiento locativo y de equipos—, existe riesgo de soborno en la elaboración de los informes de supervisión. El momento clave se presenta al momento de certificar la ejecución de los servicios o suministros entregados, ya que un apoyo a la supervisión podría validar la conformidad de actividades que no fueron ejecutadas, que se prestaron de manera deficiente o que no cumplen con las condiciones contractuales, a cambio de beneficios indebidos ofrecidos por los contratistas. La dependencia de canales como el correo electrónico institucional o la plataforma SIGPAGOS para estos trámites, sin una trazabilidad reforzada o verificación física sistemática, puede facilitar este riesgo.
De igual forma, en el proceso de administración del inventario de bienes muebles e inmuebles, se identifica un riesgo de soborno relacionado con la codificación, asignación, baja o modificación de registros de bienes. Un colaborador podría alterar la información del inventario para encubrir pérdidas, deterioros no reportados o facilitar la apropiación indebida de activos públicos, a cambio de dádivas o favores de terceros interesados.</t>
  </si>
  <si>
    <t>Fortalecer la supervisión de los contratos de funcionamiento mediante un enfoque integral que combine: (i) la realización de auditorías internas periódicas sobre los contratos y sus informes de supervisión; (ii) la entrega de sensibilizaciones a los trabajadores que ejercen funciones de apoyo a la supervisión, enfocadas en principios de ética, integridad y prevención del soborno; y (iii) la capacitación técnica continua sobre los manuales institucionales de supervisión, con énfasis en responsabilidades, trazabilidad y validación objetiva de los entregables</t>
  </si>
  <si>
    <t>Ejecutar una supervisión rigurosa, documentada y alineada con los entregables contractuales, sobre los contratos de servicios y suministros asociados al funcionamiento de la entidad, garantizando la verificación física de los bienes o servicios prestados, la trazabilidad de las validaciones y la congruencia entre lo facturado y lo recibido.</t>
  </si>
  <si>
    <t>Gestión de la financiación y valorización</t>
  </si>
  <si>
    <t>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t>
  </si>
  <si>
    <t>PRVF01-17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</si>
  <si>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PRVF01-17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</si>
  <si>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PRVF01-17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</si>
  <si>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PRVF01-17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</si>
  <si>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DTAV; STOP; STJEF</t>
  </si>
  <si>
    <t xml:space="preserve">3. Contribución por valorización; 1. Certificado de estado de cuenta para trámite notarial; </t>
  </si>
  <si>
    <t xml:space="preserve">Validación documental y de requisitos:
Se verifica que todas las solicitudes cumplan con los requisitos establecidos por el proceso antes de su radicación. La radicación es realizada por el proceso de Recursos Físicos, mientras que la validación y trámite son ejecutados por servidores del proceso de Gestión de Valorización y Financiación.
Roles definidos y trazabilidad en el sistema Valoricemos:
El sistema cuenta con usuarios con roles específicos, y está parametrizado para dejar trazabilidad de todas las verificaciones, homologaciones y generación de paz y salvos (CECTN), así como para restringir la modificación del valor de la contribución sin un acto administrativo ejecutoriado.
Controles en la devolución de títulos judiciales (TDJ):
Se realiza seguimiento a la base de datos de títulos autorizados para devolución. El delegado de la STJEF verifica en la base y en el portal del Banco Agrario antes de responder al abogado sustanciador. El trámite de devolución incluye revisión por abogado revisor, visto bueno del ejecutor y aprobación final del Subdirector.
Seguimiento jurídico y revisión de actos administrativos:
El grupo de reclamaciones realiza seguimiento al reparto y gestión de documentos como memorandos, oficios y resoluciones, con revisiones sucesivas por el abogado líder, el Subdirector Técnico Jurídico y finalmente la Secretaría General Jurídica (SGJ), que también realiza validaciones antes de firmar.
Controles de calidad y auditoría sobre paz y salvos:
Se realiza un seguimiento cuatrimestral a una muestra representativa de los CECTN emitidos, con revisión por distintos roles y control de calidad mensual sobre predios con deuda vigente, con funciones segregadas.
Divulgación y cultura de integridad:
Se incluye de manera permanente la política antisoborno en las comunicaciones institucionales y en el contenido del CECTN, sensibilizando a los actores sobre ética y prevención de actos indebidos.
Seguridad en la gestión de predios y contribuciones:
Solo los perfiles autorizados pueden modificar información de predios. El sistema permite evidenciar actuaciones de cobro ordinario y persuasivo, con actualizaciones mensuales de la deuda y revisión periódica de marcas de los predios liquidados.
</t>
  </si>
  <si>
    <t>PRVF01-17
Proceso de devolución de valorización y gestión de reclamaciones:
El proceso de cruce de cuentas entre deudas por valorización y saldos a favor se inicia cuando el sujeto pasivo es el mismo titular y la deuda está vigente. La radicación de solicitudes de devolución es gestionada por el personal de archivo, quien digitaliza y genera el número de radicado correspondiente. Posteriormente, el trámite se asigna a la Dirección Técnica de Apoyo a la Valorización (DTAV), donde se revisan los requisitos y se evalúa la procedencia de la solicitud.
Si la solicitud es procedente, se genera el acto administrativo ordenando la devolución. Si no procede, se informa al contribuyente para subsanar la documentación. Una vez subsanada, se genera el acto administrativo y, si no se subsana, se emite el auto de archivo del trámite. Tras la validación del acto administrativo, se crea el tercero en el sistema STONE y se genera la orden de pago en SIGPAGOS. La DTAV remite el trámite a la Subdirección Técnica de Tesorería y Recaudo (STTR) para verificar si existen embargos. Si no hay embargos, se genera la orden de pago; si hay embargos, se realiza un análisis adicional. Si el trámite requiere subsanación, se informa al contribuyente y, tras la corrección, se procede con el giro; de lo contrario, se reversa el giro y se archiva la solicitud.
En cuanto a la Devolución de Títulos Judiciales (TDJ), el proceso se inicia con el registro de la solicitud en el Sistema de Gestión Documental. El delegado de la STJEF verifica la base de datos de TDJ y, tras recibir la solicitud de cada abogado sustanciador, realiza las verificaciones correspondientes. El abogado sustanciador proyecta el memorando de devolución, el cual es firmado por el Subdirector Técnico Jurídico y de Ejecuciones Fiscales. La STTR valida la información y gestiona la devolución ante el Banco Agrario.
Para la atención de reclamaciones por asignación de la contribución de valorización, la STJEF proyecta el acto administrativo correspondiente, el cual está sujeto a recurso. Después de la firma de la SGJ, se notifica al ciudadano, quien puede presentar un recurso de reconsideración. La STJEF estudia la pertinencia de este recurso y toma la decisión final.
En el proceso de Generación de Certificados de Estados de Cuenta (CECTN), las solicitudes de paz y salvo se gestionan a través del sistema de gestión documental Conectaidu, siguiendo el instructivo IN-VF-14 para la expedición de certificados masivos e individuales, los cuales son entregados al solicitante por el canal de atención correspondiente.
Finalmente, el proceso de liquidación y recaudo se ejecuta mensualmente, aplicando el procedimiento PR-VF-14 para cobro ordinario y persuasivo. Después de la facturación, se realiza un control de calidad para asegurar que todos los parámetros establecidos se hayan cumplido.</t>
  </si>
  <si>
    <t>Aprobar devoluciones sin cumplimiento de requisitos:
Existe riesgo de soborno cuando un servidor público autoriza una devolución con documentación incompleta o sin validación adecuada, con el fin de favorecer indebidamente a un contribuyente.
Trámite preferencial de devoluciones:
La aceleración injustificada del trámite de devolución para beneficiar a determinados contribuyentes puede obedecer a la entrega de dádivas u ofrecimientos indebidos.
Manipulación de cálculos en devoluciones:
Existe riesgo de que se altere el valor de la devolución para beneficiar económicamente al solicitante a cambio de un acto de corrupción.
Devolución indebida de títulos judiciales (TDJ):
Autorizar la devolución de un TDJ a una persona no legitimada representa un riesgo claro de soborno, especialmente si se omiten controles intencionalmente.
Asignación irregular en recursos de reconsideración:
Emitir decisiones favorables en los recursos de reconsideración sobre contribuciones de valorización, sin fundamento legal o sin cumplimiento de requisitos, puede ser indicio de favorecimiento indebido a cambio de beneficios personales.
Emisión irregular de paz y salvos:
Expedir un certificado de estado de cuenta (CECTN) sin las debidas validaciones representa un riesgo de soborno, al permitir operaciones notariales o fiscales no soportadas legalmente.
Alteración del valor liquidado de la contribución:
Modificar el valor de la liquidación de la contribución de un predio sin sustento técnico ni acto administrativo ejecutoriado expone al proceso a actos de corrupción.</t>
  </si>
  <si>
    <t>Se realizan auditorías internas periódicas sobre el trámite de devoluciones, para verificar la legalidad, trazabilidad y cumplimiento de los procedimientos establecidos.
Todas las etapas del proceso de devolución (radicación, asignación, gestión en Valoricemos, STONE y ConectAIDU) quedan registradas con usuario, lo que garantiza trazabilidad individual y control de responsabilidades.
Se lleva a cabo verificación técnica y documental en el sistema Valoricemos sobre las actividades ejecutadas durante el proceso, asegurando su correspondencia con los requisitos establecidos.
El Subdirector Técnico Jurídico y de Ejecuciones Fiscales realiza seguimiento constante a la gestión del equipo encargado de Títulos de Depósito Judicial (TDJ), incluyendo la evaluación de la efectividad de los controles definidos para mitigar riesgos.
Se hace monitoreo continuo por parte del Subdirector Técnico Jurídico a la labor del equipo de reclamaciones, verificando la trazabilidad y estado de las resoluciones proyectadas y enviadas a la SGJ para firma.
Se efectúa seguimiento periódico a una muestra representativa de los certificados de estado de cuenta (CECTN) generados, con el fin de verificar su correcta elaboración conforme a los lineamientos institucionales.
El sistema Valoricemos permite la generación de reportes automáticos que apoyan las validaciones internas sobre los procesos de liquidación y facturación, fortaleciendo el control documental y la transparencia del procedimiento.</t>
  </si>
  <si>
    <t>Gestión del Talento Humano</t>
  </si>
  <si>
    <t xml:space="preserve">Desarrollar las competencias del talento humano, gestionando planes, programas y proyectos que contribuyan a mejorar su calidad de vida para el cumplimiento de la Misión, Visión y Objetivos Estratégicos bajo la normatividad vigente.
</t>
  </si>
  <si>
    <t>CUMPLIMIENTO DE SENTENCIAS JUDICIALES DE CARÁCTER LABORAL; Procedimiento prestación de primeros auxilios; PROCEDIMIENTO
ADMINISTRACIÓN DE SEGURIDAD SOCIAL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</si>
  <si>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CUMPLIMIENTO DE SENTENCIAS JUDICIALES DE CARÁCTER LABORAL; Procedimiento prestación de primeros auxilios; PROCEDIMIENTO
ADMINISTRACIÓN DE SEGURIDAD SOCIAL
El número de contratistas vinculados bajo la modalidad de prestación de servicios será evaluado como una condición que incide en el riesgo de soborno. Esta condición será calificada en relación con el volumen de contratistas de las demás áreas.</t>
  </si>
  <si>
    <t xml:space="preserve">CUMPLIMIENTO DE SENTENCIAS JUDICIALES DE CARÁCTER LABORAL; Procedimiento prestación de primeros auxilios; PROCEDIMIENTO
ADMINISTRACIÓN DE SEGURIDAD SOCIAL
Se tendrá en cuenta el número de servidores públicos de cada área, en tanto son quienes tienen la capacidad de supervisar a los contratistas y los recursos públicos. Esta condición será calificada en relación con el volumen de contratistas de las demás áreas.
</t>
  </si>
  <si>
    <r>
      <t>CUMPLIMIENTO DE SENTENCIAS JUDICIALES DE CARÁCTER LABORAL; Procedimiento prestación de primeros auxilios; PROCEDIMIENTO
ADMINISTRACIÓN DE SEGURIDAD SOCIAL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</si>
  <si>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CUMPLIMIENTO DE SENTENCIAS JUDICIALES DE CARÁCTER LABORAL; Procedimiento prestación de primeros auxilios; PROCEDIMIENTO
ADMINISTRACIÓN DE SEGURIDAD SOCIAL
Las solicitudes relacionadas con actividades críticas del proceso de Gestión del Talento Humano, como novedades administrativas (vacaciones, licencias, renuncias, etc.), certificaciones laborales, evaluación del desempeño, teletrabajo o documentación de contratistas institucionales (Compensar, Universidad Nacional, SST), son radicadas por los servidores de planta a través del sistema de gestión documental. Una vez radicadas, son asignadas a la Subdirección Técnica de Recursos Humanos (STRH), donde el Subdirector designa al profesional responsable de gestionar el trámite correspondiente.
En casos como la vinculación de personal o situaciones particulares relacionadas con contratistas que no son PSP, también se contempla la gestión directa mediante correo electrónico o contacto telefónico, complementando el flujo descrito.</t>
  </si>
  <si>
    <t>Existe riesgo de soborno en los procesos relacionados con la verificación del cumplimiento de requisitos mínimos para ejercer un empleo, tanto en la vinculación de personal como en los estudios técnicos para encargos, dado que pueden presentarse presiones o incentivos indebidos para favorecer a ciertos aspirantes. Igualmente, hay exposición al riesgo en la valoración de criterios de desempate en encargos, en la adjudicación de contratos no PSP relacionados con estímulos, incentivos, capacitación y SST, así como en la liquidación de nómina y prestaciones sociales, donde podrían manipularse montos o beneficiarios. Finalmente, la expedición de certificaciones laborales —tanto de funcionarios activos como retirados— representa otro momento crítico, en el cual la alteración o falseamiento de información podría ser inducida mediante soborno.</t>
  </si>
  <si>
    <t>Aplicar una revisión cruzada (doble verificación) por parte de diferentes integrantes del equipo de la STRH en trámites sensibles, como la expedición de certificaciones laborales, la liquidación de nómina y prestaciones sociales, los estudios técnicos de encargo y la vinculación de personal, garantizando así mayor transparencia y control.
Establecer un esquema de validación por parte de varias personas y dependencias en la revisión y aprobación de la documentación necesaria para la suscripción de contratos distintos a los de prestación de servicios profesionales (no PSP). Este control incluye el estudio de mercado, estudios previos, lista de chequeo, matriz de riesgos, propuesta del proveedor, acto administrativo y CDP.
Asegurar la revisión independiente y secuencial de la documentación soporte para el pago de contratistas no PSP, por parte de distintas instancias, incluyendo el informe de actividades del contratista, el recibido a satisfacción y los respectivos respaldos presupuestales, como el CDP.</t>
  </si>
  <si>
    <t>Realizar doble verificación de los trámites críticos mediante revisión por parte de un segundo miembro del equipo de STRH, en procesos como expedición de certificaciones laborales, liquidación de nómina y prestaciones sociales, estudios técnicos de encargo y vinculación de personal.
Revisión y aprobación de la documentación para la suscripción de contratos distintos a PSP por parte de diferentes personas y áreas, asegurando trazabilidad y validación de los requisitos: estudio de mercado, estudios previos, lista de chequeo, matriz de riesgos, propuesta del proveedor, acto administrativo y CDP.
Validación escalonada de los documentos requeridos para el pago de contratistas no PSP, incluyendo revisión del informe del contratista, recibido a satisfacción y CDP, por múltiples responsables y dependencias.</t>
  </si>
  <si>
    <t>Gestión documental</t>
  </si>
  <si>
    <t>PDRO01-12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</si>
  <si>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r>
      <t>PDRO01-12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</si>
  <si>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PDRO01-12
Se tendrá en cuenta el número de servidores públicos de cada área, en tanto son quienes tienen la capacidad de supervisar a los contratistas y los recursos públicos. Esta condición será calificada en relación con el volumen de contratistas de las demás áreas.
</t>
  </si>
  <si>
    <t>PDRO01-12
El número de contratistas vinculados bajo la modalidad de prestación de servicios será evaluado como una condición que incide en el riesgo de soborno. Esta condición será calificada en relación con el volumen de contratistas de las demás áreas.</t>
  </si>
  <si>
    <t>Determinar e implementar las directrices para la administración documental mediante la aplicación de políticas y lineamientos, para garantizar la recuperación, consulta y conservación de la memoria institucional.</t>
  </si>
  <si>
    <t>PDRO01-12
Cuando un tercero radica una solicitud ante el área de correspondencia, esta es registrada y asignada a la dependencia de la STRF competente para su análisis y trámite correspondiente.</t>
  </si>
  <si>
    <t>Existe la posibilidad de que funcionarios o terceros incurran en actos de adulteración, sustracción, hurto o manipulación indebida de documentación radicada o custodiada en los archivos del IDU, con el fin de favorecer intereses particulares. Asimismo, se identifica el riesgo de divulgación no autorizada de información clasificada como “Pública Clasificada” o “Pública Reservada”, lo cual puede ser utilizado para obtener beneficios indebidos o facilitar actos de corrupción.</t>
  </si>
  <si>
    <t>Se realiza seguimiento cuatrimestral al diligenciamiento del registro de préstamos y devoluciones en los Sistemas de Gestión Documental, con el fin de asegurar la trazabilidad y control del uso de los documentos institucionales. Adicionalmente, se valida cuatrimestralmente el diligenciamiento del formato FO-PE-20 "Compromiso de Integridad, Transparencia, Confidencialidad, Conflicto de Intereses y Ética Pública", como mecanismo preventivo frente a posibles actos indebidos y para reforzar la cultura ética institucional.</t>
  </si>
  <si>
    <t>Se verifica que la cláusula de confidencialidad esté incluida en las minutas contractuales suscritas con el proveedor del servicio de archivo y con los contratistas bajo la modalidad de prestación de servicios profesionales (PSP), como medida preventiva frente al uso indebido de información clasificada o reservada.
Asimismo, se solicita el diligenciamiento obligatorio del formato FO-PE-20 “Compromiso de Integridad, Transparencia, Confidencialidad, Conflicto de Intereses y Ética Pública” para reforzar los principios institucionales en el manejo documental.
Finalmente, se lleva un control sistemático de los registros de préstamo y devolución de documentos, tanto en formato físico como en los sistemas de gestión documental, garantizando trazabilidad y reducción del riesgo de pérdida, hurto o manipulación de información institucional.</t>
  </si>
  <si>
    <t>Gestión Interinstitucional</t>
  </si>
  <si>
    <t>Generar acciones interinstitucionales para facilitar la ejecución de los proyectos de infraestructura de movilidad y espacio público a cargo del IDU a través de la articulación de actuaciones entre Particulares, Empresas de Servicios Públicos y Entidades del orden Distrital y Nacional.</t>
  </si>
  <si>
    <t xml:space="preserve">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</si>
  <si>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 xml:space="preserve">
El número de contratistas vinculados bajo la modalidad de prestación de servicios será evaluado como una condición que incide en el riesgo de soborno. Esta condición será calificada en relación con el volumen de contratistas de las demás áreas.</t>
  </si>
  <si>
    <t xml:space="preserve">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</si>
  <si>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</si>
  <si>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La Subdirección General de Desarrollo Urbano (SGDU) lidera la estructuración y gestión de convenios y/o acuerdos a ser suscritos por el IDU. Dentro de este proceso, realiza gestiones de apoyo para la aprobación de diseños y presupuestos asociados, así como para el cobro de obras ejecutadas con cargo a las Empresas de Servicios Públicos y de Tecnologías de la Información. Además, la SGDU brinda acompañamiento a las áreas estratégicas y misionales en la formalización de convenios específicos y en la coordinación con otras entidades, con el objetivo de facilitar la ejecución de proyectos de infraestructura urbana bajo responsabilidad del Instituto.</t>
  </si>
  <si>
    <t>Existe un riesgo latente de que un funcionario o contratista de la SGDU favorezca indebidamente a un tercero durante el acompañamiento, seguimiento o control al estado de ejecución de proyectos desarrollados mediante convenios, acuerdos o actos administrativos. Aunque la SGDU no ejecuta directamente actividades como la gestión predial o la validación técnica de proyectos, la posibilidad de influir en decisiones o facilitar condiciones favorables a ciertos actores dentro de las fases de concertación o articulación interinstitucional representa un punto crítico de exposición.</t>
  </si>
  <si>
    <t>Capacitación periódica en ética pública y prevención de la corrupción: Implementar jornadas formativas dirigidas al personal de la SGDU para reforzar principios de integridad, transparencia y responsabilidad en la gestión pública.
Auditorías internas aleatorias: Realizar revisiones no programadas sobre los procesos y actuaciones del área, con el fin de detectar posibles irregularidades o señales de alerta de conductas indebidas.
Seguimiento y monitoreo de tareas: Establecer un sistema de control interno que permita hacer trazabilidad, supervisión y evaluación del cumplimiento de las funciones asignadas al equipo de la SGDU, fortaleciendo la rendición de cuentas y la detección temprana de riesgos.</t>
  </si>
  <si>
    <t>Aseguramiento de evidencias: En caso de detectarse una posible actuación indebida, se debe activar de inmediato un protocolo de identificación, recopilación y conservación de todas las evidencias relevantes, garantizando su integridad para facilitar la actuación disciplinaria, penal o administrativa correspondiente.
Rediseño del proceso afectado: Una vez identificado el riesgo materializado, se procederá a revisar y rediseñar el proceso involucrado, incorporando nuevas etapas de validación, segregación de funciones y ajustes en la documentación vigente, con el objetivo de cerrar brechas y prevenir la repetición del evento.</t>
  </si>
  <si>
    <t>Gestión integral de proyectos</t>
  </si>
  <si>
    <t>Implementar buenas prácticas de gestión de proyectos basadas en los lineamientos del Project Management Institute - PMI® que contribuyan al cumplimiento de los objetivos institucionales, al mejoramiento integral de la organización y al mejoramiento del desempeño de los proyectos y/o etapas del ciclo de vida de los proyectos que desarrolla la entidad.</t>
  </si>
  <si>
    <t>REPORTE DE DESEMPEÑO POR ETAPA DE
CICLO DE VIDA DE LOS PROYECTOS
MISIONALES; MEDICIÓN DE LA PERCEPCIÓN CIUDADANA DURANTE LA
EJECUCIÓN DE PROYECTOS DE INFRAESTRUCTURA PARA
LA MOVILIDAD EN LA CIUDAD DE BOGOTÁ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</si>
  <si>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REPORTE DE DESEMPEÑO POR ETAPA DE
CICLO DE VIDA DE LOS PROYECTOS
MISIONALES; MEDICIÓN DE LA PERCEPCIÓN CIUDADANA DURANTE LA
EJECUCIÓN DE PROYECTOS DE INFRAESTRUCTURA PARA
LA MOVILIDAD EN LA CIUDAD DE BOGOTÁ
El número de contratistas vinculados bajo la modalidad de prestación de servicios será evaluado como una condición que incide en el riesgo de soborno. Esta condición será calificada en relación con el volumen de contratistas de las demás áreas.</t>
  </si>
  <si>
    <t xml:space="preserve">REPORTE DE DESEMPEÑO POR ETAPA DE
CICLO DE VIDA DE LOS PROYECTOS
MISIONALES; MEDICIÓN DE LA PERCEPCIÓN CIUDADANA DURANTE LA
EJECUCIÓN DE PROYECTOS DE INFRAESTRUCTURA PARA
LA MOVILIDAD EN LA CIUDAD DE BOGOTÁ
Se tendrá en cuenta el número de servidores públicos de cada área, en tanto son quienes tienen la capacidad de supervisar a los contratistas y los recursos públicos. Esta condición será calificada en relación con el volumen de contratistas de las demás áreas.
</t>
  </si>
  <si>
    <r>
      <t>REPORTE DE DESEMPEÑO POR ETAPA DE
CICLO DE VIDA DE LOS PROYECTOS
MISIONALES; MEDICIÓN DE LA PERCEPCIÓN CIUDADANA DURANTE LA
EJECUCIÓN DE PROYECTOS DE INFRAESTRUCTURA PARA
LA MOVILIDAD EN LA CIUDAD DE BOGOTÁ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</si>
  <si>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Existe la posibilidad de que un funcionario o contratista, encargado de validar o reportar información sobre el desempeño de los proyectos (PR-GI-02) o sobre la percepción ciudadana (PR-GI-04), manipule deliberadamente los resultados a cambio de beneficios indebidos. Esto podría ocurrir al modificar reportes técnicos, excluir información crítica o favorecer ciertos proyectos o actores externos, con el fin de mostrar un cumplimiento o aceptación mayor al real, afectando la transparencia, la toma de decisiones estratégicas y la confianza institucional.</t>
  </si>
  <si>
    <t xml:space="preserve">REPORTE DE DESEMPEÑO POR ETAPA DE
CICLO DE VIDA DE LOS PROYECTOS
MISIONALES; MEDICIÓN DE LA PERCEPCIÓN CIUDADANA DURANTE LA
EJECUCIÓN DE PROYECTOS DE INFRAESTRUCTURA PARA
LA MOVILIDAD EN LA CIUDAD DE BOGOTÁ
El procedimiento PR-GI-02 establece las actividades necesarias para realizar el reporte de desempeño de los proyectos misionales del IDU a lo largo de su ciclo de vida. Inicia con la identificación y cargue de los proyectos en el sistema ZIPA, la validación del cronograma y la capacitación de los equipos responsables, y culmina con el seguimiento periódico del avance mediante informes técnicos. Por su parte, el procedimiento PR-GI-04 se enfoca en la medición y seguimiento de la percepción del componente 3 de la entidad, mediante la recolección de información cualitativa y cuantitativa de los actores involucrados, para generar acciones de mejora orientadas a fortalecer la participación ciudadana, la transparencia y la relación con la comunidad.
</t>
  </si>
  <si>
    <t>Implementar la parametrización del sistema para exigir el registro obligatorio de la justificación en caso de modificaciones al porcentaje de avance en los informes semanales, dentro de los primeros 90 días posteriores a su publicación. Para solicitudes de modificación realizadas después de este período, establecer una mesa de trabajo encargada de revisar y validar dichas solicitudes, garantizando trazabilidad, transparencia y control en la información reportada.</t>
  </si>
  <si>
    <t>Parametrizar el sistema de información para que las modificaciones al porcentaje de avance en los informes semanales requieran, de manera obligatoria, una justificación registrada durante los primeros 90 días tras su publicación. Después de este periodo, cualquier solicitud de modificación deberá ser evaluada por una mesa de trabajo especializada, la cual validará la pertinencia de los cambios y garantizará la trazabilidad y transparencia del proceso.</t>
  </si>
  <si>
    <t>Riesgo residual</t>
  </si>
  <si>
    <t>Condiciones del proceso</t>
  </si>
  <si>
    <t>Gestión Social Servicio a la Ciudadania</t>
  </si>
  <si>
    <t>Preinversión de Proyectos</t>
  </si>
  <si>
    <t>Asesorar, diseñar, implementar y evaluar la gestión social y el servicio a la ciudadanía, relacionados con los procesos misionales; en el marco de la participación ciudadana, cultura ciudadana, derecho a la ciudad y responsabilidad social aplicables a la entidad, conforme a la normatividad vigente y los ejes estratégicos del Plan de Desarrollo con el fin de vincular a la ciudadanía en el Desarrollo Urbano de Bogotá.</t>
  </si>
  <si>
    <t>Contar por parte de la Entidad con estudios en etapa de pre-inversión para los proyectos de infraestructura vial y espacio público, cuyo propósito sea la construcción de nueva infraestructura o las actividades de conservación, mediante mecanismos de evaluación objetiva de componentes técnicos, sociales, prediales, ambientales, y financieros que garanticen la viabilidad de los proyectos en la etapa de ejecución.</t>
  </si>
  <si>
    <t>Innovación y Gestión del Conocimiento</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</si>
  <si>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</si>
  <si>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 xml:space="preserve">Se tendrá en cuenta el número de servidores públicos de cada área, en tanto son quienes tienen la capacidad de supervisar a los contratistas y los recursos públicos. Esta condición será calificada en relación con el volumen de contratistas de las demás áreas.
</t>
  </si>
  <si>
    <r>
      <t xml:space="preserve">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</si>
  <si>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Este procedimiento gestiona la recepción, clasificación, atención y seguimiento de requerimientos ciudadanos como peticiones, quejas, reclamos, sugerencias, denuncias y felicitaciones, a través de canales presenciales, telefónicos, escritos y virtuales. Inicia con el registro del requerimiento, continúa con su asignación, análisis y respuesta, y culmina con la consolidación de información y generación de reportes internos y externos, asegurando trazabilidad y cumplimiento de los plazos legales.
Este procedimiento establece el proceso para evaluar la satisfacción ciudadana con la atención recibida en los distintos canales del IDU. Comprende el diseño de encuestas, cálculo de muestra, recolección de información por medios telefónicos, virtuales y presenciales, procesamiento de datos, cálculo de indicadores y publicación de resultados en el Observatorio de Percepción Ciudadana, promoviendo la mejora continua del servicio.</t>
  </si>
  <si>
    <t>Existe un riesgo de soborno en la manipulación o direccionamiento indebido de la información reportada o consolidada en los sistemas de atención ciudadana, así como en la adulteración de encuestas de satisfacción para favorecer la percepción de ciertos servicios o funcionarios. Asimismo, podría presentarse riesgo en la gestión de solicitudes que impliquen beneficios particulares, especialmente si el canal de atención permite interacción directa sin suficiente trazabilidad o doble verificación.</t>
  </si>
  <si>
    <t>Asegurar la gratuidad de los trámites y servicios mediante su adecuada publicación en el SUIT; realizar la divulgación periódica de los trámites y servicios disponibles. Implementar la aprobación de hojas de vida del personal mediante memorando del gestor social, garantizando la segregación de funciones. Aplicar listas de chequeo para la verificación del cumplimiento de los requisitos de personal mínimo establecidos y del Manual de Supervisión e Interventoría. Registrar y documentar de forma sistemática todas las acciones clave dentro del desarrollo de los procesos, garantizando trazabilidad y control.</t>
  </si>
  <si>
    <t>ORSC</t>
  </si>
  <si>
    <t>Establecer la radicación obligatoria de las PQR en el sistema Bachué y/o en el Sistema de Gestión Documental del IDU. Aplicar encuestas de satisfacción a una muestra representativa de la ciudadanía que radique PQR por cualquier canal. Verificar que cada informe y documento del Plan Social cuente con la aprobación formal por parte de la interventoría, validada por el Gestor Social. Capacitar periódicamente a los funcionarios y contratistas sobre el proceso y hacer seguimiento continuo para asegurar el cumplimiento de los lineamientos establecidos.</t>
  </si>
  <si>
    <t>El número de contratistas vinculados bajo la modalidad de prestación de servicios será evaluado como una condición que incide en el riesgo de soborno. Esta condición será calificada en relación con el volumen de contratistas de las demás áreas.</t>
  </si>
  <si>
    <t xml:space="preserve">
Los procedimientos PR-FP-01 (Prefactibilidad) y PR-FP-02 (Factibilidad) del Instituto de Desarrollo Urbano (IDU) regulan las fases iniciales de estructuración de proyectos de infraestructura vial y espacio público. El proceso de prefactibilidad se enfoca en establecer si una idea de proyecto es viable técnica, social, ambiental y económicamente, mediante la revisión de antecedentes, lineamientos normativos, recopilación de información primaria y secundaria, y planteamiento de alternativas. El proceso de factibilidad, por su parte, parte de los resultados obtenidos en la fase anterior para profundizar en el diseño conceptual y técnico, establecer cronogramas, asignar responsabilidades, validar estudios, estructurar riesgos, desarrollar el anteproyecto y realizar la evaluación ex ante. Ambos procedimientos incluyen múltiples compuertas de validación y revisión interinstitucional, socialización con partes interesadas y formalización de la información técnica mediante el Documento Técnico de Soporte (DTS), que sirve como base para pasar a la etapa contractual.</t>
  </si>
  <si>
    <t>El principal riesgo de soborno en estos procesos radica en la contratación de estudios técnicos y el proceso de selección de alternativas, donde terceros podrían intentar influir en funcionarios o contratistas para favorecer ciertas firmas consultoras, manipular evaluaciones de factibilidad, o asegurar la continuidad de una alternativa específica. También existe riesgo en la validación de insumos técnicos o sociales que afectan decisiones clave del proyecto, lo cual podría ser explotado mediante pagos indebidos para alterar criterios técnicos, acelerar aprobaciones o interferir en la priorización de inversiones. La complejidad técnica y la participación de múltiples actores hacen necesarias estrictas medidas de integridad y control.</t>
  </si>
  <si>
    <t>Realizar seguimiento y documentación sistemática de la implementación de los lineamientos establecidos en los siguientes instrumentos: 1) Manual de Maduración de Proyectos IDU (MG-FP-02) y los procedimientos PR-FP-01 (Elaboración de la Prefactibilidad de Proyectos) y PR-FP-02 (Elaboración de la Factibilidad de Proyectos), en su versión vigente; 2) Manual para la Interventoría y/o Supervisión de Contratos (MG-GC-01). Además, efectuar socializaciones periódicas del Sistema de Gestión Antisoborno (SGAS) con los equipos de la Dirección Técnica de Proyectos y la Subdirección Técnica de Seguimiento a Estructuración, como mecanismo de control preventivo y fortalecimiento de la cultura de integridad.</t>
  </si>
  <si>
    <t>Realizar una revisión cuatrimestral del desarrollo de los proyectos, enfocada en verificar el cumplimiento de los controles establecidos, la validez de los soportes documentales y la identificación de posibles incumplimientos. Adicionalmente, efectuar un seguimiento periódico a las actualizaciones, necesidades de ajuste y novedades que surjan durante la estructuración y etapa de preinversión, con el fin de asegurar la trazabilidad, la toma de decisiones informada y la mitigación oportuna de riesgos.</t>
  </si>
  <si>
    <t xml:space="preserve">
El procedimiento PR-IC-01 regula la actualización y mantenimiento del Sistema de Precios Unitarios de Referencia, que abarca la actualización de insumos, mano de obra, tarifas, y valores estimativos para construcción y conservación, incluyendo su integración en la herramienta CivilData y su publicación. El procedimiento PR-IC-02 se refiere a la actualización del Sistema de Información Geográfica (SIGIDU) e incluye subprocesos técnicos como revisión de planos, validación de elementos geográficos, análisis de información y publicación en plataformas como IDECA. El PRIC-04 establece la gestión de especificaciones técnicas alternativas e innovadoras, incorporando su evaluación y eventual inclusión como criterios técnicos válidos. Finalmente, el PR-IC-03 trata de la actualización del directorio ambiental de proveedores, que implica verificación documental, validación técnica y aprobación de la información de terceros para asegurar cumplimiento con normativas ambientales.</t>
  </si>
  <si>
    <t>Estos procesos presentan riesgos de soborno en etapas críticas como la inclusión o modificación de insumos y precios en las bases de datos oficiales, la validación de elementos geográficos o técnicos sin cumplimiento real de los estándares, y la aprobación de proveedores o soluciones innovadoras sin justificación técnica objetiva. El riesgo radica en que funcionarios puedan recibir incentivos indebidos para favorecer propuestas específicas, inflar precios o aprobar documentación inconsistente, lo cual puede impactar negativamente la planeación, contratación y ejecución de obras públicas. Un sistema robusto de trazabilidad, revisión cruzada y control de acceso a decisiones técnicas es esencial para mitigar estos riesgos.</t>
  </si>
  <si>
    <t>DTINI</t>
  </si>
  <si>
    <t>Implementar el Código de Ética y la Política Antisoborno institucional, asegurando su divulgación, suscripción por parte de todo el personal involucrado y la realización de capacitaciones periódicas sobre su contenido y aplicación.
Garantizar el registro y documentación detallada de todas las actuaciones y decisiones adoptadas en el marco de cada proceso, permitiendo su trazabilidad y verificación.
Fortalecer y divulgar los canales de denuncia internos, asegurando su accesibilidad, confidencialidad y protección frente a represalias, con el fin de facilitar la identificación y reporte de posibles actos de soborno.</t>
  </si>
  <si>
    <t>Efectuar un control de calidad por parte de un grupo funcional independiente durante el proceso de incorporación de inventario, con el fin de verificar la exactitud, completitud y coherencia de la información previamente aprobada, asegurando la trazabilidad y minimizando riesgos de errores o manipulaciones.</t>
  </si>
  <si>
    <t>Comunicaciones</t>
  </si>
  <si>
    <t>Divulgar de manera eficaz, eficiente y oportuna la gestión de la entidad, con el fin de garantizar el derecho a la información, dar a conocer la ejecución de los recursos públicos, lograr la identidad institucional al interior de la organización y fortalecer la cultura ciudadana.</t>
  </si>
  <si>
    <t xml:space="preserve">
Este procedimiento establece las actividades necesarias para planear, coordinar y ejecutar estrategias de divulgación sobre los proyectos del IDU, garantizando el acceso a la información contractual por parte de la ciudadanía. Incluye etapas como la identificación de los proyectos a divulgar, elaboración de los contenidos, validación institucional y publicación en canales oficiales, con el fin de fortalecer la transparencia y el relacionamiento con la comunidad.
A su vez, este procedimiento detalla los pasos que deben seguir las áreas del IDU para solicitar piezas de comunicación interna (gráficas o audiovisuales), desde la radicación del requerimiento vía correo electrónico hasta la publicación final de los productos. Involucra fases como la definición del objetivo del mensaje, desarrollo del contenido, diseño, validación y aprobación, y finalmente su divulgación en medios institucionales.</t>
  </si>
  <si>
    <t>Dado que estos procesos involucran la producción y difusión de contenidos comunicacionales internos y externos, el riesgo de soborno puede presentarse si algún servidor o contratista, con acceso a la toma de decisiones sobre qué proyectos se comunican o cómo se presentan, recibe beneficios indebidos para favorecer la imagen de un contratista, manipular información pública o invisibilizar elementos críticos en la rendición de cuentas. Este riesgo se ve incrementado si no hay trazabilidad clara en la validación, diseño y autorización del contenido divulgado.</t>
  </si>
  <si>
    <t>Registrar y documentar la trazabilidad completa de las solicitudes recibidas por la Oficina Asesora de Comunicaciones, desde su radicación hasta su cierre, garantizando transparencia y seguimiento.
Establecer un único canal oficial de recepción de solicitudes (correo institucional), con el fin de centralizar la comunicación y reducir el riesgo de manipulación o pérdida de información.
Actualizar y formalizar el procedimiento de divulgación contractual en proyectos del IDU, estableciendo que el contacto con las comunidades se realice exclusivamente a través de la Oficina de Relacionamiento y Servicio a la Ciudadanía – ORSC, asegurando la segregación de funciones y la adecuada interlocución institucional.</t>
  </si>
  <si>
    <t>Revisar y/o actualizar periódicamente el procedimiento interno de divulgación contractual de los proyectos del IDU, con el fin de incorporar puntos de control en cada una de sus actividades críticas, garantizando trazabilidad, cumplimiento normativo y mitigación de riesgos de integridad en la gestión de la información divulgada.</t>
  </si>
  <si>
    <t>Prácticas Integrales de Gestión</t>
  </si>
  <si>
    <t>Tecnologias de Información y comunicación</t>
  </si>
  <si>
    <t>Gestión Financiera</t>
  </si>
  <si>
    <t>Mejoramiento Continuo</t>
  </si>
  <si>
    <t>Definir e Implementar prácticas en Calidad, Gestión Ambiental y Seguridad y Salud Ocupacional de acuerdo con las necesidades organizacionales, los requisitos legales y normativos con el fin de mejorar el desempeño de la Entidad.</t>
  </si>
  <si>
    <t xml:space="preserve">
La Subdirección Técnica de Recursos Físicos (STRF) y la Subdirección Técnica de Recursos Humanos (STRH) supervisan el cumplimiento de las cláusulas ambientales incluidas en los contratos tercerizados, en el marco del Programa Institucional de Gestión Ambiental (PIGA), específicamente dentro del programa de consumo sostenible. Asimismo, para el seguimiento de proyectos misionales, se realiza la gestión y control de las resoluciones de pago de permisos ambientales requeridos, asegurando el cumplimiento normativo y ambiental en cada etapa del proyecto.</t>
  </si>
  <si>
    <t>Existe el riesgo de que un funcionario o contratista favorezca indebidamente a un tercero durante la inclusión, supervisión o aprobación de las cláusulas ambientales en los contratos tercerizados o en la gestión de resoluciones de pago de permisos ambientales. Esto podría materializarse mediante la omisión deliberada de exigencias ambientales, la flexibilización no justificada de condiciones contractuales o la aprobación de pagos sin verificación adecuada, a cambio de beneficios personales o favores indebidos.</t>
  </si>
  <si>
    <t>Registrar y documentar todas las acciones clave en cada proceso relacionado con la gestión ambiental. Entregar informes anuales con carpetas de libre acceso que incluyan los soportes y evidencias del seguimiento y cumplimiento de los programas PIGA y PACA, en calidad de gestores ambientales. Además, asegurar la elaboración y conservación de formatos e informes que son avalados por otras áreas del IDU, garantizando trazabilidad, transparencia y verificación interinstitucional.</t>
  </si>
  <si>
    <t>Realizar una auditoría anual al proceso para verificar el cumplimiento de los lineamientos establecidos, socializar con el equipo las medidas a tomar en caso de presentarse un acto de soborno, y hacer seguimiento periódico a la presentación oportuna, completa y verificada de los informes requeridos.</t>
  </si>
  <si>
    <t>Gestionar la implementación, actualización y mantenimiento de los sistemas de información y la infraestructura tecnológica de acuerdo con las necesidades de la entidad y la incorporación de nuevas tecnologías, para asegurar la confidencialidad, integridad y disponibilidad de la información requerida en el logro de los objetivos institucionales.</t>
  </si>
  <si>
    <t>El procedimiento de Dirección Estratégica de TI del IDU establece las actividades orientadas a la planificación, diseño, implementación y evaluación de estrategias tecnológicas que respalden los objetivos institucionales. Entre los procesos centrales se incluyen: (1) la definición de líneas estratégicas y políticas de TI, (2) la gestión del portafolio de proyectos tecnológicos, (3) la formulación de planes de acción, (4) el seguimiento a su implementación y evaluación de resultados. Además, se articula con otros procesos de gobierno y gestión de TI, garantizando que las inversiones tecnológicas respondan a necesidades reales del Instituto.</t>
  </si>
  <si>
    <t>Existe riesgo de soborno en la priorización y aprobación de iniciativas o proyectos tecnológicos, especialmente en la selección de proveedores o la definición de especificaciones que puedan favorecer injustificadamente a terceros. La influencia indebida puede materializarse en la formulación de planes, asignación de recursos o manipulación del portafolio de proyectos tecnológicos en función de intereses particulares.</t>
  </si>
  <si>
    <t>Implementar y mantener controles de acceso físico y lógico a la Subdirección Técnica de Recaudo y Tesorería (STRT), debido a la complejidad de los temas operativos y la sensibilidad de la información manejada. Estos controles incluyen la restricción de ingreso tanto a personal interno como externo, y el uso de plataformas tecnológicas con accesos autorizados mediante mecanismos como autenticación por contraseñas, asignación de permisos diferenciados por rol y seguimiento de accesos en los sistemas institucionales.</t>
  </si>
  <si>
    <t>Implementar mecanismos de monitoreo en tiempo real para supervisar los procesos operativos de la Subdirección, permitiendo la identificación oportuna de desviaciones. Adicionalmente, verificar de manera continua, mediante herramientas tecnológicas, el cumplimiento de las políticas de seguridad establecidas, garantizando la integridad, trazabilidad y confidencialidad de la información gestionada.</t>
  </si>
  <si>
    <t>Numero</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</si>
  <si>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</si>
  <si>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 xml:space="preserve">Solicitud de Vigencias Futuras (PR-PE-07): Este proceso regula la solicitud de vigencias futuras y su reprogramación para proyectos de infraestructura y gestión institucional. Inicia con la identificación de necesidades, pasa por la validación de requisitos técnicos y financieros por parte de la Oficina Asesora de Planeación y termina con la aprobación del CONFIS. Incluye lineamientos para garantizar la coherencia con el Plan Distrital de Desarrollo, evitar acumulación de reservas y asegurar que los compromisos se ajusten al marco fiscal de mediano plazo.
Direccionamiento Estratégico de TI (PR-TI-05): Este procedimiento describe la formulación del Plan Estratégico de Tecnologías de la Información (PETI), alineado con la política de Gobierno Digital y con los objetivos institucionales del IDU. Comprende análisis de entorno, diagnóstico de gestión TI, evaluación de tendencias tecnológicas, consolidación de iniciativas y establecimiento de indicadores, todo con enfoque en la transformación digital.
</t>
  </si>
  <si>
    <t>Dado el carácter técnico y presupuestal de estos procedimientos, el principal riesgo de soborno se presenta en etapas donde se aprueban recursos o se priorizan proyectos: por ejemplo, en la validación técnica y presupuestal de solicitudes de vigencias futuras o en la priorización de iniciativas TI en el PETI. Un funcionario podría ser inducido a favorecer ciertos contratos, proveedores o tecnologías a cambio de beneficios indebidos, especialmente si no existen controles estrictos de trazabilidad, segregación de funciones o supervisión externa.</t>
  </si>
  <si>
    <t>Controles para modificaciones presupuestales:
Verificar que la modificación presupuestal solicitada sea pertinente y coherente con las metas, actividades y componentes definidos en las Fichas EBI de los proyectos de inversión, en concordancia con lo establecido en el Plan Distrital de Desarrollo (PDD).
En caso de modificaciones presupuestales externas, asegurar que se cuente con el concepto técnico favorable emitido por la Secretaría Distrital de Planeación (SDP) y/o la Secretaría Distrital de Hacienda (SDH), según corresponda.
Validar que la solicitud de modificación presupuestal esté debidamente firmada por el Ordenador del Gasto competente, conforme a lo establecido en la resolución vigente de delegación de funciones.</t>
  </si>
  <si>
    <t>Realizar ejercicios de auditoría interna de manera periódica, con el fin de verificar el cumplimiento de los procedimientos establecidos, identificar posibles desviaciones y fortalecer los mecanismos de control en los procesos institucionales.</t>
  </si>
  <si>
    <t>Administrar y Disponer Oportunamente los Recursos Financieros para la Ejecución de los Programas y Proyectos en el Desarrollo de los Procesos de la Entidad.</t>
  </si>
  <si>
    <t>Administración y disposición oportuna de los recursos financieros, que consiste en planear, gestionar y ejecutar los recursos asignados a los programas y proyectos institucionales, garantizando su disponibilidad en los momentos requeridos para el adecuado desarrollo de los procesos misionales, estratégicos y de apoyo de la entidad. Este proceso incluye la programación, seguimiento y control del presupuesto, así como la coordinación con las áreas responsables para asegurar una ejecución eficiente y conforme a los lineamientos establecidos.</t>
  </si>
  <si>
    <t>Existe el riesgo de que un funcionario encargado de la administración y disposición de los recursos financieros reciba ofrecimientos indebidos para priorizar o acelerar la asignación de recursos a ciertos programas, proyectos o proveedores. Esto podría materializarse, por ejemplo, en la aprobación de pagos sin el cumplimiento de requisitos legales, en la selección discrecional de beneficiarios o en la modificación injustificada de presupuestos, comprometiendo la equidad, transparencia y legalidad del proceso.</t>
  </si>
  <si>
    <t>Auditorías internas aleatorias y revisión cruzada de pagos, enfocadas en detectar irregularidades en la ejecución financiera y verificar el cumplimiento estricto de los requisitos y soportes exigidos para cada desembolso.</t>
  </si>
  <si>
    <t>Segregación de funciones en las etapas clave del proceso financiero (solicitud, validación, aprobación y pago), de modo que ninguna persona tenga control total sobre todo el flujo del recurso, minimizando oportunidades de manipulación indebida.</t>
  </si>
  <si>
    <t>Identificar, establecer, implementar y ejecutar acciones para incrementar el desempeño de los procesos con el propósito de fortalecer el Sistema Integrado de Gestión a través de la aplicación de metodologías de mejoramiento y acciones de prevención.</t>
  </si>
  <si>
    <t>OAP OCI</t>
  </si>
  <si>
    <t>Existe riesgo de soborno en la manipulación de informes, omisión de hallazgos, aprobación de planes ineficaces o en la priorización injustificada de asesorías o revisiones. Por ejemplo, un funcionario podría recibir dádivas para modificar informes, excluir hallazgos o aprobar como “eficaces” acciones que no lo son, especialmente en contextos donde los resultados del control interno tienen implicaciones jurídicas o presupuestales. También podría presentarse riesgo en la asignación de recursos o al validar compromisos de mejora que involucran otras dependencias.</t>
  </si>
  <si>
    <t>Formulación, monitoreo y seguimiento a planes de mejoramiento (PR-MC-01):
Este procedimiento regula la creación, implementación y evaluación de los planes de mejoramiento derivados de auditorías internas, externas, autocontroles, indicadores y otros mecanismos de evaluación. Inicia con la recepción de informes (auditorías, PQRS, riesgos, etc.) y finaliza cuando la Oficina de Control Interno verifica y aprueba la eficacia de las acciones implementadas. Incluye etapas de análisis de causas, formulación de acciones correctivas, seguimiento en aplicativo y elaboración de informes.
Asesoría independiente en control interno (PR-MC-02):
Regula cómo la Oficina de Control Interno presta asesoría técnica a otras dependencias en temas relacionados con gestión, riesgos, control y cumplimiento normativo, sin comprometer su independencia. Se priorizan solicitudes asociadas a actividades críticas o de alto impacto.
Revisión por la dirección (PR-MC-03):
Establece las fases y responsabilidades para la revisión periódica del sistema de gestión por parte del equipo directivo. Se revisan indicadores, hallazgos, planes de mejora y desempeño institucional, con el fin de tomar decisiones estratégicas informadas.
Respuesta a informes de auditoría y gestión del plan de mejoramiento externo (PR-MC-04):
Este procedimiento aplica cuando la entidad recibe informes de entes externos de control (Contraloría, Procuraduría, etc.). Regula la construcción de respuestas, validación jurídica y seguimiento de acciones correctivas hasta el cierre del plan de mejora.</t>
  </si>
  <si>
    <t>Las responsabilidades de formulación, revisión, aprobación y seguimiento de los planes deben estar distribuidas entre diferentes servidores y niveles jerárquicos, evitando que una sola persona concentre el control del proceso y pueda manipular la información sin supervisión.</t>
  </si>
  <si>
    <t xml:space="preserve">Implementar auditorías internas aleatorias o cruzadas sobre los hallazgos y planes cerrados para verificar su autenticidad y eficacia. Esto permite detectar irregularidades después de ejecutadas las acciones, corrigiendo posibles fraudes o encubrimientos antes de que generen efectos mayores en la gestión institucional.
</t>
  </si>
  <si>
    <t>METODOLOGÍA</t>
  </si>
  <si>
    <t>El presente documento contiene la matriz consolidada de riesgos del Sistema de Gestión Antisoborno del Instituto de Desarrollo Urbano (IDU). Para su elaboración, se partió de cuatro fuentes principales de información: (i) el nivel de ejecución presupuestal de cada proceso del IDU; (ii) la cantidad total de contratos de prestación de servicios suscritos por cada área; (iii) el número de servidores públicos vinculados a cada dependencia; y (iv) la calificación del proceso y la percepción de riesgo reportada por las áreas responsables.
La segunda línea de defensa institucional ha desempeñado un papel clave en el acompañamiento a las áreas para fortalecer la gestión del riesgo de soborno, adoptando un nuevo enfoque conceptual. Anteriormente, se trataban múltiples escenarios como riesgos distintos. Actualmente, se asume que el riesgo es uno solo: la posibilidad de ocurrencia de un acto de soborno, entendido no solo como una conducta penal o disciplinaria, sino como un suceso causal que puede estimarse analíticamente.
A partir de este enfoque, se definieron cinco condiciones clave del riesgo:
1. Nivel presupuestal ejecutado por el proceso, como indicador del volumen de recursos públicos expuestos a posibles actos de soborno.
2. Número de contratistas por prestación de servicios profesionales, dada su menor sujeción al régimen de control disciplinario y de exclusividad del Estado.
3. Cantidad de servidores públicos del área, como responsables del manejo de recursos y de la supervisión de contratistas.
4. Tipo de actividad del proceso, valorando el interés potencial que puede generar en terceros, el nivel de contacto con actores externos y la discrecionalidad en las decisiones.
5. Percepción del área responsable, con base en la evaluación interna de la probabilidad, impacto, puntos críticos del proceso y efectividad de los controles existentes.
La estimación del riesgo se realizó mediante una metodología analítica basada en hipótesis, contraejemplos y síntesis, que permite valorar razonadamente sucesos inciertos. Estos criterios fueron integrados en una fórmula que arroja un porcentaje promedio de riesgo por proceso, comparable entre las distintas áreas del IDU.
En la presente hoja se relacionan las calificaciones otorgadas a cada proceso frente a los cinco criterios mencionados, su estimación comparativa y, finalmente, el resultado consolidado del riesgo de soborno, expresado como un porcentaje. Este resultado facilita la priorización de medidas preventivas, el fortalecimiento de controles y la toma de decisiones estratégicas orientadas a preservar la integridad institucional.</t>
  </si>
  <si>
    <t xml:space="preserve">CONSOLIDADO </t>
  </si>
  <si>
    <t>Promedio</t>
  </si>
  <si>
    <t>Desviación</t>
  </si>
  <si>
    <t>Mínimo</t>
  </si>
  <si>
    <t>Máximo</t>
  </si>
  <si>
    <t>Mediana</t>
  </si>
  <si>
    <t xml:space="preserve">ÁREA </t>
  </si>
  <si>
    <t>PORCENTAJE</t>
  </si>
  <si>
    <t>CALIFICACIÓN</t>
  </si>
  <si>
    <t>SUBDIRECCION TECNICA PRESUPUESTO Y CONTA</t>
  </si>
  <si>
    <t>DIRECCION TECNICA DE CONSTRUCCIONES</t>
  </si>
  <si>
    <t>DTCI-D.T. CONSERVACIÓN DE LA INFRAESTRUC</t>
  </si>
  <si>
    <t>SUBDIRECCION GRAL DE GESTION CORPORATIVA</t>
  </si>
  <si>
    <t>DIRECCION TECNICA DE PROYECTOS</t>
  </si>
  <si>
    <t>DIRECCION TECNICA DE PREDIOS</t>
  </si>
  <si>
    <t>DIRECCION TEC. ADMINISTRATIVA FINANCIERA</t>
  </si>
  <si>
    <t>DIRECCION TECNICA DE GESTION JUDICIAL</t>
  </si>
  <si>
    <t>SUBDIRECCION GENERAL JURIDICA</t>
  </si>
  <si>
    <t>DIRECCION TECNICA DE DISEÑO DE PROYECTOS</t>
  </si>
  <si>
    <t>DIRECCION TEC. DE APOYO A VALORIZACION</t>
  </si>
  <si>
    <t>ORSC-OFICINA RELACIONAMIENTO Y SERVICIO</t>
  </si>
  <si>
    <t>DTINI-D.T. INTELIGENCIA DE NEGOCIO E INN</t>
  </si>
  <si>
    <t>OFICINA DE GESTION AMBIENTAL</t>
  </si>
  <si>
    <t>OFICINA ASESORA DE COMUNICACIONES</t>
  </si>
  <si>
    <t>OFICINA ASESORA DE PLANEACION</t>
  </si>
  <si>
    <t>SUBDIRECCIÓN TÉCNICA DE RECURSOS FÍSICOS</t>
  </si>
  <si>
    <t>SUBDIRECCIÓN TÉCNICA DE OPERACIONES</t>
  </si>
  <si>
    <t>OFICINA DE RELACIONAMIENTO Y SERVICIO A LA CIUDADANÍA</t>
  </si>
  <si>
    <t>SUBDIRECCIÓN TÉCNICA DE SEGUIMIENTO A ESTUDIOS Y DISEÑOS</t>
  </si>
  <si>
    <t>OFICINA DE GESTIÓN AMBIENTAL</t>
  </si>
  <si>
    <t>SUBDIRECCIÓN TÉCNICA JURÍDICA Y DE EJECUCIONES FISCALES</t>
  </si>
  <si>
    <t>SUBDIRECCIÓN TÉCNICA DE CONSERVACIÓN DEL SUBSISTEMA VIAL</t>
  </si>
  <si>
    <t>SUBDIRECCIÓN TÉCNICA DE RECURSOS HUMANOS</t>
  </si>
  <si>
    <t>DIRECCIÓN TÉCNICA DE CONSERVACIÓN DE LA INFRAESTRUCTURA</t>
  </si>
  <si>
    <t>SUBDIRECCIÓN TÉCNICA DE TESORERÍA Y RECAUDO</t>
  </si>
  <si>
    <t>DIRECCIÓN TÉCNICA DE ADMINISTRACIÓN DE INFRAESTRUCTURA</t>
  </si>
  <si>
    <t>SUBDIRECCIÓN TÉCNICA DE ESTRUCTURACIÓN DE PROYECTOS</t>
  </si>
  <si>
    <t>SUBDIRECCIÓN TÉCNICA DE PRESUPUESTO Y CONTABILIDAD</t>
  </si>
  <si>
    <t>DIRECCIÓN TÉCNICA DE PREDIOS</t>
  </si>
  <si>
    <t>SUBDIRECCIÓN TÉCNICA DE EJECUCIÓN DEL SUBSISTEMA VIAL</t>
  </si>
  <si>
    <t>DIRECCIÓN TÉCNICA DE PROYECTOS</t>
  </si>
  <si>
    <t>OFICINA DE COORDINACIÓN INTERINSTITUCIONAL</t>
  </si>
  <si>
    <t>DIRECCIÓN TÉCNICA DE PROCESOS SELECTIVOS</t>
  </si>
  <si>
    <t>DIRECCIÓN GENERAL</t>
  </si>
  <si>
    <t>SUBDIRECCIÓN TÉCNICA DE EJECUCIÓN DEL SUBSISTEMA DE TRANSPORTE</t>
  </si>
  <si>
    <t>DIRECCIÓN TÉCNICA DE GESTIÓN JUDICIAL</t>
  </si>
  <si>
    <t>OFICINA ASESORA DE PLANEACIÓN</t>
  </si>
  <si>
    <t>OFICINA DE CONTROL INTERNO</t>
  </si>
  <si>
    <t>DIRECCIÓN TÉCNICA DE GESTIÓN CONTRACTUAL</t>
  </si>
  <si>
    <t>SUBDIRECCIÓN GENERAL DE GESTIÓN CORPORATIVA</t>
  </si>
  <si>
    <t>DIRECCIÓN TÉCNICA DE INTELIGENCIA DE NEGOCIO E INNOVACIÓN</t>
  </si>
  <si>
    <t>SUBDIRECCIÓN GENERAL DE DESARROLLO URBANO</t>
  </si>
  <si>
    <t>SUBDIRECCIÓN GENERAL DE INFRAESTRUCTURA</t>
  </si>
  <si>
    <t>DIRECCIÓN TÉCNICA DE CONSTRUCCIONES</t>
  </si>
  <si>
    <t>OFICINA DE CONTROL DISCIPLINARIO INTERNO</t>
  </si>
  <si>
    <t>SUBDIRECCIÓN GENERAL JURÍDICA</t>
  </si>
  <si>
    <t>SUBDIRECCIÓN TÉCNICA DE CONSERVACIÓN DEL SUBSISTEMA DE TRANSPORTE</t>
  </si>
  <si>
    <t>DIRECCIÓN TÉCNICA DE APOYO A LA VALORIZACIÓN</t>
  </si>
  <si>
    <t>DIRECCIÓN TÉCNICA ADMINISTRATIVA Y FINANCIERA</t>
  </si>
  <si>
    <t>D/T DE PREDIOS</t>
  </si>
  <si>
    <t>S/T JURIDICA Y EJECUCIONES FISCALES</t>
  </si>
  <si>
    <t>SUBDIRECCION TECNICA DE EJECUCION SUBSISTEMA VIAL</t>
  </si>
  <si>
    <t>S/T DE OPERACIONES</t>
  </si>
  <si>
    <t>S/T DE EJECUCION SUBSISTEMA TRANSPORTE</t>
  </si>
  <si>
    <t>S/T DE RECURSOS TECNOLOGICOS</t>
  </si>
  <si>
    <t>S/T DE RECURSOS FISICOS</t>
  </si>
  <si>
    <t>D/T DE ADMINISTRACION DE INFRAESTRUCTURA</t>
  </si>
  <si>
    <t>D/T DE GESTION JUDICIAL</t>
  </si>
  <si>
    <t>SUBDIRECCION GENERAL DE INFRAESTRUCTURA</t>
  </si>
  <si>
    <t>D/T DE GESTION CONTRACTUAL</t>
  </si>
  <si>
    <t>D/T DE PROCESOS SELECTIVOS</t>
  </si>
  <si>
    <t>SUBDIRECCION GENERAL DE DESARROLLO URBANO</t>
  </si>
  <si>
    <t>S/T DE RECURSOS HUMANOS</t>
  </si>
  <si>
    <t>DIRECCION GENERAL</t>
  </si>
  <si>
    <t>S/T DE PRESUPUESTO Y CONTABILIDAD</t>
  </si>
  <si>
    <t>SUBDIRECCION GENERAL DE GESTION CORPORATIVA</t>
  </si>
  <si>
    <t>S/T DE TESORERIA Y RECAUDO</t>
  </si>
  <si>
    <t>D/T DE APOYO A LA VALORIZACION</t>
  </si>
  <si>
    <t>D/T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</si>
</sst>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5">
    <font>
      <sz val="11"/>
      <color theme="1"/>
      <name val="Aptos Narrow"/>
      <family val="2"/>
      <scheme val="minor"/>
    </font>
    <font>
      <b/>
      <sz val="11"/>
      <color theme="1"/>
      <name val="Aptos Narrow"/>
      <family val="2"/>
      <scheme val="minor"/>
    </font>
    <font>
      <sz val="10"/>
      <name val="Arial"/>
      <family val="2"/>
      <charset val="1"/>
    </font>
    <font>
      <sz val="8"/>
      <name val="Arial"/>
      <family val="2"/>
    </font>
    <font>
      <b/>
      <sz val="8"/>
      <name val="Arial"/>
      <family val="2"/>
    </font>
    <font>
      <sz val="8"/>
      <color theme="5" tint="0.59999389629810485"/>
      <name val="Arial"/>
      <family val="2"/>
    </font>
    <font>
      <sz val="8"/>
      <color rgb="FFFF0000"/>
      <name val="Arial"/>
      <family val="2"/>
    </font>
    <font>
      <b/>
      <sz val="11"/>
      <name val="Arial"/>
      <family val="2"/>
    </font>
    <font>
      <sz val="11"/>
      <name val="Arial"/>
      <family val="2"/>
    </font>
    <font>
      <sz val="12"/>
      <name val="Arial"/>
      <family val="2"/>
    </font>
    <font>
      <b/>
      <sz val="10"/>
      <name val="Arial"/>
      <family val="2"/>
    </font>
    <font>
      <b/>
      <sz val="10"/>
      <color rgb="FFFF0000"/>
      <name val="Arial"/>
      <family val="2"/>
    </font>
    <font>
      <sz val="10"/>
      <name val="Arial"/>
      <family val="2"/>
    </font>
    <font>
      <b/>
      <sz val="7"/>
      <name val="Arial"/>
      <family val="2"/>
    </font>
    <font>
      <sz val="8"/>
      <color theme="1"/>
      <name val="Arial"/>
      <family val="2"/>
    </font>
    <font>
      <sz val="8"/>
      <color theme="0"/>
      <name val="Arial"/>
      <family val="2"/>
    </font>
    <font>
      <sz val="10"/>
      <color theme="1"/>
      <name val="Arial"/>
      <family val="2"/>
    </font>
    <font>
      <sz val="8"/>
      <color theme="4" tint="-0.499984740745262"/>
      <name val="Arial"/>
      <family val="2"/>
    </font>
    <font>
      <sz val="10"/>
      <color theme="4" tint="-0.499984740745262"/>
      <name val="Arial"/>
      <family val="2"/>
    </font>
    <font>
      <b/>
      <sz val="10"/>
      <color theme="4" tint="-0.499984740745262"/>
      <name val="Arial"/>
      <family val="2"/>
    </font>
    <font>
      <b/>
      <sz val="10"/>
      <color rgb="FF000000"/>
      <name val="Tahoma"/>
      <family val="2"/>
    </font>
    <font>
      <sz val="10"/>
      <color rgb="FF000000"/>
      <name val="Tahoma"/>
      <family val="2"/>
    </font>
    <font>
      <sz val="8"/>
      <name val="Aptos Narrow"/>
      <family val="2"/>
      <scheme val="minor"/>
    </font>
    <font>
      <sz val="11"/>
      <color theme="1"/>
      <name val="Arial"/>
      <family val="2"/>
    </font>
    <font>
      <b/>
      <sz val="11"/>
      <color theme="1"/>
      <name val="Arial"/>
      <family val="2"/>
    </font>
  </fonts>
  <fills count="28">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EE0000"/>
        <bgColor indexed="64"/>
      </patternFill>
    </fill>
    <fill>
      <patternFill patternType="solid">
        <fgColor rgb="FF00B050"/>
        <bgColor indexed="64"/>
      </patternFill>
    </fill>
    <fill>
      <patternFill patternType="solid">
        <fgColor rgb="FF92D050"/>
        <bgColor indexed="64"/>
      </patternFill>
    </fill>
    <fill>
      <patternFill patternType="solid">
        <fgColor theme="3" tint="0.8999908444471571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249977111117893"/>
        <bgColor rgb="FFDCE6F2"/>
      </patternFill>
    </fill>
  </fills>
  <borders count="30">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style="thin">
        <color auto="1"/>
      </bottom>
      <diagonal/>
    </border>
    <border>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cellStyleXfs>
  <cellXfs count="217">
    <xf numFmtId="0" fontId="0" fillId="0" borderId="0" xfId="0"/>
    <xf numFmtId="0" fontId="3" fillId="2" borderId="0" xfId="1" applyFont="1" applyFill="1"/>
    <xf numFmtId="0" fontId="3" fillId="2" borderId="0" xfId="1" applyFont="1" applyFill="1" applyAlignment="1">
      <alignmen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0" borderId="0" xfId="1" applyFont="1" applyAlignment="1">
      <alignment wrapText="1"/>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wrapText="1"/>
    </xf>
    <xf numFmtId="0" fontId="4" fillId="3" borderId="1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7" fillId="4" borderId="18" xfId="1" applyFont="1" applyFill="1" applyBorder="1" applyAlignment="1">
      <alignment horizontal="center" vertical="center" wrapText="1"/>
    </xf>
    <xf numFmtId="0" fontId="8" fillId="2" borderId="19" xfId="1" applyFont="1" applyFill="1" applyBorder="1" applyAlignment="1" applyProtection="1">
      <alignment horizontal="center" vertical="center" wrapText="1"/>
      <protection locked="0"/>
    </xf>
    <xf numFmtId="0" fontId="7" fillId="4" borderId="19" xfId="1" applyFont="1" applyFill="1" applyBorder="1" applyAlignment="1">
      <alignment horizontal="center" vertical="center" wrapText="1"/>
    </xf>
    <xf numFmtId="0" fontId="3" fillId="2" borderId="0" xfId="1" applyFont="1" applyFill="1" applyAlignment="1" applyProtection="1">
      <alignment vertical="center" wrapText="1"/>
      <protection locked="0"/>
    </xf>
    <xf numFmtId="0" fontId="4" fillId="2" borderId="0" xfId="1" applyFont="1" applyFill="1" applyAlignment="1">
      <alignment horizontal="center" vertical="center" wrapText="1"/>
    </xf>
    <xf numFmtId="0" fontId="4" fillId="2" borderId="0" xfId="1" applyFont="1" applyFill="1" applyAlignment="1">
      <alignment horizontal="left" vertical="center" wrapText="1"/>
    </xf>
    <xf numFmtId="0" fontId="3" fillId="2" borderId="0" xfId="1" applyFont="1" applyFill="1" applyAlignment="1">
      <alignment horizontal="center" vertical="center" wrapText="1"/>
    </xf>
    <xf numFmtId="0" fontId="3" fillId="2" borderId="0" xfId="0" applyFont="1" applyFill="1" applyAlignment="1">
      <alignment horizontal="center" vertical="center"/>
    </xf>
    <xf numFmtId="0" fontId="4" fillId="2" borderId="22" xfId="1" applyFont="1" applyFill="1" applyBorder="1" applyAlignment="1">
      <alignment horizontal="center" vertical="center"/>
    </xf>
    <xf numFmtId="49" fontId="4" fillId="2" borderId="23" xfId="1" applyNumberFormat="1" applyFont="1" applyFill="1" applyBorder="1" applyAlignment="1">
      <alignment horizontal="center" vertical="center" wrapText="1"/>
    </xf>
    <xf numFmtId="0" fontId="4" fillId="2" borderId="22" xfId="1" applyFont="1" applyFill="1" applyBorder="1" applyAlignment="1">
      <alignment horizontal="left" vertical="center" indent="4"/>
    </xf>
    <xf numFmtId="0" fontId="4" fillId="2" borderId="4" xfId="1" applyFont="1" applyFill="1" applyBorder="1" applyAlignment="1">
      <alignment vertical="center" wrapText="1"/>
    </xf>
    <xf numFmtId="0" fontId="4" fillId="2" borderId="4" xfId="1" applyFont="1" applyFill="1" applyBorder="1" applyAlignment="1">
      <alignment horizontal="center" vertical="center" wrapText="1"/>
    </xf>
    <xf numFmtId="0" fontId="3" fillId="2" borderId="23" xfId="1" applyFont="1" applyFill="1" applyBorder="1" applyAlignment="1">
      <alignment horizontal="center" vertical="center"/>
    </xf>
    <xf numFmtId="0" fontId="4" fillId="6" borderId="23" xfId="1" applyFont="1" applyFill="1" applyBorder="1" applyAlignment="1">
      <alignment horizontal="center" vertical="center" wrapText="1"/>
    </xf>
    <xf numFmtId="0" fontId="4" fillId="7" borderId="23" xfId="1" applyFont="1" applyFill="1" applyBorder="1" applyAlignment="1">
      <alignment horizontal="center" vertical="center" wrapText="1"/>
    </xf>
    <xf numFmtId="0" fontId="3" fillId="4" borderId="23" xfId="2" applyFont="1" applyFill="1" applyBorder="1" applyAlignment="1">
      <alignment horizontal="center" vertical="top" wrapText="1"/>
    </xf>
    <xf numFmtId="0" fontId="13" fillId="8" borderId="23" xfId="1" applyFont="1" applyFill="1" applyBorder="1" applyAlignment="1">
      <alignment horizontal="center" wrapText="1"/>
    </xf>
    <xf numFmtId="0" fontId="4" fillId="8" borderId="23" xfId="1" applyFont="1" applyFill="1" applyBorder="1" applyAlignment="1">
      <alignment horizontal="center" wrapText="1"/>
    </xf>
    <xf numFmtId="49" fontId="4" fillId="7" borderId="23" xfId="1" applyNumberFormat="1" applyFont="1" applyFill="1" applyBorder="1" applyAlignment="1">
      <alignment horizontal="center" vertical="center" wrapText="1"/>
    </xf>
    <xf numFmtId="0" fontId="6" fillId="2" borderId="0" xfId="1" applyFont="1" applyFill="1" applyAlignment="1">
      <alignment horizontal="center" vertical="center"/>
    </xf>
    <xf numFmtId="2" fontId="3" fillId="0" borderId="18" xfId="1" applyNumberFormat="1" applyFont="1" applyBorder="1" applyAlignment="1" applyProtection="1">
      <alignment horizontal="center" vertical="center" wrapText="1"/>
      <protection locked="0"/>
    </xf>
    <xf numFmtId="2" fontId="3" fillId="11" borderId="18" xfId="1" applyNumberFormat="1" applyFont="1" applyFill="1" applyBorder="1" applyAlignment="1">
      <alignment horizontal="center" vertical="center" wrapText="1"/>
    </xf>
    <xf numFmtId="9" fontId="3" fillId="11" borderId="18" xfId="3" applyFont="1" applyFill="1" applyBorder="1" applyAlignment="1" applyProtection="1">
      <alignment horizontal="center" vertical="center" wrapText="1"/>
    </xf>
    <xf numFmtId="0" fontId="3" fillId="2" borderId="18" xfId="1" applyFont="1" applyFill="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6" fillId="0" borderId="0" xfId="1" applyFont="1"/>
    <xf numFmtId="0" fontId="3" fillId="0" borderId="0" xfId="1" applyFont="1" applyAlignment="1">
      <alignment horizontal="center"/>
    </xf>
    <xf numFmtId="0" fontId="12" fillId="0" borderId="0" xfId="2"/>
    <xf numFmtId="0" fontId="3" fillId="0" borderId="0" xfId="2" applyFont="1" applyAlignment="1">
      <alignment horizontal="center" vertical="center"/>
    </xf>
    <xf numFmtId="0" fontId="3" fillId="2" borderId="18" xfId="2" applyFont="1" applyFill="1" applyBorder="1" applyAlignment="1">
      <alignment horizontal="center" vertical="center" wrapText="1"/>
    </xf>
    <xf numFmtId="0" fontId="12" fillId="2" borderId="18" xfId="2" applyFill="1" applyBorder="1" applyAlignment="1">
      <alignment horizontal="center" vertical="center"/>
    </xf>
    <xf numFmtId="0" fontId="12" fillId="0" borderId="0" xfId="2" applyAlignment="1">
      <alignment horizontal="center" vertical="center"/>
    </xf>
    <xf numFmtId="0" fontId="12" fillId="0" borderId="0" xfId="2" applyAlignment="1">
      <alignment horizontal="left" vertical="center"/>
    </xf>
    <xf numFmtId="0" fontId="3" fillId="12" borderId="18" xfId="2" applyFont="1" applyFill="1" applyBorder="1" applyAlignment="1">
      <alignment horizontal="center" vertical="center" wrapText="1"/>
    </xf>
    <xf numFmtId="0" fontId="3" fillId="13" borderId="18" xfId="2" applyFont="1" applyFill="1" applyBorder="1" applyAlignment="1">
      <alignment horizontal="center" vertical="center" wrapText="1"/>
    </xf>
    <xf numFmtId="0" fontId="15" fillId="14" borderId="18" xfId="2" applyFont="1" applyFill="1" applyBorder="1" applyAlignment="1">
      <alignment horizontal="center" vertical="center" wrapText="1"/>
    </xf>
    <xf numFmtId="0" fontId="15" fillId="0" borderId="0" xfId="2" applyFont="1" applyAlignment="1">
      <alignment horizontal="center" vertical="center" wrapText="1"/>
    </xf>
    <xf numFmtId="0" fontId="3" fillId="15" borderId="18" xfId="2" applyFont="1" applyFill="1" applyBorder="1" applyAlignment="1">
      <alignment horizontal="center" vertical="center" wrapText="1"/>
    </xf>
    <xf numFmtId="0" fontId="3" fillId="0" borderId="0" xfId="2" applyFont="1" applyAlignment="1">
      <alignment horizontal="left" vertical="center" wrapText="1"/>
    </xf>
    <xf numFmtId="0" fontId="3" fillId="0" borderId="0" xfId="2" applyFont="1" applyAlignment="1">
      <alignment horizontal="center" vertical="center" wrapText="1"/>
    </xf>
    <xf numFmtId="49" fontId="3" fillId="0" borderId="18" xfId="1" applyNumberFormat="1" applyFont="1" applyBorder="1" applyAlignment="1">
      <alignment horizontal="left" vertical="top" wrapText="1"/>
    </xf>
    <xf numFmtId="0" fontId="12" fillId="0" borderId="0" xfId="2" applyAlignment="1">
      <alignment vertical="center"/>
    </xf>
    <xf numFmtId="0" fontId="3" fillId="0" borderId="18" xfId="1" applyFont="1" applyBorder="1" applyAlignment="1">
      <alignment horizontal="left" vertical="top" wrapText="1"/>
    </xf>
    <xf numFmtId="2" fontId="3" fillId="0" borderId="18" xfId="1" applyNumberFormat="1" applyFont="1" applyBorder="1" applyAlignment="1">
      <alignment horizontal="left" vertical="top" wrapText="1"/>
    </xf>
    <xf numFmtId="0" fontId="3" fillId="2" borderId="12" xfId="1" applyFont="1" applyFill="1" applyBorder="1" applyAlignment="1">
      <alignment vertical="center" wrapText="1"/>
    </xf>
    <xf numFmtId="0" fontId="3" fillId="2" borderId="24" xfId="1" applyFont="1" applyFill="1" applyBorder="1" applyAlignment="1">
      <alignment vertical="center" wrapText="1"/>
    </xf>
    <xf numFmtId="0" fontId="1" fillId="0" borderId="0" xfId="2" applyFont="1" applyAlignment="1">
      <alignment horizontal="center" vertical="center"/>
    </xf>
    <xf numFmtId="0" fontId="3" fillId="0" borderId="0" xfId="2" applyFont="1"/>
    <xf numFmtId="0" fontId="10" fillId="0" borderId="0" xfId="2" applyFont="1" applyAlignment="1">
      <alignment horizontal="center"/>
    </xf>
    <xf numFmtId="0" fontId="4" fillId="0" borderId="0" xfId="2" applyFont="1" applyAlignment="1">
      <alignment horizontal="center"/>
    </xf>
    <xf numFmtId="0" fontId="16" fillId="2" borderId="18" xfId="2" applyFont="1" applyFill="1" applyBorder="1" applyAlignment="1">
      <alignment horizontal="center" vertical="center" wrapText="1"/>
    </xf>
    <xf numFmtId="0" fontId="12" fillId="2" borderId="18" xfId="2" applyFill="1" applyBorder="1" applyAlignment="1">
      <alignment horizontal="center" vertical="center" wrapText="1"/>
    </xf>
    <xf numFmtId="0" fontId="12" fillId="2" borderId="23" xfId="2" applyFill="1" applyBorder="1" applyAlignment="1">
      <alignment horizontal="center" vertical="center" wrapText="1"/>
    </xf>
    <xf numFmtId="0" fontId="17" fillId="2" borderId="0" xfId="2" applyFont="1" applyFill="1"/>
    <xf numFmtId="0" fontId="18" fillId="2" borderId="0" xfId="2" applyFont="1" applyFill="1"/>
    <xf numFmtId="0" fontId="19" fillId="2" borderId="0" xfId="2" applyFont="1" applyFill="1"/>
    <xf numFmtId="0" fontId="18"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0" xfId="2" applyFont="1" applyFill="1" applyAlignment="1">
      <alignment horizontal="center" vertical="center"/>
    </xf>
    <xf numFmtId="0" fontId="18" fillId="2" borderId="0" xfId="2" applyFont="1" applyFill="1" applyAlignment="1">
      <alignment horizontal="left" vertical="center"/>
    </xf>
    <xf numFmtId="0" fontId="17" fillId="2" borderId="18" xfId="2" applyFont="1" applyFill="1" applyBorder="1" applyAlignment="1">
      <alignment horizontal="center" vertical="center" wrapText="1"/>
    </xf>
    <xf numFmtId="0" fontId="18" fillId="2" borderId="18" xfId="2" applyFont="1" applyFill="1" applyBorder="1" applyAlignment="1">
      <alignment horizontal="center" vertical="center"/>
    </xf>
    <xf numFmtId="9" fontId="18" fillId="2" borderId="0" xfId="3" applyFont="1" applyFill="1" applyAlignment="1" applyProtection="1">
      <alignment horizontal="center" vertical="center"/>
    </xf>
    <xf numFmtId="0" fontId="18" fillId="2" borderId="0" xfId="2" applyFont="1" applyFill="1" applyAlignment="1">
      <alignment horizontal="center" vertical="center"/>
    </xf>
    <xf numFmtId="165" fontId="18" fillId="2" borderId="0" xfId="3" applyNumberFormat="1" applyFont="1" applyFill="1" applyAlignment="1" applyProtection="1">
      <alignment horizontal="center" vertical="center"/>
    </xf>
    <xf numFmtId="0" fontId="4" fillId="12" borderId="18" xfId="1" applyFont="1" applyFill="1" applyBorder="1" applyAlignment="1">
      <alignment horizontal="center" vertical="center" wrapText="1"/>
    </xf>
    <xf numFmtId="0" fontId="8" fillId="16" borderId="18" xfId="1" applyFont="1" applyFill="1" applyBorder="1" applyAlignment="1">
      <alignment horizontal="center" vertical="center" wrapText="1"/>
    </xf>
    <xf numFmtId="0" fontId="3" fillId="16" borderId="18" xfId="1" applyFont="1" applyFill="1" applyBorder="1" applyAlignment="1" applyProtection="1">
      <alignment horizontal="justify" vertical="top" wrapText="1"/>
      <protection locked="0"/>
    </xf>
    <xf numFmtId="0" fontId="3" fillId="16" borderId="18" xfId="1" applyFont="1" applyFill="1" applyBorder="1" applyAlignment="1" applyProtection="1">
      <alignment horizontal="center" vertical="center" wrapText="1"/>
      <protection locked="0"/>
    </xf>
    <xf numFmtId="0" fontId="3" fillId="16" borderId="18" xfId="1" applyFont="1" applyFill="1" applyBorder="1" applyAlignment="1" applyProtection="1">
      <alignment horizontal="justify" vertical="center" wrapText="1"/>
      <protection locked="0"/>
    </xf>
    <xf numFmtId="9" fontId="4" fillId="13" borderId="18" xfId="3" applyFont="1" applyFill="1" applyBorder="1" applyAlignment="1" applyProtection="1">
      <alignment horizontal="center" vertical="center" wrapText="1"/>
    </xf>
    <xf numFmtId="0" fontId="3" fillId="17" borderId="18" xfId="1" applyFont="1" applyFill="1" applyBorder="1" applyAlignment="1" applyProtection="1">
      <alignment horizontal="justify" vertical="top" wrapText="1"/>
      <protection locked="0"/>
    </xf>
    <xf numFmtId="0" fontId="3" fillId="17" borderId="18" xfId="1" applyFont="1" applyFill="1" applyBorder="1" applyAlignment="1" applyProtection="1">
      <alignment horizontal="justify" vertical="center" wrapText="1"/>
      <protection locked="0"/>
    </xf>
    <xf numFmtId="0" fontId="3" fillId="17" borderId="18" xfId="1" applyFont="1" applyFill="1" applyBorder="1" applyAlignment="1" applyProtection="1">
      <alignment horizontal="center" vertical="center" wrapText="1"/>
      <protection locked="0"/>
    </xf>
    <xf numFmtId="9" fontId="3" fillId="0" borderId="18" xfId="1" applyNumberFormat="1" applyFont="1" applyBorder="1" applyAlignment="1">
      <alignment horizontal="center" vertical="center" wrapText="1"/>
    </xf>
    <xf numFmtId="0" fontId="8" fillId="17" borderId="18" xfId="1" applyFont="1" applyFill="1" applyBorder="1" applyAlignment="1">
      <alignment horizontal="center" vertical="center" wrapText="1"/>
    </xf>
    <xf numFmtId="0" fontId="3" fillId="9" borderId="18" xfId="1" applyFont="1" applyFill="1" applyBorder="1" applyAlignment="1" applyProtection="1">
      <alignment horizontal="justify" vertical="center" wrapText="1"/>
      <protection locked="0"/>
    </xf>
    <xf numFmtId="0" fontId="8" fillId="9" borderId="18" xfId="1" applyFont="1" applyFill="1" applyBorder="1" applyAlignment="1">
      <alignment horizontal="center" vertical="center" wrapText="1"/>
    </xf>
    <xf numFmtId="0" fontId="3" fillId="9" borderId="18" xfId="1" applyFont="1" applyFill="1" applyBorder="1" applyAlignment="1" applyProtection="1">
      <alignment horizontal="center" vertical="center" wrapText="1"/>
      <protection locked="0"/>
    </xf>
    <xf numFmtId="9" fontId="4" fillId="12" borderId="18" xfId="3" applyFont="1" applyFill="1" applyBorder="1" applyAlignment="1" applyProtection="1">
      <alignment horizontal="center" vertical="center" wrapText="1"/>
    </xf>
    <xf numFmtId="0" fontId="3" fillId="0" borderId="18" xfId="1" applyFont="1" applyBorder="1" applyAlignment="1">
      <alignment horizontal="center" vertical="center"/>
    </xf>
    <xf numFmtId="0" fontId="3" fillId="0" borderId="18" xfId="1" applyFont="1" applyBorder="1" applyAlignment="1">
      <alignment horizontal="center"/>
    </xf>
    <xf numFmtId="0" fontId="3" fillId="0" borderId="18" xfId="1" applyFont="1" applyBorder="1" applyAlignment="1" applyProtection="1">
      <alignment horizontal="justify" vertical="top" wrapText="1"/>
      <protection locked="0"/>
    </xf>
    <xf numFmtId="0" fontId="3" fillId="0" borderId="18" xfId="0" applyFont="1" applyBorder="1" applyAlignment="1" applyProtection="1">
      <alignment horizontal="left" vertical="center" wrapText="1"/>
      <protection locked="0"/>
    </xf>
    <xf numFmtId="0" fontId="8" fillId="18" borderId="18" xfId="1" applyFont="1" applyFill="1" applyBorder="1" applyAlignment="1">
      <alignment horizontal="center" vertical="center" wrapText="1"/>
    </xf>
    <xf numFmtId="0" fontId="3" fillId="18" borderId="18" xfId="1" applyFont="1" applyFill="1" applyBorder="1" applyAlignment="1" applyProtection="1">
      <alignment horizontal="justify" vertical="top" wrapText="1"/>
      <protection locked="0"/>
    </xf>
    <xf numFmtId="0" fontId="3" fillId="18" borderId="18" xfId="1" applyFont="1" applyFill="1" applyBorder="1" applyAlignment="1" applyProtection="1">
      <alignment horizontal="justify" vertical="center" wrapText="1"/>
      <protection locked="0"/>
    </xf>
    <xf numFmtId="0" fontId="3" fillId="18" borderId="18" xfId="1" applyFont="1" applyFill="1" applyBorder="1" applyAlignment="1" applyProtection="1">
      <alignment horizontal="center" vertical="center" wrapText="1"/>
      <protection locked="0"/>
    </xf>
    <xf numFmtId="0" fontId="8" fillId="19" borderId="18" xfId="1" applyFont="1" applyFill="1" applyBorder="1" applyAlignment="1">
      <alignment horizontal="center" vertical="center" wrapText="1"/>
    </xf>
    <xf numFmtId="0" fontId="3" fillId="19" borderId="18" xfId="1" applyFont="1" applyFill="1" applyBorder="1" applyAlignment="1" applyProtection="1">
      <alignment horizontal="justify" vertical="center" wrapText="1"/>
      <protection locked="0"/>
    </xf>
    <xf numFmtId="0" fontId="3" fillId="19" borderId="18" xfId="1" applyFont="1" applyFill="1" applyBorder="1" applyAlignment="1" applyProtection="1">
      <alignment horizontal="center" vertical="center" wrapText="1"/>
      <protection locked="0"/>
    </xf>
    <xf numFmtId="0" fontId="3" fillId="2" borderId="0" xfId="1" applyFont="1" applyFill="1" applyAlignment="1" applyProtection="1">
      <alignment vertical="center"/>
      <protection locked="0"/>
    </xf>
    <xf numFmtId="0" fontId="4" fillId="2" borderId="0" xfId="1" applyFont="1" applyFill="1" applyAlignment="1" applyProtection="1">
      <alignment horizontal="center" vertical="center" wrapText="1"/>
      <protection locked="0"/>
    </xf>
    <xf numFmtId="0" fontId="4" fillId="2" borderId="4" xfId="1" applyFont="1" applyFill="1" applyBorder="1" applyAlignment="1" applyProtection="1">
      <alignment vertical="center" wrapText="1"/>
      <protection locked="0"/>
    </xf>
    <xf numFmtId="0" fontId="4" fillId="2" borderId="4" xfId="1" applyFont="1" applyFill="1" applyBorder="1" applyAlignment="1" applyProtection="1">
      <alignment horizontal="center" vertical="center" wrapText="1"/>
      <protection locked="0"/>
    </xf>
    <xf numFmtId="0" fontId="4" fillId="8" borderId="23" xfId="1" applyFont="1" applyFill="1" applyBorder="1" applyAlignment="1" applyProtection="1">
      <alignment horizontal="center" vertical="center" wrapText="1"/>
      <protection locked="0"/>
    </xf>
    <xf numFmtId="0" fontId="4" fillId="6" borderId="23" xfId="1" applyFont="1" applyFill="1" applyBorder="1" applyAlignment="1" applyProtection="1">
      <alignment horizontal="center" vertical="center" wrapText="1"/>
      <protection locked="0"/>
    </xf>
    <xf numFmtId="0" fontId="14" fillId="11" borderId="18" xfId="1" applyFont="1" applyFill="1" applyBorder="1" applyAlignment="1" applyProtection="1">
      <alignment horizontal="center" vertical="center" wrapText="1"/>
      <protection locked="0"/>
    </xf>
    <xf numFmtId="0" fontId="3" fillId="11" borderId="18" xfId="1" applyFont="1" applyFill="1" applyBorder="1" applyAlignment="1" applyProtection="1">
      <alignment horizontal="center" vertical="center" wrapText="1"/>
      <protection locked="0"/>
    </xf>
    <xf numFmtId="9" fontId="3" fillId="11" borderId="18" xfId="3" applyFont="1" applyFill="1" applyBorder="1" applyAlignment="1" applyProtection="1">
      <alignment horizontal="center" vertical="center" wrapText="1"/>
      <protection locked="0"/>
    </xf>
    <xf numFmtId="0" fontId="3" fillId="0" borderId="0" xfId="1" applyFont="1" applyAlignment="1" applyProtection="1">
      <alignment horizontal="center"/>
      <protection locked="0"/>
    </xf>
    <xf numFmtId="2" fontId="14" fillId="11" borderId="18" xfId="1" applyNumberFormat="1" applyFont="1" applyFill="1" applyBorder="1" applyAlignment="1" applyProtection="1">
      <alignment horizontal="center" vertical="center" wrapText="1"/>
      <protection locked="0"/>
    </xf>
    <xf numFmtId="0" fontId="3" fillId="2" borderId="18" xfId="1" applyFont="1" applyFill="1" applyBorder="1" applyAlignment="1" applyProtection="1">
      <alignment horizontal="justify" vertical="top" wrapText="1"/>
      <protection locked="0"/>
    </xf>
    <xf numFmtId="10" fontId="3" fillId="0" borderId="0" xfId="1" applyNumberFormat="1" applyFont="1" applyAlignment="1" applyProtection="1">
      <alignment horizontal="center"/>
      <protection locked="0"/>
    </xf>
    <xf numFmtId="0" fontId="7" fillId="7" borderId="18" xfId="1" applyFont="1" applyFill="1" applyBorder="1" applyAlignment="1">
      <alignment horizontal="center" vertical="center" wrapText="1"/>
    </xf>
    <xf numFmtId="0" fontId="7" fillId="10" borderId="18" xfId="1" applyFont="1" applyFill="1" applyBorder="1" applyAlignment="1">
      <alignment horizontal="center" vertical="center" wrapText="1"/>
    </xf>
    <xf numFmtId="0" fontId="3" fillId="6" borderId="18" xfId="1" applyFont="1" applyFill="1" applyBorder="1" applyAlignment="1" applyProtection="1">
      <alignment horizontal="center" vertical="center" wrapText="1"/>
      <protection locked="0"/>
    </xf>
    <xf numFmtId="9" fontId="4" fillId="20" borderId="18" xfId="3" applyFont="1" applyFill="1" applyBorder="1" applyAlignment="1" applyProtection="1">
      <alignment horizontal="center" vertical="center" wrapText="1"/>
    </xf>
    <xf numFmtId="9" fontId="4" fillId="21" borderId="18" xfId="3" applyFont="1" applyFill="1" applyBorder="1" applyAlignment="1" applyProtection="1">
      <alignment horizontal="center" vertical="center" wrapText="1"/>
    </xf>
    <xf numFmtId="0" fontId="0" fillId="0" borderId="0" xfId="0" applyAlignment="1">
      <alignment horizontal="center"/>
    </xf>
    <xf numFmtId="9" fontId="4" fillId="22" borderId="18" xfId="3" applyFont="1" applyFill="1" applyBorder="1" applyAlignment="1" applyProtection="1">
      <alignment horizontal="center" vertical="center" wrapText="1"/>
    </xf>
    <xf numFmtId="0" fontId="3" fillId="0" borderId="18" xfId="1" applyFont="1" applyBorder="1" applyAlignment="1">
      <alignment horizontal="justify" vertical="center" wrapText="1"/>
    </xf>
    <xf numFmtId="0" fontId="9" fillId="2" borderId="19"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protection locked="0"/>
    </xf>
    <xf numFmtId="0" fontId="9" fillId="2" borderId="21" xfId="0" applyFont="1" applyFill="1" applyBorder="1" applyAlignment="1" applyProtection="1">
      <alignment vertical="center" wrapText="1"/>
      <protection locked="0"/>
    </xf>
    <xf numFmtId="10" fontId="4" fillId="2" borderId="4" xfId="1" applyNumberFormat="1" applyFont="1" applyFill="1" applyBorder="1" applyAlignment="1">
      <alignment horizontal="center" vertical="center" wrapText="1"/>
    </xf>
    <xf numFmtId="0" fontId="23" fillId="0" borderId="0" xfId="0" applyFont="1"/>
    <xf numFmtId="0" fontId="24" fillId="16" borderId="18" xfId="0" applyFont="1" applyFill="1" applyBorder="1" applyAlignment="1">
      <alignment horizontal="center"/>
    </xf>
    <xf numFmtId="0" fontId="24" fillId="23" borderId="18" xfId="0" applyFont="1" applyFill="1" applyBorder="1" applyAlignment="1">
      <alignment horizontal="center"/>
    </xf>
    <xf numFmtId="0" fontId="24" fillId="5" borderId="18" xfId="0" applyFont="1" applyFill="1" applyBorder="1" applyAlignment="1">
      <alignment horizontal="center"/>
    </xf>
    <xf numFmtId="0" fontId="24" fillId="17" borderId="18" xfId="0" applyFont="1" applyFill="1" applyBorder="1" applyAlignment="1">
      <alignment horizontal="center"/>
    </xf>
    <xf numFmtId="0" fontId="24" fillId="9" borderId="18" xfId="0" applyFont="1" applyFill="1" applyBorder="1" applyAlignment="1">
      <alignment horizontal="center"/>
    </xf>
    <xf numFmtId="0" fontId="24" fillId="18" borderId="18" xfId="0" applyFont="1" applyFill="1" applyBorder="1" applyAlignment="1">
      <alignment horizontal="center"/>
    </xf>
    <xf numFmtId="0" fontId="24" fillId="19" borderId="18" xfId="0" applyFont="1" applyFill="1" applyBorder="1" applyAlignment="1">
      <alignment horizontal="center"/>
    </xf>
    <xf numFmtId="0" fontId="24" fillId="24" borderId="18" xfId="0" applyFont="1" applyFill="1" applyBorder="1" applyAlignment="1">
      <alignment horizontal="center"/>
    </xf>
    <xf numFmtId="0" fontId="24" fillId="25" borderId="18" xfId="0" applyFont="1" applyFill="1" applyBorder="1" applyAlignment="1">
      <alignment horizontal="center"/>
    </xf>
    <xf numFmtId="0" fontId="23" fillId="0" borderId="18" xfId="0" applyFont="1" applyBorder="1" applyAlignment="1">
      <alignment horizontal="center"/>
    </xf>
    <xf numFmtId="10" fontId="23" fillId="0" borderId="18" xfId="0" applyNumberFormat="1" applyFont="1" applyBorder="1" applyAlignment="1">
      <alignment horizontal="center"/>
    </xf>
    <xf numFmtId="0" fontId="23" fillId="0" borderId="0" xfId="0" applyFont="1" applyAlignment="1">
      <alignment horizontal="center"/>
    </xf>
    <xf numFmtId="0" fontId="23" fillId="23" borderId="18" xfId="0" applyFont="1" applyFill="1" applyBorder="1" applyAlignment="1">
      <alignment horizontal="center"/>
    </xf>
    <xf numFmtId="0" fontId="23" fillId="18" borderId="18" xfId="0" applyFont="1" applyFill="1" applyBorder="1" applyAlignment="1">
      <alignment horizontal="center"/>
    </xf>
    <xf numFmtId="10" fontId="23" fillId="18" borderId="18" xfId="0" applyNumberFormat="1" applyFont="1" applyFill="1" applyBorder="1" applyAlignment="1">
      <alignment horizontal="center"/>
    </xf>
    <xf numFmtId="0" fontId="23" fillId="18" borderId="18" xfId="0" applyFont="1" applyFill="1" applyBorder="1" applyAlignment="1">
      <alignment horizontal="center" vertical="center"/>
    </xf>
    <xf numFmtId="0" fontId="1" fillId="0" borderId="0" xfId="0" applyFont="1" applyAlignment="1">
      <alignment horizontal="center"/>
    </xf>
    <xf numFmtId="0" fontId="23" fillId="0" borderId="18" xfId="0" applyFont="1" applyBorder="1"/>
    <xf numFmtId="0" fontId="24" fillId="26" borderId="18" xfId="0" applyFont="1" applyFill="1" applyBorder="1" applyAlignment="1">
      <alignment horizontal="center"/>
    </xf>
    <xf numFmtId="0" fontId="3" fillId="0" borderId="19" xfId="1" applyFont="1" applyBorder="1" applyAlignment="1">
      <alignment horizontal="justify" vertical="center" wrapText="1"/>
    </xf>
    <xf numFmtId="0" fontId="3" fillId="0" borderId="20" xfId="1" applyFont="1" applyBorder="1" applyAlignment="1">
      <alignment horizontal="justify" vertical="center" wrapText="1"/>
    </xf>
    <xf numFmtId="0" fontId="3" fillId="0" borderId="21" xfId="1" applyFont="1" applyBorder="1" applyAlignment="1">
      <alignment horizontal="justify" vertical="center" wrapText="1"/>
    </xf>
    <xf numFmtId="0" fontId="7" fillId="27" borderId="22" xfId="1" applyFont="1" applyFill="1" applyBorder="1" applyAlignment="1">
      <alignment horizontal="center" vertical="center" wrapText="1"/>
    </xf>
    <xf numFmtId="0" fontId="7" fillId="27" borderId="4" xfId="1" applyFont="1" applyFill="1" applyBorder="1" applyAlignment="1">
      <alignment horizontal="center" vertical="center" wrapText="1"/>
    </xf>
    <xf numFmtId="0" fontId="7" fillId="27" borderId="5" xfId="1" applyFont="1" applyFill="1" applyBorder="1" applyAlignment="1">
      <alignment horizontal="center" vertical="center" wrapText="1"/>
    </xf>
    <xf numFmtId="0" fontId="7" fillId="27" borderId="28" xfId="1" applyFont="1" applyFill="1" applyBorder="1" applyAlignment="1">
      <alignment horizontal="center" vertical="center" wrapText="1"/>
    </xf>
    <xf numFmtId="0" fontId="7" fillId="27" borderId="25" xfId="1" applyFont="1" applyFill="1" applyBorder="1" applyAlignment="1">
      <alignment horizontal="center" vertical="center" wrapText="1"/>
    </xf>
    <xf numFmtId="0" fontId="7" fillId="27" borderId="29" xfId="1" applyFont="1" applyFill="1" applyBorder="1" applyAlignment="1">
      <alignment horizontal="center" vertical="center" wrapText="1"/>
    </xf>
    <xf numFmtId="0" fontId="10" fillId="26" borderId="19" xfId="1" applyFont="1" applyFill="1" applyBorder="1" applyAlignment="1">
      <alignment horizontal="center" vertical="center" wrapText="1"/>
    </xf>
    <xf numFmtId="0" fontId="10" fillId="26" borderId="20" xfId="1" applyFont="1" applyFill="1" applyBorder="1" applyAlignment="1">
      <alignment horizontal="center" vertical="center" wrapText="1"/>
    </xf>
    <xf numFmtId="0" fontId="10" fillId="26" borderId="21" xfId="1" applyFont="1" applyFill="1" applyBorder="1" applyAlignment="1">
      <alignment horizontal="center" vertical="center" wrapText="1"/>
    </xf>
    <xf numFmtId="0" fontId="3" fillId="0" borderId="2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9" xfId="1" applyFont="1" applyBorder="1" applyAlignment="1">
      <alignment horizontal="center" vertical="center" wrapText="1"/>
    </xf>
    <xf numFmtId="0" fontId="23" fillId="0" borderId="23" xfId="0" applyFont="1" applyBorder="1" applyAlignment="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18" fillId="2" borderId="0" xfId="2" applyFont="1" applyFill="1" applyAlignment="1">
      <alignment horizontal="center" vertical="center" textRotation="90"/>
    </xf>
    <xf numFmtId="49" fontId="4" fillId="2" borderId="18"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3" fillId="0" borderId="18" xfId="2" applyFont="1" applyBorder="1" applyAlignment="1">
      <alignment horizontal="center" vertical="center"/>
    </xf>
    <xf numFmtId="0" fontId="12" fillId="0" borderId="0" xfId="2" applyAlignment="1">
      <alignment horizontal="center" vertical="center" textRotation="90"/>
    </xf>
    <xf numFmtId="0" fontId="3" fillId="0" borderId="25" xfId="2" applyFont="1" applyBorder="1" applyAlignment="1">
      <alignment horizontal="center"/>
    </xf>
    <xf numFmtId="0" fontId="17" fillId="2" borderId="18" xfId="2" applyFont="1" applyFill="1" applyBorder="1" applyAlignment="1">
      <alignment horizontal="center" vertical="center"/>
    </xf>
    <xf numFmtId="0" fontId="7" fillId="5" borderId="19" xfId="1" applyFont="1" applyFill="1" applyBorder="1" applyAlignment="1">
      <alignment horizontal="center" vertical="center" wrapText="1"/>
    </xf>
    <xf numFmtId="0" fontId="7" fillId="5" borderId="21" xfId="1" applyFont="1" applyFill="1" applyBorder="1" applyAlignment="1">
      <alignment horizontal="center" vertical="center" wrapText="1"/>
    </xf>
    <xf numFmtId="14" fontId="3" fillId="2" borderId="19" xfId="1" applyNumberFormat="1" applyFont="1" applyFill="1" applyBorder="1" applyAlignment="1" applyProtection="1">
      <alignment horizontal="center" vertical="center" wrapText="1"/>
      <protection locked="0"/>
    </xf>
    <xf numFmtId="0" fontId="3" fillId="2" borderId="21" xfId="1" applyFont="1" applyFill="1" applyBorder="1" applyAlignment="1" applyProtection="1">
      <alignment horizontal="center" vertical="center" wrapText="1"/>
      <protection locked="0"/>
    </xf>
    <xf numFmtId="0" fontId="7" fillId="0" borderId="0" xfId="1" applyFont="1" applyAlignment="1">
      <alignment horizontal="center" vertical="center" wrapText="1"/>
    </xf>
    <xf numFmtId="15" fontId="9"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10" fontId="3" fillId="2" borderId="23" xfId="1" applyNumberFormat="1" applyFont="1" applyFill="1" applyBorder="1" applyAlignment="1" applyProtection="1">
      <alignment vertical="center" wrapText="1"/>
      <protection locked="0"/>
    </xf>
    <xf numFmtId="10" fontId="3" fillId="2" borderId="26" xfId="1" applyNumberFormat="1" applyFont="1" applyFill="1" applyBorder="1" applyAlignment="1" applyProtection="1">
      <alignment vertical="center" wrapText="1"/>
      <protection locked="0"/>
    </xf>
    <xf numFmtId="10" fontId="3" fillId="2" borderId="27" xfId="1" applyNumberFormat="1" applyFont="1" applyFill="1" applyBorder="1" applyAlignment="1" applyProtection="1">
      <alignment vertical="center" wrapText="1"/>
      <protection locked="0"/>
    </xf>
    <xf numFmtId="0" fontId="3" fillId="2" borderId="23" xfId="1" applyFont="1" applyFill="1" applyBorder="1" applyAlignment="1" applyProtection="1">
      <alignment horizontal="justify" vertical="center" wrapText="1"/>
      <protection locked="0"/>
    </xf>
    <xf numFmtId="0" fontId="3" fillId="2" borderId="26" xfId="1" applyFont="1" applyFill="1" applyBorder="1" applyAlignment="1" applyProtection="1">
      <alignment horizontal="justify" vertical="center" wrapText="1"/>
      <protection locked="0"/>
    </xf>
    <xf numFmtId="0" fontId="3" fillId="2" borderId="27" xfId="1" applyFont="1" applyFill="1" applyBorder="1" applyAlignment="1" applyProtection="1">
      <alignment horizontal="justify" vertical="center" wrapText="1"/>
      <protection locked="0"/>
    </xf>
    <xf numFmtId="0" fontId="4" fillId="2" borderId="22" xfId="1" applyFont="1" applyFill="1" applyBorder="1" applyAlignment="1">
      <alignment horizontal="center" vertical="center"/>
    </xf>
    <xf numFmtId="0" fontId="4" fillId="2" borderId="4" xfId="1" applyFont="1" applyFill="1" applyBorder="1" applyAlignment="1">
      <alignment horizontal="center" vertical="center"/>
    </xf>
    <xf numFmtId="49" fontId="10" fillId="6" borderId="18" xfId="1" applyNumberFormat="1" applyFont="1" applyFill="1" applyBorder="1" applyAlignment="1">
      <alignment horizontal="left" vertical="center" wrapText="1" indent="3"/>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8" fillId="2" borderId="19" xfId="1" applyFont="1" applyFill="1" applyBorder="1" applyAlignment="1" applyProtection="1">
      <alignment horizontal="justify" vertical="center" wrapText="1"/>
      <protection locked="0"/>
    </xf>
    <xf numFmtId="0" fontId="8" fillId="2" borderId="20" xfId="1" applyFont="1" applyFill="1" applyBorder="1" applyAlignment="1" applyProtection="1">
      <alignment horizontal="justify" vertical="center" wrapText="1"/>
      <protection locked="0"/>
    </xf>
    <xf numFmtId="0" fontId="8" fillId="2" borderId="21" xfId="1" applyFont="1" applyFill="1" applyBorder="1" applyAlignment="1" applyProtection="1">
      <alignment horizontal="justify" vertical="center" wrapText="1"/>
      <protection locked="0"/>
    </xf>
  </cellXfs>
  <cellStyles count="5">
    <cellStyle name="Millares 3" xfId="4"/>
    <cellStyle name="Normal" xfId="0" builtinId="0"/>
    <cellStyle name="Normal 11" xfId="2"/>
    <cellStyle name="Normal 13" xfId="1"/>
    <cellStyle name="Porcentaje 2" xfId="3"/>
  </cellStyles>
  <dxfs count="180">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Riesgo residual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Informe!$N$8</c:f>
              <c:strCache>
                <c:ptCount val="1"/>
                <c:pt idx="0">
                  <c:v>Riesgo residual</c:v>
                </c:pt>
              </c:strCache>
            </c:strRef>
          </c:tx>
          <c:spPr>
            <a:solidFill>
              <a:schemeClr val="accent1"/>
            </a:solidFill>
            <a:ln>
              <a:noFill/>
            </a:ln>
            <a:effectLst/>
          </c:spPr>
          <c:invertIfNegative val="0"/>
          <c:cat>
            <c:multiLvlStrRef>
              <c:f>Informe!$L$9:$M$30</c:f>
              <c:multiLvlStrCache>
                <c:ptCount val="22"/>
                <c:lvl>
                  <c:pt idx="0">
                    <c:v>Construcción de Proyectos</c:v>
                  </c:pt>
                  <c:pt idx="1">
                    <c:v>Gestión Financiera</c:v>
                  </c:pt>
                  <c:pt idx="2">
                    <c:v>Gestión predial</c:v>
                  </c:pt>
                  <c:pt idx="3">
                    <c:v>Conservación de infraestructura</c:v>
                  </c:pt>
                  <c:pt idx="4">
                    <c:v>Gestión Contractual</c:v>
                  </c:pt>
                  <c:pt idx="5">
                    <c:v>Gestión de la financiación y valorización</c:v>
                  </c:pt>
                  <c:pt idx="6">
                    <c:v>Gestión de Recursos Físicos</c:v>
                  </c:pt>
                  <c:pt idx="7">
                    <c:v>Tecnologias de Información y comunicación</c:v>
                  </c:pt>
                  <c:pt idx="8">
                    <c:v>Preinversión de Proyectos</c:v>
                  </c:pt>
                  <c:pt idx="9">
                    <c:v>Innovación y Gestión del Conocimiento</c:v>
                  </c:pt>
                  <c:pt idx="10">
                    <c:v>Gestión Legal</c:v>
                  </c:pt>
                  <c:pt idx="11">
                    <c:v>Gestión Interinstitucional</c:v>
                  </c:pt>
                  <c:pt idx="12">
                    <c:v>Prácticas Integrales de Gestión</c:v>
                  </c:pt>
                  <c:pt idx="13">
                    <c:v>Gestión del Talento Humano</c:v>
                  </c:pt>
                  <c:pt idx="14">
                    <c:v>Diseño de Proyectos</c:v>
                  </c:pt>
                  <c:pt idx="15">
                    <c:v>Evaluación y control</c:v>
                  </c:pt>
                  <c:pt idx="16">
                    <c:v>Gestión documental</c:v>
                  </c:pt>
                  <c:pt idx="17">
                    <c:v>Comunicaciones</c:v>
                  </c:pt>
                  <c:pt idx="18">
                    <c:v>Gestión integral de proyectos</c:v>
                  </c:pt>
                  <c:pt idx="19">
                    <c:v>Planeación Estratégica</c:v>
                  </c:pt>
                  <c:pt idx="20">
                    <c:v>Mejoramiento Continuo</c:v>
                  </c:pt>
                  <c:pt idx="21">
                    <c:v>Gestión Social Servicio a la Ciudadania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lvl>
              </c:multiLvlStrCache>
            </c:multiLvlStrRef>
          </c:cat>
          <c:val>
            <c:numRef>
              <c:f>Informe!$N$9:$N$30</c:f>
              <c:numCache>
                <c:formatCode>General</c:formatCode>
                <c:ptCount val="22"/>
                <c:pt idx="0">
                  <c:v>2.731608000000001E-2</c:v>
                </c:pt>
                <c:pt idx="1">
                  <c:v>2.4520320000000005E-2</c:v>
                </c:pt>
                <c:pt idx="2">
                  <c:v>2.2650480000000008E-2</c:v>
                </c:pt>
                <c:pt idx="3">
                  <c:v>1.8631800000000011E-2</c:v>
                </c:pt>
                <c:pt idx="4">
                  <c:v>1.2854880000000004E-2</c:v>
                </c:pt>
                <c:pt idx="5">
                  <c:v>1.1400480000000008E-2</c:v>
                </c:pt>
                <c:pt idx="6">
                  <c:v>1.1088000000000004E-2</c:v>
                </c:pt>
                <c:pt idx="7">
                  <c:v>1.0775520000000002E-2</c:v>
                </c:pt>
                <c:pt idx="8">
                  <c:v>1.0332000000000006E-2</c:v>
                </c:pt>
                <c:pt idx="9">
                  <c:v>1.0332000000000006E-2</c:v>
                </c:pt>
                <c:pt idx="10">
                  <c:v>1.0296000000000003E-2</c:v>
                </c:pt>
                <c:pt idx="11">
                  <c:v>1.0271520000000004E-2</c:v>
                </c:pt>
                <c:pt idx="12">
                  <c:v>9.2923200000000015E-3</c:v>
                </c:pt>
                <c:pt idx="13">
                  <c:v>8.8732800000000008E-3</c:v>
                </c:pt>
                <c:pt idx="14">
                  <c:v>8.7292800000000025E-3</c:v>
                </c:pt>
                <c:pt idx="15">
                  <c:v>7.9264800000000031E-3</c:v>
                </c:pt>
                <c:pt idx="16">
                  <c:v>7.0740000000000039E-3</c:v>
                </c:pt>
                <c:pt idx="17">
                  <c:v>6.8875200000000011E-3</c:v>
                </c:pt>
                <c:pt idx="18">
                  <c:v>6.2100000000000028E-3</c:v>
                </c:pt>
                <c:pt idx="19">
                  <c:v>6.048000000000003E-3</c:v>
                </c:pt>
                <c:pt idx="20">
                  <c:v>6.048000000000003E-3</c:v>
                </c:pt>
                <c:pt idx="21">
                  <c:v>3.5280000000000021E-3</c:v>
                </c:pt>
              </c:numCache>
            </c:numRef>
          </c:val>
          <c:extLst>
            <c:ext xmlns:c16="http://schemas.microsoft.com/office/drawing/2014/chart" uri="{C3380CC4-5D6E-409C-BE32-E72D297353CC}">
              <c16:uniqueId val="{00000000-B28E-450F-B75D-D5EF2F6F98D9}"/>
            </c:ext>
          </c:extLst>
        </c:ser>
        <c:dLbls>
          <c:showLegendKey val="0"/>
          <c:showVal val="0"/>
          <c:showCatName val="0"/>
          <c:showSerName val="0"/>
          <c:showPercent val="0"/>
          <c:showBubbleSize val="0"/>
        </c:dLbls>
        <c:gapWidth val="182"/>
        <c:axId val="368771696"/>
        <c:axId val="368776976"/>
      </c:barChart>
      <c:catAx>
        <c:axId val="36877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6976"/>
        <c:crosses val="autoZero"/>
        <c:auto val="1"/>
        <c:lblAlgn val="ctr"/>
        <c:lblOffset val="100"/>
        <c:noMultiLvlLbl val="0"/>
      </c:catAx>
      <c:valAx>
        <c:axId val="36877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130969</xdr:colOff>
      <xdr:row>2</xdr:row>
      <xdr:rowOff>33338</xdr:rowOff>
    </xdr:from>
    <xdr:to>
      <xdr:col>9</xdr:col>
      <xdr:colOff>1020763</xdr:colOff>
      <xdr:row>3</xdr:row>
      <xdr:rowOff>162719</xdr:rowOff>
    </xdr:to>
    <xdr:pic>
      <xdr:nvPicPr>
        <xdr:cNvPr id="3" name="Imagen 2">
          <a:extLst>
            <a:ext uri="{FF2B5EF4-FFF2-40B4-BE49-F238E27FC236}">
              <a16:creationId xmlns:a16="http://schemas.microsoft.com/office/drawing/2014/main" id="{66C7C2FC-F149-4A14-A6AC-EB1DD1D93FF3}"/>
            </a:ext>
          </a:extLst>
        </xdr:cNvPr>
        <xdr:cNvPicPr/>
      </xdr:nvPicPr>
      <xdr:blipFill>
        <a:blip xmlns:r="http://schemas.openxmlformats.org/officeDocument/2006/relationships" r:embed="rId1"/>
        <a:stretch/>
      </xdr:blipFill>
      <xdr:spPr>
        <a:xfrm>
          <a:off x="12715875" y="354807"/>
          <a:ext cx="889794" cy="272256"/>
        </a:xfrm>
        <a:prstGeom prst="rect">
          <a:avLst/>
        </a:prstGeom>
        <a:ln w="9360">
          <a:noFill/>
        </a:ln>
      </xdr:spPr>
    </xdr:pic>
    <xdr:clientData/>
  </xdr:twoCellAnchor>
  <xdr:twoCellAnchor>
    <xdr:from>
      <xdr:col>0</xdr:col>
      <xdr:colOff>759221</xdr:colOff>
      <xdr:row>36</xdr:row>
      <xdr:rowOff>12303</xdr:rowOff>
    </xdr:from>
    <xdr:to>
      <xdr:col>10</xdr:col>
      <xdr:colOff>0</xdr:colOff>
      <xdr:row>68</xdr:row>
      <xdr:rowOff>166688</xdr:rowOff>
    </xdr:to>
    <xdr:graphicFrame macro="">
      <xdr:nvGraphicFramePr>
        <xdr:cNvPr id="4" name="Gráfico 3">
          <a:extLst>
            <a:ext uri="{FF2B5EF4-FFF2-40B4-BE49-F238E27FC236}">
              <a16:creationId xmlns:a16="http://schemas.microsoft.com/office/drawing/2014/main" id="{8F9A0D9A-4593-4CEE-C946-E885D3E6C9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F806161-0DFC-4DA5-889E-154E5AD2670C}"/>
            </a:ext>
          </a:extLst>
        </xdr:cNvPr>
        <xdr:cNvSpPr>
          <a:spLocks noChangeArrowheads="1"/>
        </xdr:cNvSpPr>
      </xdr:nvSpPr>
      <xdr:spPr bwMode="auto">
        <a:xfrm>
          <a:off x="317630175" y="10100945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102514</xdr:rowOff>
    </xdr:to>
    <xdr:pic>
      <xdr:nvPicPr>
        <xdr:cNvPr id="3" name="Imagen 4">
          <a:extLst>
            <a:ext uri="{FF2B5EF4-FFF2-40B4-BE49-F238E27FC236}">
              <a16:creationId xmlns:a16="http://schemas.microsoft.com/office/drawing/2014/main" id="{0C80B413-ACD4-4CF1-892D-FACB57CB43DC}"/>
            </a:ext>
          </a:extLst>
        </xdr:cNvPr>
        <xdr:cNvPicPr/>
      </xdr:nvPicPr>
      <xdr:blipFill>
        <a:blip xmlns:r="http://schemas.openxmlformats.org/officeDocument/2006/relationships" r:embed="rId1"/>
        <a:stretch/>
      </xdr:blipFill>
      <xdr:spPr>
        <a:xfrm>
          <a:off x="10477628" y="69118"/>
          <a:ext cx="572904" cy="398521"/>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A68372D-2FE0-4E66-BD84-A8171FF37693}"/>
            </a:ext>
          </a:extLst>
        </xdr:cNvPr>
        <xdr:cNvSpPr>
          <a:spLocks noChangeArrowheads="1"/>
        </xdr:cNvSpPr>
      </xdr:nvSpPr>
      <xdr:spPr bwMode="auto">
        <a:xfrm>
          <a:off x="254914400" y="116424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45364</xdr:rowOff>
    </xdr:to>
    <xdr:pic>
      <xdr:nvPicPr>
        <xdr:cNvPr id="3" name="Imagen 4">
          <a:extLst>
            <a:ext uri="{FF2B5EF4-FFF2-40B4-BE49-F238E27FC236}">
              <a16:creationId xmlns:a16="http://schemas.microsoft.com/office/drawing/2014/main" id="{315E8708-AE05-4535-B5D9-7B73678A5467}"/>
            </a:ext>
          </a:extLst>
        </xdr:cNvPr>
        <xdr:cNvPicPr/>
      </xdr:nvPicPr>
      <xdr:blipFill>
        <a:blip xmlns:r="http://schemas.openxmlformats.org/officeDocument/2006/relationships" r:embed="rId1"/>
        <a:stretch/>
      </xdr:blipFill>
      <xdr:spPr>
        <a:xfrm>
          <a:off x="10979278" y="65943"/>
          <a:ext cx="576079" cy="354071"/>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7B0CCAE4-E6CF-4CD3-B356-CD2E7DD132EB}"/>
            </a:ext>
          </a:extLst>
        </xdr:cNvPr>
        <xdr:cNvSpPr>
          <a:spLocks noChangeArrowheads="1"/>
        </xdr:cNvSpPr>
      </xdr:nvSpPr>
      <xdr:spPr bwMode="auto">
        <a:xfrm>
          <a:off x="263124950" y="116424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2</xdr:row>
      <xdr:rowOff>48539</xdr:rowOff>
    </xdr:to>
    <xdr:pic>
      <xdr:nvPicPr>
        <xdr:cNvPr id="3" name="Imagen 4">
          <a:extLst>
            <a:ext uri="{FF2B5EF4-FFF2-40B4-BE49-F238E27FC236}">
              <a16:creationId xmlns:a16="http://schemas.microsoft.com/office/drawing/2014/main" id="{B4EBC700-61D3-4A30-9E3A-55A9B75FF7D3}"/>
            </a:ext>
          </a:extLst>
        </xdr:cNvPr>
        <xdr:cNvPicPr/>
      </xdr:nvPicPr>
      <xdr:blipFill>
        <a:blip xmlns:r="http://schemas.openxmlformats.org/officeDocument/2006/relationships" r:embed="rId1"/>
        <a:stretch/>
      </xdr:blipFill>
      <xdr:spPr>
        <a:xfrm>
          <a:off x="10979278" y="65943"/>
          <a:ext cx="576079" cy="354071"/>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F2941D6E-9D18-4B2F-A89D-6CABDAA2D30A}"/>
            </a:ext>
          </a:extLst>
        </xdr:cNvPr>
        <xdr:cNvSpPr>
          <a:spLocks noChangeArrowheads="1"/>
        </xdr:cNvSpPr>
      </xdr:nvSpPr>
      <xdr:spPr bwMode="auto">
        <a:xfrm>
          <a:off x="262994775" y="1148873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2</xdr:row>
      <xdr:rowOff>10439</xdr:rowOff>
    </xdr:to>
    <xdr:pic>
      <xdr:nvPicPr>
        <xdr:cNvPr id="3" name="Imagen 4">
          <a:extLst>
            <a:ext uri="{FF2B5EF4-FFF2-40B4-BE49-F238E27FC236}">
              <a16:creationId xmlns:a16="http://schemas.microsoft.com/office/drawing/2014/main" id="{0DC27491-A1F5-4F76-B115-31B6D773523C}"/>
            </a:ext>
          </a:extLst>
        </xdr:cNvPr>
        <xdr:cNvPicPr/>
      </xdr:nvPicPr>
      <xdr:blipFill>
        <a:blip xmlns:r="http://schemas.openxmlformats.org/officeDocument/2006/relationships" r:embed="rId1"/>
        <a:stretch/>
      </xdr:blipFill>
      <xdr:spPr>
        <a:xfrm>
          <a:off x="10982453" y="69118"/>
          <a:ext cx="572904" cy="300096"/>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6D77651-5560-44F2-9181-F0A8CB5EB1DC}"/>
            </a:ext>
          </a:extLst>
        </xdr:cNvPr>
        <xdr:cNvSpPr>
          <a:spLocks noChangeArrowheads="1"/>
        </xdr:cNvSpPr>
      </xdr:nvSpPr>
      <xdr:spPr bwMode="auto">
        <a:xfrm>
          <a:off x="263118600" y="1152302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150139</xdr:rowOff>
    </xdr:to>
    <xdr:pic>
      <xdr:nvPicPr>
        <xdr:cNvPr id="3" name="Imagen 4">
          <a:extLst>
            <a:ext uri="{FF2B5EF4-FFF2-40B4-BE49-F238E27FC236}">
              <a16:creationId xmlns:a16="http://schemas.microsoft.com/office/drawing/2014/main" id="{1C369239-F44B-45FA-90BD-4C674DCC1006}"/>
            </a:ext>
          </a:extLst>
        </xdr:cNvPr>
        <xdr:cNvPicPr/>
      </xdr:nvPicPr>
      <xdr:blipFill>
        <a:blip xmlns:r="http://schemas.openxmlformats.org/officeDocument/2006/relationships" r:embed="rId1"/>
        <a:stretch/>
      </xdr:blipFill>
      <xdr:spPr>
        <a:xfrm>
          <a:off x="10982453" y="69118"/>
          <a:ext cx="572904" cy="261996"/>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C7DEC39-F230-44A3-819F-BE203DFF63DD}"/>
            </a:ext>
          </a:extLst>
        </xdr:cNvPr>
        <xdr:cNvSpPr>
          <a:spLocks noChangeArrowheads="1"/>
        </xdr:cNvSpPr>
      </xdr:nvSpPr>
      <xdr:spPr bwMode="auto">
        <a:xfrm>
          <a:off x="263251950" y="117948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105689</xdr:rowOff>
    </xdr:to>
    <xdr:pic>
      <xdr:nvPicPr>
        <xdr:cNvPr id="3" name="Imagen 4">
          <a:extLst>
            <a:ext uri="{FF2B5EF4-FFF2-40B4-BE49-F238E27FC236}">
              <a16:creationId xmlns:a16="http://schemas.microsoft.com/office/drawing/2014/main" id="{E6C1E0C6-D92F-4480-B68D-6CB94BFF5986}"/>
            </a:ext>
          </a:extLst>
        </xdr:cNvPr>
        <xdr:cNvPicPr/>
      </xdr:nvPicPr>
      <xdr:blipFill>
        <a:blip xmlns:r="http://schemas.openxmlformats.org/officeDocument/2006/relationships" r:embed="rId1"/>
        <a:stretch/>
      </xdr:blipFill>
      <xdr:spPr>
        <a:xfrm>
          <a:off x="10979278" y="65943"/>
          <a:ext cx="576079" cy="223896"/>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3F9EC8B2-F9D6-4271-9536-65F2AB5CEBEB}"/>
            </a:ext>
          </a:extLst>
        </xdr:cNvPr>
        <xdr:cNvSpPr>
          <a:spLocks noChangeArrowheads="1"/>
        </xdr:cNvSpPr>
      </xdr:nvSpPr>
      <xdr:spPr bwMode="auto">
        <a:xfrm>
          <a:off x="263251950" y="117948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61239</xdr:rowOff>
    </xdr:to>
    <xdr:pic>
      <xdr:nvPicPr>
        <xdr:cNvPr id="3" name="Imagen 4">
          <a:extLst>
            <a:ext uri="{FF2B5EF4-FFF2-40B4-BE49-F238E27FC236}">
              <a16:creationId xmlns:a16="http://schemas.microsoft.com/office/drawing/2014/main" id="{14287EBA-5F71-434B-97B4-7BAC64CC585A}"/>
            </a:ext>
          </a:extLst>
        </xdr:cNvPr>
        <xdr:cNvPicPr/>
      </xdr:nvPicPr>
      <xdr:blipFill>
        <a:blip xmlns:r="http://schemas.openxmlformats.org/officeDocument/2006/relationships" r:embed="rId1"/>
        <a:stretch/>
      </xdr:blipFill>
      <xdr:spPr>
        <a:xfrm>
          <a:off x="10979278" y="65943"/>
          <a:ext cx="576079" cy="179446"/>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84C661C2-7764-4C12-B5BF-190400F9AFC4}"/>
            </a:ext>
          </a:extLst>
        </xdr:cNvPr>
        <xdr:cNvSpPr>
          <a:spLocks noChangeArrowheads="1"/>
        </xdr:cNvSpPr>
      </xdr:nvSpPr>
      <xdr:spPr bwMode="auto">
        <a:xfrm>
          <a:off x="263251950" y="1163542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16789</xdr:rowOff>
    </xdr:to>
    <xdr:pic>
      <xdr:nvPicPr>
        <xdr:cNvPr id="3" name="Imagen 4">
          <a:extLst>
            <a:ext uri="{FF2B5EF4-FFF2-40B4-BE49-F238E27FC236}">
              <a16:creationId xmlns:a16="http://schemas.microsoft.com/office/drawing/2014/main" id="{385DED09-CC9C-4561-8DDD-7F2DB778B576}"/>
            </a:ext>
          </a:extLst>
        </xdr:cNvPr>
        <xdr:cNvPicPr/>
      </xdr:nvPicPr>
      <xdr:blipFill>
        <a:blip xmlns:r="http://schemas.openxmlformats.org/officeDocument/2006/relationships" r:embed="rId1"/>
        <a:stretch/>
      </xdr:blipFill>
      <xdr:spPr>
        <a:xfrm>
          <a:off x="10979278" y="65943"/>
          <a:ext cx="576079" cy="134996"/>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78F8AF8E-4474-40B1-AACD-F22A1B7412A3}"/>
            </a:ext>
          </a:extLst>
        </xdr:cNvPr>
        <xdr:cNvSpPr>
          <a:spLocks noChangeArrowheads="1"/>
        </xdr:cNvSpPr>
      </xdr:nvSpPr>
      <xdr:spPr bwMode="auto">
        <a:xfrm>
          <a:off x="263251950" y="1163542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67589</xdr:rowOff>
    </xdr:to>
    <xdr:pic>
      <xdr:nvPicPr>
        <xdr:cNvPr id="5" name="Imagen 4">
          <a:extLst>
            <a:ext uri="{FF2B5EF4-FFF2-40B4-BE49-F238E27FC236}">
              <a16:creationId xmlns:a16="http://schemas.microsoft.com/office/drawing/2014/main" id="{8E2B18E3-1637-497C-8311-8219E08B5C56}"/>
            </a:ext>
          </a:extLst>
        </xdr:cNvPr>
        <xdr:cNvPicPr/>
      </xdr:nvPicPr>
      <xdr:blipFill>
        <a:blip xmlns:r="http://schemas.openxmlformats.org/officeDocument/2006/relationships" r:embed="rId1"/>
        <a:stretch/>
      </xdr:blipFill>
      <xdr:spPr>
        <a:xfrm>
          <a:off x="10979278" y="65943"/>
          <a:ext cx="576079" cy="134996"/>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1A6ED168-874E-4278-B975-D52F05EAC35D}"/>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834E6677-574E-4D7A-AE2B-0F1C43F9835F}"/>
            </a:ext>
          </a:extLst>
        </xdr:cNvPr>
        <xdr:cNvPicPr/>
      </xdr:nvPicPr>
      <xdr:blipFill>
        <a:blip xmlns:r="http://schemas.openxmlformats.org/officeDocument/2006/relationships" r:embed="rId1"/>
        <a:stretch/>
      </xdr:blipFill>
      <xdr:spPr>
        <a:xfrm>
          <a:off x="10982453" y="69118"/>
          <a:ext cx="569729" cy="90546"/>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148ABC28-CCFC-4607-B776-C2495B8F0CC0}"/>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29489</xdr:rowOff>
    </xdr:to>
    <xdr:pic>
      <xdr:nvPicPr>
        <xdr:cNvPr id="5" name="Imagen 4">
          <a:extLst>
            <a:ext uri="{FF2B5EF4-FFF2-40B4-BE49-F238E27FC236}">
              <a16:creationId xmlns:a16="http://schemas.microsoft.com/office/drawing/2014/main" id="{E421522C-EBDD-4D6D-8844-9331C22FAC69}"/>
            </a:ext>
          </a:extLst>
        </xdr:cNvPr>
        <xdr:cNvPicPr/>
      </xdr:nvPicPr>
      <xdr:blipFill>
        <a:blip xmlns:r="http://schemas.openxmlformats.org/officeDocument/2006/relationships" r:embed="rId1"/>
        <a:stretch/>
      </xdr:blipFill>
      <xdr:spPr>
        <a:xfrm>
          <a:off x="10982453" y="69118"/>
          <a:ext cx="569729" cy="138171"/>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88DF9BF8-8335-4A18-9965-F8966657FBCE}"/>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C5AAC9B4-DD45-41E6-946F-E14A125D7AA3}"/>
            </a:ext>
          </a:extLst>
        </xdr:cNvPr>
        <xdr:cNvPicPr/>
      </xdr:nvPicPr>
      <xdr:blipFill>
        <a:blip xmlns:r="http://schemas.openxmlformats.org/officeDocument/2006/relationships" r:embed="rId1"/>
        <a:stretch/>
      </xdr:blipFill>
      <xdr:spPr>
        <a:xfrm>
          <a:off x="109824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F6904F65-8A84-4331-91C6-1AF647852755}"/>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ED53C69E-2BA7-41E7-9878-2F6A7BDAE0CB}"/>
            </a:ext>
          </a:extLst>
        </xdr:cNvPr>
        <xdr:cNvPicPr/>
      </xdr:nvPicPr>
      <xdr:blipFill>
        <a:blip xmlns:r="http://schemas.openxmlformats.org/officeDocument/2006/relationships" r:embed="rId1"/>
        <a:stretch/>
      </xdr:blipFill>
      <xdr:spPr>
        <a:xfrm>
          <a:off x="10982453" y="69118"/>
          <a:ext cx="569729" cy="100071"/>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18DA4A13-C7ED-4C0A-A082-4BD3EB5731C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FCD7AA60-187F-4629-A3E4-FA35F42E1C4C}"/>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22C342FD-A9F1-4CF3-AE53-791DA827DD40}"/>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C7386E29-C7AC-4C41-882F-EE42B23A25C3}"/>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7EF960E4-B9ED-4FF2-A65E-53B9C8102D6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46912353-A44F-4ED2-A5E5-45D82E874781}"/>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7B8A2A75-D0B1-40E2-B8FB-6095020FCE42}"/>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1EFDF9E8-0E04-430C-9DF1-5C3BEBB9E4ED}"/>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10830CB-A8CE-4E73-848F-D2BC00F2B34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1FD8339-46AB-46C1-8F25-DCB028C3921E}"/>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C8E104BD-B950-4C0D-A534-5F8DC3FA8C67}"/>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06FA1C03-C723-4949-8A9F-F284AF910FB2}"/>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C5226DF6-E820-4FD6-92A6-9C2EF4E4E43C}"/>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9D72A988-772A-4068-8BFD-9143240E2E4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D1E48110-DAE1-414A-BFE8-2B990D7F7DA9}"/>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27918744-F32F-4A2F-8700-3954E878477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0466443-B6FC-459E-83D5-E4BD0040CC54}"/>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E09E148E-A1D9-4F6E-8B87-0C958423E6B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42BF37F5-CDC7-4842-BA98-295E764B0CE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E4D7D42F-EA51-4E81-BE33-EA868D172C24}"/>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8E74B2E-1069-47AB-B631-36DD9DFFA9EA}"/>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4BC7890-9541-481F-B778-68C36A7541DA}"/>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CF0B4AF9-2A36-4DBB-839E-FA89521530D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79408F57-A916-432F-9045-60226AAA284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C16DBC7-10DA-40AA-8472-1C42DA238ADA}"/>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C7F9CEA-029C-45A7-8F2F-2614188B9C64}"/>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51AFCBBA-0F1F-442F-874C-A839FFD5B2B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89CD87DD-5C80-4BDF-AB45-93965A72E4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131EDB6-9595-4EBE-B2EB-72D531A69BA7}"/>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AD8325A4-EB62-4109-A445-CB4E2DBA12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BA767680-3A16-4609-85F2-FB526504AF7F}"/>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E1FD76F7-824F-4CE9-B35B-68DFDF57CF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35187EB-4ED3-4361-A75B-684D1BF1F898}"/>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88F514AE-6388-4A8C-A9AF-778E4163FACF}"/>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47234EFE-0D97-4C2F-B612-B71D944FA867}"/>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720726A6-7E56-4F22-AF3E-BEB808D2809C}"/>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9903C65-5F26-4E1D-9E48-4A6F28D5815B}"/>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EADDB048-DB8D-47ED-85A7-726262E1FE49}"/>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6674816B-C69B-491C-B65D-AFAF3B0737C1}"/>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F93917EA-A483-4D02-AAB1-12390186774A}"/>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DBFE471-61B1-490C-A226-0027C0ABFA5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4BB144D2-DD72-43D5-805E-91B87E277C75}"/>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07A43AA1-3261-42F7-B9C5-A0B0E5413C9F}"/>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333503</xdr:colOff>
      <xdr:row>0</xdr:row>
      <xdr:rowOff>69118</xdr:rowOff>
    </xdr:from>
    <xdr:to>
      <xdr:col>10</xdr:col>
      <xdr:colOff>312682</xdr:colOff>
      <xdr:row>2</xdr:row>
      <xdr:rowOff>123825</xdr:rowOff>
    </xdr:to>
    <xdr:pic>
      <xdr:nvPicPr>
        <xdr:cNvPr id="5" name="Imagen 4">
          <a:extLst>
            <a:ext uri="{FF2B5EF4-FFF2-40B4-BE49-F238E27FC236}">
              <a16:creationId xmlns:a16="http://schemas.microsoft.com/office/drawing/2014/main" id="{09C52E76-3584-4819-A6B8-9E3DC27D1575}"/>
            </a:ext>
          </a:extLst>
        </xdr:cNvPr>
        <xdr:cNvPicPr/>
      </xdr:nvPicPr>
      <xdr:blipFill>
        <a:blip xmlns:r="http://schemas.openxmlformats.org/officeDocument/2006/relationships" r:embed="rId1"/>
        <a:stretch/>
      </xdr:blipFill>
      <xdr:spPr>
        <a:xfrm>
          <a:off x="11515853" y="69118"/>
          <a:ext cx="569729" cy="378557"/>
        </a:xfrm>
        <a:prstGeom prst="rect">
          <a:avLst/>
        </a:prstGeom>
        <a:ln w="9360">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E9C68AD5-9E52-4A78-B80C-D424C245D899}"/>
            </a:ext>
          </a:extLst>
        </xdr:cNvPr>
        <xdr:cNvSpPr>
          <a:spLocks noChangeArrowheads="1"/>
        </xdr:cNvSpPr>
      </xdr:nvSpPr>
      <xdr:spPr bwMode="auto">
        <a:xfrm>
          <a:off x="263652000" y="1134491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97F44783-CBA3-4066-91D8-86D0B787C6DB}"/>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AEE03DF2-BB8F-4F2A-BF04-E1661A2FF487}"/>
            </a:ext>
          </a:extLst>
        </xdr:cNvPr>
        <xdr:cNvSpPr>
          <a:spLocks noChangeArrowheads="1"/>
        </xdr:cNvSpPr>
      </xdr:nvSpPr>
      <xdr:spPr bwMode="auto">
        <a:xfrm>
          <a:off x="263652000" y="1134491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333503</xdr:colOff>
      <xdr:row>0</xdr:row>
      <xdr:rowOff>69118</xdr:rowOff>
    </xdr:from>
    <xdr:to>
      <xdr:col>10</xdr:col>
      <xdr:colOff>315857</xdr:colOff>
      <xdr:row>2</xdr:row>
      <xdr:rowOff>82550</xdr:rowOff>
    </xdr:to>
    <xdr:pic>
      <xdr:nvPicPr>
        <xdr:cNvPr id="5" name="Imagen 4">
          <a:extLst>
            <a:ext uri="{FF2B5EF4-FFF2-40B4-BE49-F238E27FC236}">
              <a16:creationId xmlns:a16="http://schemas.microsoft.com/office/drawing/2014/main" id="{50BD649C-B18F-40F1-B179-AE645C8E8F67}"/>
            </a:ext>
          </a:extLst>
        </xdr:cNvPr>
        <xdr:cNvPicPr/>
      </xdr:nvPicPr>
      <xdr:blipFill>
        <a:blip xmlns:r="http://schemas.openxmlformats.org/officeDocument/2006/relationships" r:embed="rId1"/>
        <a:stretch/>
      </xdr:blipFill>
      <xdr:spPr>
        <a:xfrm>
          <a:off x="11512678" y="65943"/>
          <a:ext cx="576079" cy="378557"/>
        </a:xfrm>
        <a:prstGeom prst="rect">
          <a:avLst/>
        </a:prstGeom>
        <a:ln w="9360">
          <a:noFill/>
        </a:ln>
      </xdr:spPr>
    </xdr:pic>
    <xdr:clientData/>
  </xdr:twoCellAnchor>
</xdr:wsDr>
</file>

<file path=xl/tables/table1.xml><?xml version="1.0" encoding="utf-8"?>
<table xmlns="http://schemas.openxmlformats.org/spreadsheetml/2006/main" id="2" name="Tabla2" displayName="Tabla2" ref="E6:G22" totalsRowShown="0" headerRowDxfId="3">
  <autoFilter ref="E6:G22"/>
  <tableColumns count="3">
    <tableColumn id="1" name="ÁREA "/>
    <tableColumn id="2" name="PORCENTAJE"/>
    <tableColumn id="3" name="CALIFICACIÓN"/>
  </tableColumns>
  <tableStyleInfo name="TableStyleLight1" showFirstColumn="0" showLastColumn="0" showRowStripes="1" showColumnStripes="0"/>
</table>
</file>

<file path=xl/tables/table2.xml><?xml version="1.0" encoding="utf-8"?>
<table xmlns="http://schemas.openxmlformats.org/spreadsheetml/2006/main" id="3" name="Tabla3" displayName="Tabla3" ref="J6:K41" totalsRowShown="0" headerRowDxfId="2">
  <autoFilter ref="J6:K41"/>
  <tableColumns count="2">
    <tableColumn id="1" name="ÁREA "/>
    <tableColumn id="2" name="CALIFICACIÓN" dataDxfId="1"/>
  </tableColumns>
  <tableStyleInfo name="TableStyleLight1" showFirstColumn="0" showLastColumn="0" showRowStripes="1" showColumnStripes="0"/>
</table>
</file>

<file path=xl/tables/table3.xml><?xml version="1.0" encoding="utf-8"?>
<table xmlns="http://schemas.openxmlformats.org/spreadsheetml/2006/main" id="4" name="Tabla4" displayName="Tabla4" ref="N6:O42" totalsRowShown="0" headerRowDxfId="0">
  <autoFilter ref="N6:O42"/>
  <tableColumns count="2">
    <tableColumn id="1" name="ÁREA "/>
    <tableColumn id="2" name="PORCENTAJE"/>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Y36"/>
  <sheetViews>
    <sheetView zoomScale="69" zoomScaleNormal="69" workbookViewId="0">
      <selection activeCell="B7" sqref="B7:J7"/>
    </sheetView>
  </sheetViews>
  <sheetFormatPr baseColWidth="10" defaultColWidth="10.875" defaultRowHeight="14.25"/>
  <cols>
    <col min="1" max="2" width="10.875" style="131"/>
    <col min="3" max="3" width="44" style="131" customWidth="1"/>
    <col min="4" max="4" width="18.125" style="131" customWidth="1"/>
    <col min="5" max="5" width="20" style="131" customWidth="1"/>
    <col min="6" max="6" width="19.5" style="131" customWidth="1"/>
    <col min="7" max="7" width="27.875" style="131" customWidth="1"/>
    <col min="8" max="8" width="20.75" style="131" customWidth="1"/>
    <col min="9" max="9" width="22" style="131" customWidth="1"/>
    <col min="10" max="10" width="15.875" style="143" customWidth="1"/>
    <col min="11" max="11" width="10.875" style="131"/>
    <col min="12" max="12" width="10.875" style="131" customWidth="1"/>
    <col min="13" max="13" width="44.125" style="131" customWidth="1"/>
    <col min="14" max="14" width="17.5" style="131" customWidth="1"/>
    <col min="15" max="16384" width="10.875" style="131"/>
  </cols>
  <sheetData>
    <row r="2" spans="1:54 1541:1559" s="6" customFormat="1" ht="11.25" customHeight="1">
      <c r="A2" s="1"/>
      <c r="B2" s="154" t="s">
        <v>0</v>
      </c>
      <c r="C2" s="155"/>
      <c r="D2" s="155"/>
      <c r="E2" s="155"/>
      <c r="F2" s="155"/>
      <c r="G2" s="155"/>
      <c r="H2" s="155"/>
      <c r="I2" s="156"/>
      <c r="J2" s="169"/>
      <c r="K2" s="13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4" t="s">
        <v>1</v>
      </c>
      <c r="BGG2" s="5" t="s">
        <v>2</v>
      </c>
      <c r="BGW2" s="7"/>
      <c r="BGY2" s="8"/>
    </row>
    <row r="3" spans="1:54 1541:1559" s="6" customFormat="1" ht="11.25" customHeight="1">
      <c r="A3" s="1"/>
      <c r="B3" s="157"/>
      <c r="C3" s="158"/>
      <c r="D3" s="158"/>
      <c r="E3" s="158"/>
      <c r="F3" s="158"/>
      <c r="G3" s="158"/>
      <c r="H3" s="158"/>
      <c r="I3" s="159"/>
      <c r="J3" s="170"/>
      <c r="K3" s="13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4"/>
      <c r="BGG3" s="5"/>
      <c r="BGW3" s="7"/>
      <c r="BGY3" s="8"/>
    </row>
    <row r="4" spans="1:54 1541:1559" s="6" customFormat="1" ht="14.25" customHeight="1">
      <c r="A4" s="1"/>
      <c r="B4" s="163" t="s">
        <v>3</v>
      </c>
      <c r="C4" s="164"/>
      <c r="D4" s="164"/>
      <c r="E4" s="164"/>
      <c r="F4" s="164"/>
      <c r="G4" s="164"/>
      <c r="H4" s="164"/>
      <c r="I4" s="165"/>
      <c r="J4" s="170"/>
      <c r="K4" s="13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c r="BGW4" s="7"/>
      <c r="BGY4" s="8"/>
    </row>
    <row r="5" spans="1:54 1541:1559">
      <c r="B5" s="166"/>
      <c r="C5" s="167"/>
      <c r="D5" s="167"/>
      <c r="E5" s="167"/>
      <c r="F5" s="167"/>
      <c r="G5" s="167"/>
      <c r="H5" s="167"/>
      <c r="I5" s="168"/>
      <c r="J5" s="171"/>
    </row>
    <row r="6" spans="1:54 1541:1559" ht="18.600000000000001" customHeight="1">
      <c r="B6" s="160" t="s">
        <v>515</v>
      </c>
      <c r="C6" s="161"/>
      <c r="D6" s="161"/>
      <c r="E6" s="161"/>
      <c r="F6" s="161"/>
      <c r="G6" s="161"/>
      <c r="H6" s="161"/>
      <c r="I6" s="161"/>
      <c r="J6" s="162"/>
    </row>
    <row r="7" spans="1:54 1541:1559" ht="224.1" customHeight="1">
      <c r="B7" s="151" t="s">
        <v>516</v>
      </c>
      <c r="C7" s="152"/>
      <c r="D7" s="152"/>
      <c r="E7" s="152"/>
      <c r="F7" s="152"/>
      <c r="G7" s="152"/>
      <c r="H7" s="152"/>
      <c r="I7" s="152"/>
      <c r="J7" s="153"/>
    </row>
    <row r="8" spans="1:54 1541:1559" ht="15.6" customHeight="1">
      <c r="B8" s="160" t="s">
        <v>517</v>
      </c>
      <c r="C8" s="161"/>
      <c r="D8" s="161"/>
      <c r="E8" s="161"/>
      <c r="F8" s="161"/>
      <c r="G8" s="161"/>
      <c r="H8" s="161"/>
      <c r="I8" s="161"/>
      <c r="J8" s="162"/>
      <c r="L8" s="132" t="s">
        <v>498</v>
      </c>
      <c r="M8" s="133" t="s">
        <v>366</v>
      </c>
      <c r="N8" s="140" t="s">
        <v>453</v>
      </c>
    </row>
    <row r="9" spans="1:54 1541:1559" ht="15">
      <c r="B9" s="132" t="s">
        <v>498</v>
      </c>
      <c r="C9" s="133" t="s">
        <v>366</v>
      </c>
      <c r="D9" s="134" t="s">
        <v>363</v>
      </c>
      <c r="E9" s="135" t="s">
        <v>364</v>
      </c>
      <c r="F9" s="136" t="s">
        <v>365</v>
      </c>
      <c r="G9" s="137" t="s">
        <v>454</v>
      </c>
      <c r="H9" s="138" t="s">
        <v>367</v>
      </c>
      <c r="I9" s="139" t="s">
        <v>368</v>
      </c>
      <c r="J9" s="140" t="s">
        <v>453</v>
      </c>
      <c r="L9" s="141">
        <v>1</v>
      </c>
      <c r="M9" s="149" t="s">
        <v>346</v>
      </c>
      <c r="N9" s="149">
        <v>2.731608000000001E-2</v>
      </c>
    </row>
    <row r="10" spans="1:54 1541:1559">
      <c r="B10" s="141">
        <v>1</v>
      </c>
      <c r="C10" s="141" t="s">
        <v>346</v>
      </c>
      <c r="D10" s="141" cm="1">
        <f t="array" ref="D10:H10">TRANSPOSE(Construcción!I9:I13)</f>
        <v>0.9</v>
      </c>
      <c r="E10" s="141">
        <v>0.7</v>
      </c>
      <c r="F10" s="141">
        <v>0.67</v>
      </c>
      <c r="G10" s="141">
        <v>0.7</v>
      </c>
      <c r="H10" s="141">
        <v>0.5</v>
      </c>
      <c r="I10" s="142">
        <f t="shared" ref="I10:I30" si="0">((SUM(_xlfn.ANCHORARRAY(D10)))/5)-0.3</f>
        <v>0.39399999999999996</v>
      </c>
      <c r="J10" s="142">
        <f>Construcción!AY7</f>
        <v>2.731608000000001E-2</v>
      </c>
      <c r="L10" s="141">
        <v>2</v>
      </c>
      <c r="M10" s="149" t="s">
        <v>486</v>
      </c>
      <c r="N10" s="149">
        <v>2.4520320000000005E-2</v>
      </c>
    </row>
    <row r="11" spans="1:54 1541:1559">
      <c r="B11" s="145">
        <v>2</v>
      </c>
      <c r="C11" s="145" t="s">
        <v>486</v>
      </c>
      <c r="D11" s="145" cm="1">
        <f t="array" ref="D11:H11">TRANSPOSE('G Financiera'!I9:I13)</f>
        <v>1</v>
      </c>
      <c r="E11" s="145">
        <v>0.1</v>
      </c>
      <c r="F11" s="145">
        <v>0.85</v>
      </c>
      <c r="G11" s="145">
        <v>0.59</v>
      </c>
      <c r="H11" s="145">
        <v>0.4</v>
      </c>
      <c r="I11" s="146">
        <f t="shared" si="0"/>
        <v>0.28799999999999998</v>
      </c>
      <c r="J11" s="146">
        <f>'G Financiera'!AY7</f>
        <v>2.4520320000000005E-2</v>
      </c>
      <c r="L11" s="141">
        <v>3</v>
      </c>
      <c r="M11" s="149" t="s">
        <v>294</v>
      </c>
      <c r="N11" s="149">
        <v>2.2650480000000008E-2</v>
      </c>
    </row>
    <row r="12" spans="1:54 1541:1559">
      <c r="B12" s="141">
        <v>3</v>
      </c>
      <c r="C12" s="141" t="s">
        <v>294</v>
      </c>
      <c r="D12" s="141" cm="1">
        <f t="array" ref="D12:H12">TRANSPOSE('G Predial'!I9:I13)</f>
        <v>0.6</v>
      </c>
      <c r="E12" s="141">
        <v>0.9</v>
      </c>
      <c r="F12" s="141">
        <v>0.45</v>
      </c>
      <c r="G12" s="141">
        <v>0.78</v>
      </c>
      <c r="H12" s="141">
        <v>0.5</v>
      </c>
      <c r="I12" s="142">
        <f t="shared" si="0"/>
        <v>0.34600000000000003</v>
      </c>
      <c r="J12" s="142">
        <f>'G Predial'!AY7</f>
        <v>2.2650480000000008E-2</v>
      </c>
      <c r="L12" s="141">
        <v>4</v>
      </c>
      <c r="M12" s="149" t="s">
        <v>330</v>
      </c>
      <c r="N12" s="149">
        <v>1.8631800000000011E-2</v>
      </c>
    </row>
    <row r="13" spans="1:54 1541:1559">
      <c r="B13" s="145">
        <v>4</v>
      </c>
      <c r="C13" s="145" t="s">
        <v>330</v>
      </c>
      <c r="D13" s="145" cm="1">
        <f t="array" ref="D13:H13">TRANSPOSE('Conservación '!I9:I13)</f>
        <v>0.8</v>
      </c>
      <c r="E13" s="145">
        <v>0.27</v>
      </c>
      <c r="F13" s="145">
        <v>0.3</v>
      </c>
      <c r="G13" s="145">
        <v>0.78</v>
      </c>
      <c r="H13" s="145">
        <v>0.5</v>
      </c>
      <c r="I13" s="146">
        <f t="shared" si="0"/>
        <v>0.23000000000000004</v>
      </c>
      <c r="J13" s="146">
        <f>'Conservación '!AY7</f>
        <v>1.8631800000000011E-2</v>
      </c>
      <c r="L13" s="141">
        <v>5</v>
      </c>
      <c r="M13" s="149" t="s">
        <v>379</v>
      </c>
      <c r="N13" s="149">
        <v>1.2854880000000004E-2</v>
      </c>
    </row>
    <row r="14" spans="1:54 1541:1559">
      <c r="B14" s="141">
        <v>5</v>
      </c>
      <c r="C14" s="141" t="s">
        <v>379</v>
      </c>
      <c r="D14" s="141" cm="1">
        <f t="array" ref="D14:H14">TRANSPOSE('G Contractual'!I9:I13)</f>
        <v>0.05</v>
      </c>
      <c r="E14" s="141">
        <v>0.3</v>
      </c>
      <c r="F14" s="141">
        <v>0.7</v>
      </c>
      <c r="G14" s="141">
        <v>0.77</v>
      </c>
      <c r="H14" s="141">
        <v>0.5</v>
      </c>
      <c r="I14" s="142">
        <f t="shared" si="0"/>
        <v>0.16399999999999998</v>
      </c>
      <c r="J14" s="142">
        <f>'G Contractual'!AY7</f>
        <v>1.2854880000000004E-2</v>
      </c>
      <c r="L14" s="141">
        <v>6</v>
      </c>
      <c r="M14" s="149" t="s">
        <v>401</v>
      </c>
      <c r="N14" s="149">
        <v>1.1400480000000008E-2</v>
      </c>
    </row>
    <row r="15" spans="1:54 1541:1559">
      <c r="B15" s="145">
        <v>6</v>
      </c>
      <c r="C15" s="145" t="s">
        <v>401</v>
      </c>
      <c r="D15" s="145" cm="1">
        <f t="array" ref="D15:H15">TRANSPOSE('Valorización '!I9:I13)</f>
        <v>0.2</v>
      </c>
      <c r="E15" s="145">
        <v>0.5</v>
      </c>
      <c r="F15" s="145">
        <v>0.4</v>
      </c>
      <c r="G15" s="145">
        <v>0.78</v>
      </c>
      <c r="H15" s="145">
        <v>0.4</v>
      </c>
      <c r="I15" s="146">
        <f t="shared" si="0"/>
        <v>0.15600000000000008</v>
      </c>
      <c r="J15" s="146">
        <f>'Valorización '!AY7</f>
        <v>1.1400480000000008E-2</v>
      </c>
      <c r="L15" s="141">
        <v>7</v>
      </c>
      <c r="M15" s="149" t="s">
        <v>390</v>
      </c>
      <c r="N15" s="149">
        <v>1.1088000000000004E-2</v>
      </c>
    </row>
    <row r="16" spans="1:54 1541:1559">
      <c r="B16" s="141">
        <v>7</v>
      </c>
      <c r="C16" s="141" t="s">
        <v>390</v>
      </c>
      <c r="D16" s="141" cm="1">
        <f t="array" ref="D16:H16">TRANSPOSE(Físicos!I9:I13)</f>
        <v>0.5</v>
      </c>
      <c r="E16" s="141">
        <v>0.4</v>
      </c>
      <c r="F16" s="141">
        <v>0.05</v>
      </c>
      <c r="G16" s="141">
        <v>0.6</v>
      </c>
      <c r="H16" s="141">
        <v>0.5</v>
      </c>
      <c r="I16" s="142">
        <f t="shared" si="0"/>
        <v>0.10999999999999999</v>
      </c>
      <c r="J16" s="142">
        <f>Físicos!AY7</f>
        <v>1.1088000000000004E-2</v>
      </c>
      <c r="L16" s="141">
        <v>8</v>
      </c>
      <c r="M16" s="149" t="s">
        <v>485</v>
      </c>
      <c r="N16" s="149">
        <v>1.0775520000000002E-2</v>
      </c>
    </row>
    <row r="17" spans="2:14">
      <c r="B17" s="145">
        <v>8</v>
      </c>
      <c r="C17" s="145" t="s">
        <v>485</v>
      </c>
      <c r="D17" s="145" cm="1">
        <f t="array" ref="D17:H17">TRANSPOSE('T. Información y co'!I9:I13)</f>
        <v>0.1</v>
      </c>
      <c r="E17" s="145">
        <v>0.5</v>
      </c>
      <c r="F17" s="145">
        <v>0.9</v>
      </c>
      <c r="G17" s="145">
        <v>0.46</v>
      </c>
      <c r="H17" s="145">
        <v>0.4</v>
      </c>
      <c r="I17" s="146">
        <f t="shared" si="0"/>
        <v>0.17199999999999999</v>
      </c>
      <c r="J17" s="146">
        <f>'T. Información y co'!AY7</f>
        <v>1.0775520000000002E-2</v>
      </c>
      <c r="L17" s="141">
        <v>9</v>
      </c>
      <c r="M17" s="149" t="s">
        <v>456</v>
      </c>
      <c r="N17" s="149">
        <v>1.0332000000000006E-2</v>
      </c>
    </row>
    <row r="18" spans="2:14">
      <c r="B18" s="141">
        <v>9</v>
      </c>
      <c r="C18" s="141" t="str">
        <f>Preinversión!E5</f>
        <v>Preinversión de Proyectos</v>
      </c>
      <c r="D18" s="141" cm="1">
        <f t="array" ref="D18:H18">TRANSPOSE(Preinversión!I9:I13)</f>
        <v>0.6</v>
      </c>
      <c r="E18" s="141">
        <v>0.7</v>
      </c>
      <c r="F18" s="141">
        <v>0.65</v>
      </c>
      <c r="G18" s="141">
        <v>0.7</v>
      </c>
      <c r="H18" s="141">
        <v>0.3</v>
      </c>
      <c r="I18" s="142">
        <f t="shared" si="0"/>
        <v>0.28999999999999987</v>
      </c>
      <c r="J18" s="142">
        <f>Inovación!AY7</f>
        <v>1.0332000000000006E-2</v>
      </c>
      <c r="L18" s="141">
        <v>10</v>
      </c>
      <c r="M18" s="149" t="s">
        <v>459</v>
      </c>
      <c r="N18" s="149">
        <v>1.0332000000000006E-2</v>
      </c>
    </row>
    <row r="19" spans="2:14">
      <c r="B19" s="145">
        <v>10</v>
      </c>
      <c r="C19" s="147" t="str">
        <f>Inovación!E5</f>
        <v>Innovación y Gestión del Conocimiento</v>
      </c>
      <c r="D19" s="145" cm="1">
        <f t="array" ref="D19:H19">TRANSPOSE(Inovación!I9:I13)</f>
        <v>0.2</v>
      </c>
      <c r="E19" s="145">
        <v>0.3</v>
      </c>
      <c r="F19" s="145">
        <v>0.8</v>
      </c>
      <c r="G19" s="145">
        <v>0.65</v>
      </c>
      <c r="H19" s="145">
        <v>0.3</v>
      </c>
      <c r="I19" s="146">
        <f t="shared" si="0"/>
        <v>0.15000000000000002</v>
      </c>
      <c r="J19" s="146">
        <f>Inovación!AY7</f>
        <v>1.0332000000000006E-2</v>
      </c>
      <c r="L19" s="141">
        <v>11</v>
      </c>
      <c r="M19" s="149" t="s">
        <v>317</v>
      </c>
      <c r="N19" s="149">
        <v>1.0296000000000003E-2</v>
      </c>
    </row>
    <row r="20" spans="2:14">
      <c r="B20" s="141">
        <v>11</v>
      </c>
      <c r="C20" s="141" t="s">
        <v>317</v>
      </c>
      <c r="D20" s="141" cm="1">
        <f t="array" ref="D20:H20">TRANSPOSE('G Legal'!I9:I13)</f>
        <v>0.4</v>
      </c>
      <c r="E20" s="141">
        <v>0.2</v>
      </c>
      <c r="F20" s="141">
        <v>0.7</v>
      </c>
      <c r="G20" s="141">
        <v>0.6</v>
      </c>
      <c r="H20" s="141">
        <v>0.4</v>
      </c>
      <c r="I20" s="142">
        <f t="shared" si="0"/>
        <v>0.15999999999999998</v>
      </c>
      <c r="J20" s="142">
        <f>'G Legal'!AY7</f>
        <v>1.0296000000000003E-2</v>
      </c>
      <c r="L20" s="141">
        <v>12</v>
      </c>
      <c r="M20" s="149" t="s">
        <v>433</v>
      </c>
      <c r="N20" s="149">
        <v>1.0271520000000004E-2</v>
      </c>
    </row>
    <row r="21" spans="2:14">
      <c r="B21" s="145">
        <v>12</v>
      </c>
      <c r="C21" s="145" t="str">
        <f>'G Interinstitucional'!E5</f>
        <v>Gestión Interinstitucional</v>
      </c>
      <c r="D21" s="145" cm="1">
        <f t="array" ref="D21:H21">TRANSPOSE('G Interinstitucional'!I9:I13)</f>
        <v>0.1</v>
      </c>
      <c r="E21" s="145">
        <v>0.2</v>
      </c>
      <c r="F21" s="145">
        <v>0.8</v>
      </c>
      <c r="G21" s="145">
        <v>0.71</v>
      </c>
      <c r="H21" s="145">
        <v>0.3</v>
      </c>
      <c r="I21" s="146">
        <f t="shared" si="0"/>
        <v>0.122</v>
      </c>
      <c r="J21" s="146">
        <f>'G Interinstitucional'!AY7</f>
        <v>1.0271520000000004E-2</v>
      </c>
      <c r="L21" s="141">
        <v>13</v>
      </c>
      <c r="M21" s="149" t="s">
        <v>484</v>
      </c>
      <c r="N21" s="149">
        <v>9.2923200000000015E-3</v>
      </c>
    </row>
    <row r="22" spans="2:14">
      <c r="B22" s="141">
        <v>13</v>
      </c>
      <c r="C22" s="141" t="s">
        <v>484</v>
      </c>
      <c r="D22" s="141" cm="1">
        <f t="array" ref="D22:H22">TRANSPOSE('Integrales de Gestión'!I9:I13)</f>
        <v>0.2</v>
      </c>
      <c r="E22" s="141">
        <v>0.4</v>
      </c>
      <c r="F22" s="141">
        <v>0.85</v>
      </c>
      <c r="G22" s="141">
        <v>0.41</v>
      </c>
      <c r="H22" s="141">
        <v>0.2</v>
      </c>
      <c r="I22" s="142">
        <f t="shared" si="0"/>
        <v>0.11200000000000004</v>
      </c>
      <c r="J22" s="142">
        <f>'Integrales de Gestión'!AY7</f>
        <v>9.2923200000000015E-3</v>
      </c>
      <c r="L22" s="141">
        <v>14</v>
      </c>
      <c r="M22" s="149" t="s">
        <v>413</v>
      </c>
      <c r="N22" s="149">
        <v>8.8732800000000008E-3</v>
      </c>
    </row>
    <row r="23" spans="2:14">
      <c r="B23" s="145">
        <v>14</v>
      </c>
      <c r="C23" s="145" t="s">
        <v>413</v>
      </c>
      <c r="D23" s="145" cm="1">
        <f t="array" ref="D23:H23">TRANSPOSE('Talento Humano'!I9:I13)</f>
        <v>0.1</v>
      </c>
      <c r="E23" s="145">
        <v>0.1</v>
      </c>
      <c r="F23" s="145">
        <v>0.25</v>
      </c>
      <c r="G23" s="145">
        <v>0.56999999999999995</v>
      </c>
      <c r="H23" s="145">
        <v>0.6</v>
      </c>
      <c r="I23" s="146">
        <f t="shared" si="0"/>
        <v>2.4000000000000021E-2</v>
      </c>
      <c r="J23" s="146">
        <f>'Talento Humano'!AY7</f>
        <v>8.8732800000000008E-3</v>
      </c>
      <c r="L23" s="141">
        <v>15</v>
      </c>
      <c r="M23" s="149" t="s">
        <v>353</v>
      </c>
      <c r="N23" s="149">
        <v>8.7292800000000025E-3</v>
      </c>
    </row>
    <row r="24" spans="2:14">
      <c r="B24" s="141">
        <v>15</v>
      </c>
      <c r="C24" s="141" t="s">
        <v>353</v>
      </c>
      <c r="D24" s="141" cm="1">
        <f t="array" ref="D24:H24">TRANSPOSE(Diseño!I9:I13)</f>
        <v>0.3</v>
      </c>
      <c r="E24" s="141">
        <v>0.2</v>
      </c>
      <c r="F24" s="141">
        <v>0.1</v>
      </c>
      <c r="G24" s="141">
        <v>0.68</v>
      </c>
      <c r="H24" s="141">
        <v>0.5</v>
      </c>
      <c r="I24" s="142">
        <f t="shared" si="0"/>
        <v>5.5999999999999994E-2</v>
      </c>
      <c r="J24" s="142">
        <f>Diseño!AY7</f>
        <v>8.7292800000000025E-3</v>
      </c>
      <c r="L24" s="141">
        <v>16</v>
      </c>
      <c r="M24" s="149" t="s">
        <v>369</v>
      </c>
      <c r="N24" s="149">
        <v>7.9264800000000031E-3</v>
      </c>
    </row>
    <row r="25" spans="2:14">
      <c r="B25" s="145">
        <v>16</v>
      </c>
      <c r="C25" s="145" t="s">
        <v>369</v>
      </c>
      <c r="D25" s="145" cm="1">
        <f t="array" ref="D25:H25">TRANSPOSE(Evaluación!I9:I13)</f>
        <v>0.05</v>
      </c>
      <c r="E25" s="145">
        <v>0.1</v>
      </c>
      <c r="F25" s="145">
        <v>0.65</v>
      </c>
      <c r="G25" s="145">
        <v>0.47</v>
      </c>
      <c r="H25" s="145">
        <v>0.5</v>
      </c>
      <c r="I25" s="146">
        <f t="shared" si="0"/>
        <v>5.3999999999999992E-2</v>
      </c>
      <c r="J25" s="146">
        <f>Evaluación!AY7</f>
        <v>7.9264800000000031E-3</v>
      </c>
      <c r="L25" s="141">
        <v>17</v>
      </c>
      <c r="M25" s="149" t="s">
        <v>423</v>
      </c>
      <c r="N25" s="149">
        <v>7.0740000000000039E-3</v>
      </c>
    </row>
    <row r="26" spans="2:14">
      <c r="B26" s="141">
        <v>17</v>
      </c>
      <c r="C26" s="141" t="str">
        <f>Documental!E5</f>
        <v>Gestión documental</v>
      </c>
      <c r="D26" s="141" cm="1">
        <f t="array" ref="D26:H26">TRANSPOSE(Documental!I9:I13)</f>
        <v>0.1</v>
      </c>
      <c r="E26" s="141">
        <v>0.4</v>
      </c>
      <c r="F26" s="141">
        <v>0.05</v>
      </c>
      <c r="G26" s="141">
        <v>0.6</v>
      </c>
      <c r="H26" s="141">
        <v>0.4</v>
      </c>
      <c r="I26" s="142">
        <f t="shared" si="0"/>
        <v>9.9999999999999534E-3</v>
      </c>
      <c r="J26" s="142">
        <f>Documental!AY7</f>
        <v>7.0740000000000039E-3</v>
      </c>
      <c r="L26" s="141">
        <v>18</v>
      </c>
      <c r="M26" s="149" t="s">
        <v>478</v>
      </c>
      <c r="N26" s="149">
        <v>6.8875200000000011E-3</v>
      </c>
    </row>
    <row r="27" spans="2:14">
      <c r="B27" s="145">
        <v>18</v>
      </c>
      <c r="C27" s="145" t="str">
        <f>Comunicaciones!E5</f>
        <v>Comunicaciones</v>
      </c>
      <c r="D27" s="145" cm="1">
        <f t="array" ref="D27:H27">TRANSPOSE(Comunicaciones!I9:I13)</f>
        <v>0.2</v>
      </c>
      <c r="E27" s="145">
        <v>0.2</v>
      </c>
      <c r="F27" s="145">
        <v>0.85</v>
      </c>
      <c r="G27" s="145">
        <v>0.28999999999999998</v>
      </c>
      <c r="H27" s="145">
        <v>0.1</v>
      </c>
      <c r="I27" s="146">
        <f t="shared" si="0"/>
        <v>2.8000000000000025E-2</v>
      </c>
      <c r="J27" s="146">
        <f>Comunicaciones!AY7</f>
        <v>6.8875200000000011E-3</v>
      </c>
      <c r="L27" s="141">
        <v>19</v>
      </c>
      <c r="M27" s="149" t="s">
        <v>443</v>
      </c>
      <c r="N27" s="149">
        <v>6.2100000000000028E-3</v>
      </c>
    </row>
    <row r="28" spans="2:14">
      <c r="B28" s="141">
        <v>19</v>
      </c>
      <c r="C28" s="141" t="str">
        <f>'G Integral'!E5</f>
        <v>Gestión integral de proyectos</v>
      </c>
      <c r="D28" s="141" cm="1">
        <f t="array" ref="D28:H28">TRANSPOSE('G Integral'!I9:I13)</f>
        <v>0.1</v>
      </c>
      <c r="E28" s="141">
        <v>0.1</v>
      </c>
      <c r="F28" s="141">
        <v>0.65</v>
      </c>
      <c r="G28" s="141">
        <v>0.45</v>
      </c>
      <c r="H28" s="141">
        <v>0.3</v>
      </c>
      <c r="I28" s="142">
        <f t="shared" si="0"/>
        <v>2.0000000000000018E-2</v>
      </c>
      <c r="J28" s="142">
        <f>'G Integral'!AY7</f>
        <v>6.2100000000000028E-3</v>
      </c>
      <c r="L28" s="141">
        <v>20</v>
      </c>
      <c r="M28" s="149" t="s">
        <v>8</v>
      </c>
      <c r="N28" s="149">
        <v>6.048000000000003E-3</v>
      </c>
    </row>
    <row r="29" spans="2:14">
      <c r="B29" s="145">
        <v>20</v>
      </c>
      <c r="C29" s="145" t="s">
        <v>8</v>
      </c>
      <c r="D29" s="145" cm="1">
        <f t="array" ref="D29:H29">TRANSPOSE('Planeación Estratégica'!I9:I13)</f>
        <v>0.1</v>
      </c>
      <c r="E29" s="145">
        <v>0.1</v>
      </c>
      <c r="F29" s="145">
        <v>0.65</v>
      </c>
      <c r="G29" s="145">
        <v>0.45</v>
      </c>
      <c r="H29" s="145">
        <v>0.3</v>
      </c>
      <c r="I29" s="146">
        <f t="shared" si="0"/>
        <v>2.0000000000000018E-2</v>
      </c>
      <c r="J29" s="146">
        <f>'Planeación Estratégica'!AY7</f>
        <v>6.048000000000003E-3</v>
      </c>
      <c r="L29" s="141">
        <v>21</v>
      </c>
      <c r="M29" s="149" t="s">
        <v>487</v>
      </c>
      <c r="N29" s="149">
        <v>6.048000000000003E-3</v>
      </c>
    </row>
    <row r="30" spans="2:14">
      <c r="B30" s="141">
        <v>21</v>
      </c>
      <c r="C30" s="141" t="s">
        <v>487</v>
      </c>
      <c r="D30" s="141" cm="1">
        <f t="array" ref="D30:H30">TRANSPOSE(Mejoramiento!I9:I13)</f>
        <v>0.1</v>
      </c>
      <c r="E30" s="141">
        <v>0.1</v>
      </c>
      <c r="F30" s="141">
        <v>0.65</v>
      </c>
      <c r="G30" s="141">
        <v>0.45</v>
      </c>
      <c r="H30" s="141">
        <v>0.3</v>
      </c>
      <c r="I30" s="142">
        <f t="shared" si="0"/>
        <v>2.0000000000000018E-2</v>
      </c>
      <c r="J30" s="142">
        <f>Mejoramiento!AY7</f>
        <v>6.048000000000003E-3</v>
      </c>
      <c r="L30" s="141">
        <v>22</v>
      </c>
      <c r="M30" s="149" t="s">
        <v>455</v>
      </c>
      <c r="N30" s="149">
        <v>3.5280000000000021E-3</v>
      </c>
    </row>
    <row r="31" spans="2:14">
      <c r="B31" s="145">
        <v>22</v>
      </c>
      <c r="C31" s="145" t="str">
        <f>'S Ciudadania'!E5</f>
        <v>Gestión Social Servicio a la Ciudadania</v>
      </c>
      <c r="D31" s="145" cm="1">
        <f t="array" ref="D31:H31">TRANSPOSE('S Ciudadania'!I9:I13)</f>
        <v>0.05</v>
      </c>
      <c r="E31" s="145">
        <v>0.2</v>
      </c>
      <c r="F31" s="145">
        <v>0.1</v>
      </c>
      <c r="G31" s="145">
        <v>0.55000000000000004</v>
      </c>
      <c r="H31" s="145">
        <v>0.3</v>
      </c>
      <c r="I31" s="146">
        <f>((SUM(_xlfn.ANCHORARRAY(D31)))/5)-0.23</f>
        <v>9.9999999999999811E-3</v>
      </c>
      <c r="J31" s="146">
        <f>'S Ciudadania'!AY7</f>
        <v>3.5280000000000021E-3</v>
      </c>
    </row>
    <row r="32" spans="2:14" ht="15">
      <c r="B32" s="150" t="s">
        <v>518</v>
      </c>
      <c r="C32" s="150"/>
      <c r="D32" s="144">
        <f>AVERAGE(D10:D31)</f>
        <v>0.30681818181818171</v>
      </c>
      <c r="E32" s="144">
        <f t="shared" ref="E32:H32" si="1">AVERAGE(E10:E31)</f>
        <v>0.31681818181818183</v>
      </c>
      <c r="F32" s="144">
        <f t="shared" si="1"/>
        <v>0.5486363636363637</v>
      </c>
      <c r="G32" s="144">
        <f t="shared" si="1"/>
        <v>0.59272727272727266</v>
      </c>
      <c r="H32" s="144">
        <f t="shared" si="1"/>
        <v>0.38636363636363635</v>
      </c>
      <c r="I32" s="144">
        <f t="shared" ref="I32" si="2">AVERAGE(I10:I31)</f>
        <v>0.13345454545454544</v>
      </c>
      <c r="J32" s="144">
        <f t="shared" ref="J32" si="3">AVERAGE(J10:J31)</f>
        <v>1.1412998181818186E-2</v>
      </c>
    </row>
    <row r="33" spans="2:10" ht="15">
      <c r="B33" s="150" t="s">
        <v>519</v>
      </c>
      <c r="C33" s="150"/>
      <c r="D33" s="144">
        <f>_xlfn.STDEV.P(D10:D31)</f>
        <v>0.28892254960355984</v>
      </c>
      <c r="E33" s="144">
        <f t="shared" ref="E33:H33" si="4">_xlfn.STDEV.P(E10:E31)</f>
        <v>0.22101802402100315</v>
      </c>
      <c r="F33" s="144">
        <f t="shared" si="4"/>
        <v>0.27935470210250068</v>
      </c>
      <c r="G33" s="144">
        <f t="shared" si="4"/>
        <v>0.13578665814035498</v>
      </c>
      <c r="H33" s="144">
        <f t="shared" si="4"/>
        <v>0.11791928882793488</v>
      </c>
      <c r="I33" s="144">
        <f t="shared" ref="I33:J33" si="5">_xlfn.STDEV.P(I10:I31)</f>
        <v>0.11288156596133972</v>
      </c>
      <c r="J33" s="144">
        <f t="shared" si="5"/>
        <v>6.1311581273062171E-3</v>
      </c>
    </row>
    <row r="34" spans="2:10" ht="15">
      <c r="B34" s="150" t="s">
        <v>520</v>
      </c>
      <c r="C34" s="150"/>
      <c r="D34" s="144">
        <f>MIN(D10:D31)</f>
        <v>0.05</v>
      </c>
      <c r="E34" s="144">
        <f t="shared" ref="E34:H34" si="6">MIN(E10:E31)</f>
        <v>0.1</v>
      </c>
      <c r="F34" s="144">
        <f t="shared" si="6"/>
        <v>0.05</v>
      </c>
      <c r="G34" s="144">
        <f t="shared" si="6"/>
        <v>0.28999999999999998</v>
      </c>
      <c r="H34" s="144">
        <f t="shared" si="6"/>
        <v>0.1</v>
      </c>
      <c r="I34" s="144">
        <f t="shared" ref="I34:J34" si="7">MIN(I10:I31)</f>
        <v>9.9999999999999534E-3</v>
      </c>
      <c r="J34" s="144">
        <f t="shared" si="7"/>
        <v>3.5280000000000021E-3</v>
      </c>
    </row>
    <row r="35" spans="2:10" ht="15">
      <c r="B35" s="150" t="s">
        <v>521</v>
      </c>
      <c r="C35" s="150"/>
      <c r="D35" s="144">
        <f>MAX(D10:D31)</f>
        <v>1</v>
      </c>
      <c r="E35" s="144">
        <f t="shared" ref="E35:H35" si="8">MAX(E10:E31)</f>
        <v>0.9</v>
      </c>
      <c r="F35" s="144">
        <f t="shared" si="8"/>
        <v>0.9</v>
      </c>
      <c r="G35" s="144">
        <f t="shared" si="8"/>
        <v>0.78</v>
      </c>
      <c r="H35" s="144">
        <f t="shared" si="8"/>
        <v>0.6</v>
      </c>
      <c r="I35" s="144">
        <f t="shared" ref="I35:J35" si="9">MAX(I10:I31)</f>
        <v>0.39399999999999996</v>
      </c>
      <c r="J35" s="144">
        <f t="shared" si="9"/>
        <v>2.731608000000001E-2</v>
      </c>
    </row>
    <row r="36" spans="2:10" ht="15">
      <c r="B36" s="150" t="s">
        <v>522</v>
      </c>
      <c r="C36" s="150"/>
      <c r="D36" s="144">
        <f>MEDIAN(D10:D31)</f>
        <v>0.2</v>
      </c>
      <c r="E36" s="144">
        <f t="shared" ref="E36:G36" si="10">MEDIAN(E10:E31)</f>
        <v>0.23500000000000001</v>
      </c>
      <c r="F36" s="144">
        <f t="shared" si="10"/>
        <v>0.65</v>
      </c>
      <c r="G36" s="144">
        <f t="shared" si="10"/>
        <v>0.6</v>
      </c>
      <c r="H36" s="144">
        <f>MEDIAN(H10:H31)</f>
        <v>0.4</v>
      </c>
      <c r="I36" s="144">
        <f t="shared" ref="I36:J36" si="11">MEDIAN(I10:I31)</f>
        <v>0.11700000000000002</v>
      </c>
      <c r="J36" s="144">
        <f t="shared" si="11"/>
        <v>1.0283760000000003E-2</v>
      </c>
    </row>
  </sheetData>
  <autoFilter ref="B9:J9">
    <sortState ref="B10:J31">
      <sortCondition descending="1" ref="J9"/>
    </sortState>
  </autoFilter>
  <mergeCells count="11">
    <mergeCell ref="B35:C35"/>
    <mergeCell ref="B36:C36"/>
    <mergeCell ref="B7:J7"/>
    <mergeCell ref="B2:I3"/>
    <mergeCell ref="B8:J8"/>
    <mergeCell ref="B32:C32"/>
    <mergeCell ref="B33:C33"/>
    <mergeCell ref="B34:C34"/>
    <mergeCell ref="B4:I5"/>
    <mergeCell ref="J2:J5"/>
    <mergeCell ref="B6:J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abSelected="1" zoomScale="85" zoomScaleNormal="85" workbookViewId="0">
      <selection activeCell="C9" sqref="C9"/>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294</v>
      </c>
      <c r="F5" s="212"/>
      <c r="G5" s="213"/>
      <c r="H5" s="16" t="s">
        <v>13</v>
      </c>
      <c r="I5" s="214" t="s">
        <v>295</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2.2650480000000008E-2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303</v>
      </c>
      <c r="C9" s="84" t="s">
        <v>308</v>
      </c>
      <c r="D9" s="83" t="s">
        <v>296</v>
      </c>
      <c r="E9" s="83" t="s">
        <v>297</v>
      </c>
      <c r="F9" s="83" t="s">
        <v>99</v>
      </c>
      <c r="G9" s="83" t="s">
        <v>298</v>
      </c>
      <c r="H9" s="83" t="s">
        <v>145</v>
      </c>
      <c r="I9" s="35">
        <v>0.6</v>
      </c>
      <c r="J9" s="35" t="s">
        <v>74</v>
      </c>
      <c r="K9" s="35" t="s">
        <v>75</v>
      </c>
      <c r="L9" s="35" t="s">
        <v>75</v>
      </c>
      <c r="M9" s="35" t="s">
        <v>74</v>
      </c>
      <c r="N9" s="35" t="s">
        <v>75</v>
      </c>
      <c r="O9" s="35" t="s">
        <v>75</v>
      </c>
      <c r="P9" s="35" t="s">
        <v>74</v>
      </c>
      <c r="Q9" s="35" t="s">
        <v>74</v>
      </c>
      <c r="R9" s="35" t="s">
        <v>75</v>
      </c>
      <c r="S9" s="35" t="s">
        <v>75</v>
      </c>
      <c r="T9" s="35" t="s">
        <v>75</v>
      </c>
      <c r="U9" s="35" t="s">
        <v>75</v>
      </c>
      <c r="V9" s="35" t="s">
        <v>75</v>
      </c>
      <c r="W9" s="35" t="s">
        <v>75</v>
      </c>
      <c r="X9" s="35" t="s">
        <v>74</v>
      </c>
      <c r="Y9" s="35" t="s">
        <v>74</v>
      </c>
      <c r="Z9" s="35" t="s">
        <v>74</v>
      </c>
      <c r="AA9" s="35" t="s">
        <v>74</v>
      </c>
      <c r="AB9" s="35" t="s">
        <v>74</v>
      </c>
      <c r="AC9" s="36">
        <f>I9</f>
        <v>0.6</v>
      </c>
      <c r="AD9" s="37">
        <f>AC9</f>
        <v>0.6</v>
      </c>
      <c r="AE9" s="36">
        <v>0.8</v>
      </c>
      <c r="AF9" s="37">
        <f>AE9</f>
        <v>0.8</v>
      </c>
      <c r="AG9" s="89">
        <f>AD9*AF9</f>
        <v>0.48</v>
      </c>
      <c r="AH9" s="85" t="s">
        <v>90</v>
      </c>
      <c r="AI9" s="97" t="s">
        <v>300</v>
      </c>
      <c r="AJ9" s="39" t="s">
        <v>209</v>
      </c>
      <c r="AK9" s="98" t="s">
        <v>301</v>
      </c>
      <c r="AL9" s="98" t="s">
        <v>302</v>
      </c>
      <c r="AM9" s="38" t="s">
        <v>76</v>
      </c>
      <c r="AN9" s="39" t="s">
        <v>77</v>
      </c>
      <c r="AO9" s="39" t="s">
        <v>78</v>
      </c>
      <c r="AP9" s="38" t="s">
        <v>79</v>
      </c>
      <c r="AQ9" s="38">
        <v>0.7</v>
      </c>
      <c r="AR9" s="116">
        <f>I9-(I9*AQ9)</f>
        <v>0.18</v>
      </c>
      <c r="AS9" s="114">
        <f>AR9</f>
        <v>0.18</v>
      </c>
      <c r="AT9" s="112">
        <f>AR9*AE9</f>
        <v>0.14399999999999999</v>
      </c>
      <c r="AU9" s="114">
        <f>AT9</f>
        <v>0.14399999999999999</v>
      </c>
      <c r="AV9" s="113">
        <f>AT9*AR9</f>
        <v>2.5919999999999999E-2</v>
      </c>
      <c r="AW9" s="114">
        <f>AV9</f>
        <v>2.5919999999999999E-2</v>
      </c>
      <c r="AX9" s="117" t="s">
        <v>314</v>
      </c>
      <c r="AY9" s="186">
        <f>SUM(AW9:AW13)/5</f>
        <v>2.2650480000000008E-2</v>
      </c>
      <c r="AZ9" s="96"/>
      <c r="BA9" s="189" t="s">
        <v>316</v>
      </c>
      <c r="BB9" s="1"/>
    </row>
    <row r="10" spans="1:54 1541:1541" ht="191.45" customHeight="1">
      <c r="A10" s="90">
        <v>2</v>
      </c>
      <c r="B10" s="86" t="s">
        <v>304</v>
      </c>
      <c r="C10" s="87" t="s">
        <v>309</v>
      </c>
      <c r="D10" s="88" t="s">
        <v>296</v>
      </c>
      <c r="E10" s="88" t="s">
        <v>297</v>
      </c>
      <c r="F10" s="88" t="s">
        <v>99</v>
      </c>
      <c r="G10" s="88" t="s">
        <v>298</v>
      </c>
      <c r="H10" s="88" t="s">
        <v>145</v>
      </c>
      <c r="I10" s="35">
        <v>0.9</v>
      </c>
      <c r="J10" s="35" t="s">
        <v>74</v>
      </c>
      <c r="K10" s="35" t="s">
        <v>75</v>
      </c>
      <c r="L10" s="35" t="s">
        <v>75</v>
      </c>
      <c r="M10" s="35" t="s">
        <v>74</v>
      </c>
      <c r="N10" s="35" t="s">
        <v>75</v>
      </c>
      <c r="O10" s="35" t="s">
        <v>75</v>
      </c>
      <c r="P10" s="35" t="s">
        <v>74</v>
      </c>
      <c r="Q10" s="35" t="s">
        <v>74</v>
      </c>
      <c r="R10" s="35" t="s">
        <v>75</v>
      </c>
      <c r="S10" s="35" t="s">
        <v>75</v>
      </c>
      <c r="T10" s="35" t="s">
        <v>75</v>
      </c>
      <c r="U10" s="35" t="s">
        <v>75</v>
      </c>
      <c r="V10" s="35" t="s">
        <v>75</v>
      </c>
      <c r="W10" s="35" t="s">
        <v>75</v>
      </c>
      <c r="X10" s="35" t="s">
        <v>74</v>
      </c>
      <c r="Y10" s="35" t="s">
        <v>74</v>
      </c>
      <c r="Z10" s="35" t="s">
        <v>74</v>
      </c>
      <c r="AA10" s="35" t="s">
        <v>74</v>
      </c>
      <c r="AB10" s="35" t="s">
        <v>74</v>
      </c>
      <c r="AC10" s="36">
        <f>I10</f>
        <v>0.9</v>
      </c>
      <c r="AD10" s="37">
        <f>AC10</f>
        <v>0.9</v>
      </c>
      <c r="AE10" s="36">
        <v>0.6</v>
      </c>
      <c r="AF10" s="37">
        <f>AE10</f>
        <v>0.6</v>
      </c>
      <c r="AG10" s="89">
        <f>AD10*AF10</f>
        <v>0.54</v>
      </c>
      <c r="AH10" s="85" t="s">
        <v>90</v>
      </c>
      <c r="AI10" s="97" t="s">
        <v>300</v>
      </c>
      <c r="AJ10" s="39" t="s">
        <v>209</v>
      </c>
      <c r="AK10" s="98" t="s">
        <v>301</v>
      </c>
      <c r="AL10" s="98" t="s">
        <v>302</v>
      </c>
      <c r="AM10" s="38" t="s">
        <v>76</v>
      </c>
      <c r="AN10" s="39" t="s">
        <v>77</v>
      </c>
      <c r="AO10" s="39" t="s">
        <v>78</v>
      </c>
      <c r="AP10" s="38" t="s">
        <v>79</v>
      </c>
      <c r="AQ10" s="38">
        <v>0.7</v>
      </c>
      <c r="AR10" s="116">
        <f t="shared" ref="AR10:AR13" si="0">I10-(I10*AQ10)</f>
        <v>0.27</v>
      </c>
      <c r="AS10" s="114">
        <f t="shared" ref="AS10:AS13" si="1">AR10</f>
        <v>0.27</v>
      </c>
      <c r="AT10" s="112">
        <f t="shared" ref="AT10:AT13" si="2">AR10*AE10</f>
        <v>0.16200000000000001</v>
      </c>
      <c r="AU10" s="114">
        <f t="shared" ref="AU10:AU13" si="3">AT10</f>
        <v>0.16200000000000001</v>
      </c>
      <c r="AV10" s="113">
        <f t="shared" ref="AV10:AV13" si="4">AT10*AR10</f>
        <v>4.3740000000000001E-2</v>
      </c>
      <c r="AW10" s="114">
        <f t="shared" ref="AW10:AW13" si="5">AV10</f>
        <v>4.3740000000000001E-2</v>
      </c>
      <c r="AX10" s="117" t="s">
        <v>314</v>
      </c>
      <c r="AY10" s="187"/>
      <c r="AZ10" s="96"/>
      <c r="BA10" s="190"/>
    </row>
    <row r="11" spans="1:54 1541:1541" ht="204.6" customHeight="1">
      <c r="A11" s="92">
        <v>3</v>
      </c>
      <c r="B11" s="91" t="s">
        <v>305</v>
      </c>
      <c r="C11" s="91" t="s">
        <v>310</v>
      </c>
      <c r="D11" s="93" t="s">
        <v>296</v>
      </c>
      <c r="E11" s="93" t="s">
        <v>297</v>
      </c>
      <c r="F11" s="93" t="s">
        <v>99</v>
      </c>
      <c r="G11" s="93" t="s">
        <v>298</v>
      </c>
      <c r="H11" s="93" t="s">
        <v>145</v>
      </c>
      <c r="I11" s="35">
        <v>0.45</v>
      </c>
      <c r="J11" s="35" t="s">
        <v>74</v>
      </c>
      <c r="K11" s="35" t="s">
        <v>75</v>
      </c>
      <c r="L11" s="35" t="s">
        <v>75</v>
      </c>
      <c r="M11" s="35" t="s">
        <v>74</v>
      </c>
      <c r="N11" s="35" t="s">
        <v>75</v>
      </c>
      <c r="O11" s="35" t="s">
        <v>75</v>
      </c>
      <c r="P11" s="35" t="s">
        <v>74</v>
      </c>
      <c r="Q11" s="35" t="s">
        <v>74</v>
      </c>
      <c r="R11" s="35" t="s">
        <v>75</v>
      </c>
      <c r="S11" s="35" t="s">
        <v>75</v>
      </c>
      <c r="T11" s="35" t="s">
        <v>75</v>
      </c>
      <c r="U11" s="35" t="s">
        <v>75</v>
      </c>
      <c r="V11" s="35" t="s">
        <v>75</v>
      </c>
      <c r="W11" s="35" t="s">
        <v>75</v>
      </c>
      <c r="X11" s="35" t="s">
        <v>74</v>
      </c>
      <c r="Y11" s="35" t="s">
        <v>74</v>
      </c>
      <c r="Z11" s="35" t="s">
        <v>74</v>
      </c>
      <c r="AA11" s="35" t="s">
        <v>74</v>
      </c>
      <c r="AB11" s="35" t="s">
        <v>74</v>
      </c>
      <c r="AC11" s="36">
        <f>I11</f>
        <v>0.45</v>
      </c>
      <c r="AD11" s="37">
        <f>AC11</f>
        <v>0.45</v>
      </c>
      <c r="AE11" s="36">
        <v>0.4</v>
      </c>
      <c r="AF11" s="37">
        <f>AE11</f>
        <v>0.4</v>
      </c>
      <c r="AG11" s="89">
        <f>AD11*AF11</f>
        <v>0.18000000000000002</v>
      </c>
      <c r="AH11" s="94" t="s">
        <v>89</v>
      </c>
      <c r="AI11" s="97" t="s">
        <v>300</v>
      </c>
      <c r="AJ11" s="39" t="s">
        <v>209</v>
      </c>
      <c r="AK11" s="98" t="s">
        <v>301</v>
      </c>
      <c r="AL11" s="98" t="s">
        <v>302</v>
      </c>
      <c r="AM11" s="38" t="s">
        <v>76</v>
      </c>
      <c r="AN11" s="39" t="s">
        <v>77</v>
      </c>
      <c r="AO11" s="39" t="s">
        <v>78</v>
      </c>
      <c r="AP11" s="38" t="s">
        <v>79</v>
      </c>
      <c r="AQ11" s="38">
        <v>0.7</v>
      </c>
      <c r="AR11" s="116">
        <f t="shared" si="0"/>
        <v>0.13500000000000001</v>
      </c>
      <c r="AS11" s="114">
        <f t="shared" si="1"/>
        <v>0.13500000000000001</v>
      </c>
      <c r="AT11" s="112">
        <f t="shared" si="2"/>
        <v>5.4000000000000006E-2</v>
      </c>
      <c r="AU11" s="114">
        <f t="shared" si="3"/>
        <v>5.4000000000000006E-2</v>
      </c>
      <c r="AV11" s="113">
        <f t="shared" si="4"/>
        <v>7.2900000000000013E-3</v>
      </c>
      <c r="AW11" s="114">
        <f t="shared" si="5"/>
        <v>7.2900000000000013E-3</v>
      </c>
      <c r="AX11" s="117" t="s">
        <v>314</v>
      </c>
      <c r="AY11" s="187"/>
      <c r="AZ11" s="96"/>
      <c r="BA11" s="190"/>
    </row>
    <row r="12" spans="1:54 1541:1541" ht="198.6" customHeight="1">
      <c r="A12" s="99">
        <v>4</v>
      </c>
      <c r="B12" s="100" t="s">
        <v>306</v>
      </c>
      <c r="C12" s="101" t="s">
        <v>311</v>
      </c>
      <c r="D12" s="102" t="s">
        <v>296</v>
      </c>
      <c r="E12" s="102" t="s">
        <v>297</v>
      </c>
      <c r="F12" s="102" t="s">
        <v>99</v>
      </c>
      <c r="G12" s="102" t="s">
        <v>298</v>
      </c>
      <c r="H12" s="102" t="s">
        <v>145</v>
      </c>
      <c r="I12" s="35">
        <v>0.78</v>
      </c>
      <c r="J12" s="35" t="s">
        <v>74</v>
      </c>
      <c r="K12" s="35" t="s">
        <v>75</v>
      </c>
      <c r="L12" s="35" t="s">
        <v>75</v>
      </c>
      <c r="M12" s="35" t="s">
        <v>74</v>
      </c>
      <c r="N12" s="35" t="s">
        <v>75</v>
      </c>
      <c r="O12" s="35" t="s">
        <v>75</v>
      </c>
      <c r="P12" s="35" t="s">
        <v>74</v>
      </c>
      <c r="Q12" s="35" t="s">
        <v>74</v>
      </c>
      <c r="R12" s="35" t="s">
        <v>75</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94" t="s">
        <v>89</v>
      </c>
      <c r="AI12" s="97" t="s">
        <v>300</v>
      </c>
      <c r="AJ12" s="39" t="s">
        <v>209</v>
      </c>
      <c r="AK12" s="98" t="s">
        <v>301</v>
      </c>
      <c r="AL12" s="98" t="s">
        <v>302</v>
      </c>
      <c r="AM12" s="38" t="s">
        <v>76</v>
      </c>
      <c r="AN12" s="39" t="s">
        <v>77</v>
      </c>
      <c r="AO12" s="39" t="s">
        <v>78</v>
      </c>
      <c r="AP12" s="38" t="s">
        <v>79</v>
      </c>
      <c r="AQ12" s="38">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314</v>
      </c>
      <c r="AY12" s="187"/>
      <c r="AZ12" s="96"/>
      <c r="BA12" s="190"/>
    </row>
    <row r="13" spans="1:54 1541:1541" ht="342" customHeight="1">
      <c r="A13" s="103">
        <v>5</v>
      </c>
      <c r="B13" s="104" t="s">
        <v>307</v>
      </c>
      <c r="C13" s="104" t="s">
        <v>312</v>
      </c>
      <c r="D13" s="105" t="s">
        <v>296</v>
      </c>
      <c r="E13" s="105" t="s">
        <v>299</v>
      </c>
      <c r="F13" s="105" t="s">
        <v>99</v>
      </c>
      <c r="G13" s="105" t="s">
        <v>298</v>
      </c>
      <c r="H13" s="105" t="s">
        <v>145</v>
      </c>
      <c r="I13" s="95">
        <v>0.5</v>
      </c>
      <c r="J13" s="35" t="s">
        <v>74</v>
      </c>
      <c r="K13" s="35" t="s">
        <v>75</v>
      </c>
      <c r="L13" s="35" t="s">
        <v>75</v>
      </c>
      <c r="M13" s="35" t="s">
        <v>74</v>
      </c>
      <c r="N13" s="35" t="s">
        <v>75</v>
      </c>
      <c r="O13" s="35" t="s">
        <v>75</v>
      </c>
      <c r="P13" s="35" t="s">
        <v>74</v>
      </c>
      <c r="Q13" s="35" t="s">
        <v>74</v>
      </c>
      <c r="R13" s="35" t="s">
        <v>75</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0.64</v>
      </c>
      <c r="AF13" s="37">
        <f>AE13</f>
        <v>0.64</v>
      </c>
      <c r="AG13" s="89">
        <f>AD13*AF13</f>
        <v>0.32</v>
      </c>
      <c r="AH13" s="85" t="s">
        <v>90</v>
      </c>
      <c r="AI13" s="97" t="s">
        <v>300</v>
      </c>
      <c r="AJ13" s="39" t="s">
        <v>209</v>
      </c>
      <c r="AK13" s="98" t="s">
        <v>301</v>
      </c>
      <c r="AL13" s="98" t="s">
        <v>302</v>
      </c>
      <c r="AM13" s="38" t="s">
        <v>76</v>
      </c>
      <c r="AN13" s="39" t="s">
        <v>77</v>
      </c>
      <c r="AO13" s="39" t="s">
        <v>78</v>
      </c>
      <c r="AP13" s="38" t="s">
        <v>79</v>
      </c>
      <c r="AQ13" s="38">
        <v>0.7</v>
      </c>
      <c r="AR13" s="116">
        <f t="shared" si="0"/>
        <v>0.15000000000000002</v>
      </c>
      <c r="AS13" s="114">
        <f t="shared" si="1"/>
        <v>0.15000000000000002</v>
      </c>
      <c r="AT13" s="112">
        <f t="shared" si="2"/>
        <v>9.6000000000000016E-2</v>
      </c>
      <c r="AU13" s="114">
        <f t="shared" si="3"/>
        <v>9.6000000000000016E-2</v>
      </c>
      <c r="AV13" s="113">
        <f t="shared" si="4"/>
        <v>1.4400000000000005E-2</v>
      </c>
      <c r="AW13" s="114">
        <f t="shared" si="5"/>
        <v>1.4400000000000005E-2</v>
      </c>
      <c r="AX13" s="117" t="s">
        <v>314</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7:H7"/>
    <mergeCell ref="J7:AB7"/>
    <mergeCell ref="B1:I1"/>
    <mergeCell ref="J1:K4"/>
    <mergeCell ref="B2:I2"/>
    <mergeCell ref="C3:H3"/>
    <mergeCell ref="C4:H4"/>
    <mergeCell ref="E5:G5"/>
    <mergeCell ref="I5:N5"/>
    <mergeCell ref="BJF846:BJH846"/>
    <mergeCell ref="O5:P5"/>
    <mergeCell ref="Q5:R5"/>
    <mergeCell ref="U5:V5"/>
    <mergeCell ref="W5:X5"/>
    <mergeCell ref="AY9:AY13"/>
    <mergeCell ref="BA9:BA13"/>
    <mergeCell ref="BIX851:BIX855"/>
    <mergeCell ref="AC7:AH7"/>
    <mergeCell ref="AI7:AL7"/>
    <mergeCell ref="BGN596:BGP596"/>
    <mergeCell ref="BGH600:BGH604"/>
    <mergeCell ref="BHO710:BHQ710"/>
  </mergeCells>
  <phoneticPr fontId="22" type="noConversion"/>
  <conditionalFormatting sqref="AG9:AG13">
    <cfRule type="containsText" dxfId="179" priority="134" operator="containsText" text="BAJO">
      <formula>NOT(ISERROR(SEARCH("BAJO",AG9)))</formula>
    </cfRule>
    <cfRule type="containsText" dxfId="178" priority="135" operator="containsText" text="MODERADO">
      <formula>NOT(ISERROR(SEARCH("MODERADO",AG9)))</formula>
    </cfRule>
    <cfRule type="containsText" dxfId="177" priority="136" operator="containsText" text="ALTO">
      <formula>NOT(ISERROR(SEARCH("ALTO",AG9)))</formula>
    </cfRule>
    <cfRule type="containsText" dxfId="176" priority="137" operator="containsText" text="EXTREMO">
      <formula>NOT(ISERROR(SEARCH("EXTREMO",AG9)))</formula>
    </cfRule>
  </conditionalFormatting>
  <conditionalFormatting sqref="AR9:AV13">
    <cfRule type="containsText" dxfId="175" priority="127" operator="containsText" text="BAJO">
      <formula>NOT(ISERROR(SEARCH("BAJO",AR9)))</formula>
    </cfRule>
  </conditionalFormatting>
  <conditionalFormatting sqref="AV9:AV13">
    <cfRule type="containsText" dxfId="174" priority="131" operator="containsText" text="MODERADO">
      <formula>NOT(ISERROR(SEARCH("MODERADO",AV9)))</formula>
    </cfRule>
    <cfRule type="containsText" dxfId="173" priority="132" operator="containsText" text="ALTO">
      <formula>NOT(ISERROR(SEARCH("ALTO",AV9)))</formula>
    </cfRule>
    <cfRule type="containsText" dxfId="172" priority="133"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AY9 AX9:AX13 BA9"/>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2" zoomScaleNormal="62"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317</v>
      </c>
      <c r="F5" s="212"/>
      <c r="G5" s="213"/>
      <c r="H5" s="16" t="s">
        <v>13</v>
      </c>
      <c r="I5" s="214" t="s">
        <v>318</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1.0296000000000003E-2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319</v>
      </c>
      <c r="C9" s="84" t="s">
        <v>308</v>
      </c>
      <c r="D9" s="83" t="s">
        <v>296</v>
      </c>
      <c r="E9" s="83" t="s">
        <v>297</v>
      </c>
      <c r="F9" s="83" t="s">
        <v>99</v>
      </c>
      <c r="G9" s="83" t="s">
        <v>325</v>
      </c>
      <c r="H9" s="83" t="s">
        <v>72</v>
      </c>
      <c r="I9" s="35">
        <v>0.4</v>
      </c>
      <c r="J9" s="35" t="s">
        <v>74</v>
      </c>
      <c r="K9" s="35" t="s">
        <v>75</v>
      </c>
      <c r="L9" s="35" t="s">
        <v>74</v>
      </c>
      <c r="M9" s="35" t="s">
        <v>74</v>
      </c>
      <c r="N9" s="35" t="s">
        <v>74</v>
      </c>
      <c r="O9" s="35" t="s">
        <v>329</v>
      </c>
      <c r="P9" s="35" t="s">
        <v>74</v>
      </c>
      <c r="Q9" s="35" t="s">
        <v>74</v>
      </c>
      <c r="R9" s="35" t="s">
        <v>74</v>
      </c>
      <c r="S9" s="35" t="s">
        <v>75</v>
      </c>
      <c r="T9" s="35" t="s">
        <v>75</v>
      </c>
      <c r="U9" s="35" t="s">
        <v>75</v>
      </c>
      <c r="V9" s="35" t="s">
        <v>75</v>
      </c>
      <c r="W9" s="35" t="s">
        <v>75</v>
      </c>
      <c r="X9" s="35" t="s">
        <v>75</v>
      </c>
      <c r="Y9" s="35" t="s">
        <v>74</v>
      </c>
      <c r="Z9" s="35" t="s">
        <v>75</v>
      </c>
      <c r="AA9" s="35" t="s">
        <v>74</v>
      </c>
      <c r="AB9" s="35" t="s">
        <v>74</v>
      </c>
      <c r="AC9" s="36">
        <f>I9</f>
        <v>0.4</v>
      </c>
      <c r="AD9" s="37">
        <f>AC9</f>
        <v>0.4</v>
      </c>
      <c r="AE9" s="36">
        <v>0.8</v>
      </c>
      <c r="AF9" s="37">
        <f>AE9</f>
        <v>0.8</v>
      </c>
      <c r="AG9" s="89">
        <f>AD9*AF9</f>
        <v>0.32000000000000006</v>
      </c>
      <c r="AH9" s="85" t="s">
        <v>90</v>
      </c>
      <c r="AI9" s="97" t="s">
        <v>327</v>
      </c>
      <c r="AJ9" s="39" t="s">
        <v>326</v>
      </c>
      <c r="AK9" s="98" t="s">
        <v>301</v>
      </c>
      <c r="AL9" s="98" t="s">
        <v>302</v>
      </c>
      <c r="AM9" s="38" t="s">
        <v>76</v>
      </c>
      <c r="AN9" s="39" t="s">
        <v>77</v>
      </c>
      <c r="AO9" s="39" t="s">
        <v>78</v>
      </c>
      <c r="AP9" s="38" t="s">
        <v>79</v>
      </c>
      <c r="AQ9" s="121">
        <v>0.7</v>
      </c>
      <c r="AR9" s="116">
        <f>I9-(I9*AQ9)</f>
        <v>0.12000000000000005</v>
      </c>
      <c r="AS9" s="114">
        <f>AR9</f>
        <v>0.12000000000000005</v>
      </c>
      <c r="AT9" s="112">
        <f>AR9*AE9</f>
        <v>9.6000000000000044E-2</v>
      </c>
      <c r="AU9" s="114">
        <f>AT9</f>
        <v>9.6000000000000044E-2</v>
      </c>
      <c r="AV9" s="113">
        <f>AT9*AR9</f>
        <v>1.1520000000000009E-2</v>
      </c>
      <c r="AW9" s="114">
        <f>AV9</f>
        <v>1.1520000000000009E-2</v>
      </c>
      <c r="AX9" s="117" t="s">
        <v>328</v>
      </c>
      <c r="AY9" s="186">
        <f>SUM(AW9:AW13)/5</f>
        <v>1.0296000000000003E-2</v>
      </c>
      <c r="AZ9" s="96"/>
      <c r="BA9" s="189" t="s">
        <v>316</v>
      </c>
      <c r="BB9" s="1"/>
    </row>
    <row r="10" spans="1:54 1541:1541" ht="191.45" customHeight="1">
      <c r="A10" s="90">
        <v>2</v>
      </c>
      <c r="B10" s="86" t="s">
        <v>320</v>
      </c>
      <c r="C10" s="87" t="s">
        <v>309</v>
      </c>
      <c r="D10" s="88" t="s">
        <v>296</v>
      </c>
      <c r="E10" s="88" t="s">
        <v>297</v>
      </c>
      <c r="F10" s="88" t="s">
        <v>99</v>
      </c>
      <c r="G10" s="88" t="s">
        <v>325</v>
      </c>
      <c r="H10" s="88" t="s">
        <v>72</v>
      </c>
      <c r="I10" s="35">
        <v>0.2</v>
      </c>
      <c r="J10" s="35" t="s">
        <v>74</v>
      </c>
      <c r="K10" s="35" t="s">
        <v>75</v>
      </c>
      <c r="L10" s="35" t="s">
        <v>74</v>
      </c>
      <c r="M10" s="35" t="s">
        <v>74</v>
      </c>
      <c r="N10" s="35" t="s">
        <v>74</v>
      </c>
      <c r="O10" s="35" t="s">
        <v>329</v>
      </c>
      <c r="P10" s="35" t="s">
        <v>74</v>
      </c>
      <c r="Q10" s="35" t="s">
        <v>74</v>
      </c>
      <c r="R10" s="35" t="s">
        <v>74</v>
      </c>
      <c r="S10" s="35" t="s">
        <v>75</v>
      </c>
      <c r="T10" s="35" t="s">
        <v>75</v>
      </c>
      <c r="U10" s="35" t="s">
        <v>75</v>
      </c>
      <c r="V10" s="35" t="s">
        <v>75</v>
      </c>
      <c r="W10" s="35" t="s">
        <v>75</v>
      </c>
      <c r="X10" s="35" t="s">
        <v>75</v>
      </c>
      <c r="Y10" s="35" t="s">
        <v>74</v>
      </c>
      <c r="Z10" s="35" t="s">
        <v>75</v>
      </c>
      <c r="AA10" s="35" t="s">
        <v>74</v>
      </c>
      <c r="AB10" s="35" t="s">
        <v>74</v>
      </c>
      <c r="AC10" s="36">
        <f>I10</f>
        <v>0.2</v>
      </c>
      <c r="AD10" s="37">
        <f>AC10</f>
        <v>0.2</v>
      </c>
      <c r="AE10" s="36">
        <v>0.6</v>
      </c>
      <c r="AF10" s="37">
        <f>AE10</f>
        <v>0.6</v>
      </c>
      <c r="AG10" s="89">
        <f>AD10*AF10</f>
        <v>0.12</v>
      </c>
      <c r="AH10" s="85" t="s">
        <v>90</v>
      </c>
      <c r="AI10" s="97" t="s">
        <v>327</v>
      </c>
      <c r="AJ10" s="39" t="s">
        <v>326</v>
      </c>
      <c r="AK10" s="98" t="s">
        <v>301</v>
      </c>
      <c r="AL10" s="98" t="s">
        <v>302</v>
      </c>
      <c r="AM10" s="38" t="s">
        <v>76</v>
      </c>
      <c r="AN10" s="39" t="s">
        <v>77</v>
      </c>
      <c r="AO10" s="39" t="s">
        <v>78</v>
      </c>
      <c r="AP10" s="38" t="s">
        <v>79</v>
      </c>
      <c r="AQ10" s="121">
        <v>0.7</v>
      </c>
      <c r="AR10" s="116">
        <f t="shared" ref="AR10:AR13"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328</v>
      </c>
      <c r="AY10" s="187"/>
      <c r="AZ10" s="96"/>
      <c r="BA10" s="190"/>
    </row>
    <row r="11" spans="1:54 1541:1541" ht="204.6" customHeight="1">
      <c r="A11" s="92">
        <v>3</v>
      </c>
      <c r="B11" s="91" t="s">
        <v>321</v>
      </c>
      <c r="C11" s="91" t="s">
        <v>310</v>
      </c>
      <c r="D11" s="93" t="s">
        <v>296</v>
      </c>
      <c r="E11" s="93" t="s">
        <v>297</v>
      </c>
      <c r="F11" s="93" t="s">
        <v>99</v>
      </c>
      <c r="G11" s="93" t="s">
        <v>325</v>
      </c>
      <c r="H11" s="93" t="s">
        <v>72</v>
      </c>
      <c r="I11" s="35">
        <v>0.7</v>
      </c>
      <c r="J11" s="35" t="s">
        <v>74</v>
      </c>
      <c r="K11" s="35" t="s">
        <v>75</v>
      </c>
      <c r="L11" s="35" t="s">
        <v>74</v>
      </c>
      <c r="M11" s="35" t="s">
        <v>74</v>
      </c>
      <c r="N11" s="35" t="s">
        <v>74</v>
      </c>
      <c r="O11" s="35" t="s">
        <v>329</v>
      </c>
      <c r="P11" s="35" t="s">
        <v>74</v>
      </c>
      <c r="Q11" s="35" t="s">
        <v>74</v>
      </c>
      <c r="R11" s="35" t="s">
        <v>74</v>
      </c>
      <c r="S11" s="35" t="s">
        <v>75</v>
      </c>
      <c r="T11" s="35" t="s">
        <v>75</v>
      </c>
      <c r="U11" s="35" t="s">
        <v>75</v>
      </c>
      <c r="V11" s="35" t="s">
        <v>75</v>
      </c>
      <c r="W11" s="35" t="s">
        <v>75</v>
      </c>
      <c r="X11" s="35" t="s">
        <v>75</v>
      </c>
      <c r="Y11" s="35" t="s">
        <v>74</v>
      </c>
      <c r="Z11" s="35" t="s">
        <v>75</v>
      </c>
      <c r="AA11" s="35" t="s">
        <v>74</v>
      </c>
      <c r="AB11" s="35" t="s">
        <v>74</v>
      </c>
      <c r="AC11" s="36">
        <f>I11</f>
        <v>0.7</v>
      </c>
      <c r="AD11" s="37">
        <f>AC11</f>
        <v>0.7</v>
      </c>
      <c r="AE11" s="36">
        <v>0.4</v>
      </c>
      <c r="AF11" s="37">
        <f>AE11</f>
        <v>0.4</v>
      </c>
      <c r="AG11" s="89">
        <f>AD11*AF11</f>
        <v>0.27999999999999997</v>
      </c>
      <c r="AH11" s="94" t="s">
        <v>89</v>
      </c>
      <c r="AI11" s="97" t="s">
        <v>327</v>
      </c>
      <c r="AJ11" s="39" t="s">
        <v>326</v>
      </c>
      <c r="AK11" s="98" t="s">
        <v>301</v>
      </c>
      <c r="AL11" s="98" t="s">
        <v>302</v>
      </c>
      <c r="AM11" s="38" t="s">
        <v>76</v>
      </c>
      <c r="AN11" s="39" t="s">
        <v>77</v>
      </c>
      <c r="AO11" s="39" t="s">
        <v>78</v>
      </c>
      <c r="AP11" s="38" t="s">
        <v>79</v>
      </c>
      <c r="AQ11" s="121">
        <v>0.7</v>
      </c>
      <c r="AR11" s="116">
        <f t="shared" si="0"/>
        <v>0.21000000000000002</v>
      </c>
      <c r="AS11" s="114">
        <f t="shared" si="1"/>
        <v>0.21000000000000002</v>
      </c>
      <c r="AT11" s="112">
        <f t="shared" si="2"/>
        <v>8.4000000000000019E-2</v>
      </c>
      <c r="AU11" s="114">
        <f t="shared" si="3"/>
        <v>8.4000000000000019E-2</v>
      </c>
      <c r="AV11" s="113">
        <f t="shared" si="4"/>
        <v>1.7640000000000006E-2</v>
      </c>
      <c r="AW11" s="114">
        <f t="shared" si="5"/>
        <v>1.7640000000000006E-2</v>
      </c>
      <c r="AX11" s="117" t="s">
        <v>328</v>
      </c>
      <c r="AY11" s="187"/>
      <c r="AZ11" s="96"/>
      <c r="BA11" s="190"/>
    </row>
    <row r="12" spans="1:54 1541:1541" ht="198.6" customHeight="1">
      <c r="A12" s="99">
        <v>4</v>
      </c>
      <c r="B12" s="100" t="s">
        <v>322</v>
      </c>
      <c r="C12" s="101" t="s">
        <v>311</v>
      </c>
      <c r="D12" s="102" t="s">
        <v>296</v>
      </c>
      <c r="E12" s="102" t="s">
        <v>297</v>
      </c>
      <c r="F12" s="102" t="s">
        <v>99</v>
      </c>
      <c r="G12" s="102" t="s">
        <v>325</v>
      </c>
      <c r="H12" s="102" t="s">
        <v>72</v>
      </c>
      <c r="I12" s="35">
        <v>0.6</v>
      </c>
      <c r="J12" s="35" t="s">
        <v>74</v>
      </c>
      <c r="K12" s="35" t="s">
        <v>75</v>
      </c>
      <c r="L12" s="35" t="s">
        <v>74</v>
      </c>
      <c r="M12" s="35" t="s">
        <v>74</v>
      </c>
      <c r="N12" s="35" t="s">
        <v>74</v>
      </c>
      <c r="O12" s="35" t="s">
        <v>329</v>
      </c>
      <c r="P12" s="35" t="s">
        <v>74</v>
      </c>
      <c r="Q12" s="35" t="s">
        <v>74</v>
      </c>
      <c r="R12" s="35" t="s">
        <v>74</v>
      </c>
      <c r="S12" s="35" t="s">
        <v>75</v>
      </c>
      <c r="T12" s="35" t="s">
        <v>75</v>
      </c>
      <c r="U12" s="35" t="s">
        <v>75</v>
      </c>
      <c r="V12" s="35" t="s">
        <v>75</v>
      </c>
      <c r="W12" s="35" t="s">
        <v>75</v>
      </c>
      <c r="X12" s="35" t="s">
        <v>75</v>
      </c>
      <c r="Y12" s="35" t="s">
        <v>74</v>
      </c>
      <c r="Z12" s="35" t="s">
        <v>75</v>
      </c>
      <c r="AA12" s="35" t="s">
        <v>74</v>
      </c>
      <c r="AB12" s="35" t="s">
        <v>74</v>
      </c>
      <c r="AC12" s="36">
        <f>I12</f>
        <v>0.6</v>
      </c>
      <c r="AD12" s="37">
        <f>AC12</f>
        <v>0.6</v>
      </c>
      <c r="AE12" s="36">
        <v>0.4</v>
      </c>
      <c r="AF12" s="37">
        <f>AE12</f>
        <v>0.4</v>
      </c>
      <c r="AG12" s="89">
        <f>AD12*AF12</f>
        <v>0.24</v>
      </c>
      <c r="AH12" s="94" t="s">
        <v>89</v>
      </c>
      <c r="AI12" s="97" t="s">
        <v>327</v>
      </c>
      <c r="AJ12" s="39" t="s">
        <v>326</v>
      </c>
      <c r="AK12" s="98" t="s">
        <v>301</v>
      </c>
      <c r="AL12" s="98" t="s">
        <v>302</v>
      </c>
      <c r="AM12" s="38" t="s">
        <v>76</v>
      </c>
      <c r="AN12" s="39" t="s">
        <v>77</v>
      </c>
      <c r="AO12" s="39" t="s">
        <v>78</v>
      </c>
      <c r="AP12" s="38" t="s">
        <v>79</v>
      </c>
      <c r="AQ12" s="121">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117" t="s">
        <v>328</v>
      </c>
      <c r="AY12" s="187"/>
      <c r="AZ12" s="96"/>
      <c r="BA12" s="190"/>
    </row>
    <row r="13" spans="1:54 1541:1541" ht="409.6" customHeight="1">
      <c r="A13" s="103">
        <v>5</v>
      </c>
      <c r="B13" s="104" t="s">
        <v>323</v>
      </c>
      <c r="C13" s="104" t="s">
        <v>324</v>
      </c>
      <c r="D13" s="105" t="s">
        <v>296</v>
      </c>
      <c r="E13" s="105" t="s">
        <v>299</v>
      </c>
      <c r="F13" s="105" t="s">
        <v>99</v>
      </c>
      <c r="G13" s="105" t="s">
        <v>298</v>
      </c>
      <c r="H13" s="105" t="s">
        <v>72</v>
      </c>
      <c r="I13" s="95">
        <v>0.4</v>
      </c>
      <c r="J13" s="35" t="s">
        <v>74</v>
      </c>
      <c r="K13" s="35" t="s">
        <v>75</v>
      </c>
      <c r="L13" s="35" t="s">
        <v>74</v>
      </c>
      <c r="M13" s="35" t="s">
        <v>74</v>
      </c>
      <c r="N13" s="35" t="s">
        <v>74</v>
      </c>
      <c r="O13" s="35" t="s">
        <v>329</v>
      </c>
      <c r="P13" s="35" t="s">
        <v>74</v>
      </c>
      <c r="Q13" s="35" t="s">
        <v>74</v>
      </c>
      <c r="R13" s="35" t="s">
        <v>74</v>
      </c>
      <c r="S13" s="35" t="s">
        <v>75</v>
      </c>
      <c r="T13" s="35" t="s">
        <v>75</v>
      </c>
      <c r="U13" s="35" t="s">
        <v>75</v>
      </c>
      <c r="V13" s="35" t="s">
        <v>75</v>
      </c>
      <c r="W13" s="35" t="s">
        <v>75</v>
      </c>
      <c r="X13" s="35" t="s">
        <v>75</v>
      </c>
      <c r="Y13" s="35" t="s">
        <v>74</v>
      </c>
      <c r="Z13" s="35" t="s">
        <v>75</v>
      </c>
      <c r="AA13" s="35" t="s">
        <v>74</v>
      </c>
      <c r="AB13" s="35" t="s">
        <v>74</v>
      </c>
      <c r="AC13" s="36">
        <f>I13</f>
        <v>0.4</v>
      </c>
      <c r="AD13" s="37">
        <f>AC13</f>
        <v>0.4</v>
      </c>
      <c r="AE13" s="36">
        <v>0.5</v>
      </c>
      <c r="AF13" s="37">
        <f>AE13</f>
        <v>0.5</v>
      </c>
      <c r="AG13" s="89">
        <f>AD13*AF13</f>
        <v>0.2</v>
      </c>
      <c r="AH13" s="94" t="s">
        <v>89</v>
      </c>
      <c r="AI13" s="97" t="s">
        <v>327</v>
      </c>
      <c r="AJ13" s="39" t="s">
        <v>326</v>
      </c>
      <c r="AK13" s="98" t="s">
        <v>301</v>
      </c>
      <c r="AL13" s="98" t="s">
        <v>302</v>
      </c>
      <c r="AM13" s="38" t="s">
        <v>76</v>
      </c>
      <c r="AN13" s="39" t="s">
        <v>77</v>
      </c>
      <c r="AO13" s="39" t="s">
        <v>78</v>
      </c>
      <c r="AP13" s="38" t="s">
        <v>79</v>
      </c>
      <c r="AQ13" s="121">
        <v>0.7</v>
      </c>
      <c r="AR13" s="116">
        <f t="shared" si="0"/>
        <v>0.12000000000000005</v>
      </c>
      <c r="AS13" s="114">
        <f t="shared" si="1"/>
        <v>0.12000000000000005</v>
      </c>
      <c r="AT13" s="112">
        <f t="shared" si="2"/>
        <v>6.0000000000000026E-2</v>
      </c>
      <c r="AU13" s="114">
        <f t="shared" si="3"/>
        <v>6.0000000000000026E-2</v>
      </c>
      <c r="AV13" s="113">
        <f t="shared" si="4"/>
        <v>7.2000000000000059E-3</v>
      </c>
      <c r="AW13" s="114">
        <f t="shared" si="5"/>
        <v>7.2000000000000059E-3</v>
      </c>
      <c r="AX13" s="117" t="s">
        <v>328</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71" priority="5" operator="containsText" text="BAJO">
      <formula>NOT(ISERROR(SEARCH("BAJO",AG9)))</formula>
    </cfRule>
    <cfRule type="containsText" dxfId="170" priority="6" operator="containsText" text="MODERADO">
      <formula>NOT(ISERROR(SEARCH("MODERADO",AG9)))</formula>
    </cfRule>
    <cfRule type="containsText" dxfId="169" priority="7" operator="containsText" text="ALTO">
      <formula>NOT(ISERROR(SEARCH("ALTO",AG9)))</formula>
    </cfRule>
    <cfRule type="containsText" dxfId="168" priority="8" operator="containsText" text="EXTREMO">
      <formula>NOT(ISERROR(SEARCH("EXTREMO",AG9)))</formula>
    </cfRule>
  </conditionalFormatting>
  <conditionalFormatting sqref="AR9:AV13">
    <cfRule type="containsText" dxfId="167" priority="1" operator="containsText" text="BAJO">
      <formula>NOT(ISERROR(SEARCH("BAJO",AR9)))</formula>
    </cfRule>
  </conditionalFormatting>
  <conditionalFormatting sqref="AV9:AV13">
    <cfRule type="containsText" dxfId="166" priority="2" operator="containsText" text="MODERADO">
      <formula>NOT(ISERROR(SEARCH("MODERADO",AV9)))</formula>
    </cfRule>
    <cfRule type="containsText" dxfId="165" priority="3" operator="containsText" text="ALTO">
      <formula>NOT(ISERROR(SEARCH("ALTO",AV9)))</formula>
    </cfRule>
    <cfRule type="containsText" dxfId="16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5" zoomScaleNormal="65"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330</v>
      </c>
      <c r="F5" s="212"/>
      <c r="G5" s="213"/>
      <c r="H5" s="16" t="s">
        <v>13</v>
      </c>
      <c r="I5" s="214" t="s">
        <v>331</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1.8631800000000011E-2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332</v>
      </c>
      <c r="C9" s="84" t="s">
        <v>308</v>
      </c>
      <c r="D9" s="83" t="s">
        <v>296</v>
      </c>
      <c r="E9" s="83" t="s">
        <v>297</v>
      </c>
      <c r="F9" s="83" t="s">
        <v>99</v>
      </c>
      <c r="G9" s="83" t="s">
        <v>298</v>
      </c>
      <c r="H9" s="83" t="s">
        <v>338</v>
      </c>
      <c r="I9" s="35">
        <v>0.8</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0.8</v>
      </c>
      <c r="AD9" s="37">
        <f>AC9</f>
        <v>0.8</v>
      </c>
      <c r="AE9" s="36">
        <v>0.8</v>
      </c>
      <c r="AF9" s="37">
        <f>AE9</f>
        <v>0.8</v>
      </c>
      <c r="AG9" s="89">
        <f>AD9*AF9</f>
        <v>0.64000000000000012</v>
      </c>
      <c r="AH9" s="85" t="s">
        <v>90</v>
      </c>
      <c r="AI9" s="97" t="s">
        <v>339</v>
      </c>
      <c r="AJ9" s="39" t="s">
        <v>216</v>
      </c>
      <c r="AK9" s="98" t="s">
        <v>301</v>
      </c>
      <c r="AL9" s="98" t="s">
        <v>302</v>
      </c>
      <c r="AM9" s="38" t="s">
        <v>76</v>
      </c>
      <c r="AN9" s="39" t="s">
        <v>77</v>
      </c>
      <c r="AO9" s="39" t="s">
        <v>78</v>
      </c>
      <c r="AP9" s="38" t="s">
        <v>79</v>
      </c>
      <c r="AQ9" s="93">
        <v>0.7</v>
      </c>
      <c r="AR9" s="116">
        <f>I9-(I9*AQ9)</f>
        <v>0.2400000000000001</v>
      </c>
      <c r="AS9" s="114">
        <f>AR9</f>
        <v>0.2400000000000001</v>
      </c>
      <c r="AT9" s="112">
        <f>AR9*AE9</f>
        <v>0.19200000000000009</v>
      </c>
      <c r="AU9" s="114">
        <f>AT9</f>
        <v>0.19200000000000009</v>
      </c>
      <c r="AV9" s="113">
        <f>AT9*AR9</f>
        <v>4.6080000000000038E-2</v>
      </c>
      <c r="AW9" s="114">
        <f>AV9</f>
        <v>4.6080000000000038E-2</v>
      </c>
      <c r="AX9" s="117" t="s">
        <v>340</v>
      </c>
      <c r="AY9" s="186">
        <f>SUM(AW9:AW13)/5</f>
        <v>1.8631800000000011E-2</v>
      </c>
      <c r="AZ9" s="96"/>
      <c r="BA9" s="189" t="s">
        <v>316</v>
      </c>
      <c r="BB9" s="1"/>
    </row>
    <row r="10" spans="1:54 1541:1541" ht="191.45" customHeight="1">
      <c r="A10" s="90">
        <v>2</v>
      </c>
      <c r="B10" s="86" t="s">
        <v>333</v>
      </c>
      <c r="C10" s="87" t="s">
        <v>309</v>
      </c>
      <c r="D10" s="88" t="s">
        <v>296</v>
      </c>
      <c r="E10" s="88" t="s">
        <v>297</v>
      </c>
      <c r="F10" s="88" t="s">
        <v>99</v>
      </c>
      <c r="G10" s="88" t="s">
        <v>298</v>
      </c>
      <c r="H10" s="88" t="s">
        <v>338</v>
      </c>
      <c r="I10" s="35">
        <v>0.27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0.27</v>
      </c>
      <c r="AD10" s="37">
        <f>AC10</f>
        <v>0.27</v>
      </c>
      <c r="AE10" s="36">
        <v>0.6</v>
      </c>
      <c r="AF10" s="37">
        <f>AE10</f>
        <v>0.6</v>
      </c>
      <c r="AG10" s="89">
        <f>AD10*AF10</f>
        <v>0.16200000000000001</v>
      </c>
      <c r="AH10" s="85" t="s">
        <v>90</v>
      </c>
      <c r="AI10" s="97" t="s">
        <v>339</v>
      </c>
      <c r="AJ10" s="39" t="s">
        <v>216</v>
      </c>
      <c r="AK10" s="98" t="s">
        <v>301</v>
      </c>
      <c r="AL10" s="98" t="s">
        <v>302</v>
      </c>
      <c r="AM10" s="38" t="s">
        <v>76</v>
      </c>
      <c r="AN10" s="39" t="s">
        <v>77</v>
      </c>
      <c r="AO10" s="39" t="s">
        <v>78</v>
      </c>
      <c r="AP10" s="38" t="s">
        <v>79</v>
      </c>
      <c r="AQ10" s="93">
        <v>0.7</v>
      </c>
      <c r="AR10" s="116">
        <f t="shared" ref="AR10:AR12" si="0">I10-(I10*AQ10)</f>
        <v>8.1000000000000016E-2</v>
      </c>
      <c r="AS10" s="114">
        <f t="shared" ref="AS10:AS13" si="1">AR10</f>
        <v>8.1000000000000016E-2</v>
      </c>
      <c r="AT10" s="112">
        <f t="shared" ref="AT10:AT13" si="2">AR10*AE10</f>
        <v>4.8600000000000011E-2</v>
      </c>
      <c r="AU10" s="114">
        <f t="shared" ref="AU10:AU13" si="3">AT10</f>
        <v>4.8600000000000011E-2</v>
      </c>
      <c r="AV10" s="113">
        <f t="shared" ref="AV10:AV13" si="4">AT10*AR10</f>
        <v>3.9366000000000019E-3</v>
      </c>
      <c r="AW10" s="114">
        <f t="shared" ref="AW10:AW13" si="5">AV10</f>
        <v>3.9366000000000019E-3</v>
      </c>
      <c r="AX10" s="117" t="s">
        <v>340</v>
      </c>
      <c r="AY10" s="187"/>
      <c r="AZ10" s="96"/>
      <c r="BA10" s="190"/>
    </row>
    <row r="11" spans="1:54 1541:1541" ht="204.6" customHeight="1">
      <c r="A11" s="92">
        <v>3</v>
      </c>
      <c r="B11" s="91" t="s">
        <v>334</v>
      </c>
      <c r="C11" s="91" t="s">
        <v>310</v>
      </c>
      <c r="D11" s="93" t="s">
        <v>296</v>
      </c>
      <c r="E11" s="93" t="s">
        <v>297</v>
      </c>
      <c r="F11" s="93" t="s">
        <v>99</v>
      </c>
      <c r="G11" s="93" t="s">
        <v>298</v>
      </c>
      <c r="H11" s="93" t="s">
        <v>338</v>
      </c>
      <c r="I11" s="35">
        <v>0.3</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0.3</v>
      </c>
      <c r="AD11" s="37">
        <f>AC11</f>
        <v>0.3</v>
      </c>
      <c r="AE11" s="36">
        <v>0.4</v>
      </c>
      <c r="AF11" s="37">
        <f>AE11</f>
        <v>0.4</v>
      </c>
      <c r="AG11" s="89">
        <f>AD11*AF11</f>
        <v>0.12</v>
      </c>
      <c r="AH11" s="85" t="s">
        <v>90</v>
      </c>
      <c r="AI11" s="97" t="s">
        <v>339</v>
      </c>
      <c r="AJ11" s="39" t="s">
        <v>216</v>
      </c>
      <c r="AK11" s="98" t="s">
        <v>301</v>
      </c>
      <c r="AL11" s="98" t="s">
        <v>302</v>
      </c>
      <c r="AM11" s="38" t="s">
        <v>76</v>
      </c>
      <c r="AN11" s="39" t="s">
        <v>77</v>
      </c>
      <c r="AO11" s="39" t="s">
        <v>78</v>
      </c>
      <c r="AP11" s="38" t="s">
        <v>79</v>
      </c>
      <c r="AQ11" s="93">
        <v>0.7</v>
      </c>
      <c r="AR11" s="116">
        <f t="shared" si="0"/>
        <v>0.09</v>
      </c>
      <c r="AS11" s="114">
        <f t="shared" si="1"/>
        <v>0.09</v>
      </c>
      <c r="AT11" s="112">
        <f t="shared" si="2"/>
        <v>3.5999999999999997E-2</v>
      </c>
      <c r="AU11" s="114">
        <f t="shared" si="3"/>
        <v>3.5999999999999997E-2</v>
      </c>
      <c r="AV11" s="113">
        <f t="shared" si="4"/>
        <v>3.2399999999999998E-3</v>
      </c>
      <c r="AW11" s="114">
        <f t="shared" si="5"/>
        <v>3.2399999999999998E-3</v>
      </c>
      <c r="AX11" s="117" t="s">
        <v>340</v>
      </c>
      <c r="AY11" s="187"/>
      <c r="AZ11" s="96"/>
      <c r="BA11" s="190"/>
    </row>
    <row r="12" spans="1:54 1541:1541" ht="198.6" customHeight="1">
      <c r="A12" s="99">
        <v>4</v>
      </c>
      <c r="B12" s="100" t="s">
        <v>335</v>
      </c>
      <c r="C12" s="101" t="s">
        <v>311</v>
      </c>
      <c r="D12" s="102" t="s">
        <v>296</v>
      </c>
      <c r="E12" s="102" t="s">
        <v>297</v>
      </c>
      <c r="F12" s="102" t="s">
        <v>99</v>
      </c>
      <c r="G12" s="102" t="s">
        <v>298</v>
      </c>
      <c r="H12" s="102" t="s">
        <v>338</v>
      </c>
      <c r="I12" s="35">
        <v>0.78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85" t="s">
        <v>90</v>
      </c>
      <c r="AI12" s="97" t="s">
        <v>339</v>
      </c>
      <c r="AJ12" s="39" t="s">
        <v>216</v>
      </c>
      <c r="AK12" s="98" t="s">
        <v>301</v>
      </c>
      <c r="AL12" s="98" t="s">
        <v>302</v>
      </c>
      <c r="AM12" s="38" t="s">
        <v>76</v>
      </c>
      <c r="AN12" s="39" t="s">
        <v>77</v>
      </c>
      <c r="AO12" s="39" t="s">
        <v>78</v>
      </c>
      <c r="AP12" s="38" t="s">
        <v>79</v>
      </c>
      <c r="AQ12" s="93">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340</v>
      </c>
      <c r="AY12" s="187"/>
      <c r="AZ12" s="96"/>
      <c r="BA12" s="190"/>
    </row>
    <row r="13" spans="1:54 1541:1541" ht="342" customHeight="1">
      <c r="A13" s="103">
        <v>5</v>
      </c>
      <c r="B13" s="104" t="s">
        <v>336</v>
      </c>
      <c r="C13" s="104" t="s">
        <v>337</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339</v>
      </c>
      <c r="AJ13" s="39" t="s">
        <v>216</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340</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63" priority="5" operator="containsText" text="BAJO">
      <formula>NOT(ISERROR(SEARCH("BAJO",AG9)))</formula>
    </cfRule>
    <cfRule type="containsText" dxfId="162" priority="6" operator="containsText" text="MODERADO">
      <formula>NOT(ISERROR(SEARCH("MODERADO",AG9)))</formula>
    </cfRule>
    <cfRule type="containsText" dxfId="161" priority="7" operator="containsText" text="ALTO">
      <formula>NOT(ISERROR(SEARCH("ALTO",AG9)))</formula>
    </cfRule>
    <cfRule type="containsText" dxfId="160" priority="8" operator="containsText" text="EXTREMO">
      <formula>NOT(ISERROR(SEARCH("EXTREMO",AG9)))</formula>
    </cfRule>
  </conditionalFormatting>
  <conditionalFormatting sqref="AR9:AV13">
    <cfRule type="containsText" dxfId="159" priority="1" operator="containsText" text="BAJO">
      <formula>NOT(ISERROR(SEARCH("BAJO",AR9)))</formula>
    </cfRule>
  </conditionalFormatting>
  <conditionalFormatting sqref="AV9:AV13">
    <cfRule type="containsText" dxfId="158" priority="2" operator="containsText" text="MODERADO">
      <formula>NOT(ISERROR(SEARCH("MODERADO",AV9)))</formula>
    </cfRule>
    <cfRule type="containsText" dxfId="157" priority="3" operator="containsText" text="ALTO">
      <formula>NOT(ISERROR(SEARCH("ALTO",AV9)))</formula>
    </cfRule>
    <cfRule type="containsText" dxfId="156"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4" zoomScaleNormal="64"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346</v>
      </c>
      <c r="F5" s="212"/>
      <c r="G5" s="213"/>
      <c r="H5" s="16" t="s">
        <v>13</v>
      </c>
      <c r="I5" s="214" t="s">
        <v>345</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2.731608000000001E-2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341</v>
      </c>
      <c r="C9" s="84" t="s">
        <v>308</v>
      </c>
      <c r="D9" s="83" t="s">
        <v>296</v>
      </c>
      <c r="E9" s="83" t="s">
        <v>297</v>
      </c>
      <c r="F9" s="83" t="s">
        <v>99</v>
      </c>
      <c r="G9" s="83" t="s">
        <v>298</v>
      </c>
      <c r="H9" s="83" t="s">
        <v>338</v>
      </c>
      <c r="I9" s="35">
        <v>0.9</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0.9</v>
      </c>
      <c r="AD9" s="37">
        <f>AC9</f>
        <v>0.9</v>
      </c>
      <c r="AE9" s="36">
        <v>0.8</v>
      </c>
      <c r="AF9" s="37">
        <f>AE9</f>
        <v>0.8</v>
      </c>
      <c r="AG9" s="89">
        <f>AD9*AF9</f>
        <v>0.72000000000000008</v>
      </c>
      <c r="AH9" s="122" t="s">
        <v>91</v>
      </c>
      <c r="AI9" s="97" t="s">
        <v>350</v>
      </c>
      <c r="AJ9" s="39" t="s">
        <v>349</v>
      </c>
      <c r="AK9" s="98" t="s">
        <v>301</v>
      </c>
      <c r="AL9" s="98" t="s">
        <v>302</v>
      </c>
      <c r="AM9" s="38" t="s">
        <v>76</v>
      </c>
      <c r="AN9" s="39" t="s">
        <v>77</v>
      </c>
      <c r="AO9" s="39" t="s">
        <v>78</v>
      </c>
      <c r="AP9" s="38" t="s">
        <v>79</v>
      </c>
      <c r="AQ9" s="93">
        <v>0.7</v>
      </c>
      <c r="AR9" s="116">
        <f>I9-(I9*AQ9)</f>
        <v>0.27</v>
      </c>
      <c r="AS9" s="114">
        <f>AR9</f>
        <v>0.27</v>
      </c>
      <c r="AT9" s="112">
        <f>AR9*AE9</f>
        <v>0.21600000000000003</v>
      </c>
      <c r="AU9" s="114">
        <f>AT9</f>
        <v>0.21600000000000003</v>
      </c>
      <c r="AV9" s="113">
        <f>AT9*AR9</f>
        <v>5.8320000000000011E-2</v>
      </c>
      <c r="AW9" s="114">
        <f>AV9</f>
        <v>5.8320000000000011E-2</v>
      </c>
      <c r="AX9" s="117" t="s">
        <v>351</v>
      </c>
      <c r="AY9" s="186">
        <f>SUM(AW9:AW13)/5</f>
        <v>2.731608000000001E-2</v>
      </c>
      <c r="AZ9" s="96"/>
      <c r="BA9" s="189" t="s">
        <v>316</v>
      </c>
      <c r="BB9" s="1"/>
    </row>
    <row r="10" spans="1:54 1541:1541" ht="191.45" customHeight="1">
      <c r="A10" s="90">
        <v>2</v>
      </c>
      <c r="B10" s="86" t="s">
        <v>342</v>
      </c>
      <c r="C10" s="87" t="s">
        <v>309</v>
      </c>
      <c r="D10" s="88" t="s">
        <v>296</v>
      </c>
      <c r="E10" s="88" t="s">
        <v>297</v>
      </c>
      <c r="F10" s="88" t="s">
        <v>99</v>
      </c>
      <c r="G10" s="88" t="s">
        <v>298</v>
      </c>
      <c r="H10" s="88" t="s">
        <v>338</v>
      </c>
      <c r="I10" s="35">
        <v>0.7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0.7</v>
      </c>
      <c r="AD10" s="37">
        <f>AC10</f>
        <v>0.7</v>
      </c>
      <c r="AE10" s="36">
        <v>0.6</v>
      </c>
      <c r="AF10" s="37">
        <f>AE10</f>
        <v>0.6</v>
      </c>
      <c r="AG10" s="89">
        <f>AD10*AF10</f>
        <v>0.42</v>
      </c>
      <c r="AH10" s="85" t="s">
        <v>90</v>
      </c>
      <c r="AI10" s="97" t="s">
        <v>350</v>
      </c>
      <c r="AJ10" s="39" t="s">
        <v>349</v>
      </c>
      <c r="AK10" s="98" t="s">
        <v>301</v>
      </c>
      <c r="AL10" s="98" t="s">
        <v>302</v>
      </c>
      <c r="AM10" s="38" t="s">
        <v>76</v>
      </c>
      <c r="AN10" s="39" t="s">
        <v>77</v>
      </c>
      <c r="AO10" s="39" t="s">
        <v>78</v>
      </c>
      <c r="AP10" s="38" t="s">
        <v>79</v>
      </c>
      <c r="AQ10" s="93">
        <v>0.7</v>
      </c>
      <c r="AR10" s="116">
        <f t="shared" ref="AR10:AR12" si="0">I10-(I10*AQ10)</f>
        <v>0.21000000000000002</v>
      </c>
      <c r="AS10" s="114">
        <f t="shared" ref="AS10:AS13" si="1">AR10</f>
        <v>0.21000000000000002</v>
      </c>
      <c r="AT10" s="112">
        <f t="shared" ref="AT10:AT13" si="2">AR10*AE10</f>
        <v>0.126</v>
      </c>
      <c r="AU10" s="114">
        <f t="shared" ref="AU10:AU13" si="3">AT10</f>
        <v>0.126</v>
      </c>
      <c r="AV10" s="113">
        <f t="shared" ref="AV10:AV13" si="4">AT10*AR10</f>
        <v>2.6460000000000004E-2</v>
      </c>
      <c r="AW10" s="114">
        <f t="shared" ref="AW10:AW13" si="5">AV10</f>
        <v>2.6460000000000004E-2</v>
      </c>
      <c r="AX10" s="117" t="s">
        <v>351</v>
      </c>
      <c r="AY10" s="187"/>
      <c r="AZ10" s="96"/>
      <c r="BA10" s="190"/>
    </row>
    <row r="11" spans="1:54 1541:1541" ht="204.6" customHeight="1">
      <c r="A11" s="92">
        <v>3</v>
      </c>
      <c r="B11" s="91" t="s">
        <v>343</v>
      </c>
      <c r="C11" s="91" t="s">
        <v>310</v>
      </c>
      <c r="D11" s="93" t="s">
        <v>296</v>
      </c>
      <c r="E11" s="93" t="s">
        <v>297</v>
      </c>
      <c r="F11" s="93" t="s">
        <v>99</v>
      </c>
      <c r="G11" s="93" t="s">
        <v>298</v>
      </c>
      <c r="H11" s="93" t="s">
        <v>338</v>
      </c>
      <c r="I11" s="35">
        <v>0.67</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0.67</v>
      </c>
      <c r="AD11" s="37">
        <f>AC11</f>
        <v>0.67</v>
      </c>
      <c r="AE11" s="36">
        <v>0.4</v>
      </c>
      <c r="AF11" s="37">
        <f>AE11</f>
        <v>0.4</v>
      </c>
      <c r="AG11" s="89">
        <f>AD11*AF11</f>
        <v>0.26800000000000002</v>
      </c>
      <c r="AH11" s="94" t="s">
        <v>89</v>
      </c>
      <c r="AI11" s="97" t="s">
        <v>350</v>
      </c>
      <c r="AJ11" s="39" t="s">
        <v>349</v>
      </c>
      <c r="AK11" s="98" t="s">
        <v>301</v>
      </c>
      <c r="AL11" s="98" t="s">
        <v>302</v>
      </c>
      <c r="AM11" s="38" t="s">
        <v>76</v>
      </c>
      <c r="AN11" s="39" t="s">
        <v>77</v>
      </c>
      <c r="AO11" s="39" t="s">
        <v>78</v>
      </c>
      <c r="AP11" s="38" t="s">
        <v>79</v>
      </c>
      <c r="AQ11" s="93">
        <v>0.7</v>
      </c>
      <c r="AR11" s="116">
        <f t="shared" si="0"/>
        <v>0.20100000000000007</v>
      </c>
      <c r="AS11" s="114">
        <f t="shared" si="1"/>
        <v>0.20100000000000007</v>
      </c>
      <c r="AT11" s="112">
        <f t="shared" si="2"/>
        <v>8.0400000000000027E-2</v>
      </c>
      <c r="AU11" s="114">
        <f t="shared" si="3"/>
        <v>8.0400000000000027E-2</v>
      </c>
      <c r="AV11" s="113">
        <f t="shared" si="4"/>
        <v>1.6160400000000012E-2</v>
      </c>
      <c r="AW11" s="114">
        <f t="shared" si="5"/>
        <v>1.6160400000000012E-2</v>
      </c>
      <c r="AX11" s="117" t="s">
        <v>351</v>
      </c>
      <c r="AY11" s="187"/>
      <c r="AZ11" s="96"/>
      <c r="BA11" s="190"/>
    </row>
    <row r="12" spans="1:54 1541:1541" ht="198.6" customHeight="1">
      <c r="A12" s="99">
        <v>4</v>
      </c>
      <c r="B12" s="100" t="s">
        <v>344</v>
      </c>
      <c r="C12" s="101" t="s">
        <v>311</v>
      </c>
      <c r="D12" s="102" t="s">
        <v>296</v>
      </c>
      <c r="E12" s="102" t="s">
        <v>297</v>
      </c>
      <c r="F12" s="102" t="s">
        <v>99</v>
      </c>
      <c r="G12" s="102" t="s">
        <v>298</v>
      </c>
      <c r="H12" s="102" t="s">
        <v>338</v>
      </c>
      <c r="I12" s="35">
        <v>0.7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v>
      </c>
      <c r="AD12" s="37">
        <f>AC12</f>
        <v>0.7</v>
      </c>
      <c r="AE12" s="36">
        <v>0.4</v>
      </c>
      <c r="AF12" s="37">
        <f>AE12</f>
        <v>0.4</v>
      </c>
      <c r="AG12" s="89">
        <f>AD12*AF12</f>
        <v>0.27999999999999997</v>
      </c>
      <c r="AH12" s="94" t="s">
        <v>89</v>
      </c>
      <c r="AI12" s="97" t="s">
        <v>350</v>
      </c>
      <c r="AJ12" s="39" t="s">
        <v>349</v>
      </c>
      <c r="AK12" s="98" t="s">
        <v>301</v>
      </c>
      <c r="AL12" s="98" t="s">
        <v>302</v>
      </c>
      <c r="AM12" s="38" t="s">
        <v>76</v>
      </c>
      <c r="AN12" s="39" t="s">
        <v>77</v>
      </c>
      <c r="AO12" s="39" t="s">
        <v>78</v>
      </c>
      <c r="AP12" s="38" t="s">
        <v>79</v>
      </c>
      <c r="AQ12" s="93">
        <v>0.7</v>
      </c>
      <c r="AR12" s="116">
        <f t="shared" si="0"/>
        <v>0.21000000000000002</v>
      </c>
      <c r="AS12" s="114">
        <f t="shared" si="1"/>
        <v>0.21000000000000002</v>
      </c>
      <c r="AT12" s="112">
        <f t="shared" si="2"/>
        <v>8.4000000000000019E-2</v>
      </c>
      <c r="AU12" s="114">
        <f t="shared" si="3"/>
        <v>8.4000000000000019E-2</v>
      </c>
      <c r="AV12" s="113">
        <f t="shared" si="4"/>
        <v>1.7640000000000006E-2</v>
      </c>
      <c r="AW12" s="114">
        <f t="shared" si="5"/>
        <v>1.7640000000000006E-2</v>
      </c>
      <c r="AX12" s="117" t="s">
        <v>351</v>
      </c>
      <c r="AY12" s="187"/>
      <c r="AZ12" s="96"/>
      <c r="BA12" s="190"/>
    </row>
    <row r="13" spans="1:54 1541:1541" ht="369" customHeight="1">
      <c r="A13" s="103">
        <v>5</v>
      </c>
      <c r="B13" s="104" t="s">
        <v>347</v>
      </c>
      <c r="C13" s="104" t="s">
        <v>348</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350</v>
      </c>
      <c r="AJ13" s="39" t="s">
        <v>349</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351</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55" priority="5" operator="containsText" text="BAJO">
      <formula>NOT(ISERROR(SEARCH("BAJO",AG9)))</formula>
    </cfRule>
    <cfRule type="containsText" dxfId="154" priority="6" operator="containsText" text="MODERADO">
      <formula>NOT(ISERROR(SEARCH("MODERADO",AG9)))</formula>
    </cfRule>
    <cfRule type="containsText" dxfId="153" priority="7" operator="containsText" text="ALTO">
      <formula>NOT(ISERROR(SEARCH("ALTO",AG9)))</formula>
    </cfRule>
    <cfRule type="containsText" dxfId="152" priority="8" operator="containsText" text="EXTREMO">
      <formula>NOT(ISERROR(SEARCH("EXTREMO",AG9)))</formula>
    </cfRule>
  </conditionalFormatting>
  <conditionalFormatting sqref="AR9:AV13">
    <cfRule type="containsText" dxfId="151" priority="1" operator="containsText" text="BAJO">
      <formula>NOT(ISERROR(SEARCH("BAJO",AR9)))</formula>
    </cfRule>
  </conditionalFormatting>
  <conditionalFormatting sqref="AV9:AV13">
    <cfRule type="containsText" dxfId="150" priority="2" operator="containsText" text="MODERADO">
      <formula>NOT(ISERROR(SEARCH("MODERADO",AV9)))</formula>
    </cfRule>
    <cfRule type="containsText" dxfId="149" priority="3" operator="containsText" text="ALTO">
      <formula>NOT(ISERROR(SEARCH("ALTO",AV9)))</formula>
    </cfRule>
    <cfRule type="containsText" dxfId="148"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2" zoomScaleNormal="62" workbookViewId="0">
      <selection activeCell="AJ9" sqref="AJ9"/>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353</v>
      </c>
      <c r="F5" s="212"/>
      <c r="G5" s="213"/>
      <c r="H5" s="16" t="s">
        <v>13</v>
      </c>
      <c r="I5" s="214" t="s">
        <v>352</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8.7292800000000025E-3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354</v>
      </c>
      <c r="C9" s="84" t="s">
        <v>308</v>
      </c>
      <c r="D9" s="83" t="s">
        <v>296</v>
      </c>
      <c r="E9" s="83" t="s">
        <v>297</v>
      </c>
      <c r="F9" s="83" t="s">
        <v>99</v>
      </c>
      <c r="G9" s="83" t="s">
        <v>298</v>
      </c>
      <c r="H9" s="83" t="s">
        <v>338</v>
      </c>
      <c r="I9" s="35">
        <v>0.3</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0.3</v>
      </c>
      <c r="AD9" s="37">
        <f>AC9</f>
        <v>0.3</v>
      </c>
      <c r="AE9" s="36">
        <v>0.8</v>
      </c>
      <c r="AF9" s="37">
        <f>AE9</f>
        <v>0.8</v>
      </c>
      <c r="AG9" s="89">
        <f>AD9*AF9</f>
        <v>0.24</v>
      </c>
      <c r="AH9" s="85" t="s">
        <v>90</v>
      </c>
      <c r="AI9" s="97" t="s">
        <v>362</v>
      </c>
      <c r="AJ9" s="39" t="s">
        <v>360</v>
      </c>
      <c r="AK9" s="98" t="s">
        <v>301</v>
      </c>
      <c r="AL9" s="98" t="s">
        <v>302</v>
      </c>
      <c r="AM9" s="38" t="s">
        <v>76</v>
      </c>
      <c r="AN9" s="39" t="s">
        <v>77</v>
      </c>
      <c r="AO9" s="39" t="s">
        <v>78</v>
      </c>
      <c r="AP9" s="38" t="s">
        <v>79</v>
      </c>
      <c r="AQ9" s="93">
        <v>0.7</v>
      </c>
      <c r="AR9" s="116">
        <f>I9-(I9*AQ9)</f>
        <v>0.09</v>
      </c>
      <c r="AS9" s="114">
        <f>AR9</f>
        <v>0.09</v>
      </c>
      <c r="AT9" s="112">
        <f>AR9*AE9</f>
        <v>7.1999999999999995E-2</v>
      </c>
      <c r="AU9" s="114">
        <f>AT9</f>
        <v>7.1999999999999995E-2</v>
      </c>
      <c r="AV9" s="113">
        <f>AT9*AR9</f>
        <v>6.4799999999999996E-3</v>
      </c>
      <c r="AW9" s="114">
        <f>AV9</f>
        <v>6.4799999999999996E-3</v>
      </c>
      <c r="AX9" s="117" t="s">
        <v>361</v>
      </c>
      <c r="AY9" s="186">
        <f>SUM(AW9:AW13)/5</f>
        <v>8.7292800000000025E-3</v>
      </c>
      <c r="AZ9" s="96"/>
      <c r="BA9" s="189" t="s">
        <v>316</v>
      </c>
      <c r="BB9" s="1"/>
    </row>
    <row r="10" spans="1:54 1541:1541" ht="191.45" customHeight="1">
      <c r="A10" s="90">
        <v>2</v>
      </c>
      <c r="B10" s="86" t="s">
        <v>355</v>
      </c>
      <c r="C10" s="87" t="s">
        <v>309</v>
      </c>
      <c r="D10" s="88" t="s">
        <v>296</v>
      </c>
      <c r="E10" s="88" t="s">
        <v>297</v>
      </c>
      <c r="F10" s="88" t="s">
        <v>99</v>
      </c>
      <c r="G10" s="88" t="s">
        <v>298</v>
      </c>
      <c r="H10" s="88" t="s">
        <v>338</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362</v>
      </c>
      <c r="AJ10" s="39" t="s">
        <v>360</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361</v>
      </c>
      <c r="AY10" s="187"/>
      <c r="AZ10" s="96"/>
      <c r="BA10" s="190"/>
    </row>
    <row r="11" spans="1:54 1541:1541" ht="204.6" customHeight="1">
      <c r="A11" s="92">
        <v>3</v>
      </c>
      <c r="B11" s="91" t="s">
        <v>356</v>
      </c>
      <c r="C11" s="91" t="s">
        <v>310</v>
      </c>
      <c r="D11" s="93" t="s">
        <v>296</v>
      </c>
      <c r="E11" s="93" t="s">
        <v>297</v>
      </c>
      <c r="F11" s="93" t="s">
        <v>99</v>
      </c>
      <c r="G11" s="93" t="s">
        <v>298</v>
      </c>
      <c r="H11" s="93" t="s">
        <v>338</v>
      </c>
      <c r="I11" s="35">
        <v>0.1</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0.1</v>
      </c>
      <c r="AD11" s="37">
        <f>AC11</f>
        <v>0.1</v>
      </c>
      <c r="AE11" s="36">
        <v>0.4</v>
      </c>
      <c r="AF11" s="37">
        <f>AE11</f>
        <v>0.4</v>
      </c>
      <c r="AG11" s="89">
        <f>AD11*AF11</f>
        <v>4.0000000000000008E-2</v>
      </c>
      <c r="AH11" s="123" t="s">
        <v>94</v>
      </c>
      <c r="AI11" s="97" t="s">
        <v>362</v>
      </c>
      <c r="AJ11" s="39" t="s">
        <v>360</v>
      </c>
      <c r="AK11" s="98" t="s">
        <v>301</v>
      </c>
      <c r="AL11" s="98" t="s">
        <v>302</v>
      </c>
      <c r="AM11" s="38" t="s">
        <v>76</v>
      </c>
      <c r="AN11" s="39" t="s">
        <v>77</v>
      </c>
      <c r="AO11" s="39" t="s">
        <v>78</v>
      </c>
      <c r="AP11" s="38" t="s">
        <v>79</v>
      </c>
      <c r="AQ11" s="93">
        <v>0.7</v>
      </c>
      <c r="AR11" s="116">
        <f t="shared" si="0"/>
        <v>3.0000000000000013E-2</v>
      </c>
      <c r="AS11" s="114">
        <f t="shared" si="1"/>
        <v>3.0000000000000013E-2</v>
      </c>
      <c r="AT11" s="112">
        <f t="shared" si="2"/>
        <v>1.2000000000000005E-2</v>
      </c>
      <c r="AU11" s="114">
        <f t="shared" si="3"/>
        <v>1.2000000000000005E-2</v>
      </c>
      <c r="AV11" s="113">
        <f t="shared" si="4"/>
        <v>3.6000000000000029E-4</v>
      </c>
      <c r="AW11" s="114">
        <f t="shared" si="5"/>
        <v>3.6000000000000029E-4</v>
      </c>
      <c r="AX11" s="117" t="s">
        <v>361</v>
      </c>
      <c r="AY11" s="187"/>
      <c r="AZ11" s="96"/>
      <c r="BA11" s="190"/>
    </row>
    <row r="12" spans="1:54 1541:1541" ht="251.1" customHeight="1">
      <c r="A12" s="99">
        <v>4</v>
      </c>
      <c r="B12" s="100" t="s">
        <v>357</v>
      </c>
      <c r="C12" s="101" t="s">
        <v>311</v>
      </c>
      <c r="D12" s="102" t="s">
        <v>296</v>
      </c>
      <c r="E12" s="102" t="s">
        <v>297</v>
      </c>
      <c r="F12" s="102" t="s">
        <v>99</v>
      </c>
      <c r="G12" s="102" t="s">
        <v>298</v>
      </c>
      <c r="H12" s="102" t="s">
        <v>338</v>
      </c>
      <c r="I12" s="35">
        <v>0.68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0.68</v>
      </c>
      <c r="AD12" s="37">
        <f>AC12</f>
        <v>0.68</v>
      </c>
      <c r="AE12" s="36">
        <v>0.4</v>
      </c>
      <c r="AF12" s="37">
        <f>AE12</f>
        <v>0.4</v>
      </c>
      <c r="AG12" s="89">
        <f>AD12*AF12</f>
        <v>0.27200000000000002</v>
      </c>
      <c r="AH12" s="94" t="s">
        <v>89</v>
      </c>
      <c r="AI12" s="97" t="s">
        <v>362</v>
      </c>
      <c r="AJ12" s="39" t="s">
        <v>360</v>
      </c>
      <c r="AK12" s="98" t="s">
        <v>301</v>
      </c>
      <c r="AL12" s="98" t="s">
        <v>302</v>
      </c>
      <c r="AM12" s="38" t="s">
        <v>76</v>
      </c>
      <c r="AN12" s="39" t="s">
        <v>77</v>
      </c>
      <c r="AO12" s="39" t="s">
        <v>78</v>
      </c>
      <c r="AP12" s="38" t="s">
        <v>79</v>
      </c>
      <c r="AQ12" s="93">
        <v>0.7</v>
      </c>
      <c r="AR12" s="116">
        <f t="shared" si="0"/>
        <v>0.20400000000000007</v>
      </c>
      <c r="AS12" s="114">
        <f t="shared" si="1"/>
        <v>0.20400000000000007</v>
      </c>
      <c r="AT12" s="112">
        <f t="shared" si="2"/>
        <v>8.1600000000000034E-2</v>
      </c>
      <c r="AU12" s="114">
        <f t="shared" si="3"/>
        <v>8.1600000000000034E-2</v>
      </c>
      <c r="AV12" s="113">
        <f t="shared" si="4"/>
        <v>1.6646400000000013E-2</v>
      </c>
      <c r="AW12" s="114">
        <f t="shared" si="5"/>
        <v>1.6646400000000013E-2</v>
      </c>
      <c r="AX12" s="117" t="s">
        <v>361</v>
      </c>
      <c r="AY12" s="187"/>
      <c r="AZ12" s="96"/>
      <c r="BA12" s="190"/>
    </row>
    <row r="13" spans="1:54 1541:1541" ht="409.6" customHeight="1">
      <c r="A13" s="103">
        <v>5</v>
      </c>
      <c r="B13" s="104" t="s">
        <v>358</v>
      </c>
      <c r="C13" s="104" t="s">
        <v>359</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362</v>
      </c>
      <c r="AJ13" s="39" t="s">
        <v>360</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361</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47" priority="5" operator="containsText" text="BAJO">
      <formula>NOT(ISERROR(SEARCH("BAJO",AG9)))</formula>
    </cfRule>
    <cfRule type="containsText" dxfId="146" priority="6" operator="containsText" text="MODERADO">
      <formula>NOT(ISERROR(SEARCH("MODERADO",AG9)))</formula>
    </cfRule>
    <cfRule type="containsText" dxfId="145" priority="7" operator="containsText" text="ALTO">
      <formula>NOT(ISERROR(SEARCH("ALTO",AG9)))</formula>
    </cfRule>
    <cfRule type="containsText" dxfId="144" priority="8" operator="containsText" text="EXTREMO">
      <formula>NOT(ISERROR(SEARCH("EXTREMO",AG9)))</formula>
    </cfRule>
  </conditionalFormatting>
  <conditionalFormatting sqref="AR9:AV13">
    <cfRule type="containsText" dxfId="143" priority="1" operator="containsText" text="BAJO">
      <formula>NOT(ISERROR(SEARCH("BAJO",AR9)))</formula>
    </cfRule>
  </conditionalFormatting>
  <conditionalFormatting sqref="AV9:AV13">
    <cfRule type="containsText" dxfId="142" priority="2" operator="containsText" text="MODERADO">
      <formula>NOT(ISERROR(SEARCH("MODERADO",AV9)))</formula>
    </cfRule>
    <cfRule type="containsText" dxfId="141" priority="3" operator="containsText" text="ALTO">
      <formula>NOT(ISERROR(SEARCH("ALTO",AV9)))</formula>
    </cfRule>
    <cfRule type="containsText" dxfId="14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4" zoomScale="62" zoomScaleNormal="62" workbookViewId="0">
      <selection activeCell="AJ13" sqref="AJ13"/>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369</v>
      </c>
      <c r="F5" s="212"/>
      <c r="G5" s="213"/>
      <c r="H5" s="16" t="s">
        <v>13</v>
      </c>
      <c r="I5" s="214" t="s">
        <v>370</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7.9264800000000031E-3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371</v>
      </c>
      <c r="C9" s="84" t="s">
        <v>308</v>
      </c>
      <c r="D9" s="83" t="s">
        <v>296</v>
      </c>
      <c r="E9" s="83" t="s">
        <v>297</v>
      </c>
      <c r="F9" s="83" t="s">
        <v>99</v>
      </c>
      <c r="G9" s="83" t="s">
        <v>298</v>
      </c>
      <c r="H9" s="83" t="s">
        <v>338</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378</v>
      </c>
      <c r="AJ9" s="39" t="s">
        <v>200</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361</v>
      </c>
      <c r="AY9" s="186">
        <f>SUM(AW9:AW13)/5</f>
        <v>7.9264800000000031E-3</v>
      </c>
      <c r="AZ9" s="96"/>
      <c r="BA9" s="189" t="s">
        <v>316</v>
      </c>
      <c r="BB9" s="1"/>
    </row>
    <row r="10" spans="1:54 1541:1541" ht="191.45" customHeight="1">
      <c r="A10" s="90">
        <v>2</v>
      </c>
      <c r="B10" s="86" t="s">
        <v>372</v>
      </c>
      <c r="C10" s="87" t="s">
        <v>309</v>
      </c>
      <c r="D10" s="88" t="s">
        <v>296</v>
      </c>
      <c r="E10" s="88" t="s">
        <v>297</v>
      </c>
      <c r="F10" s="88" t="s">
        <v>99</v>
      </c>
      <c r="G10" s="88" t="s">
        <v>377</v>
      </c>
      <c r="H10" s="88" t="s">
        <v>338</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378</v>
      </c>
      <c r="AJ10" s="39" t="s">
        <v>200</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361</v>
      </c>
      <c r="AY10" s="187"/>
      <c r="AZ10" s="96"/>
      <c r="BA10" s="190"/>
    </row>
    <row r="11" spans="1:54 1541:1541" ht="204.6" customHeight="1">
      <c r="A11" s="92">
        <v>3</v>
      </c>
      <c r="B11" s="91" t="s">
        <v>373</v>
      </c>
      <c r="C11" s="91" t="s">
        <v>310</v>
      </c>
      <c r="D11" s="93" t="s">
        <v>296</v>
      </c>
      <c r="E11" s="93" t="s">
        <v>297</v>
      </c>
      <c r="F11" s="93" t="s">
        <v>99</v>
      </c>
      <c r="G11" s="93" t="s">
        <v>377</v>
      </c>
      <c r="H11" s="93" t="s">
        <v>338</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378</v>
      </c>
      <c r="AJ11" s="39" t="s">
        <v>200</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361</v>
      </c>
      <c r="AY11" s="187"/>
      <c r="AZ11" s="96"/>
      <c r="BA11" s="190"/>
    </row>
    <row r="12" spans="1:54 1541:1541" ht="251.1" customHeight="1">
      <c r="A12" s="99">
        <v>4</v>
      </c>
      <c r="B12" s="100" t="s">
        <v>374</v>
      </c>
      <c r="C12" s="101" t="s">
        <v>311</v>
      </c>
      <c r="D12" s="102" t="s">
        <v>296</v>
      </c>
      <c r="E12" s="102" t="s">
        <v>297</v>
      </c>
      <c r="F12" s="102" t="s">
        <v>99</v>
      </c>
      <c r="G12" s="102" t="s">
        <v>377</v>
      </c>
      <c r="H12" s="102" t="s">
        <v>338</v>
      </c>
      <c r="I12" s="35">
        <v>0.47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0.47</v>
      </c>
      <c r="AD12" s="37">
        <f>AC12</f>
        <v>0.47</v>
      </c>
      <c r="AE12" s="36">
        <v>0.4</v>
      </c>
      <c r="AF12" s="37">
        <f>AE12</f>
        <v>0.4</v>
      </c>
      <c r="AG12" s="89">
        <f>AD12*AF12</f>
        <v>0.188</v>
      </c>
      <c r="AH12" s="94" t="s">
        <v>89</v>
      </c>
      <c r="AI12" s="97" t="s">
        <v>378</v>
      </c>
      <c r="AJ12" s="39" t="s">
        <v>200</v>
      </c>
      <c r="AK12" s="98" t="s">
        <v>301</v>
      </c>
      <c r="AL12" s="98" t="s">
        <v>302</v>
      </c>
      <c r="AM12" s="38" t="s">
        <v>76</v>
      </c>
      <c r="AN12" s="39" t="s">
        <v>77</v>
      </c>
      <c r="AO12" s="39" t="s">
        <v>78</v>
      </c>
      <c r="AP12" s="38" t="s">
        <v>79</v>
      </c>
      <c r="AQ12" s="93">
        <v>0.7</v>
      </c>
      <c r="AR12" s="116">
        <f t="shared" si="0"/>
        <v>0.14100000000000001</v>
      </c>
      <c r="AS12" s="114">
        <f t="shared" si="1"/>
        <v>0.14100000000000001</v>
      </c>
      <c r="AT12" s="112">
        <f t="shared" si="2"/>
        <v>5.6400000000000006E-2</v>
      </c>
      <c r="AU12" s="114">
        <f t="shared" si="3"/>
        <v>5.6400000000000006E-2</v>
      </c>
      <c r="AV12" s="113">
        <f t="shared" si="4"/>
        <v>7.9524000000000018E-3</v>
      </c>
      <c r="AW12" s="114">
        <f t="shared" si="5"/>
        <v>7.9524000000000018E-3</v>
      </c>
      <c r="AX12" s="117" t="s">
        <v>361</v>
      </c>
      <c r="AY12" s="187"/>
      <c r="AZ12" s="96"/>
      <c r="BA12" s="190"/>
    </row>
    <row r="13" spans="1:54 1541:1541" ht="409.6" customHeight="1">
      <c r="A13" s="103">
        <v>5</v>
      </c>
      <c r="B13" s="104" t="s">
        <v>375</v>
      </c>
      <c r="C13" s="104" t="s">
        <v>376</v>
      </c>
      <c r="D13" s="105" t="s">
        <v>296</v>
      </c>
      <c r="E13" s="105" t="s">
        <v>299</v>
      </c>
      <c r="F13" s="105" t="s">
        <v>99</v>
      </c>
      <c r="G13" s="105" t="s">
        <v>377</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0.7</v>
      </c>
      <c r="AF13" s="37">
        <f>AE13</f>
        <v>0.7</v>
      </c>
      <c r="AG13" s="89">
        <f>AD13*AF13</f>
        <v>0.35</v>
      </c>
      <c r="AH13" s="85" t="s">
        <v>90</v>
      </c>
      <c r="AI13" s="97" t="s">
        <v>378</v>
      </c>
      <c r="AJ13" s="39" t="s">
        <v>200</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0.10500000000000001</v>
      </c>
      <c r="AU13" s="114">
        <f t="shared" si="3"/>
        <v>0.10500000000000001</v>
      </c>
      <c r="AV13" s="113">
        <f t="shared" si="4"/>
        <v>1.5750000000000004E-2</v>
      </c>
      <c r="AW13" s="114">
        <f t="shared" si="5"/>
        <v>1.5750000000000004E-2</v>
      </c>
      <c r="AX13" s="117" t="s">
        <v>361</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39" priority="5" operator="containsText" text="BAJO">
      <formula>NOT(ISERROR(SEARCH("BAJO",AG9)))</formula>
    </cfRule>
    <cfRule type="containsText" dxfId="138" priority="6" operator="containsText" text="MODERADO">
      <formula>NOT(ISERROR(SEARCH("MODERADO",AG9)))</formula>
    </cfRule>
    <cfRule type="containsText" dxfId="137" priority="7" operator="containsText" text="ALTO">
      <formula>NOT(ISERROR(SEARCH("ALTO",AG9)))</formula>
    </cfRule>
    <cfRule type="containsText" dxfId="136" priority="8" operator="containsText" text="EXTREMO">
      <formula>NOT(ISERROR(SEARCH("EXTREMO",AG9)))</formula>
    </cfRule>
  </conditionalFormatting>
  <conditionalFormatting sqref="AR9:AV13">
    <cfRule type="containsText" dxfId="135" priority="1" operator="containsText" text="BAJO">
      <formula>NOT(ISERROR(SEARCH("BAJO",AR9)))</formula>
    </cfRule>
  </conditionalFormatting>
  <conditionalFormatting sqref="AV9:AV13">
    <cfRule type="containsText" dxfId="134" priority="2" operator="containsText" text="MODERADO">
      <formula>NOT(ISERROR(SEARCH("MODERADO",AV9)))</formula>
    </cfRule>
    <cfRule type="containsText" dxfId="133" priority="3" operator="containsText" text="ALTO">
      <formula>NOT(ISERROR(SEARCH("ALTO",AV9)))</formula>
    </cfRule>
    <cfRule type="containsText" dxfId="132"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379</v>
      </c>
      <c r="F5" s="212"/>
      <c r="G5" s="213"/>
      <c r="H5" s="16" t="s">
        <v>13</v>
      </c>
      <c r="I5" s="214" t="s">
        <v>380</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1.2854880000000004E-2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52.44999999999999" customHeight="1">
      <c r="A9" s="81">
        <v>1</v>
      </c>
      <c r="B9" s="84" t="s">
        <v>381</v>
      </c>
      <c r="C9" s="84" t="s">
        <v>308</v>
      </c>
      <c r="D9" s="83" t="s">
        <v>296</v>
      </c>
      <c r="E9" s="83" t="s">
        <v>297</v>
      </c>
      <c r="F9" s="83" t="s">
        <v>99</v>
      </c>
      <c r="G9" s="83" t="s">
        <v>298</v>
      </c>
      <c r="H9" s="83" t="s">
        <v>338</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378</v>
      </c>
      <c r="AJ9" s="39" t="s">
        <v>388</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389</v>
      </c>
      <c r="AY9" s="186">
        <f>SUM(AW9:AW13)/5</f>
        <v>1.2854880000000004E-2</v>
      </c>
      <c r="AZ9" s="96"/>
      <c r="BA9" s="189" t="s">
        <v>316</v>
      </c>
      <c r="BB9" s="1"/>
    </row>
    <row r="10" spans="1:54 1541:1541" ht="191.45" customHeight="1">
      <c r="A10" s="90">
        <v>2</v>
      </c>
      <c r="B10" s="87" t="s">
        <v>382</v>
      </c>
      <c r="C10" s="87" t="s">
        <v>309</v>
      </c>
      <c r="D10" s="88" t="s">
        <v>296</v>
      </c>
      <c r="E10" s="88" t="s">
        <v>297</v>
      </c>
      <c r="F10" s="88" t="s">
        <v>99</v>
      </c>
      <c r="G10" s="88" t="s">
        <v>298</v>
      </c>
      <c r="H10" s="88" t="s">
        <v>338</v>
      </c>
      <c r="I10" s="35">
        <v>0.3</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0.3</v>
      </c>
      <c r="AD10" s="37">
        <f>AC10</f>
        <v>0.3</v>
      </c>
      <c r="AE10" s="36">
        <v>0.6</v>
      </c>
      <c r="AF10" s="37">
        <f>AE10</f>
        <v>0.6</v>
      </c>
      <c r="AG10" s="89">
        <f>AD10*AF10</f>
        <v>0.18</v>
      </c>
      <c r="AH10" s="94" t="s">
        <v>89</v>
      </c>
      <c r="AI10" s="97" t="s">
        <v>387</v>
      </c>
      <c r="AJ10" s="39" t="s">
        <v>388</v>
      </c>
      <c r="AK10" s="98" t="s">
        <v>301</v>
      </c>
      <c r="AL10" s="98" t="s">
        <v>302</v>
      </c>
      <c r="AM10" s="38" t="s">
        <v>76</v>
      </c>
      <c r="AN10" s="39" t="s">
        <v>77</v>
      </c>
      <c r="AO10" s="39" t="s">
        <v>78</v>
      </c>
      <c r="AP10" s="38" t="s">
        <v>79</v>
      </c>
      <c r="AQ10" s="93">
        <v>0.7</v>
      </c>
      <c r="AR10" s="116">
        <f t="shared" ref="AR10:AR12" si="0">I10-(I10*AQ10)</f>
        <v>0.09</v>
      </c>
      <c r="AS10" s="114">
        <f t="shared" ref="AS10:AS13" si="1">AR10</f>
        <v>0.09</v>
      </c>
      <c r="AT10" s="112">
        <f t="shared" ref="AT10:AT13" si="2">AR10*AE10</f>
        <v>5.3999999999999999E-2</v>
      </c>
      <c r="AU10" s="114">
        <f t="shared" ref="AU10:AU13" si="3">AT10</f>
        <v>5.3999999999999999E-2</v>
      </c>
      <c r="AV10" s="113">
        <f t="shared" ref="AV10:AV13" si="4">AT10*AR10</f>
        <v>4.8599999999999997E-3</v>
      </c>
      <c r="AW10" s="114">
        <f t="shared" ref="AW10:AW13" si="5">AV10</f>
        <v>4.8599999999999997E-3</v>
      </c>
      <c r="AX10" s="117" t="s">
        <v>389</v>
      </c>
      <c r="AY10" s="187"/>
      <c r="AZ10" s="96"/>
      <c r="BA10" s="190"/>
    </row>
    <row r="11" spans="1:54 1541:1541" ht="204.6" customHeight="1">
      <c r="A11" s="92">
        <v>3</v>
      </c>
      <c r="B11" s="91" t="s">
        <v>383</v>
      </c>
      <c r="C11" s="91" t="s">
        <v>310</v>
      </c>
      <c r="D11" s="93" t="s">
        <v>296</v>
      </c>
      <c r="E11" s="93" t="s">
        <v>297</v>
      </c>
      <c r="F11" s="93" t="s">
        <v>99</v>
      </c>
      <c r="G11" s="93" t="s">
        <v>298</v>
      </c>
      <c r="H11" s="93" t="s">
        <v>338</v>
      </c>
      <c r="I11" s="35">
        <v>0.7</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0.7</v>
      </c>
      <c r="AD11" s="37">
        <f>AC11</f>
        <v>0.7</v>
      </c>
      <c r="AE11" s="36">
        <v>0.4</v>
      </c>
      <c r="AF11" s="37">
        <f>AE11</f>
        <v>0.4</v>
      </c>
      <c r="AG11" s="89">
        <f>AD11*AF11</f>
        <v>0.27999999999999997</v>
      </c>
      <c r="AH11" s="85" t="s">
        <v>90</v>
      </c>
      <c r="AI11" s="97" t="s">
        <v>387</v>
      </c>
      <c r="AJ11" s="39" t="s">
        <v>388</v>
      </c>
      <c r="AK11" s="98" t="s">
        <v>301</v>
      </c>
      <c r="AL11" s="98" t="s">
        <v>302</v>
      </c>
      <c r="AM11" s="38" t="s">
        <v>76</v>
      </c>
      <c r="AN11" s="39" t="s">
        <v>77</v>
      </c>
      <c r="AO11" s="39" t="s">
        <v>78</v>
      </c>
      <c r="AP11" s="38" t="s">
        <v>79</v>
      </c>
      <c r="AQ11" s="93">
        <v>0.7</v>
      </c>
      <c r="AR11" s="116">
        <f t="shared" si="0"/>
        <v>0.21000000000000002</v>
      </c>
      <c r="AS11" s="114">
        <f t="shared" si="1"/>
        <v>0.21000000000000002</v>
      </c>
      <c r="AT11" s="112">
        <f t="shared" si="2"/>
        <v>8.4000000000000019E-2</v>
      </c>
      <c r="AU11" s="114">
        <f t="shared" si="3"/>
        <v>8.4000000000000019E-2</v>
      </c>
      <c r="AV11" s="113">
        <f t="shared" si="4"/>
        <v>1.7640000000000006E-2</v>
      </c>
      <c r="AW11" s="114">
        <f t="shared" si="5"/>
        <v>1.7640000000000006E-2</v>
      </c>
      <c r="AX11" s="117" t="s">
        <v>389</v>
      </c>
      <c r="AY11" s="187"/>
      <c r="AZ11" s="96"/>
      <c r="BA11" s="190"/>
    </row>
    <row r="12" spans="1:54 1541:1541" ht="204.6" customHeight="1">
      <c r="A12" s="99">
        <v>4</v>
      </c>
      <c r="B12" s="101" t="s">
        <v>384</v>
      </c>
      <c r="C12" s="101" t="s">
        <v>311</v>
      </c>
      <c r="D12" s="102" t="s">
        <v>296</v>
      </c>
      <c r="E12" s="102" t="s">
        <v>297</v>
      </c>
      <c r="F12" s="102" t="s">
        <v>99</v>
      </c>
      <c r="G12" s="102" t="s">
        <v>298</v>
      </c>
      <c r="H12" s="102" t="s">
        <v>338</v>
      </c>
      <c r="I12" s="35">
        <v>0.77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0.77</v>
      </c>
      <c r="AD12" s="37">
        <f>AC12</f>
        <v>0.77</v>
      </c>
      <c r="AE12" s="36">
        <v>0.4</v>
      </c>
      <c r="AF12" s="37">
        <f>AE12</f>
        <v>0.4</v>
      </c>
      <c r="AG12" s="89">
        <f>AD12*AF12</f>
        <v>0.30800000000000005</v>
      </c>
      <c r="AH12" s="94" t="s">
        <v>89</v>
      </c>
      <c r="AI12" s="97" t="s">
        <v>387</v>
      </c>
      <c r="AJ12" s="39" t="s">
        <v>388</v>
      </c>
      <c r="AK12" s="98" t="s">
        <v>301</v>
      </c>
      <c r="AL12" s="98" t="s">
        <v>302</v>
      </c>
      <c r="AM12" s="38" t="s">
        <v>76</v>
      </c>
      <c r="AN12" s="39" t="s">
        <v>77</v>
      </c>
      <c r="AO12" s="39" t="s">
        <v>78</v>
      </c>
      <c r="AP12" s="38" t="s">
        <v>79</v>
      </c>
      <c r="AQ12" s="93">
        <v>0.7</v>
      </c>
      <c r="AR12" s="116">
        <f t="shared" si="0"/>
        <v>0.23100000000000009</v>
      </c>
      <c r="AS12" s="114">
        <f t="shared" si="1"/>
        <v>0.23100000000000009</v>
      </c>
      <c r="AT12" s="112">
        <f t="shared" si="2"/>
        <v>9.2400000000000038E-2</v>
      </c>
      <c r="AU12" s="114">
        <f t="shared" si="3"/>
        <v>9.2400000000000038E-2</v>
      </c>
      <c r="AV12" s="113">
        <f t="shared" si="4"/>
        <v>2.1344400000000017E-2</v>
      </c>
      <c r="AW12" s="114">
        <f t="shared" si="5"/>
        <v>2.1344400000000017E-2</v>
      </c>
      <c r="AX12" s="117" t="s">
        <v>389</v>
      </c>
      <c r="AY12" s="187"/>
      <c r="AZ12" s="96"/>
      <c r="BA12" s="190"/>
    </row>
    <row r="13" spans="1:54 1541:1541" ht="409.6" customHeight="1">
      <c r="A13" s="103">
        <v>5</v>
      </c>
      <c r="B13" s="104" t="s">
        <v>385</v>
      </c>
      <c r="C13" s="104" t="s">
        <v>386</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0.9</v>
      </c>
      <c r="AF13" s="37">
        <f>AE13</f>
        <v>0.9</v>
      </c>
      <c r="AG13" s="89">
        <f>AD13*AF13</f>
        <v>0.45</v>
      </c>
      <c r="AH13" s="122" t="s">
        <v>91</v>
      </c>
      <c r="AI13" s="97" t="s">
        <v>387</v>
      </c>
      <c r="AJ13" s="39" t="s">
        <v>388</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0.13500000000000004</v>
      </c>
      <c r="AU13" s="114">
        <f t="shared" si="3"/>
        <v>0.13500000000000004</v>
      </c>
      <c r="AV13" s="113">
        <f t="shared" si="4"/>
        <v>2.0250000000000008E-2</v>
      </c>
      <c r="AW13" s="114">
        <f t="shared" si="5"/>
        <v>2.0250000000000008E-2</v>
      </c>
      <c r="AX13" s="117" t="s">
        <v>389</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31" priority="5" operator="containsText" text="BAJO">
      <formula>NOT(ISERROR(SEARCH("BAJO",AG9)))</formula>
    </cfRule>
    <cfRule type="containsText" dxfId="130" priority="6" operator="containsText" text="MODERADO">
      <formula>NOT(ISERROR(SEARCH("MODERADO",AG9)))</formula>
    </cfRule>
    <cfRule type="containsText" dxfId="129" priority="7" operator="containsText" text="ALTO">
      <formula>NOT(ISERROR(SEARCH("ALTO",AG9)))</formula>
    </cfRule>
    <cfRule type="containsText" dxfId="128" priority="8" operator="containsText" text="EXTREMO">
      <formula>NOT(ISERROR(SEARCH("EXTREMO",AG9)))</formula>
    </cfRule>
  </conditionalFormatting>
  <conditionalFormatting sqref="AR9:AV13">
    <cfRule type="containsText" dxfId="127" priority="1" operator="containsText" text="BAJO">
      <formula>NOT(ISERROR(SEARCH("BAJO",AR9)))</formula>
    </cfRule>
  </conditionalFormatting>
  <conditionalFormatting sqref="AV9:AV13">
    <cfRule type="containsText" dxfId="126" priority="2" operator="containsText" text="MODERADO">
      <formula>NOT(ISERROR(SEARCH("MODERADO",AV9)))</formula>
    </cfRule>
    <cfRule type="containsText" dxfId="125" priority="3" operator="containsText" text="ALTO">
      <formula>NOT(ISERROR(SEARCH("ALTO",AV9)))</formula>
    </cfRule>
    <cfRule type="containsText" dxfId="12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4" zoomScaleNormal="84" workbookViewId="0">
      <selection activeCell="AJ13" sqref="AJ13"/>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390</v>
      </c>
      <c r="F5" s="212"/>
      <c r="G5" s="213"/>
      <c r="H5" s="16" t="s">
        <v>13</v>
      </c>
      <c r="I5" s="214" t="s">
        <v>391</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1.1088000000000004E-2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393</v>
      </c>
      <c r="C9" s="84" t="s">
        <v>392</v>
      </c>
      <c r="D9" s="83" t="s">
        <v>296</v>
      </c>
      <c r="E9" s="83" t="s">
        <v>297</v>
      </c>
      <c r="F9" s="83" t="s">
        <v>99</v>
      </c>
      <c r="G9" s="83" t="s">
        <v>298</v>
      </c>
      <c r="H9" s="83" t="s">
        <v>338</v>
      </c>
      <c r="I9" s="35">
        <v>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0.5</v>
      </c>
      <c r="AD9" s="37">
        <f>AC9</f>
        <v>0.5</v>
      </c>
      <c r="AE9" s="36">
        <v>0.8</v>
      </c>
      <c r="AF9" s="37">
        <f>AE9</f>
        <v>0.8</v>
      </c>
      <c r="AG9" s="89">
        <f>AD9*AF9</f>
        <v>0.4</v>
      </c>
      <c r="AH9" s="85" t="s">
        <v>90</v>
      </c>
      <c r="AI9" s="97" t="s">
        <v>399</v>
      </c>
      <c r="AJ9" s="39" t="s">
        <v>229</v>
      </c>
      <c r="AK9" s="98" t="s">
        <v>301</v>
      </c>
      <c r="AL9" s="98" t="s">
        <v>302</v>
      </c>
      <c r="AM9" s="38" t="s">
        <v>76</v>
      </c>
      <c r="AN9" s="39" t="s">
        <v>77</v>
      </c>
      <c r="AO9" s="39" t="s">
        <v>78</v>
      </c>
      <c r="AP9" s="38" t="s">
        <v>79</v>
      </c>
      <c r="AQ9" s="93">
        <v>0.7</v>
      </c>
      <c r="AR9" s="116">
        <f>I9-(I9*AQ9)</f>
        <v>0.15000000000000002</v>
      </c>
      <c r="AS9" s="114">
        <f>AR9</f>
        <v>0.15000000000000002</v>
      </c>
      <c r="AT9" s="112">
        <f>AR9*AE9</f>
        <v>0.12000000000000002</v>
      </c>
      <c r="AU9" s="114">
        <f>AT9</f>
        <v>0.12000000000000002</v>
      </c>
      <c r="AV9" s="113">
        <f>AT9*AR9</f>
        <v>1.8000000000000006E-2</v>
      </c>
      <c r="AW9" s="114">
        <f>AV9</f>
        <v>1.8000000000000006E-2</v>
      </c>
      <c r="AX9" s="117" t="s">
        <v>400</v>
      </c>
      <c r="AY9" s="186">
        <f>SUM(AW9:AW13)/5</f>
        <v>1.1088000000000004E-2</v>
      </c>
      <c r="AZ9" s="96"/>
      <c r="BA9" s="189" t="s">
        <v>316</v>
      </c>
      <c r="BB9" s="1"/>
    </row>
    <row r="10" spans="1:54 1541:1541" ht="191.45" customHeight="1">
      <c r="A10" s="90">
        <v>2</v>
      </c>
      <c r="B10" s="87" t="s">
        <v>394</v>
      </c>
      <c r="C10" s="87" t="s">
        <v>309</v>
      </c>
      <c r="D10" s="88" t="s">
        <v>296</v>
      </c>
      <c r="E10" s="88" t="s">
        <v>297</v>
      </c>
      <c r="F10" s="88" t="s">
        <v>99</v>
      </c>
      <c r="G10" s="88" t="s">
        <v>298</v>
      </c>
      <c r="H10" s="88" t="s">
        <v>338</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97" t="s">
        <v>399</v>
      </c>
      <c r="AJ10" s="39" t="s">
        <v>229</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3" si="2">AR10*AE10</f>
        <v>7.2000000000000022E-2</v>
      </c>
      <c r="AU10" s="114">
        <f t="shared" ref="AU10:AU13" si="3">AT10</f>
        <v>7.2000000000000022E-2</v>
      </c>
      <c r="AV10" s="113">
        <f t="shared" ref="AV10:AV13" si="4">AT10*AR10</f>
        <v>8.640000000000007E-3</v>
      </c>
      <c r="AW10" s="114">
        <f t="shared" ref="AW10:AW13" si="5">AV10</f>
        <v>8.640000000000007E-3</v>
      </c>
      <c r="AX10" s="117" t="s">
        <v>400</v>
      </c>
      <c r="AY10" s="187"/>
      <c r="AZ10" s="96"/>
      <c r="BA10" s="190"/>
    </row>
    <row r="11" spans="1:54 1541:1541" ht="204.6" customHeight="1">
      <c r="A11" s="92">
        <v>3</v>
      </c>
      <c r="B11" s="91" t="s">
        <v>395</v>
      </c>
      <c r="C11" s="91" t="s">
        <v>310</v>
      </c>
      <c r="D11" s="93" t="s">
        <v>296</v>
      </c>
      <c r="E11" s="93" t="s">
        <v>297</v>
      </c>
      <c r="F11" s="93" t="s">
        <v>99</v>
      </c>
      <c r="G11" s="93" t="s">
        <v>298</v>
      </c>
      <c r="H11" s="93" t="s">
        <v>338</v>
      </c>
      <c r="I11" s="35">
        <v>0.05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0.05</v>
      </c>
      <c r="AD11" s="37">
        <f>AC11</f>
        <v>0.05</v>
      </c>
      <c r="AE11" s="36">
        <v>0.4</v>
      </c>
      <c r="AF11" s="37">
        <f>AE11</f>
        <v>0.4</v>
      </c>
      <c r="AG11" s="89">
        <f>AD11*AF11</f>
        <v>2.0000000000000004E-2</v>
      </c>
      <c r="AH11" s="125" t="s">
        <v>94</v>
      </c>
      <c r="AI11" s="97" t="s">
        <v>399</v>
      </c>
      <c r="AJ11" s="39" t="s">
        <v>229</v>
      </c>
      <c r="AK11" s="98" t="s">
        <v>301</v>
      </c>
      <c r="AL11" s="98" t="s">
        <v>302</v>
      </c>
      <c r="AM11" s="38" t="s">
        <v>76</v>
      </c>
      <c r="AN11" s="39" t="s">
        <v>77</v>
      </c>
      <c r="AO11" s="39" t="s">
        <v>78</v>
      </c>
      <c r="AP11" s="38" t="s">
        <v>79</v>
      </c>
      <c r="AQ11" s="93">
        <v>0.7</v>
      </c>
      <c r="AR11" s="116">
        <f t="shared" si="0"/>
        <v>1.5000000000000006E-2</v>
      </c>
      <c r="AS11" s="114">
        <f t="shared" si="1"/>
        <v>1.5000000000000006E-2</v>
      </c>
      <c r="AT11" s="112">
        <f t="shared" si="2"/>
        <v>6.0000000000000027E-3</v>
      </c>
      <c r="AU11" s="114">
        <f t="shared" si="3"/>
        <v>6.0000000000000027E-3</v>
      </c>
      <c r="AV11" s="113">
        <f t="shared" si="4"/>
        <v>9.0000000000000073E-5</v>
      </c>
      <c r="AW11" s="114">
        <f t="shared" si="5"/>
        <v>9.0000000000000073E-5</v>
      </c>
      <c r="AX11" s="117" t="s">
        <v>400</v>
      </c>
      <c r="AY11" s="187"/>
      <c r="AZ11" s="96"/>
      <c r="BA11" s="190"/>
    </row>
    <row r="12" spans="1:54 1541:1541" ht="204.6" customHeight="1">
      <c r="A12" s="99">
        <v>4</v>
      </c>
      <c r="B12" s="101" t="s">
        <v>396</v>
      </c>
      <c r="C12" s="101" t="s">
        <v>311</v>
      </c>
      <c r="D12" s="102" t="s">
        <v>296</v>
      </c>
      <c r="E12" s="102" t="s">
        <v>297</v>
      </c>
      <c r="F12" s="102" t="s">
        <v>99</v>
      </c>
      <c r="G12" s="102" t="s">
        <v>298</v>
      </c>
      <c r="H12" s="102" t="s">
        <v>338</v>
      </c>
      <c r="I12" s="35">
        <v>0.6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v>
      </c>
      <c r="AD12" s="37">
        <f>AC12</f>
        <v>0.6</v>
      </c>
      <c r="AE12" s="36">
        <v>0.4</v>
      </c>
      <c r="AF12" s="37">
        <f>AE12</f>
        <v>0.4</v>
      </c>
      <c r="AG12" s="89">
        <f>AD12*AF12</f>
        <v>0.24</v>
      </c>
      <c r="AH12" s="94" t="s">
        <v>89</v>
      </c>
      <c r="AI12" s="97" t="s">
        <v>399</v>
      </c>
      <c r="AJ12" s="39" t="s">
        <v>229</v>
      </c>
      <c r="AK12" s="98" t="s">
        <v>301</v>
      </c>
      <c r="AL12" s="98" t="s">
        <v>302</v>
      </c>
      <c r="AM12" s="38" t="s">
        <v>76</v>
      </c>
      <c r="AN12" s="39" t="s">
        <v>77</v>
      </c>
      <c r="AO12" s="39" t="s">
        <v>78</v>
      </c>
      <c r="AP12" s="38" t="s">
        <v>79</v>
      </c>
      <c r="AQ12" s="93">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117" t="s">
        <v>400</v>
      </c>
      <c r="AY12" s="187"/>
      <c r="AZ12" s="96"/>
      <c r="BA12" s="190"/>
    </row>
    <row r="13" spans="1:54 1541:1541" ht="409.6" customHeight="1">
      <c r="A13" s="103">
        <v>5</v>
      </c>
      <c r="B13" s="104" t="s">
        <v>397</v>
      </c>
      <c r="C13" s="104" t="s">
        <v>398</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0.7</v>
      </c>
      <c r="AF13" s="37">
        <f>AE13</f>
        <v>0.7</v>
      </c>
      <c r="AG13" s="89">
        <f>AD13*AF13</f>
        <v>0.35</v>
      </c>
      <c r="AH13" s="85" t="s">
        <v>90</v>
      </c>
      <c r="AI13" s="97" t="s">
        <v>399</v>
      </c>
      <c r="AJ13" s="39" t="s">
        <v>229</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0.10500000000000001</v>
      </c>
      <c r="AU13" s="114">
        <f t="shared" si="3"/>
        <v>0.10500000000000001</v>
      </c>
      <c r="AV13" s="113">
        <f t="shared" si="4"/>
        <v>1.5750000000000004E-2</v>
      </c>
      <c r="AW13" s="114">
        <f t="shared" si="5"/>
        <v>1.5750000000000004E-2</v>
      </c>
      <c r="AX13" s="117" t="s">
        <v>400</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23" priority="5" operator="containsText" text="BAJO">
      <formula>NOT(ISERROR(SEARCH("BAJO",AG9)))</formula>
    </cfRule>
    <cfRule type="containsText" dxfId="122" priority="6" operator="containsText" text="MODERADO">
      <formula>NOT(ISERROR(SEARCH("MODERADO",AG9)))</formula>
    </cfRule>
    <cfRule type="containsText" dxfId="121" priority="7" operator="containsText" text="ALTO">
      <formula>NOT(ISERROR(SEARCH("ALTO",AG9)))</formula>
    </cfRule>
    <cfRule type="containsText" dxfId="120" priority="8" operator="containsText" text="EXTREMO">
      <formula>NOT(ISERROR(SEARCH("EXTREMO",AG9)))</formula>
    </cfRule>
  </conditionalFormatting>
  <conditionalFormatting sqref="AR9:AV13">
    <cfRule type="containsText" dxfId="119" priority="1" operator="containsText" text="BAJO">
      <formula>NOT(ISERROR(SEARCH("BAJO",AR9)))</formula>
    </cfRule>
  </conditionalFormatting>
  <conditionalFormatting sqref="AV9:AV13">
    <cfRule type="containsText" dxfId="118" priority="2" operator="containsText" text="MODERADO">
      <formula>NOT(ISERROR(SEARCH("MODERADO",AV9)))</formula>
    </cfRule>
    <cfRule type="containsText" dxfId="117" priority="3" operator="containsText" text="ALTO">
      <formula>NOT(ISERROR(SEARCH("ALTO",AV9)))</formula>
    </cfRule>
    <cfRule type="containsText" dxfId="116"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76" zoomScaleNormal="76"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401</v>
      </c>
      <c r="F5" s="212"/>
      <c r="G5" s="213"/>
      <c r="H5" s="16" t="s">
        <v>13</v>
      </c>
      <c r="I5" s="214" t="s">
        <v>402</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1.1400480000000008E-2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403</v>
      </c>
      <c r="C9" s="84" t="s">
        <v>392</v>
      </c>
      <c r="D9" s="83" t="s">
        <v>296</v>
      </c>
      <c r="E9" s="83" t="s">
        <v>297</v>
      </c>
      <c r="F9" s="83" t="s">
        <v>99</v>
      </c>
      <c r="G9" s="83" t="s">
        <v>298</v>
      </c>
      <c r="H9" s="83" t="s">
        <v>408</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409</v>
      </c>
      <c r="AJ9" s="39" t="s">
        <v>407</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412</v>
      </c>
      <c r="AY9" s="186">
        <f>SUM(AW9:AW13)/5</f>
        <v>1.1400480000000008E-2</v>
      </c>
      <c r="AZ9" s="96"/>
      <c r="BA9" s="189" t="s">
        <v>316</v>
      </c>
      <c r="BB9" s="1"/>
    </row>
    <row r="10" spans="1:54 1541:1541" ht="191.45" customHeight="1">
      <c r="A10" s="90">
        <v>2</v>
      </c>
      <c r="B10" s="87" t="s">
        <v>404</v>
      </c>
      <c r="C10" s="87" t="s">
        <v>309</v>
      </c>
      <c r="D10" s="88" t="s">
        <v>296</v>
      </c>
      <c r="E10" s="88" t="s">
        <v>297</v>
      </c>
      <c r="F10" s="88" t="s">
        <v>99</v>
      </c>
      <c r="G10" s="88" t="s">
        <v>298</v>
      </c>
      <c r="H10" s="88" t="s">
        <v>408</v>
      </c>
      <c r="I10" s="35">
        <v>0.5</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0.5</v>
      </c>
      <c r="AD10" s="37">
        <f>AC10</f>
        <v>0.5</v>
      </c>
      <c r="AE10" s="36">
        <v>0.6</v>
      </c>
      <c r="AF10" s="37">
        <f>AE10</f>
        <v>0.6</v>
      </c>
      <c r="AG10" s="89">
        <f>AD10*AF10</f>
        <v>0.3</v>
      </c>
      <c r="AH10" s="94" t="s">
        <v>89</v>
      </c>
      <c r="AI10" s="97" t="s">
        <v>409</v>
      </c>
      <c r="AJ10" s="39" t="s">
        <v>407</v>
      </c>
      <c r="AK10" s="98" t="s">
        <v>301</v>
      </c>
      <c r="AL10" s="98" t="s">
        <v>302</v>
      </c>
      <c r="AM10" s="38" t="s">
        <v>76</v>
      </c>
      <c r="AN10" s="39" t="s">
        <v>77</v>
      </c>
      <c r="AO10" s="39" t="s">
        <v>78</v>
      </c>
      <c r="AP10" s="38" t="s">
        <v>79</v>
      </c>
      <c r="AQ10" s="93">
        <v>0.7</v>
      </c>
      <c r="AR10" s="116">
        <f t="shared" ref="AR10:AR12" si="0">I10-(I10*AQ10)</f>
        <v>0.15000000000000002</v>
      </c>
      <c r="AS10" s="114">
        <f t="shared" ref="AS10:AS13" si="1">AR10</f>
        <v>0.15000000000000002</v>
      </c>
      <c r="AT10" s="112">
        <f t="shared" ref="AT10:AT13" si="2">AR10*AE10</f>
        <v>9.0000000000000011E-2</v>
      </c>
      <c r="AU10" s="114">
        <f t="shared" ref="AU10:AU13" si="3">AT10</f>
        <v>9.0000000000000011E-2</v>
      </c>
      <c r="AV10" s="113">
        <f t="shared" ref="AV10:AV13" si="4">AT10*AR10</f>
        <v>1.3500000000000003E-2</v>
      </c>
      <c r="AW10" s="114">
        <f t="shared" ref="AW10:AW13" si="5">AV10</f>
        <v>1.3500000000000003E-2</v>
      </c>
      <c r="AX10" s="117" t="s">
        <v>412</v>
      </c>
      <c r="AY10" s="187"/>
      <c r="AZ10" s="96"/>
      <c r="BA10" s="190"/>
    </row>
    <row r="11" spans="1:54 1541:1541" ht="204.6" customHeight="1">
      <c r="A11" s="92">
        <v>3</v>
      </c>
      <c r="B11" s="91" t="s">
        <v>405</v>
      </c>
      <c r="C11" s="91" t="s">
        <v>310</v>
      </c>
      <c r="D11" s="93" t="s">
        <v>296</v>
      </c>
      <c r="E11" s="93" t="s">
        <v>297</v>
      </c>
      <c r="F11" s="93" t="s">
        <v>99</v>
      </c>
      <c r="G11" s="93" t="s">
        <v>298</v>
      </c>
      <c r="H11" s="93" t="s">
        <v>408</v>
      </c>
      <c r="I11" s="35">
        <v>0.4</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0.4</v>
      </c>
      <c r="AD11" s="37">
        <f>AC11</f>
        <v>0.4</v>
      </c>
      <c r="AE11" s="36">
        <v>0.4</v>
      </c>
      <c r="AF11" s="37">
        <f>AE11</f>
        <v>0.4</v>
      </c>
      <c r="AG11" s="89">
        <f>AD11*AF11</f>
        <v>0.16000000000000003</v>
      </c>
      <c r="AH11" s="94" t="s">
        <v>89</v>
      </c>
      <c r="AI11" s="97" t="s">
        <v>409</v>
      </c>
      <c r="AJ11" s="39" t="s">
        <v>407</v>
      </c>
      <c r="AK11" s="98" t="s">
        <v>301</v>
      </c>
      <c r="AL11" s="98" t="s">
        <v>302</v>
      </c>
      <c r="AM11" s="38" t="s">
        <v>76</v>
      </c>
      <c r="AN11" s="39" t="s">
        <v>77</v>
      </c>
      <c r="AO11" s="39" t="s">
        <v>78</v>
      </c>
      <c r="AP11" s="38" t="s">
        <v>79</v>
      </c>
      <c r="AQ11" s="93">
        <v>0.7</v>
      </c>
      <c r="AR11" s="116">
        <f t="shared" si="0"/>
        <v>0.12000000000000005</v>
      </c>
      <c r="AS11" s="114">
        <f t="shared" si="1"/>
        <v>0.12000000000000005</v>
      </c>
      <c r="AT11" s="112">
        <f t="shared" si="2"/>
        <v>4.8000000000000022E-2</v>
      </c>
      <c r="AU11" s="114">
        <f t="shared" si="3"/>
        <v>4.8000000000000022E-2</v>
      </c>
      <c r="AV11" s="113">
        <f t="shared" si="4"/>
        <v>5.7600000000000047E-3</v>
      </c>
      <c r="AW11" s="114">
        <f t="shared" si="5"/>
        <v>5.7600000000000047E-3</v>
      </c>
      <c r="AX11" s="117" t="s">
        <v>412</v>
      </c>
      <c r="AY11" s="187"/>
      <c r="AZ11" s="96"/>
      <c r="BA11" s="190"/>
    </row>
    <row r="12" spans="1:54 1541:1541" ht="204.6" customHeight="1">
      <c r="A12" s="99">
        <v>4</v>
      </c>
      <c r="B12" s="101" t="s">
        <v>406</v>
      </c>
      <c r="C12" s="101" t="s">
        <v>311</v>
      </c>
      <c r="D12" s="102" t="s">
        <v>296</v>
      </c>
      <c r="E12" s="102" t="s">
        <v>297</v>
      </c>
      <c r="F12" s="102" t="s">
        <v>99</v>
      </c>
      <c r="G12" s="102" t="s">
        <v>298</v>
      </c>
      <c r="H12" s="102" t="s">
        <v>408</v>
      </c>
      <c r="I12" s="35">
        <v>0.78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85" t="s">
        <v>90</v>
      </c>
      <c r="AI12" s="97" t="s">
        <v>409</v>
      </c>
      <c r="AJ12" s="39" t="s">
        <v>407</v>
      </c>
      <c r="AK12" s="98" t="s">
        <v>301</v>
      </c>
      <c r="AL12" s="98" t="s">
        <v>302</v>
      </c>
      <c r="AM12" s="38" t="s">
        <v>76</v>
      </c>
      <c r="AN12" s="39" t="s">
        <v>77</v>
      </c>
      <c r="AO12" s="39" t="s">
        <v>78</v>
      </c>
      <c r="AP12" s="38" t="s">
        <v>79</v>
      </c>
      <c r="AQ12" s="93">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412</v>
      </c>
      <c r="AY12" s="187"/>
      <c r="AZ12" s="96"/>
      <c r="BA12" s="190"/>
    </row>
    <row r="13" spans="1:54 1541:1541" ht="409.6" customHeight="1">
      <c r="A13" s="103">
        <v>5</v>
      </c>
      <c r="B13" s="104" t="s">
        <v>410</v>
      </c>
      <c r="C13" s="104" t="s">
        <v>411</v>
      </c>
      <c r="D13" s="105" t="s">
        <v>296</v>
      </c>
      <c r="E13" s="105" t="s">
        <v>299</v>
      </c>
      <c r="F13" s="105" t="s">
        <v>99</v>
      </c>
      <c r="G13" s="105" t="s">
        <v>298</v>
      </c>
      <c r="H13" s="105" t="s">
        <v>408</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0.9</v>
      </c>
      <c r="AF13" s="37">
        <f>AE13</f>
        <v>0.9</v>
      </c>
      <c r="AG13" s="89">
        <f>AD13*AF13</f>
        <v>0.36000000000000004</v>
      </c>
      <c r="AH13" s="122" t="s">
        <v>91</v>
      </c>
      <c r="AI13" s="97" t="s">
        <v>409</v>
      </c>
      <c r="AJ13" s="39" t="s">
        <v>407</v>
      </c>
      <c r="AK13" s="98" t="s">
        <v>301</v>
      </c>
      <c r="AL13" s="98" t="s">
        <v>302</v>
      </c>
      <c r="AM13" s="38" t="s">
        <v>76</v>
      </c>
      <c r="AN13" s="39" t="s">
        <v>77</v>
      </c>
      <c r="AO13" s="39" t="s">
        <v>78</v>
      </c>
      <c r="AP13" s="38" t="s">
        <v>79</v>
      </c>
      <c r="AQ13" s="93">
        <v>0.7</v>
      </c>
      <c r="AR13" s="116">
        <f>I13-(I13*AQ13)</f>
        <v>0.12000000000000005</v>
      </c>
      <c r="AS13" s="114">
        <f t="shared" si="1"/>
        <v>0.12000000000000005</v>
      </c>
      <c r="AT13" s="112">
        <f t="shared" si="2"/>
        <v>0.10800000000000005</v>
      </c>
      <c r="AU13" s="114">
        <f t="shared" si="3"/>
        <v>0.10800000000000005</v>
      </c>
      <c r="AV13" s="113">
        <f t="shared" si="4"/>
        <v>1.2960000000000011E-2</v>
      </c>
      <c r="AW13" s="114">
        <f t="shared" si="5"/>
        <v>1.2960000000000011E-2</v>
      </c>
      <c r="AX13" s="117" t="s">
        <v>412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15" priority="5" operator="containsText" text="BAJO">
      <formula>NOT(ISERROR(SEARCH("BAJO",AG9)))</formula>
    </cfRule>
    <cfRule type="containsText" dxfId="114" priority="6" operator="containsText" text="MODERADO">
      <formula>NOT(ISERROR(SEARCH("MODERADO",AG9)))</formula>
    </cfRule>
    <cfRule type="containsText" dxfId="113" priority="7" operator="containsText" text="ALTO">
      <formula>NOT(ISERROR(SEARCH("ALTO",AG9)))</formula>
    </cfRule>
    <cfRule type="containsText" dxfId="112" priority="8" operator="containsText" text="EXTREMO">
      <formula>NOT(ISERROR(SEARCH("EXTREMO",AG9)))</formula>
    </cfRule>
  </conditionalFormatting>
  <conditionalFormatting sqref="AR9:AV13">
    <cfRule type="containsText" dxfId="111" priority="1" operator="containsText" text="BAJO">
      <formula>NOT(ISERROR(SEARCH("BAJO",AR9)))</formula>
    </cfRule>
  </conditionalFormatting>
  <conditionalFormatting sqref="AV9:AV13">
    <cfRule type="containsText" dxfId="110" priority="2" operator="containsText" text="MODERADO">
      <formula>NOT(ISERROR(SEARCH("MODERADO",AV9)))</formula>
    </cfRule>
    <cfRule type="containsText" dxfId="109" priority="3" operator="containsText" text="ALTO">
      <formula>NOT(ISERROR(SEARCH("ALTO",AV9)))</formula>
    </cfRule>
    <cfRule type="containsText" dxfId="108"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0" zoomScaleNormal="80" workbookViewId="0">
      <selection activeCell="I14" sqref="I14"/>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413</v>
      </c>
      <c r="F5" s="212"/>
      <c r="G5" s="213"/>
      <c r="H5" s="16" t="s">
        <v>13</v>
      </c>
      <c r="I5" s="214" t="s">
        <v>414</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8.8732800000000008E-3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415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421</v>
      </c>
      <c r="AJ9" s="39" t="s">
        <v>228</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422</v>
      </c>
      <c r="AY9" s="186">
        <f>SUM(AW9:AW13)/5</f>
        <v>8.8732800000000008E-3</v>
      </c>
      <c r="AZ9" s="96"/>
      <c r="BA9" s="189" t="s">
        <v>316</v>
      </c>
      <c r="BB9" s="1"/>
    </row>
    <row r="10" spans="1:54 1541:1541" ht="191.45" customHeight="1">
      <c r="A10" s="90">
        <v>2</v>
      </c>
      <c r="B10" s="87" t="s">
        <v>416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421</v>
      </c>
      <c r="AJ10" s="39" t="s">
        <v>228</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422</v>
      </c>
      <c r="AY10" s="187"/>
      <c r="AZ10" s="96"/>
      <c r="BA10" s="190"/>
    </row>
    <row r="11" spans="1:54 1541:1541" ht="204.6" customHeight="1">
      <c r="A11" s="92">
        <v>3</v>
      </c>
      <c r="B11" s="91" t="s">
        <v>417</v>
      </c>
      <c r="C11" s="91" t="s">
        <v>310</v>
      </c>
      <c r="D11" s="93" t="s">
        <v>296</v>
      </c>
      <c r="E11" s="93" t="s">
        <v>297</v>
      </c>
      <c r="F11" s="93" t="s">
        <v>99</v>
      </c>
      <c r="G11" s="93" t="s">
        <v>107</v>
      </c>
      <c r="H11" s="93" t="s">
        <v>147</v>
      </c>
      <c r="I11" s="35">
        <v>0.25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0.25</v>
      </c>
      <c r="AD11" s="37">
        <f>AC11</f>
        <v>0.25</v>
      </c>
      <c r="AE11" s="36">
        <v>0.4</v>
      </c>
      <c r="AF11" s="37">
        <f>AE11</f>
        <v>0.4</v>
      </c>
      <c r="AG11" s="89">
        <f>AD11*AF11</f>
        <v>0.1</v>
      </c>
      <c r="AH11" s="94" t="s">
        <v>89</v>
      </c>
      <c r="AI11" s="97" t="s">
        <v>421</v>
      </c>
      <c r="AJ11" s="39" t="s">
        <v>228</v>
      </c>
      <c r="AK11" s="98" t="s">
        <v>301</v>
      </c>
      <c r="AL11" s="98" t="s">
        <v>302</v>
      </c>
      <c r="AM11" s="38" t="s">
        <v>76</v>
      </c>
      <c r="AN11" s="39" t="s">
        <v>77</v>
      </c>
      <c r="AO11" s="39" t="s">
        <v>78</v>
      </c>
      <c r="AP11" s="38" t="s">
        <v>79</v>
      </c>
      <c r="AQ11" s="93">
        <v>0.7</v>
      </c>
      <c r="AR11" s="116">
        <f t="shared" si="0"/>
        <v>7.5000000000000011E-2</v>
      </c>
      <c r="AS11" s="114">
        <f t="shared" si="1"/>
        <v>7.5000000000000011E-2</v>
      </c>
      <c r="AT11" s="112">
        <f t="shared" si="2"/>
        <v>3.0000000000000006E-2</v>
      </c>
      <c r="AU11" s="114">
        <f t="shared" si="3"/>
        <v>3.0000000000000006E-2</v>
      </c>
      <c r="AV11" s="113">
        <f t="shared" si="4"/>
        <v>2.2500000000000007E-3</v>
      </c>
      <c r="AW11" s="114">
        <f t="shared" si="5"/>
        <v>2.2500000000000007E-3</v>
      </c>
      <c r="AX11" s="117" t="s">
        <v>422</v>
      </c>
      <c r="AY11" s="187"/>
      <c r="AZ11" s="96"/>
      <c r="BA11" s="190"/>
    </row>
    <row r="12" spans="1:54 1541:1541" ht="204.6" customHeight="1">
      <c r="A12" s="99">
        <v>4</v>
      </c>
      <c r="B12" s="101" t="s">
        <v>418</v>
      </c>
      <c r="C12" s="101" t="s">
        <v>311</v>
      </c>
      <c r="D12" s="102" t="s">
        <v>296</v>
      </c>
      <c r="E12" s="102" t="s">
        <v>297</v>
      </c>
      <c r="F12" s="102" t="s">
        <v>99</v>
      </c>
      <c r="G12" s="102" t="s">
        <v>107</v>
      </c>
      <c r="H12" s="102" t="s">
        <v>147</v>
      </c>
      <c r="I12" s="35">
        <v>0.56999999999999995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0.56999999999999995</v>
      </c>
      <c r="AD12" s="37">
        <f>AC12</f>
        <v>0.56999999999999995</v>
      </c>
      <c r="AE12" s="36">
        <v>0.4</v>
      </c>
      <c r="AF12" s="37">
        <f>AE12</f>
        <v>0.4</v>
      </c>
      <c r="AG12" s="89">
        <f>AD12*AF12</f>
        <v>0.22799999999999998</v>
      </c>
      <c r="AH12" s="94" t="s">
        <v>89</v>
      </c>
      <c r="AI12" s="97" t="s">
        <v>421</v>
      </c>
      <c r="AJ12" s="39" t="s">
        <v>228</v>
      </c>
      <c r="AK12" s="98" t="s">
        <v>301</v>
      </c>
      <c r="AL12" s="98" t="s">
        <v>302</v>
      </c>
      <c r="AM12" s="38" t="s">
        <v>76</v>
      </c>
      <c r="AN12" s="39" t="s">
        <v>77</v>
      </c>
      <c r="AO12" s="39" t="s">
        <v>78</v>
      </c>
      <c r="AP12" s="38" t="s">
        <v>79</v>
      </c>
      <c r="AQ12" s="93">
        <v>0.7</v>
      </c>
      <c r="AR12" s="116">
        <f t="shared" si="0"/>
        <v>0.17099999999999999</v>
      </c>
      <c r="AS12" s="114">
        <f t="shared" si="1"/>
        <v>0.17099999999999999</v>
      </c>
      <c r="AT12" s="112">
        <f t="shared" si="2"/>
        <v>6.8400000000000002E-2</v>
      </c>
      <c r="AU12" s="114">
        <f t="shared" si="3"/>
        <v>6.8400000000000002E-2</v>
      </c>
      <c r="AV12" s="113">
        <f t="shared" si="4"/>
        <v>1.1696399999999999E-2</v>
      </c>
      <c r="AW12" s="114">
        <f t="shared" si="5"/>
        <v>1.1696399999999999E-2</v>
      </c>
      <c r="AX12" s="117" t="s">
        <v>422</v>
      </c>
      <c r="AY12" s="187"/>
      <c r="AZ12" s="96"/>
      <c r="BA12" s="190"/>
    </row>
    <row r="13" spans="1:54 1541:1541" ht="409.6" customHeight="1">
      <c r="A13" s="103">
        <v>5</v>
      </c>
      <c r="B13" s="104" t="s">
        <v>419</v>
      </c>
      <c r="C13" s="104" t="s">
        <v>420</v>
      </c>
      <c r="D13" s="105" t="s">
        <v>296</v>
      </c>
      <c r="E13" s="105" t="s">
        <v>299</v>
      </c>
      <c r="F13" s="105" t="s">
        <v>99</v>
      </c>
      <c r="G13" s="105" t="s">
        <v>107</v>
      </c>
      <c r="H13" s="105" t="s">
        <v>147</v>
      </c>
      <c r="I13" s="95">
        <v>0.6</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0.6</v>
      </c>
      <c r="AD13" s="37">
        <f>AC13</f>
        <v>0.6</v>
      </c>
      <c r="AE13" s="36">
        <v>0.9</v>
      </c>
      <c r="AF13" s="37">
        <f>AE13</f>
        <v>0.9</v>
      </c>
      <c r="AG13" s="89">
        <f>AD13*AF13</f>
        <v>0.54</v>
      </c>
      <c r="AH13" s="122" t="s">
        <v>91</v>
      </c>
      <c r="AI13" s="97" t="s">
        <v>421</v>
      </c>
      <c r="AJ13" s="39" t="s">
        <v>228</v>
      </c>
      <c r="AK13" s="98" t="s">
        <v>301</v>
      </c>
      <c r="AL13" s="98" t="s">
        <v>302</v>
      </c>
      <c r="AM13" s="38" t="s">
        <v>76</v>
      </c>
      <c r="AN13" s="39" t="s">
        <v>77</v>
      </c>
      <c r="AO13" s="39" t="s">
        <v>78</v>
      </c>
      <c r="AP13" s="38" t="s">
        <v>79</v>
      </c>
      <c r="AQ13" s="93">
        <v>0.7</v>
      </c>
      <c r="AR13" s="116">
        <f>I13-(I13*AQ13)</f>
        <v>0.18</v>
      </c>
      <c r="AS13" s="114">
        <f t="shared" si="1"/>
        <v>0.18</v>
      </c>
      <c r="AT13" s="112">
        <f t="shared" si="2"/>
        <v>0.16200000000000001</v>
      </c>
      <c r="AU13" s="114">
        <f t="shared" si="3"/>
        <v>0.16200000000000001</v>
      </c>
      <c r="AV13" s="113">
        <f t="shared" si="4"/>
        <v>2.9159999999999998E-2</v>
      </c>
      <c r="AW13" s="114">
        <f t="shared" si="5"/>
        <v>2.9159999999999998E-2</v>
      </c>
      <c r="AX13" s="117" t="s">
        <v>422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07" priority="5" operator="containsText" text="BAJO">
      <formula>NOT(ISERROR(SEARCH("BAJO",AG9)))</formula>
    </cfRule>
    <cfRule type="containsText" dxfId="106" priority="6" operator="containsText" text="MODERADO">
      <formula>NOT(ISERROR(SEARCH("MODERADO",AG9)))</formula>
    </cfRule>
    <cfRule type="containsText" dxfId="105" priority="7" operator="containsText" text="ALTO">
      <formula>NOT(ISERROR(SEARCH("ALTO",AG9)))</formula>
    </cfRule>
    <cfRule type="containsText" dxfId="104" priority="8" operator="containsText" text="EXTREMO">
      <formula>NOT(ISERROR(SEARCH("EXTREMO",AG9)))</formula>
    </cfRule>
  </conditionalFormatting>
  <conditionalFormatting sqref="AR9:AV13">
    <cfRule type="containsText" dxfId="103" priority="1" operator="containsText" text="BAJO">
      <formula>NOT(ISERROR(SEARCH("BAJO",AR9)))</formula>
    </cfRule>
  </conditionalFormatting>
  <conditionalFormatting sqref="AV9:AV13">
    <cfRule type="containsText" dxfId="102" priority="2" operator="containsText" text="MODERADO">
      <formula>NOT(ISERROR(SEARCH("MODERADO",AV9)))</formula>
    </cfRule>
    <cfRule type="containsText" dxfId="101" priority="3" operator="containsText" text="ALTO">
      <formula>NOT(ISERROR(SEARCH("ALTO",AV9)))</formula>
    </cfRule>
    <cfRule type="containsText" dxfId="100"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zoomScale="93" zoomScaleNormal="93"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211" t="s">
        <v>423</v>
      </c>
      <c r="F5" s="212"/>
      <c r="G5" s="213"/>
      <c r="H5" s="16" t="s">
        <v>13</v>
      </c>
      <c r="I5" s="214" t="s">
        <v>428</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7.0740000000000039E-3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424</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126" t="s">
        <v>432</v>
      </c>
      <c r="AJ9" s="39" t="s">
        <v>229</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97" t="s">
        <v>431</v>
      </c>
      <c r="AY9" s="186">
        <f>SUM(AW9:AW13)/5</f>
        <v>7.0740000000000039E-3</v>
      </c>
      <c r="AZ9" s="96"/>
      <c r="BA9" s="189" t="s">
        <v>316</v>
      </c>
      <c r="BB9" s="1"/>
    </row>
    <row r="10" spans="1:54 1541:1541" ht="191.45" customHeight="1">
      <c r="A10" s="90">
        <v>2</v>
      </c>
      <c r="B10" s="87" t="s">
        <v>427</v>
      </c>
      <c r="C10" s="87" t="s">
        <v>309</v>
      </c>
      <c r="D10" s="88" t="s">
        <v>296</v>
      </c>
      <c r="E10" s="88" t="s">
        <v>297</v>
      </c>
      <c r="F10" s="88" t="s">
        <v>99</v>
      </c>
      <c r="G10" s="88" t="s">
        <v>107</v>
      </c>
      <c r="H10" s="88" t="s">
        <v>147</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126" t="s">
        <v>432</v>
      </c>
      <c r="AJ10" s="39" t="s">
        <v>229</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3" si="2">AR10*AE10</f>
        <v>7.2000000000000022E-2</v>
      </c>
      <c r="AU10" s="114">
        <f t="shared" ref="AU10:AU13" si="3">AT10</f>
        <v>7.2000000000000022E-2</v>
      </c>
      <c r="AV10" s="113">
        <f t="shared" ref="AV10:AV13" si="4">AT10*AR10</f>
        <v>8.640000000000007E-3</v>
      </c>
      <c r="AW10" s="114">
        <f t="shared" ref="AW10:AW13" si="5">AV10</f>
        <v>8.640000000000007E-3</v>
      </c>
      <c r="AX10" s="97" t="s">
        <v>431</v>
      </c>
      <c r="AY10" s="187"/>
      <c r="AZ10" s="96"/>
      <c r="BA10" s="190"/>
    </row>
    <row r="11" spans="1:54 1541:1541" ht="204.6" customHeight="1">
      <c r="A11" s="92">
        <v>3</v>
      </c>
      <c r="B11" s="91" t="s">
        <v>426</v>
      </c>
      <c r="C11" s="91" t="s">
        <v>310</v>
      </c>
      <c r="D11" s="93" t="s">
        <v>296</v>
      </c>
      <c r="E11" s="93" t="s">
        <v>297</v>
      </c>
      <c r="F11" s="93" t="s">
        <v>99</v>
      </c>
      <c r="G11" s="93" t="s">
        <v>107</v>
      </c>
      <c r="H11" s="93" t="s">
        <v>147</v>
      </c>
      <c r="I11" s="35">
        <v>0.05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0.05</v>
      </c>
      <c r="AD11" s="37">
        <f>AC11</f>
        <v>0.05</v>
      </c>
      <c r="AE11" s="36">
        <v>0.4</v>
      </c>
      <c r="AF11" s="37">
        <f>AE11</f>
        <v>0.4</v>
      </c>
      <c r="AG11" s="89">
        <f>AD11*AF11</f>
        <v>2.0000000000000004E-2</v>
      </c>
      <c r="AH11" s="94" t="s">
        <v>89</v>
      </c>
      <c r="AI11" s="126" t="s">
        <v>432</v>
      </c>
      <c r="AJ11" s="39" t="s">
        <v>229</v>
      </c>
      <c r="AK11" s="98" t="s">
        <v>301</v>
      </c>
      <c r="AL11" s="98" t="s">
        <v>302</v>
      </c>
      <c r="AM11" s="38" t="s">
        <v>76</v>
      </c>
      <c r="AN11" s="39" t="s">
        <v>77</v>
      </c>
      <c r="AO11" s="39" t="s">
        <v>78</v>
      </c>
      <c r="AP11" s="38" t="s">
        <v>79</v>
      </c>
      <c r="AQ11" s="93">
        <v>0.7</v>
      </c>
      <c r="AR11" s="116">
        <f t="shared" si="0"/>
        <v>1.5000000000000006E-2</v>
      </c>
      <c r="AS11" s="114">
        <f t="shared" si="1"/>
        <v>1.5000000000000006E-2</v>
      </c>
      <c r="AT11" s="112">
        <f t="shared" si="2"/>
        <v>6.0000000000000027E-3</v>
      </c>
      <c r="AU11" s="114">
        <f t="shared" si="3"/>
        <v>6.0000000000000027E-3</v>
      </c>
      <c r="AV11" s="113">
        <f t="shared" si="4"/>
        <v>9.0000000000000073E-5</v>
      </c>
      <c r="AW11" s="114">
        <f t="shared" si="5"/>
        <v>9.0000000000000073E-5</v>
      </c>
      <c r="AX11" s="97" t="s">
        <v>431</v>
      </c>
      <c r="AY11" s="187"/>
      <c r="AZ11" s="96"/>
      <c r="BA11" s="190"/>
    </row>
    <row r="12" spans="1:54 1541:1541" ht="204.6" customHeight="1">
      <c r="A12" s="99">
        <v>4</v>
      </c>
      <c r="B12" s="101" t="s">
        <v>425</v>
      </c>
      <c r="C12" s="101" t="s">
        <v>311</v>
      </c>
      <c r="D12" s="102" t="s">
        <v>296</v>
      </c>
      <c r="E12" s="102" t="s">
        <v>297</v>
      </c>
      <c r="F12" s="102" t="s">
        <v>99</v>
      </c>
      <c r="G12" s="102" t="s">
        <v>107</v>
      </c>
      <c r="H12" s="102" t="s">
        <v>147</v>
      </c>
      <c r="I12" s="35">
        <v>0.6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v>
      </c>
      <c r="AD12" s="37">
        <f>AC12</f>
        <v>0.6</v>
      </c>
      <c r="AE12" s="36">
        <v>0.4</v>
      </c>
      <c r="AF12" s="37">
        <f>AE12</f>
        <v>0.4</v>
      </c>
      <c r="AG12" s="89">
        <f>AD12*AF12</f>
        <v>0.24</v>
      </c>
      <c r="AH12" s="94" t="s">
        <v>89</v>
      </c>
      <c r="AI12" s="126" t="s">
        <v>432</v>
      </c>
      <c r="AJ12" s="39" t="s">
        <v>229</v>
      </c>
      <c r="AK12" s="98" t="s">
        <v>301</v>
      </c>
      <c r="AL12" s="98" t="s">
        <v>302</v>
      </c>
      <c r="AM12" s="38" t="s">
        <v>76</v>
      </c>
      <c r="AN12" s="39" t="s">
        <v>77</v>
      </c>
      <c r="AO12" s="39" t="s">
        <v>78</v>
      </c>
      <c r="AP12" s="38" t="s">
        <v>79</v>
      </c>
      <c r="AQ12" s="93">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97" t="s">
        <v>431</v>
      </c>
      <c r="AY12" s="187"/>
      <c r="AZ12" s="96"/>
      <c r="BA12" s="190"/>
    </row>
    <row r="13" spans="1:54 1541:1541" ht="297" customHeight="1">
      <c r="A13" s="103">
        <v>5</v>
      </c>
      <c r="B13" s="104" t="s">
        <v>429</v>
      </c>
      <c r="C13" s="104" t="s">
        <v>430</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0.9</v>
      </c>
      <c r="AF13" s="37">
        <f>AE13</f>
        <v>0.9</v>
      </c>
      <c r="AG13" s="89">
        <f>AD13*AF13</f>
        <v>0.36000000000000004</v>
      </c>
      <c r="AH13" s="85" t="s">
        <v>90</v>
      </c>
      <c r="AI13" s="126" t="s">
        <v>432</v>
      </c>
      <c r="AJ13" s="39" t="s">
        <v>229</v>
      </c>
      <c r="AK13" s="98" t="s">
        <v>301</v>
      </c>
      <c r="AL13" s="98" t="s">
        <v>302</v>
      </c>
      <c r="AM13" s="38" t="s">
        <v>76</v>
      </c>
      <c r="AN13" s="39" t="s">
        <v>77</v>
      </c>
      <c r="AO13" s="39" t="s">
        <v>78</v>
      </c>
      <c r="AP13" s="38" t="s">
        <v>79</v>
      </c>
      <c r="AQ13" s="93">
        <v>0.7</v>
      </c>
      <c r="AR13" s="116">
        <f>I13-(I13*AQ13)</f>
        <v>0.12000000000000005</v>
      </c>
      <c r="AS13" s="114">
        <f t="shared" si="1"/>
        <v>0.12000000000000005</v>
      </c>
      <c r="AT13" s="112">
        <f t="shared" si="2"/>
        <v>0.10800000000000005</v>
      </c>
      <c r="AU13" s="114">
        <f t="shared" si="3"/>
        <v>0.10800000000000005</v>
      </c>
      <c r="AV13" s="113">
        <f t="shared" si="4"/>
        <v>1.2960000000000011E-2</v>
      </c>
      <c r="AW13" s="114">
        <f t="shared" si="5"/>
        <v>1.2960000000000011E-2</v>
      </c>
      <c r="AX13" s="97" t="s">
        <v>431</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99" priority="5" operator="containsText" text="BAJO">
      <formula>NOT(ISERROR(SEARCH("BAJO",AG9)))</formula>
    </cfRule>
    <cfRule type="containsText" dxfId="98" priority="6" operator="containsText" text="MODERADO">
      <formula>NOT(ISERROR(SEARCH("MODERADO",AG9)))</formula>
    </cfRule>
    <cfRule type="containsText" dxfId="97" priority="7" operator="containsText" text="ALTO">
      <formula>NOT(ISERROR(SEARCH("ALTO",AG9)))</formula>
    </cfRule>
    <cfRule type="containsText" dxfId="96" priority="8" operator="containsText" text="EXTREMO">
      <formula>NOT(ISERROR(SEARCH("EXTREMO",AG9)))</formula>
    </cfRule>
  </conditionalFormatting>
  <conditionalFormatting sqref="AR9:AV13">
    <cfRule type="containsText" dxfId="95" priority="1" operator="containsText" text="BAJO">
      <formula>NOT(ISERROR(SEARCH("BAJO",AR9)))</formula>
    </cfRule>
  </conditionalFormatting>
  <conditionalFormatting sqref="AV9:AV13">
    <cfRule type="containsText" dxfId="94" priority="2" operator="containsText" text="MODERADO">
      <formula>NOT(ISERROR(SEARCH("MODERADO",AV9)))</formula>
    </cfRule>
    <cfRule type="containsText" dxfId="93" priority="3" operator="containsText" text="ALTO">
      <formula>NOT(ISERROR(SEARCH("ALTO",AV9)))</formula>
    </cfRule>
    <cfRule type="containsText" dxfId="92"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zoomScale="87" zoomScaleNormal="87"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5" width="25.12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433</v>
      </c>
      <c r="F5" s="128"/>
      <c r="G5" s="129"/>
      <c r="H5" s="16" t="s">
        <v>13</v>
      </c>
      <c r="I5" s="214" t="s">
        <v>434</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1.0271520000000004E-2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435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441</v>
      </c>
      <c r="AJ9" s="39" t="s">
        <v>203</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442</v>
      </c>
      <c r="AY9" s="186">
        <f>SUM(AW9:AW13)/5</f>
        <v>1.0271520000000004E-2</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441</v>
      </c>
      <c r="AJ10" s="39" t="s">
        <v>203</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442</v>
      </c>
      <c r="AY10" s="187"/>
      <c r="AZ10" s="96"/>
      <c r="BA10" s="190"/>
    </row>
    <row r="11" spans="1:54 1541:1541" ht="204.6" customHeight="1">
      <c r="A11" s="92">
        <v>3</v>
      </c>
      <c r="B11" s="91" t="s">
        <v>437</v>
      </c>
      <c r="C11" s="91" t="s">
        <v>310</v>
      </c>
      <c r="D11" s="93" t="s">
        <v>296</v>
      </c>
      <c r="E11" s="93" t="s">
        <v>297</v>
      </c>
      <c r="F11" s="93" t="s">
        <v>99</v>
      </c>
      <c r="G11" s="93" t="s">
        <v>107</v>
      </c>
      <c r="H11" s="93" t="s">
        <v>147</v>
      </c>
      <c r="I11" s="35">
        <v>0.8</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v>
      </c>
      <c r="AD11" s="37">
        <f>AC11</f>
        <v>0.8</v>
      </c>
      <c r="AE11" s="36">
        <v>0.4</v>
      </c>
      <c r="AF11" s="37">
        <f>AE11</f>
        <v>0.4</v>
      </c>
      <c r="AG11" s="89">
        <f>AD11*AF11</f>
        <v>0.32000000000000006</v>
      </c>
      <c r="AH11" s="85" t="s">
        <v>90</v>
      </c>
      <c r="AI11" s="97" t="s">
        <v>441</v>
      </c>
      <c r="AJ11" s="39" t="s">
        <v>203</v>
      </c>
      <c r="AK11" s="98" t="s">
        <v>301</v>
      </c>
      <c r="AL11" s="98" t="s">
        <v>302</v>
      </c>
      <c r="AM11" s="38" t="s">
        <v>76</v>
      </c>
      <c r="AN11" s="39" t="s">
        <v>77</v>
      </c>
      <c r="AO11" s="39" t="s">
        <v>78</v>
      </c>
      <c r="AP11" s="38" t="s">
        <v>79</v>
      </c>
      <c r="AQ11" s="93">
        <v>0.7</v>
      </c>
      <c r="AR11" s="116">
        <f t="shared" si="0"/>
        <v>0.2400000000000001</v>
      </c>
      <c r="AS11" s="114">
        <f t="shared" si="1"/>
        <v>0.2400000000000001</v>
      </c>
      <c r="AT11" s="112">
        <f t="shared" si="2"/>
        <v>9.6000000000000044E-2</v>
      </c>
      <c r="AU11" s="114">
        <f t="shared" si="3"/>
        <v>9.6000000000000044E-2</v>
      </c>
      <c r="AV11" s="113">
        <f t="shared" si="4"/>
        <v>2.3040000000000019E-2</v>
      </c>
      <c r="AW11" s="114">
        <f t="shared" si="5"/>
        <v>2.3040000000000019E-2</v>
      </c>
      <c r="AX11" s="117" t="s">
        <v>442</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0.71</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0.71</v>
      </c>
      <c r="AD12" s="37">
        <f>AC12</f>
        <v>0.71</v>
      </c>
      <c r="AE12" s="36">
        <v>0.4</v>
      </c>
      <c r="AF12" s="37">
        <f>AE12</f>
        <v>0.4</v>
      </c>
      <c r="AG12" s="89">
        <f>AD12*AF12</f>
        <v>0.28399999999999997</v>
      </c>
      <c r="AH12" s="94" t="s">
        <v>89</v>
      </c>
      <c r="AI12" s="97" t="s">
        <v>441</v>
      </c>
      <c r="AJ12" s="39" t="s">
        <v>203</v>
      </c>
      <c r="AK12" s="98" t="s">
        <v>301</v>
      </c>
      <c r="AL12" s="98" t="s">
        <v>302</v>
      </c>
      <c r="AM12" s="38" t="s">
        <v>76</v>
      </c>
      <c r="AN12" s="39" t="s">
        <v>77</v>
      </c>
      <c r="AO12" s="39" t="s">
        <v>78</v>
      </c>
      <c r="AP12" s="38" t="s">
        <v>79</v>
      </c>
      <c r="AQ12" s="93">
        <v>0.7</v>
      </c>
      <c r="AR12" s="116">
        <f t="shared" si="0"/>
        <v>0.21300000000000002</v>
      </c>
      <c r="AS12" s="114">
        <f t="shared" si="1"/>
        <v>0.21300000000000002</v>
      </c>
      <c r="AT12" s="112">
        <f t="shared" si="2"/>
        <v>8.5200000000000012E-2</v>
      </c>
      <c r="AU12" s="114">
        <f t="shared" si="3"/>
        <v>8.5200000000000012E-2</v>
      </c>
      <c r="AV12" s="113">
        <f t="shared" si="4"/>
        <v>1.8147600000000003E-2</v>
      </c>
      <c r="AW12" s="114">
        <f t="shared" si="5"/>
        <v>1.8147600000000003E-2</v>
      </c>
      <c r="AX12" s="117" t="s">
        <v>442</v>
      </c>
      <c r="AY12" s="187"/>
      <c r="AZ12" s="96"/>
      <c r="BA12" s="190"/>
    </row>
    <row r="13" spans="1:54 1541:1541" ht="409.6" customHeight="1">
      <c r="A13" s="103">
        <v>5</v>
      </c>
      <c r="B13" s="104" t="s">
        <v>439</v>
      </c>
      <c r="C13" s="104" t="s">
        <v>440</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0.9</v>
      </c>
      <c r="AF13" s="37">
        <f>AE13</f>
        <v>0.9</v>
      </c>
      <c r="AG13" s="89">
        <f>AD13*AF13</f>
        <v>0.27</v>
      </c>
      <c r="AH13" s="122" t="s">
        <v>91</v>
      </c>
      <c r="AI13" s="97" t="s">
        <v>441</v>
      </c>
      <c r="AJ13" s="39" t="s">
        <v>203</v>
      </c>
      <c r="AK13" s="98" t="s">
        <v>301</v>
      </c>
      <c r="AL13" s="98" t="s">
        <v>302</v>
      </c>
      <c r="AM13" s="38" t="s">
        <v>76</v>
      </c>
      <c r="AN13" s="39" t="s">
        <v>77</v>
      </c>
      <c r="AO13" s="39" t="s">
        <v>78</v>
      </c>
      <c r="AP13" s="38" t="s">
        <v>79</v>
      </c>
      <c r="AQ13" s="93">
        <v>0.7</v>
      </c>
      <c r="AR13" s="116">
        <f>I13-(I13*AQ13)</f>
        <v>0.09</v>
      </c>
      <c r="AS13" s="114">
        <f t="shared" si="1"/>
        <v>0.09</v>
      </c>
      <c r="AT13" s="112">
        <f t="shared" si="2"/>
        <v>8.1000000000000003E-2</v>
      </c>
      <c r="AU13" s="114">
        <f t="shared" si="3"/>
        <v>8.1000000000000003E-2</v>
      </c>
      <c r="AV13" s="113">
        <f t="shared" si="4"/>
        <v>7.2899999999999996E-3</v>
      </c>
      <c r="AW13" s="114">
        <f t="shared" si="5"/>
        <v>7.2899999999999996E-3</v>
      </c>
      <c r="AX13" s="117" t="s">
        <v>442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91" priority="5" operator="containsText" text="BAJO">
      <formula>NOT(ISERROR(SEARCH("BAJO",AG9)))</formula>
    </cfRule>
    <cfRule type="containsText" dxfId="90" priority="6" operator="containsText" text="MODERADO">
      <formula>NOT(ISERROR(SEARCH("MODERADO",AG9)))</formula>
    </cfRule>
    <cfRule type="containsText" dxfId="89" priority="7" operator="containsText" text="ALTO">
      <formula>NOT(ISERROR(SEARCH("ALTO",AG9)))</formula>
    </cfRule>
    <cfRule type="containsText" dxfId="88" priority="8" operator="containsText" text="EXTREMO">
      <formula>NOT(ISERROR(SEARCH("EXTREMO",AG9)))</formula>
    </cfRule>
  </conditionalFormatting>
  <conditionalFormatting sqref="AR9:AV13">
    <cfRule type="containsText" dxfId="87" priority="1" operator="containsText" text="BAJO">
      <formula>NOT(ISERROR(SEARCH("BAJO",AR9)))</formula>
    </cfRule>
  </conditionalFormatting>
  <conditionalFormatting sqref="AV9:AV13">
    <cfRule type="containsText" dxfId="86" priority="2" operator="containsText" text="MODERADO">
      <formula>NOT(ISERROR(SEARCH("MODERADO",AV9)))</formula>
    </cfRule>
    <cfRule type="containsText" dxfId="85" priority="3" operator="containsText" text="ALTO">
      <formula>NOT(ISERROR(SEARCH("ALTO",AV9)))</formula>
    </cfRule>
    <cfRule type="containsText" dxfId="8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6" zoomScaleNormal="86" workbookViewId="0">
      <selection activeCell="I9" sqref="I9: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443</v>
      </c>
      <c r="F5" s="128"/>
      <c r="G5" s="129"/>
      <c r="H5" s="16" t="s">
        <v>13</v>
      </c>
      <c r="I5" s="214" t="s">
        <v>444</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6.2100000000000028E-3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445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451</v>
      </c>
      <c r="AJ9" s="39" t="s">
        <v>186</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452</v>
      </c>
      <c r="AY9" s="186">
        <f>SUM(AW9:AW13)/5</f>
        <v>6.2100000000000028E-3</v>
      </c>
      <c r="AZ9" s="96"/>
      <c r="BA9" s="189" t="s">
        <v>316</v>
      </c>
      <c r="BB9" s="1"/>
    </row>
    <row r="10" spans="1:54 1541:1541" ht="191.45" customHeight="1">
      <c r="A10" s="90">
        <v>2</v>
      </c>
      <c r="B10" s="87" t="s">
        <v>446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451</v>
      </c>
      <c r="AJ10" s="39" t="s">
        <v>186</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452</v>
      </c>
      <c r="AY10" s="187"/>
      <c r="AZ10" s="96"/>
      <c r="BA10" s="190"/>
    </row>
    <row r="11" spans="1:54 1541:1541" ht="204.6" customHeight="1">
      <c r="A11" s="92">
        <v>3</v>
      </c>
      <c r="B11" s="91" t="s">
        <v>447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451</v>
      </c>
      <c r="AJ11" s="39" t="s">
        <v>186</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452</v>
      </c>
      <c r="AY11" s="187"/>
      <c r="AZ11" s="96"/>
      <c r="BA11" s="190"/>
    </row>
    <row r="12" spans="1:54 1541:1541" ht="204.6" customHeight="1">
      <c r="A12" s="99">
        <v>4</v>
      </c>
      <c r="B12" s="101" t="s">
        <v>448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451</v>
      </c>
      <c r="AJ12" s="39" t="s">
        <v>186</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452</v>
      </c>
      <c r="AY12" s="187"/>
      <c r="AZ12" s="96"/>
      <c r="BA12" s="190"/>
    </row>
    <row r="13" spans="1:54 1541:1541" ht="409.6" customHeight="1">
      <c r="A13" s="103">
        <v>5</v>
      </c>
      <c r="B13" s="104" t="s">
        <v>450</v>
      </c>
      <c r="C13" s="104" t="s">
        <v>449</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0.9</v>
      </c>
      <c r="AF13" s="37">
        <f>AE13</f>
        <v>0.9</v>
      </c>
      <c r="AG13" s="89">
        <f>AD13*AF13</f>
        <v>0.27</v>
      </c>
      <c r="AH13" s="122" t="s">
        <v>91</v>
      </c>
      <c r="AI13" s="97" t="s">
        <v>451</v>
      </c>
      <c r="AJ13" s="39" t="s">
        <v>186</v>
      </c>
      <c r="AK13" s="98" t="s">
        <v>301</v>
      </c>
      <c r="AL13" s="98" t="s">
        <v>302</v>
      </c>
      <c r="AM13" s="38" t="s">
        <v>76</v>
      </c>
      <c r="AN13" s="39" t="s">
        <v>77</v>
      </c>
      <c r="AO13" s="39" t="s">
        <v>78</v>
      </c>
      <c r="AP13" s="38" t="s">
        <v>79</v>
      </c>
      <c r="AQ13" s="93">
        <v>0.7</v>
      </c>
      <c r="AR13" s="116">
        <f>I13-(I13*AQ13)</f>
        <v>0.09</v>
      </c>
      <c r="AS13" s="114">
        <f t="shared" si="1"/>
        <v>0.09</v>
      </c>
      <c r="AT13" s="112">
        <f t="shared" si="2"/>
        <v>8.1000000000000003E-2</v>
      </c>
      <c r="AU13" s="114">
        <f t="shared" si="3"/>
        <v>8.1000000000000003E-2</v>
      </c>
      <c r="AV13" s="113">
        <f t="shared" si="4"/>
        <v>7.2899999999999996E-3</v>
      </c>
      <c r="AW13" s="114">
        <f t="shared" si="5"/>
        <v>7.2899999999999996E-3</v>
      </c>
      <c r="AX13" s="117" t="s">
        <v>452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83" priority="5" operator="containsText" text="BAJO">
      <formula>NOT(ISERROR(SEARCH("BAJO",AG9)))</formula>
    </cfRule>
    <cfRule type="containsText" dxfId="82" priority="6" operator="containsText" text="MODERADO">
      <formula>NOT(ISERROR(SEARCH("MODERADO",AG9)))</formula>
    </cfRule>
    <cfRule type="containsText" dxfId="81" priority="7" operator="containsText" text="ALTO">
      <formula>NOT(ISERROR(SEARCH("ALTO",AG9)))</formula>
    </cfRule>
    <cfRule type="containsText" dxfId="80" priority="8" operator="containsText" text="EXTREMO">
      <formula>NOT(ISERROR(SEARCH("EXTREMO",AG9)))</formula>
    </cfRule>
  </conditionalFormatting>
  <conditionalFormatting sqref="AR9:AV13">
    <cfRule type="containsText" dxfId="79" priority="1" operator="containsText" text="BAJO">
      <formula>NOT(ISERROR(SEARCH("BAJO",AR9)))</formula>
    </cfRule>
  </conditionalFormatting>
  <conditionalFormatting sqref="AV9:AV13">
    <cfRule type="containsText" dxfId="78" priority="2" operator="containsText" text="MODERADO">
      <formula>NOT(ISERROR(SEARCH("MODERADO",AV9)))</formula>
    </cfRule>
    <cfRule type="containsText" dxfId="77" priority="3" operator="containsText" text="ALTO">
      <formula>NOT(ISERROR(SEARCH("ALTO",AV9)))</formula>
    </cfRule>
    <cfRule type="containsText" dxfId="76"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workbookViewId="0">
      <selection activeCell="F10" sqref="F10"/>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455</v>
      </c>
      <c r="F5" s="128"/>
      <c r="G5" s="129"/>
      <c r="H5" s="16" t="s">
        <v>13</v>
      </c>
      <c r="I5" s="214" t="s">
        <v>457</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3.5280000000000021E-3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435</v>
      </c>
      <c r="C9" s="84" t="s">
        <v>392</v>
      </c>
      <c r="D9" s="83" t="s">
        <v>296</v>
      </c>
      <c r="E9" s="83" t="s">
        <v>297</v>
      </c>
      <c r="F9" s="83" t="s">
        <v>99</v>
      </c>
      <c r="G9" s="83" t="s">
        <v>107</v>
      </c>
      <c r="H9" s="83" t="s">
        <v>147</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465</v>
      </c>
      <c r="AJ9" s="39" t="s">
        <v>466</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467</v>
      </c>
      <c r="AY9" s="186">
        <f>SUM(AW9:AW13)/5</f>
        <v>3.5280000000000021E-3</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465</v>
      </c>
      <c r="AJ10" s="39" t="s">
        <v>466</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467</v>
      </c>
      <c r="AY10" s="187"/>
      <c r="AZ10" s="96"/>
      <c r="BA10" s="190"/>
    </row>
    <row r="11" spans="1:54 1541:1541" ht="204.6" customHeight="1">
      <c r="A11" s="92">
        <v>3</v>
      </c>
      <c r="B11" s="91" t="s">
        <v>461</v>
      </c>
      <c r="C11" s="91" t="s">
        <v>310</v>
      </c>
      <c r="D11" s="93" t="s">
        <v>296</v>
      </c>
      <c r="E11" s="93" t="s">
        <v>297</v>
      </c>
      <c r="F11" s="93" t="s">
        <v>99</v>
      </c>
      <c r="G11" s="93" t="s">
        <v>107</v>
      </c>
      <c r="H11" s="93" t="s">
        <v>147</v>
      </c>
      <c r="I11" s="35">
        <v>0.1</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0.1</v>
      </c>
      <c r="AD11" s="37">
        <f>AC11</f>
        <v>0.1</v>
      </c>
      <c r="AE11" s="36">
        <v>0.4</v>
      </c>
      <c r="AF11" s="37">
        <f>AE11</f>
        <v>0.4</v>
      </c>
      <c r="AG11" s="89">
        <f>AD11*AF11</f>
        <v>4.0000000000000008E-2</v>
      </c>
      <c r="AH11" s="123" t="s">
        <v>94</v>
      </c>
      <c r="AI11" s="97" t="s">
        <v>465</v>
      </c>
      <c r="AJ11" s="39" t="s">
        <v>466</v>
      </c>
      <c r="AK11" s="98" t="s">
        <v>301</v>
      </c>
      <c r="AL11" s="98" t="s">
        <v>302</v>
      </c>
      <c r="AM11" s="38" t="s">
        <v>76</v>
      </c>
      <c r="AN11" s="39" t="s">
        <v>77</v>
      </c>
      <c r="AO11" s="39" t="s">
        <v>78</v>
      </c>
      <c r="AP11" s="38" t="s">
        <v>79</v>
      </c>
      <c r="AQ11" s="93">
        <v>0.7</v>
      </c>
      <c r="AR11" s="116">
        <f t="shared" si="0"/>
        <v>3.0000000000000013E-2</v>
      </c>
      <c r="AS11" s="114">
        <f t="shared" si="1"/>
        <v>3.0000000000000013E-2</v>
      </c>
      <c r="AT11" s="112">
        <f t="shared" si="2"/>
        <v>1.2000000000000005E-2</v>
      </c>
      <c r="AU11" s="114">
        <f t="shared" si="3"/>
        <v>1.2000000000000005E-2</v>
      </c>
      <c r="AV11" s="113">
        <f t="shared" si="4"/>
        <v>3.6000000000000029E-4</v>
      </c>
      <c r="AW11" s="114">
        <f t="shared" si="5"/>
        <v>3.6000000000000029E-4</v>
      </c>
      <c r="AX11" s="117" t="s">
        <v>467</v>
      </c>
      <c r="AY11" s="187"/>
      <c r="AZ11" s="96"/>
      <c r="BA11" s="190"/>
    </row>
    <row r="12" spans="1:54 1541:1541" ht="204.6" customHeight="1">
      <c r="A12" s="99">
        <v>4</v>
      </c>
      <c r="B12" s="101" t="s">
        <v>462</v>
      </c>
      <c r="C12" s="101" t="s">
        <v>311</v>
      </c>
      <c r="D12" s="102" t="s">
        <v>296</v>
      </c>
      <c r="E12" s="102" t="s">
        <v>297</v>
      </c>
      <c r="F12" s="102" t="s">
        <v>99</v>
      </c>
      <c r="G12" s="102" t="s">
        <v>107</v>
      </c>
      <c r="H12" s="102" t="s">
        <v>147</v>
      </c>
      <c r="I12" s="35">
        <v>0.55000000000000004</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0.55000000000000004</v>
      </c>
      <c r="AD12" s="37">
        <f>AC12</f>
        <v>0.55000000000000004</v>
      </c>
      <c r="AE12" s="36">
        <v>0.4</v>
      </c>
      <c r="AF12" s="37">
        <f>AE12</f>
        <v>0.4</v>
      </c>
      <c r="AG12" s="89">
        <f>AD12*AF12</f>
        <v>0.22000000000000003</v>
      </c>
      <c r="AH12" s="94" t="s">
        <v>89</v>
      </c>
      <c r="AI12" s="97" t="s">
        <v>465</v>
      </c>
      <c r="AJ12" s="39" t="s">
        <v>466</v>
      </c>
      <c r="AK12" s="98" t="s">
        <v>301</v>
      </c>
      <c r="AL12" s="98" t="s">
        <v>302</v>
      </c>
      <c r="AM12" s="38" t="s">
        <v>76</v>
      </c>
      <c r="AN12" s="39" t="s">
        <v>77</v>
      </c>
      <c r="AO12" s="39" t="s">
        <v>78</v>
      </c>
      <c r="AP12" s="38" t="s">
        <v>79</v>
      </c>
      <c r="AQ12" s="93">
        <v>0.7</v>
      </c>
      <c r="AR12" s="116">
        <f t="shared" si="0"/>
        <v>0.16500000000000004</v>
      </c>
      <c r="AS12" s="114">
        <f t="shared" si="1"/>
        <v>0.16500000000000004</v>
      </c>
      <c r="AT12" s="112">
        <f t="shared" si="2"/>
        <v>6.6000000000000017E-2</v>
      </c>
      <c r="AU12" s="114">
        <f t="shared" si="3"/>
        <v>6.6000000000000017E-2</v>
      </c>
      <c r="AV12" s="113">
        <f t="shared" si="4"/>
        <v>1.0890000000000006E-2</v>
      </c>
      <c r="AW12" s="114">
        <f t="shared" si="5"/>
        <v>1.0890000000000006E-2</v>
      </c>
      <c r="AX12" s="117" t="s">
        <v>467</v>
      </c>
      <c r="AY12" s="187"/>
      <c r="AZ12" s="96"/>
      <c r="BA12" s="190"/>
    </row>
    <row r="13" spans="1:54 1541:1541" ht="409.6" customHeight="1">
      <c r="A13" s="103">
        <v>5</v>
      </c>
      <c r="B13" s="104" t="s">
        <v>463</v>
      </c>
      <c r="C13" s="104" t="s">
        <v>464</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0.5</v>
      </c>
      <c r="AF13" s="37">
        <f>AE13</f>
        <v>0.5</v>
      </c>
      <c r="AG13" s="89">
        <f>AD13*AF13</f>
        <v>0.15</v>
      </c>
      <c r="AH13" s="94" t="s">
        <v>89</v>
      </c>
      <c r="AI13" s="97" t="s">
        <v>465</v>
      </c>
      <c r="AJ13" s="39" t="s">
        <v>466</v>
      </c>
      <c r="AK13" s="98" t="s">
        <v>301</v>
      </c>
      <c r="AL13" s="98" t="s">
        <v>302</v>
      </c>
      <c r="AM13" s="38" t="s">
        <v>76</v>
      </c>
      <c r="AN13" s="39" t="s">
        <v>77</v>
      </c>
      <c r="AO13" s="39" t="s">
        <v>78</v>
      </c>
      <c r="AP13" s="38" t="s">
        <v>79</v>
      </c>
      <c r="AQ13" s="93">
        <v>0.7</v>
      </c>
      <c r="AR13" s="116">
        <f>I13-(I13*AQ13)</f>
        <v>0.09</v>
      </c>
      <c r="AS13" s="114">
        <f t="shared" si="1"/>
        <v>0.09</v>
      </c>
      <c r="AT13" s="112">
        <f t="shared" si="2"/>
        <v>4.4999999999999998E-2</v>
      </c>
      <c r="AU13" s="114">
        <f t="shared" si="3"/>
        <v>4.4999999999999998E-2</v>
      </c>
      <c r="AV13" s="113">
        <f t="shared" si="4"/>
        <v>4.0499999999999998E-3</v>
      </c>
      <c r="AW13" s="114">
        <f t="shared" si="5"/>
        <v>4.0499999999999998E-3</v>
      </c>
      <c r="AX13" s="117" t="s">
        <v>467</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75" priority="5" operator="containsText" text="BAJO">
      <formula>NOT(ISERROR(SEARCH("BAJO",AG9)))</formula>
    </cfRule>
    <cfRule type="containsText" dxfId="74" priority="6" operator="containsText" text="MODERADO">
      <formula>NOT(ISERROR(SEARCH("MODERADO",AG9)))</formula>
    </cfRule>
    <cfRule type="containsText" dxfId="73" priority="7" operator="containsText" text="ALTO">
      <formula>NOT(ISERROR(SEARCH("ALTO",AG9)))</formula>
    </cfRule>
    <cfRule type="containsText" dxfId="72" priority="8" operator="containsText" text="EXTREMO">
      <formula>NOT(ISERROR(SEARCH("EXTREMO",AG9)))</formula>
    </cfRule>
  </conditionalFormatting>
  <conditionalFormatting sqref="AR9:AV13">
    <cfRule type="containsText" dxfId="71" priority="1" operator="containsText" text="BAJO">
      <formula>NOT(ISERROR(SEARCH("BAJO",AR9)))</formula>
    </cfRule>
  </conditionalFormatting>
  <conditionalFormatting sqref="AV9:AV13">
    <cfRule type="containsText" dxfId="70" priority="2" operator="containsText" text="MODERADO">
      <formula>NOT(ISERROR(SEARCH("MODERADO",AV9)))</formula>
    </cfRule>
    <cfRule type="containsText" dxfId="69" priority="3" operator="containsText" text="ALTO">
      <formula>NOT(ISERROR(SEARCH("ALTO",AV9)))</formula>
    </cfRule>
    <cfRule type="containsText" dxfId="68"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Q1" workbookViewId="0">
      <selection sqref="A1:XFD2"/>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456</v>
      </c>
      <c r="F5" s="128"/>
      <c r="G5" s="129"/>
      <c r="H5" s="16" t="s">
        <v>13</v>
      </c>
      <c r="I5" s="214" t="s">
        <v>458</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1.8180000000000002E-2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0.6</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0.6</v>
      </c>
      <c r="AD9" s="37">
        <f>AC9</f>
        <v>0.6</v>
      </c>
      <c r="AE9" s="36">
        <v>0.8</v>
      </c>
      <c r="AF9" s="37">
        <f>AE9</f>
        <v>0.8</v>
      </c>
      <c r="AG9" s="89">
        <f>AD9*AF9</f>
        <v>0.48</v>
      </c>
      <c r="AH9" s="85" t="s">
        <v>90</v>
      </c>
      <c r="AI9" s="97" t="s">
        <v>471</v>
      </c>
      <c r="AJ9" s="39" t="s">
        <v>207</v>
      </c>
      <c r="AK9" s="98" t="s">
        <v>301</v>
      </c>
      <c r="AL9" s="98" t="s">
        <v>302</v>
      </c>
      <c r="AM9" s="38" t="s">
        <v>76</v>
      </c>
      <c r="AN9" s="39" t="s">
        <v>77</v>
      </c>
      <c r="AO9" s="39" t="s">
        <v>78</v>
      </c>
      <c r="AP9" s="38" t="s">
        <v>79</v>
      </c>
      <c r="AQ9" s="93">
        <v>0.7</v>
      </c>
      <c r="AR9" s="116">
        <f>I9-(I9*AQ9)</f>
        <v>0.18</v>
      </c>
      <c r="AS9" s="114">
        <f>AR9</f>
        <v>0.18</v>
      </c>
      <c r="AT9" s="112">
        <f>AR9*AE9</f>
        <v>0.14399999999999999</v>
      </c>
      <c r="AU9" s="114">
        <f>AT9</f>
        <v>0.14399999999999999</v>
      </c>
      <c r="AV9" s="113">
        <f>AT9*AR9</f>
        <v>2.5919999999999999E-2</v>
      </c>
      <c r="AW9" s="114">
        <f>AV9</f>
        <v>2.5919999999999999E-2</v>
      </c>
      <c r="AX9" s="117" t="s">
        <v>472</v>
      </c>
      <c r="AY9" s="186">
        <f>SUM(AW9:AW13)/5</f>
        <v>1.8180000000000002E-2</v>
      </c>
      <c r="AZ9" s="96"/>
      <c r="BA9" s="189" t="s">
        <v>316</v>
      </c>
      <c r="BB9" s="1"/>
    </row>
    <row r="10" spans="1:54 1541:1541" ht="191.45" customHeight="1">
      <c r="A10" s="90">
        <v>2</v>
      </c>
      <c r="B10" s="87" t="s">
        <v>468</v>
      </c>
      <c r="C10" s="87" t="s">
        <v>309</v>
      </c>
      <c r="D10" s="88" t="s">
        <v>296</v>
      </c>
      <c r="E10" s="88" t="s">
        <v>297</v>
      </c>
      <c r="F10" s="88" t="s">
        <v>99</v>
      </c>
      <c r="G10" s="88" t="s">
        <v>107</v>
      </c>
      <c r="H10" s="88" t="s">
        <v>147</v>
      </c>
      <c r="I10" s="35">
        <v>0.7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0.7</v>
      </c>
      <c r="AD10" s="37">
        <f>AC10</f>
        <v>0.7</v>
      </c>
      <c r="AE10" s="36">
        <v>0.6</v>
      </c>
      <c r="AF10" s="37">
        <f>AE10</f>
        <v>0.6</v>
      </c>
      <c r="AG10" s="89">
        <f>AD10*AF10</f>
        <v>0.42</v>
      </c>
      <c r="AH10" s="85" t="s">
        <v>90</v>
      </c>
      <c r="AI10" s="97" t="s">
        <v>471</v>
      </c>
      <c r="AJ10" s="39" t="s">
        <v>207</v>
      </c>
      <c r="AK10" s="98" t="s">
        <v>301</v>
      </c>
      <c r="AL10" s="98" t="s">
        <v>302</v>
      </c>
      <c r="AM10" s="38" t="s">
        <v>76</v>
      </c>
      <c r="AN10" s="39" t="s">
        <v>77</v>
      </c>
      <c r="AO10" s="39" t="s">
        <v>78</v>
      </c>
      <c r="AP10" s="38" t="s">
        <v>79</v>
      </c>
      <c r="AQ10" s="93">
        <v>0.7</v>
      </c>
      <c r="AR10" s="116">
        <f t="shared" ref="AR10:AR12" si="0">I10-(I10*AQ10)</f>
        <v>0.21000000000000002</v>
      </c>
      <c r="AS10" s="114">
        <f t="shared" ref="AS10:AS13" si="1">AR10</f>
        <v>0.21000000000000002</v>
      </c>
      <c r="AT10" s="112">
        <f t="shared" ref="AT10:AT13" si="2">AR10*AE10</f>
        <v>0.126</v>
      </c>
      <c r="AU10" s="114">
        <f t="shared" ref="AU10:AU13" si="3">AT10</f>
        <v>0.126</v>
      </c>
      <c r="AV10" s="113">
        <f t="shared" ref="AV10:AV13" si="4">AT10*AR10</f>
        <v>2.6460000000000004E-2</v>
      </c>
      <c r="AW10" s="114">
        <f t="shared" ref="AW10:AW13" si="5">AV10</f>
        <v>2.6460000000000004E-2</v>
      </c>
      <c r="AX10" s="117" t="s">
        <v>472</v>
      </c>
      <c r="AY10" s="187"/>
      <c r="AZ10" s="96"/>
      <c r="BA10" s="190"/>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85" t="s">
        <v>90</v>
      </c>
      <c r="AI11" s="97" t="s">
        <v>471</v>
      </c>
      <c r="AJ11" s="39" t="s">
        <v>207</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472</v>
      </c>
      <c r="AY11" s="187"/>
      <c r="AZ11" s="96"/>
      <c r="BA11" s="190"/>
    </row>
    <row r="12" spans="1:54 1541:1541" ht="204.6" customHeight="1">
      <c r="A12" s="99">
        <v>4</v>
      </c>
      <c r="B12" s="101" t="s">
        <v>462</v>
      </c>
      <c r="C12" s="101" t="s">
        <v>311</v>
      </c>
      <c r="D12" s="102" t="s">
        <v>296</v>
      </c>
      <c r="E12" s="102" t="s">
        <v>297</v>
      </c>
      <c r="F12" s="102" t="s">
        <v>99</v>
      </c>
      <c r="G12" s="102" t="s">
        <v>107</v>
      </c>
      <c r="H12" s="102" t="s">
        <v>147</v>
      </c>
      <c r="I12" s="35">
        <v>0.7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v>
      </c>
      <c r="AD12" s="37">
        <f>AC12</f>
        <v>0.7</v>
      </c>
      <c r="AE12" s="36">
        <v>0.4</v>
      </c>
      <c r="AF12" s="37">
        <f>AE12</f>
        <v>0.4</v>
      </c>
      <c r="AG12" s="89">
        <f>AD12*AF12</f>
        <v>0.27999999999999997</v>
      </c>
      <c r="AH12" s="94" t="s">
        <v>89</v>
      </c>
      <c r="AI12" s="97" t="s">
        <v>471</v>
      </c>
      <c r="AJ12" s="39" t="s">
        <v>207</v>
      </c>
      <c r="AK12" s="98" t="s">
        <v>301</v>
      </c>
      <c r="AL12" s="98" t="s">
        <v>302</v>
      </c>
      <c r="AM12" s="38" t="s">
        <v>76</v>
      </c>
      <c r="AN12" s="39" t="s">
        <v>77</v>
      </c>
      <c r="AO12" s="39" t="s">
        <v>78</v>
      </c>
      <c r="AP12" s="38" t="s">
        <v>79</v>
      </c>
      <c r="AQ12" s="93">
        <v>0.7</v>
      </c>
      <c r="AR12" s="116">
        <f t="shared" si="0"/>
        <v>0.21000000000000002</v>
      </c>
      <c r="AS12" s="114">
        <f t="shared" si="1"/>
        <v>0.21000000000000002</v>
      </c>
      <c r="AT12" s="112">
        <f t="shared" si="2"/>
        <v>8.4000000000000019E-2</v>
      </c>
      <c r="AU12" s="114">
        <f t="shared" si="3"/>
        <v>8.4000000000000019E-2</v>
      </c>
      <c r="AV12" s="113">
        <f t="shared" si="4"/>
        <v>1.7640000000000006E-2</v>
      </c>
      <c r="AW12" s="114">
        <f t="shared" si="5"/>
        <v>1.7640000000000006E-2</v>
      </c>
      <c r="AX12" s="117" t="s">
        <v>472</v>
      </c>
      <c r="AY12" s="187"/>
      <c r="AZ12" s="96"/>
      <c r="BA12" s="190"/>
    </row>
    <row r="13" spans="1:54 1541:1541" ht="409.6" customHeight="1">
      <c r="A13" s="103">
        <v>5</v>
      </c>
      <c r="B13" s="104" t="s">
        <v>469</v>
      </c>
      <c r="C13" s="104" t="s">
        <v>470</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0.7</v>
      </c>
      <c r="AF13" s="37">
        <f>AE13</f>
        <v>0.7</v>
      </c>
      <c r="AG13" s="89">
        <f>AD13*AF13</f>
        <v>0.21</v>
      </c>
      <c r="AH13" s="85" t="s">
        <v>90</v>
      </c>
      <c r="AI13" s="97" t="s">
        <v>471</v>
      </c>
      <c r="AJ13" s="39" t="s">
        <v>207</v>
      </c>
      <c r="AK13" s="98" t="s">
        <v>301</v>
      </c>
      <c r="AL13" s="98" t="s">
        <v>302</v>
      </c>
      <c r="AM13" s="38" t="s">
        <v>76</v>
      </c>
      <c r="AN13" s="39" t="s">
        <v>77</v>
      </c>
      <c r="AO13" s="39" t="s">
        <v>78</v>
      </c>
      <c r="AP13" s="38" t="s">
        <v>79</v>
      </c>
      <c r="AQ13" s="93">
        <v>0.7</v>
      </c>
      <c r="AR13" s="116">
        <f>I13-(I13*AQ13)</f>
        <v>0.09</v>
      </c>
      <c r="AS13" s="114">
        <f t="shared" si="1"/>
        <v>0.09</v>
      </c>
      <c r="AT13" s="112">
        <f t="shared" si="2"/>
        <v>6.3E-2</v>
      </c>
      <c r="AU13" s="114">
        <f t="shared" si="3"/>
        <v>6.3E-2</v>
      </c>
      <c r="AV13" s="113">
        <f t="shared" si="4"/>
        <v>5.6699999999999997E-3</v>
      </c>
      <c r="AW13" s="114">
        <f t="shared" si="5"/>
        <v>5.6699999999999997E-3</v>
      </c>
      <c r="AX13" s="117" t="s">
        <v>472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67" priority="5" operator="containsText" text="BAJO">
      <formula>NOT(ISERROR(SEARCH("BAJO",AG9)))</formula>
    </cfRule>
    <cfRule type="containsText" dxfId="66" priority="6" operator="containsText" text="MODERADO">
      <formula>NOT(ISERROR(SEARCH("MODERADO",AG9)))</formula>
    </cfRule>
    <cfRule type="containsText" dxfId="65" priority="7" operator="containsText" text="ALTO">
      <formula>NOT(ISERROR(SEARCH("ALTO",AG9)))</formula>
    </cfRule>
    <cfRule type="containsText" dxfId="64" priority="8" operator="containsText" text="EXTREMO">
      <formula>NOT(ISERROR(SEARCH("EXTREMO",AG9)))</formula>
    </cfRule>
  </conditionalFormatting>
  <conditionalFormatting sqref="AR9:AV13">
    <cfRule type="containsText" dxfId="63" priority="1" operator="containsText" text="BAJO">
      <formula>NOT(ISERROR(SEARCH("BAJO",AR9)))</formula>
    </cfRule>
  </conditionalFormatting>
  <conditionalFormatting sqref="AV9:AV13">
    <cfRule type="containsText" dxfId="62" priority="2" operator="containsText" text="MODERADO">
      <formula>NOT(ISERROR(SEARCH("MODERADO",AV9)))</formula>
    </cfRule>
    <cfRule type="containsText" dxfId="61" priority="3" operator="containsText" text="ALTO">
      <formula>NOT(ISERROR(SEARCH("ALTO",AV9)))</formula>
    </cfRule>
    <cfRule type="containsText" dxfId="6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N9" sqref="N9"/>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459</v>
      </c>
      <c r="F5" s="128"/>
      <c r="G5" s="129"/>
      <c r="H5" s="16" t="s">
        <v>13</v>
      </c>
      <c r="I5" s="214" t="s">
        <v>460</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1.0332000000000006E-2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476</v>
      </c>
      <c r="AJ9" s="39" t="s">
        <v>475</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477</v>
      </c>
      <c r="AY9" s="186">
        <f>SUM(AW9:AW13)/5</f>
        <v>1.0332000000000006E-2</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0.3</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0.3</v>
      </c>
      <c r="AD10" s="37">
        <f>AC10</f>
        <v>0.3</v>
      </c>
      <c r="AE10" s="36">
        <v>0.6</v>
      </c>
      <c r="AF10" s="37">
        <f>AE10</f>
        <v>0.6</v>
      </c>
      <c r="AG10" s="89">
        <f>AD10*AF10</f>
        <v>0.18</v>
      </c>
      <c r="AH10" s="94" t="s">
        <v>89</v>
      </c>
      <c r="AI10" s="97" t="s">
        <v>476</v>
      </c>
      <c r="AJ10" s="39" t="s">
        <v>475</v>
      </c>
      <c r="AK10" s="98" t="s">
        <v>301</v>
      </c>
      <c r="AL10" s="98" t="s">
        <v>302</v>
      </c>
      <c r="AM10" s="38" t="s">
        <v>76</v>
      </c>
      <c r="AN10" s="39" t="s">
        <v>77</v>
      </c>
      <c r="AO10" s="39" t="s">
        <v>78</v>
      </c>
      <c r="AP10" s="38" t="s">
        <v>79</v>
      </c>
      <c r="AQ10" s="93">
        <v>0.7</v>
      </c>
      <c r="AR10" s="116">
        <f t="shared" ref="AR10:AR12" si="0">I10-(I10*AQ10)</f>
        <v>0.09</v>
      </c>
      <c r="AS10" s="114">
        <f t="shared" ref="AS10:AS13" si="1">AR10</f>
        <v>0.09</v>
      </c>
      <c r="AT10" s="112">
        <f t="shared" ref="AT10:AT12" si="2">AR10*AE10</f>
        <v>5.3999999999999999E-2</v>
      </c>
      <c r="AU10" s="114">
        <f t="shared" ref="AU10:AU13" si="3">AT10</f>
        <v>5.3999999999999999E-2</v>
      </c>
      <c r="AV10" s="113">
        <f t="shared" ref="AV10:AV13" si="4">AT10*AR10</f>
        <v>4.8599999999999997E-3</v>
      </c>
      <c r="AW10" s="114">
        <f t="shared" ref="AW10:AW13" si="5">AV10</f>
        <v>4.8599999999999997E-3</v>
      </c>
      <c r="AX10" s="117" t="s">
        <v>477</v>
      </c>
      <c r="AY10" s="187"/>
      <c r="AZ10" s="96"/>
      <c r="BA10" s="190"/>
    </row>
    <row r="11" spans="1:54 1541:1541" ht="204.6" customHeight="1">
      <c r="A11" s="92">
        <v>3</v>
      </c>
      <c r="B11" s="91" t="s">
        <v>437</v>
      </c>
      <c r="C11" s="91" t="s">
        <v>310</v>
      </c>
      <c r="D11" s="93" t="s">
        <v>296</v>
      </c>
      <c r="E11" s="93" t="s">
        <v>297</v>
      </c>
      <c r="F11" s="93" t="s">
        <v>99</v>
      </c>
      <c r="G11" s="93" t="s">
        <v>107</v>
      </c>
      <c r="H11" s="93" t="s">
        <v>147</v>
      </c>
      <c r="I11" s="35">
        <v>0.8</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v>
      </c>
      <c r="AD11" s="37">
        <f>AC11</f>
        <v>0.8</v>
      </c>
      <c r="AE11" s="36">
        <v>0.4</v>
      </c>
      <c r="AF11" s="37">
        <f>AE11</f>
        <v>0.4</v>
      </c>
      <c r="AG11" s="89">
        <f>AD11*AF11</f>
        <v>0.32000000000000006</v>
      </c>
      <c r="AH11" s="94" t="s">
        <v>89</v>
      </c>
      <c r="AI11" s="97" t="s">
        <v>476</v>
      </c>
      <c r="AJ11" s="39" t="s">
        <v>475</v>
      </c>
      <c r="AK11" s="98" t="s">
        <v>301</v>
      </c>
      <c r="AL11" s="98" t="s">
        <v>302</v>
      </c>
      <c r="AM11" s="38" t="s">
        <v>76</v>
      </c>
      <c r="AN11" s="39" t="s">
        <v>77</v>
      </c>
      <c r="AO11" s="39" t="s">
        <v>78</v>
      </c>
      <c r="AP11" s="38" t="s">
        <v>79</v>
      </c>
      <c r="AQ11" s="93">
        <v>0.7</v>
      </c>
      <c r="AR11" s="116">
        <f t="shared" si="0"/>
        <v>0.2400000000000001</v>
      </c>
      <c r="AS11" s="114">
        <f t="shared" si="1"/>
        <v>0.2400000000000001</v>
      </c>
      <c r="AT11" s="112">
        <f t="shared" si="2"/>
        <v>9.6000000000000044E-2</v>
      </c>
      <c r="AU11" s="114">
        <f t="shared" si="3"/>
        <v>9.6000000000000044E-2</v>
      </c>
      <c r="AV11" s="113">
        <f t="shared" si="4"/>
        <v>2.3040000000000019E-2</v>
      </c>
      <c r="AW11" s="114">
        <f t="shared" si="5"/>
        <v>2.3040000000000019E-2</v>
      </c>
      <c r="AX11" s="117" t="s">
        <v>477</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0.65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0.65</v>
      </c>
      <c r="AD12" s="37">
        <f>AC12</f>
        <v>0.65</v>
      </c>
      <c r="AE12" s="36">
        <v>0.4</v>
      </c>
      <c r="AF12" s="37">
        <f>AE12</f>
        <v>0.4</v>
      </c>
      <c r="AG12" s="89">
        <f>AD12*AF12</f>
        <v>0.26</v>
      </c>
      <c r="AH12" s="94" t="s">
        <v>89</v>
      </c>
      <c r="AI12" s="97" t="s">
        <v>476</v>
      </c>
      <c r="AJ12" s="39" t="s">
        <v>475</v>
      </c>
      <c r="AK12" s="98" t="s">
        <v>301</v>
      </c>
      <c r="AL12" s="98" t="s">
        <v>302</v>
      </c>
      <c r="AM12" s="38" t="s">
        <v>76</v>
      </c>
      <c r="AN12" s="39" t="s">
        <v>77</v>
      </c>
      <c r="AO12" s="39" t="s">
        <v>78</v>
      </c>
      <c r="AP12" s="38" t="s">
        <v>79</v>
      </c>
      <c r="AQ12" s="93">
        <v>0.7</v>
      </c>
      <c r="AR12" s="116">
        <f t="shared" si="0"/>
        <v>0.19500000000000006</v>
      </c>
      <c r="AS12" s="114">
        <f t="shared" si="1"/>
        <v>0.19500000000000006</v>
      </c>
      <c r="AT12" s="112">
        <f t="shared" si="2"/>
        <v>7.8000000000000028E-2</v>
      </c>
      <c r="AU12" s="114">
        <f t="shared" si="3"/>
        <v>7.8000000000000028E-2</v>
      </c>
      <c r="AV12" s="113">
        <f t="shared" si="4"/>
        <v>1.521000000000001E-2</v>
      </c>
      <c r="AW12" s="114">
        <f t="shared" si="5"/>
        <v>1.521000000000001E-2</v>
      </c>
      <c r="AX12" s="117" t="s">
        <v>477</v>
      </c>
      <c r="AY12" s="187"/>
      <c r="AZ12" s="96"/>
      <c r="BA12" s="190"/>
    </row>
    <row r="13" spans="1:54 1541:1541" ht="409.6" customHeight="1">
      <c r="A13" s="103">
        <v>5</v>
      </c>
      <c r="B13" s="104" t="s">
        <v>473</v>
      </c>
      <c r="C13" s="104" t="s">
        <v>474</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0.7</v>
      </c>
      <c r="AF13" s="37">
        <f>AE13</f>
        <v>0.7</v>
      </c>
      <c r="AG13" s="89">
        <f>AD13*AF13</f>
        <v>0.21</v>
      </c>
      <c r="AH13" s="85" t="s">
        <v>90</v>
      </c>
      <c r="AI13" s="97" t="s">
        <v>476</v>
      </c>
      <c r="AJ13" s="39" t="s">
        <v>475</v>
      </c>
      <c r="AK13" s="98" t="s">
        <v>301</v>
      </c>
      <c r="AL13" s="98" t="s">
        <v>302</v>
      </c>
      <c r="AM13" s="38" t="s">
        <v>76</v>
      </c>
      <c r="AN13" s="39" t="s">
        <v>77</v>
      </c>
      <c r="AO13" s="39" t="s">
        <v>78</v>
      </c>
      <c r="AP13" s="38" t="s">
        <v>79</v>
      </c>
      <c r="AQ13" s="93">
        <v>0.7</v>
      </c>
      <c r="AR13" s="116">
        <f>I13-(I13*AQ13)</f>
        <v>0.09</v>
      </c>
      <c r="AS13" s="114">
        <f t="shared" si="1"/>
        <v>0.09</v>
      </c>
      <c r="AT13" s="112">
        <f>AR13*AE13</f>
        <v>6.3E-2</v>
      </c>
      <c r="AU13" s="114">
        <f t="shared" si="3"/>
        <v>6.3E-2</v>
      </c>
      <c r="AV13" s="113">
        <f t="shared" si="4"/>
        <v>5.6699999999999997E-3</v>
      </c>
      <c r="AW13" s="114">
        <f t="shared" si="5"/>
        <v>5.6699999999999997E-3</v>
      </c>
      <c r="AX13" s="117" t="s">
        <v>477</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59" priority="5" operator="containsText" text="BAJO">
      <formula>NOT(ISERROR(SEARCH("BAJO",AG9)))</formula>
    </cfRule>
    <cfRule type="containsText" dxfId="58" priority="6" operator="containsText" text="MODERADO">
      <formula>NOT(ISERROR(SEARCH("MODERADO",AG9)))</formula>
    </cfRule>
    <cfRule type="containsText" dxfId="57" priority="7" operator="containsText" text="ALTO">
      <formula>NOT(ISERROR(SEARCH("ALTO",AG9)))</formula>
    </cfRule>
    <cfRule type="containsText" dxfId="56" priority="8" operator="containsText" text="EXTREMO">
      <formula>NOT(ISERROR(SEARCH("EXTREMO",AG9)))</formula>
    </cfRule>
  </conditionalFormatting>
  <conditionalFormatting sqref="AR9:AV13">
    <cfRule type="containsText" dxfId="55" priority="1" operator="containsText" text="BAJO">
      <formula>NOT(ISERROR(SEARCH("BAJO",AR9)))</formula>
    </cfRule>
  </conditionalFormatting>
  <conditionalFormatting sqref="AV9:AV13">
    <cfRule type="containsText" dxfId="54" priority="2" operator="containsText" text="MODERADO">
      <formula>NOT(ISERROR(SEARCH("MODERADO",AV9)))</formula>
    </cfRule>
    <cfRule type="containsText" dxfId="53" priority="3" operator="containsText" text="ALTO">
      <formula>NOT(ISERROR(SEARCH("ALTO",AV9)))</formula>
    </cfRule>
    <cfRule type="containsText" dxfId="52"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7" zoomScaleNormal="87" workbookViewId="0">
      <selection activeCell="E9" sqref="E9"/>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478</v>
      </c>
      <c r="F5" s="128"/>
      <c r="G5" s="129"/>
      <c r="H5" s="16" t="s">
        <v>13</v>
      </c>
      <c r="I5" s="214" t="s">
        <v>479</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6.8875200000000011E-3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482</v>
      </c>
      <c r="AJ9" s="39" t="s">
        <v>197</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483</v>
      </c>
      <c r="AY9" s="186">
        <f>SUM(AW9:AW13)/5</f>
        <v>6.8875200000000011E-3</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482</v>
      </c>
      <c r="AJ10" s="39" t="s">
        <v>197</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2" si="2">AR10*AE10</f>
        <v>3.6000000000000011E-2</v>
      </c>
      <c r="AU10" s="114">
        <f t="shared" ref="AU10:AU13" si="3">AT10</f>
        <v>3.6000000000000011E-2</v>
      </c>
      <c r="AV10" s="113">
        <f t="shared" ref="AV10:AV13" si="4">AT10*AR10</f>
        <v>2.1600000000000018E-3</v>
      </c>
      <c r="AW10" s="114">
        <f t="shared" ref="AW10:AW13" si="5">AV10</f>
        <v>2.1600000000000018E-3</v>
      </c>
      <c r="AX10" s="117" t="s">
        <v>483</v>
      </c>
      <c r="AY10" s="187"/>
      <c r="AZ10" s="96"/>
      <c r="BA10" s="190"/>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482</v>
      </c>
      <c r="AJ11" s="39" t="s">
        <v>197</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483</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0.28999999999999998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0.28999999999999998</v>
      </c>
      <c r="AD12" s="37">
        <f>AC12</f>
        <v>0.28999999999999998</v>
      </c>
      <c r="AE12" s="36">
        <v>0.4</v>
      </c>
      <c r="AF12" s="37">
        <f>AE12</f>
        <v>0.4</v>
      </c>
      <c r="AG12" s="89">
        <f>AD12*AF12</f>
        <v>0.11599999999999999</v>
      </c>
      <c r="AH12" s="94" t="s">
        <v>89</v>
      </c>
      <c r="AI12" s="97" t="s">
        <v>482</v>
      </c>
      <c r="AJ12" s="39" t="s">
        <v>197</v>
      </c>
      <c r="AK12" s="98" t="s">
        <v>301</v>
      </c>
      <c r="AL12" s="98" t="s">
        <v>302</v>
      </c>
      <c r="AM12" s="38" t="s">
        <v>76</v>
      </c>
      <c r="AN12" s="39" t="s">
        <v>77</v>
      </c>
      <c r="AO12" s="39" t="s">
        <v>78</v>
      </c>
      <c r="AP12" s="38" t="s">
        <v>79</v>
      </c>
      <c r="AQ12" s="93">
        <v>0.7</v>
      </c>
      <c r="AR12" s="116">
        <f t="shared" si="0"/>
        <v>8.6999999999999994E-2</v>
      </c>
      <c r="AS12" s="114">
        <f t="shared" si="1"/>
        <v>8.6999999999999994E-2</v>
      </c>
      <c r="AT12" s="112">
        <f t="shared" si="2"/>
        <v>3.4799999999999998E-2</v>
      </c>
      <c r="AU12" s="114">
        <f t="shared" si="3"/>
        <v>3.4799999999999998E-2</v>
      </c>
      <c r="AV12" s="113">
        <f t="shared" si="4"/>
        <v>3.0275999999999996E-3</v>
      </c>
      <c r="AW12" s="114">
        <f t="shared" si="5"/>
        <v>3.0275999999999996E-3</v>
      </c>
      <c r="AX12" s="117" t="s">
        <v>483</v>
      </c>
      <c r="AY12" s="187"/>
      <c r="AZ12" s="96"/>
      <c r="BA12" s="190"/>
    </row>
    <row r="13" spans="1:54 1541:1541" ht="409.6" customHeight="1">
      <c r="A13" s="103">
        <v>5</v>
      </c>
      <c r="B13" s="104" t="s">
        <v>480</v>
      </c>
      <c r="C13" s="104" t="s">
        <v>481</v>
      </c>
      <c r="D13" s="105" t="s">
        <v>296</v>
      </c>
      <c r="E13" s="105" t="s">
        <v>299</v>
      </c>
      <c r="F13" s="105" t="s">
        <v>99</v>
      </c>
      <c r="G13" s="105" t="s">
        <v>107</v>
      </c>
      <c r="H13" s="105" t="s">
        <v>147</v>
      </c>
      <c r="I13" s="95">
        <v>0.1</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0.1</v>
      </c>
      <c r="AD13" s="37">
        <f>AC13</f>
        <v>0.1</v>
      </c>
      <c r="AE13" s="36">
        <v>0.4</v>
      </c>
      <c r="AF13" s="37">
        <f>AE13</f>
        <v>0.4</v>
      </c>
      <c r="AG13" s="89">
        <f>AD13*AF13</f>
        <v>4.0000000000000008E-2</v>
      </c>
      <c r="AH13" s="125" t="s">
        <v>94</v>
      </c>
      <c r="AI13" s="97" t="s">
        <v>482</v>
      </c>
      <c r="AJ13" s="39" t="s">
        <v>197</v>
      </c>
      <c r="AK13" s="98" t="s">
        <v>301</v>
      </c>
      <c r="AL13" s="98" t="s">
        <v>302</v>
      </c>
      <c r="AM13" s="38" t="s">
        <v>76</v>
      </c>
      <c r="AN13" s="39" t="s">
        <v>77</v>
      </c>
      <c r="AO13" s="39" t="s">
        <v>78</v>
      </c>
      <c r="AP13" s="38" t="s">
        <v>79</v>
      </c>
      <c r="AQ13" s="93">
        <v>0.7</v>
      </c>
      <c r="AR13" s="116">
        <f>I13-(I13*AQ13)</f>
        <v>3.0000000000000013E-2</v>
      </c>
      <c r="AS13" s="114">
        <f t="shared" si="1"/>
        <v>3.0000000000000013E-2</v>
      </c>
      <c r="AT13" s="112">
        <f>AR13*AE13</f>
        <v>1.2000000000000005E-2</v>
      </c>
      <c r="AU13" s="114">
        <f t="shared" si="3"/>
        <v>1.2000000000000005E-2</v>
      </c>
      <c r="AV13" s="113">
        <f t="shared" si="4"/>
        <v>3.6000000000000029E-4</v>
      </c>
      <c r="AW13" s="114">
        <f t="shared" si="5"/>
        <v>3.6000000000000029E-4</v>
      </c>
      <c r="AX13" s="117" t="s">
        <v>483</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51" priority="5" operator="containsText" text="BAJO">
      <formula>NOT(ISERROR(SEARCH("BAJO",AG9)))</formula>
    </cfRule>
    <cfRule type="containsText" dxfId="50" priority="6" operator="containsText" text="MODERADO">
      <formula>NOT(ISERROR(SEARCH("MODERADO",AG9)))</formula>
    </cfRule>
    <cfRule type="containsText" dxfId="49" priority="7" operator="containsText" text="ALTO">
      <formula>NOT(ISERROR(SEARCH("ALTO",AG9)))</formula>
    </cfRule>
    <cfRule type="containsText" dxfId="48" priority="8" operator="containsText" text="EXTREMO">
      <formula>NOT(ISERROR(SEARCH("EXTREMO",AG9)))</formula>
    </cfRule>
  </conditionalFormatting>
  <conditionalFormatting sqref="AR9:AV13">
    <cfRule type="containsText" dxfId="47" priority="1" operator="containsText" text="BAJO">
      <formula>NOT(ISERROR(SEARCH("BAJO",AR9)))</formula>
    </cfRule>
  </conditionalFormatting>
  <conditionalFormatting sqref="AV9:AV13">
    <cfRule type="containsText" dxfId="46" priority="2" operator="containsText" text="MODERADO">
      <formula>NOT(ISERROR(SEARCH("MODERADO",AV9)))</formula>
    </cfRule>
    <cfRule type="containsText" dxfId="45" priority="3" operator="containsText" text="ALTO">
      <formula>NOT(ISERROR(SEARCH("ALTO",AV9)))</formula>
    </cfRule>
    <cfRule type="containsText" dxfId="44"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I13" sqref="A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484</v>
      </c>
      <c r="F5" s="128"/>
      <c r="G5" s="129"/>
      <c r="H5" s="16" t="s">
        <v>13</v>
      </c>
      <c r="I5" s="214" t="s">
        <v>488</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9.2923200000000015E-3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491</v>
      </c>
      <c r="AJ9" s="39" t="s">
        <v>213</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492</v>
      </c>
      <c r="AY9" s="186">
        <f>SUM(AW9:AW13)/5</f>
        <v>9.2923200000000015E-3</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97" t="s">
        <v>491</v>
      </c>
      <c r="AJ10" s="39" t="s">
        <v>213</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2" si="2">AR10*AE10</f>
        <v>7.2000000000000022E-2</v>
      </c>
      <c r="AU10" s="114">
        <f t="shared" ref="AU10:AU13" si="3">AT10</f>
        <v>7.2000000000000022E-2</v>
      </c>
      <c r="AV10" s="113">
        <f t="shared" ref="AV10:AV13" si="4">AT10*AR10</f>
        <v>8.640000000000007E-3</v>
      </c>
      <c r="AW10" s="114">
        <f t="shared" ref="AW10:AW13" si="5">AV10</f>
        <v>8.640000000000007E-3</v>
      </c>
      <c r="AX10" s="117" t="s">
        <v>492</v>
      </c>
      <c r="AY10" s="187"/>
      <c r="AZ10" s="96"/>
      <c r="BA10" s="190"/>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491</v>
      </c>
      <c r="AJ11" s="39" t="s">
        <v>213</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492</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0.41</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0.41</v>
      </c>
      <c r="AD12" s="37">
        <f>AC12</f>
        <v>0.41</v>
      </c>
      <c r="AE12" s="36">
        <v>0.4</v>
      </c>
      <c r="AF12" s="37">
        <f>AE12</f>
        <v>0.4</v>
      </c>
      <c r="AG12" s="89">
        <f>AD12*AF12</f>
        <v>0.16400000000000001</v>
      </c>
      <c r="AH12" s="94" t="s">
        <v>89</v>
      </c>
      <c r="AI12" s="97" t="s">
        <v>491</v>
      </c>
      <c r="AJ12" s="39" t="s">
        <v>213</v>
      </c>
      <c r="AK12" s="98" t="s">
        <v>301</v>
      </c>
      <c r="AL12" s="98" t="s">
        <v>302</v>
      </c>
      <c r="AM12" s="38" t="s">
        <v>76</v>
      </c>
      <c r="AN12" s="39" t="s">
        <v>77</v>
      </c>
      <c r="AO12" s="39" t="s">
        <v>78</v>
      </c>
      <c r="AP12" s="38" t="s">
        <v>79</v>
      </c>
      <c r="AQ12" s="93">
        <v>0.7</v>
      </c>
      <c r="AR12" s="116">
        <f t="shared" si="0"/>
        <v>0.123</v>
      </c>
      <c r="AS12" s="114">
        <f t="shared" si="1"/>
        <v>0.123</v>
      </c>
      <c r="AT12" s="112">
        <f t="shared" si="2"/>
        <v>4.9200000000000001E-2</v>
      </c>
      <c r="AU12" s="114">
        <f t="shared" si="3"/>
        <v>4.9200000000000001E-2</v>
      </c>
      <c r="AV12" s="113">
        <f t="shared" si="4"/>
        <v>6.0515999999999999E-3</v>
      </c>
      <c r="AW12" s="114">
        <f t="shared" si="5"/>
        <v>6.0515999999999999E-3</v>
      </c>
      <c r="AX12" s="117" t="s">
        <v>492</v>
      </c>
      <c r="AY12" s="187"/>
      <c r="AZ12" s="96"/>
      <c r="BA12" s="190"/>
    </row>
    <row r="13" spans="1:54 1541:1541" ht="409.6" customHeight="1">
      <c r="A13" s="103">
        <v>5</v>
      </c>
      <c r="B13" s="104" t="s">
        <v>489</v>
      </c>
      <c r="C13" s="104" t="s">
        <v>490</v>
      </c>
      <c r="D13" s="105" t="s">
        <v>296</v>
      </c>
      <c r="E13" s="105" t="s">
        <v>299</v>
      </c>
      <c r="F13" s="105" t="s">
        <v>99</v>
      </c>
      <c r="G13" s="105" t="s">
        <v>107</v>
      </c>
      <c r="H13" s="105" t="s">
        <v>147</v>
      </c>
      <c r="I13" s="95">
        <v>0.2</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0.2</v>
      </c>
      <c r="AD13" s="37">
        <f>AC13</f>
        <v>0.2</v>
      </c>
      <c r="AE13" s="36">
        <v>0.8</v>
      </c>
      <c r="AF13" s="37">
        <f>AE13</f>
        <v>0.8</v>
      </c>
      <c r="AG13" s="89">
        <f>AD13*AF13</f>
        <v>0.16000000000000003</v>
      </c>
      <c r="AH13" s="125" t="s">
        <v>94</v>
      </c>
      <c r="AI13" s="97" t="s">
        <v>491</v>
      </c>
      <c r="AJ13" s="39" t="s">
        <v>213</v>
      </c>
      <c r="AK13" s="98" t="s">
        <v>301</v>
      </c>
      <c r="AL13" s="98" t="s">
        <v>302</v>
      </c>
      <c r="AM13" s="38" t="s">
        <v>76</v>
      </c>
      <c r="AN13" s="39" t="s">
        <v>77</v>
      </c>
      <c r="AO13" s="39" t="s">
        <v>78</v>
      </c>
      <c r="AP13" s="38" t="s">
        <v>79</v>
      </c>
      <c r="AQ13" s="93">
        <v>0.7</v>
      </c>
      <c r="AR13" s="116">
        <f>I13-(I13*AQ13)</f>
        <v>6.0000000000000026E-2</v>
      </c>
      <c r="AS13" s="114">
        <f t="shared" si="1"/>
        <v>6.0000000000000026E-2</v>
      </c>
      <c r="AT13" s="112">
        <f>AR13*AE13</f>
        <v>4.8000000000000022E-2</v>
      </c>
      <c r="AU13" s="114">
        <f t="shared" si="3"/>
        <v>4.8000000000000022E-2</v>
      </c>
      <c r="AV13" s="113">
        <f t="shared" si="4"/>
        <v>2.8800000000000023E-3</v>
      </c>
      <c r="AW13" s="114">
        <f t="shared" si="5"/>
        <v>2.8800000000000023E-3</v>
      </c>
      <c r="AX13" s="117" t="s">
        <v>492</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43" priority="5" operator="containsText" text="BAJO">
      <formula>NOT(ISERROR(SEARCH("BAJO",AG9)))</formula>
    </cfRule>
    <cfRule type="containsText" dxfId="42" priority="6" operator="containsText" text="MODERADO">
      <formula>NOT(ISERROR(SEARCH("MODERADO",AG9)))</formula>
    </cfRule>
    <cfRule type="containsText" dxfId="41" priority="7" operator="containsText" text="ALTO">
      <formula>NOT(ISERROR(SEARCH("ALTO",AG9)))</formula>
    </cfRule>
    <cfRule type="containsText" dxfId="40" priority="8" operator="containsText" text="EXTREMO">
      <formula>NOT(ISERROR(SEARCH("EXTREMO",AG9)))</formula>
    </cfRule>
  </conditionalFormatting>
  <conditionalFormatting sqref="AR9:AV13">
    <cfRule type="containsText" dxfId="39" priority="1" operator="containsText" text="BAJO">
      <formula>NOT(ISERROR(SEARCH("BAJO",AR9)))</formula>
    </cfRule>
  </conditionalFormatting>
  <conditionalFormatting sqref="AV9:AV13">
    <cfRule type="containsText" dxfId="38" priority="2" operator="containsText" text="MODERADO">
      <formula>NOT(ISERROR(SEARCH("MODERADO",AV9)))</formula>
    </cfRule>
    <cfRule type="containsText" dxfId="37" priority="3" operator="containsText" text="ALTO">
      <formula>NOT(ISERROR(SEARCH("ALTO",AV9)))</formula>
    </cfRule>
    <cfRule type="containsText" dxfId="36"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X13 AY9"/>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F13" sqref="AF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485</v>
      </c>
      <c r="F5" s="128"/>
      <c r="G5" s="129"/>
      <c r="H5" s="16" t="s">
        <v>13</v>
      </c>
      <c r="I5" s="214" t="s">
        <v>493</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1.0775520000000002E-2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496</v>
      </c>
      <c r="AJ9" s="39" t="s">
        <v>230</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497</v>
      </c>
      <c r="AY9" s="186">
        <f>SUM(AW9:AW13)/5</f>
        <v>1.0775520000000002E-2</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0.5</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0.5</v>
      </c>
      <c r="AD10" s="37">
        <f>AC10</f>
        <v>0.5</v>
      </c>
      <c r="AE10" s="36">
        <v>0.6</v>
      </c>
      <c r="AF10" s="37">
        <f>AE10</f>
        <v>0.6</v>
      </c>
      <c r="AG10" s="89">
        <f>AD10*AF10</f>
        <v>0.3</v>
      </c>
      <c r="AH10" s="94" t="s">
        <v>89</v>
      </c>
      <c r="AI10" s="97" t="s">
        <v>496</v>
      </c>
      <c r="AJ10" s="39" t="s">
        <v>230</v>
      </c>
      <c r="AK10" s="98" t="s">
        <v>301</v>
      </c>
      <c r="AL10" s="98" t="s">
        <v>302</v>
      </c>
      <c r="AM10" s="38" t="s">
        <v>76</v>
      </c>
      <c r="AN10" s="39" t="s">
        <v>77</v>
      </c>
      <c r="AO10" s="39" t="s">
        <v>78</v>
      </c>
      <c r="AP10" s="38" t="s">
        <v>79</v>
      </c>
      <c r="AQ10" s="93">
        <v>0.7</v>
      </c>
      <c r="AR10" s="116">
        <f t="shared" ref="AR10:AR12" si="0">I10-(I10*AQ10)</f>
        <v>0.15000000000000002</v>
      </c>
      <c r="AS10" s="114">
        <f t="shared" ref="AS10:AS13" si="1">AR10</f>
        <v>0.15000000000000002</v>
      </c>
      <c r="AT10" s="112">
        <f t="shared" ref="AT10:AT12" si="2">AR10*AE10</f>
        <v>9.0000000000000011E-2</v>
      </c>
      <c r="AU10" s="114">
        <f t="shared" ref="AU10:AU13" si="3">AT10</f>
        <v>9.0000000000000011E-2</v>
      </c>
      <c r="AV10" s="113">
        <f t="shared" ref="AV10:AV13" si="4">AT10*AR10</f>
        <v>1.3500000000000003E-2</v>
      </c>
      <c r="AW10" s="114">
        <f t="shared" ref="AW10:AW13" si="5">AV10</f>
        <v>1.3500000000000003E-2</v>
      </c>
      <c r="AX10" s="117" t="s">
        <v>497</v>
      </c>
      <c r="AY10" s="187"/>
      <c r="AZ10" s="96"/>
      <c r="BA10" s="190"/>
    </row>
    <row r="11" spans="1:54 1541:1541" ht="204.6" customHeight="1">
      <c r="A11" s="92">
        <v>3</v>
      </c>
      <c r="B11" s="91" t="s">
        <v>437</v>
      </c>
      <c r="C11" s="91" t="s">
        <v>310</v>
      </c>
      <c r="D11" s="93" t="s">
        <v>296</v>
      </c>
      <c r="E11" s="93" t="s">
        <v>297</v>
      </c>
      <c r="F11" s="93" t="s">
        <v>99</v>
      </c>
      <c r="G11" s="93" t="s">
        <v>107</v>
      </c>
      <c r="H11" s="93" t="s">
        <v>147</v>
      </c>
      <c r="I11" s="35">
        <v>0.9</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0.9</v>
      </c>
      <c r="AD11" s="37">
        <f>AC11</f>
        <v>0.9</v>
      </c>
      <c r="AE11" s="36">
        <v>0.4</v>
      </c>
      <c r="AF11" s="37">
        <f>AE11</f>
        <v>0.4</v>
      </c>
      <c r="AG11" s="89">
        <f>AD11*AF11</f>
        <v>0.36000000000000004</v>
      </c>
      <c r="AH11" s="94" t="s">
        <v>89</v>
      </c>
      <c r="AI11" s="97" t="s">
        <v>496</v>
      </c>
      <c r="AJ11" s="39" t="s">
        <v>230</v>
      </c>
      <c r="AK11" s="98" t="s">
        <v>301</v>
      </c>
      <c r="AL11" s="98" t="s">
        <v>302</v>
      </c>
      <c r="AM11" s="38" t="s">
        <v>76</v>
      </c>
      <c r="AN11" s="39" t="s">
        <v>77</v>
      </c>
      <c r="AO11" s="39" t="s">
        <v>78</v>
      </c>
      <c r="AP11" s="38" t="s">
        <v>79</v>
      </c>
      <c r="AQ11" s="93">
        <v>0.7</v>
      </c>
      <c r="AR11" s="116">
        <f t="shared" si="0"/>
        <v>0.27</v>
      </c>
      <c r="AS11" s="114">
        <f t="shared" si="1"/>
        <v>0.27</v>
      </c>
      <c r="AT11" s="112">
        <f t="shared" si="2"/>
        <v>0.10800000000000001</v>
      </c>
      <c r="AU11" s="114">
        <f t="shared" si="3"/>
        <v>0.10800000000000001</v>
      </c>
      <c r="AV11" s="113">
        <f t="shared" si="4"/>
        <v>2.9160000000000005E-2</v>
      </c>
      <c r="AW11" s="114">
        <f t="shared" si="5"/>
        <v>2.9160000000000005E-2</v>
      </c>
      <c r="AX11" s="117" t="s">
        <v>497</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0.46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0.46</v>
      </c>
      <c r="AD12" s="37">
        <f>AC12</f>
        <v>0.46</v>
      </c>
      <c r="AE12" s="36">
        <v>0.4</v>
      </c>
      <c r="AF12" s="37">
        <f>AE12</f>
        <v>0.4</v>
      </c>
      <c r="AG12" s="89">
        <f>AD12*AF12</f>
        <v>0.18400000000000002</v>
      </c>
      <c r="AH12" s="94" t="s">
        <v>89</v>
      </c>
      <c r="AI12" s="97" t="s">
        <v>496</v>
      </c>
      <c r="AJ12" s="39" t="s">
        <v>230</v>
      </c>
      <c r="AK12" s="98" t="s">
        <v>301</v>
      </c>
      <c r="AL12" s="98" t="s">
        <v>302</v>
      </c>
      <c r="AM12" s="38" t="s">
        <v>76</v>
      </c>
      <c r="AN12" s="39" t="s">
        <v>77</v>
      </c>
      <c r="AO12" s="39" t="s">
        <v>78</v>
      </c>
      <c r="AP12" s="38" t="s">
        <v>79</v>
      </c>
      <c r="AQ12" s="93">
        <v>0.7</v>
      </c>
      <c r="AR12" s="116">
        <f t="shared" si="0"/>
        <v>0.13800000000000001</v>
      </c>
      <c r="AS12" s="114">
        <f t="shared" si="1"/>
        <v>0.13800000000000001</v>
      </c>
      <c r="AT12" s="112">
        <f t="shared" si="2"/>
        <v>5.5200000000000006E-2</v>
      </c>
      <c r="AU12" s="114">
        <f t="shared" si="3"/>
        <v>5.5200000000000006E-2</v>
      </c>
      <c r="AV12" s="113">
        <f t="shared" si="4"/>
        <v>7.6176000000000013E-3</v>
      </c>
      <c r="AW12" s="114">
        <f t="shared" si="5"/>
        <v>7.6176000000000013E-3</v>
      </c>
      <c r="AX12" s="117" t="s">
        <v>497</v>
      </c>
      <c r="AY12" s="187"/>
      <c r="AZ12" s="96"/>
      <c r="BA12" s="190"/>
    </row>
    <row r="13" spans="1:54 1541:1541" ht="409.6" customHeight="1">
      <c r="A13" s="103">
        <v>5</v>
      </c>
      <c r="B13" s="104" t="s">
        <v>494</v>
      </c>
      <c r="C13" s="104" t="s">
        <v>495</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0.2</v>
      </c>
      <c r="AF13" s="37">
        <f>AE13</f>
        <v>0.2</v>
      </c>
      <c r="AG13" s="89">
        <f>AD13*AF13</f>
        <v>8.0000000000000016E-2</v>
      </c>
      <c r="AH13" s="125" t="s">
        <v>94</v>
      </c>
      <c r="AI13" s="97" t="s">
        <v>496</v>
      </c>
      <c r="AJ13" s="39" t="s">
        <v>230</v>
      </c>
      <c r="AK13" s="98" t="s">
        <v>301</v>
      </c>
      <c r="AL13" s="98" t="s">
        <v>302</v>
      </c>
      <c r="AM13" s="38" t="s">
        <v>76</v>
      </c>
      <c r="AN13" s="39" t="s">
        <v>77</v>
      </c>
      <c r="AO13" s="39" t="s">
        <v>78</v>
      </c>
      <c r="AP13" s="38" t="s">
        <v>79</v>
      </c>
      <c r="AQ13" s="93">
        <v>0.7</v>
      </c>
      <c r="AR13" s="116">
        <f>I13-(I13*AQ13)</f>
        <v>0.12000000000000005</v>
      </c>
      <c r="AS13" s="114">
        <f t="shared" si="1"/>
        <v>0.12000000000000005</v>
      </c>
      <c r="AT13" s="112">
        <f>AR13*AE13</f>
        <v>2.4000000000000011E-2</v>
      </c>
      <c r="AU13" s="114">
        <f t="shared" si="3"/>
        <v>2.4000000000000011E-2</v>
      </c>
      <c r="AV13" s="113">
        <f t="shared" si="4"/>
        <v>2.8800000000000023E-3</v>
      </c>
      <c r="AW13" s="114">
        <f t="shared" si="5"/>
        <v>2.8800000000000023E-3</v>
      </c>
      <c r="AX13" s="117" t="s">
        <v>497</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35" priority="5" operator="containsText" text="BAJO">
      <formula>NOT(ISERROR(SEARCH("BAJO",AG9)))</formula>
    </cfRule>
    <cfRule type="containsText" dxfId="34" priority="6" operator="containsText" text="MODERADO">
      <formula>NOT(ISERROR(SEARCH("MODERADO",AG9)))</formula>
    </cfRule>
    <cfRule type="containsText" dxfId="33" priority="7" operator="containsText" text="ALTO">
      <formula>NOT(ISERROR(SEARCH("ALTO",AG9)))</formula>
    </cfRule>
    <cfRule type="containsText" dxfId="32" priority="8" operator="containsText" text="EXTREMO">
      <formula>NOT(ISERROR(SEARCH("EXTREMO",AG9)))</formula>
    </cfRule>
  </conditionalFormatting>
  <conditionalFormatting sqref="AR9:AV13">
    <cfRule type="containsText" dxfId="31" priority="1" operator="containsText" text="BAJO">
      <formula>NOT(ISERROR(SEARCH("BAJO",AR9)))</formula>
    </cfRule>
  </conditionalFormatting>
  <conditionalFormatting sqref="AV9:AV13">
    <cfRule type="containsText" dxfId="30" priority="2" operator="containsText" text="MODERADO">
      <formula>NOT(ISERROR(SEARCH("MODERADO",AV9)))</formula>
    </cfRule>
    <cfRule type="containsText" dxfId="29" priority="3" operator="containsText" text="ALTO">
      <formula>NOT(ISERROR(SEARCH("ALTO",AV9)))</formula>
    </cfRule>
    <cfRule type="containsText" dxfId="28"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I9" sqref="I9: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8</v>
      </c>
      <c r="F5" s="128"/>
      <c r="G5" s="129"/>
      <c r="H5" s="16" t="s">
        <v>13</v>
      </c>
      <c r="I5" s="214" t="s">
        <v>499</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6.048000000000003E-3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502</v>
      </c>
      <c r="AJ9" s="39" t="s">
        <v>213</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503</v>
      </c>
      <c r="AY9" s="186">
        <f>SUM(AW9:AW13)/5</f>
        <v>6.048000000000003E-3</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502</v>
      </c>
      <c r="AJ10" s="39" t="s">
        <v>213</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503</v>
      </c>
      <c r="AY10" s="187"/>
      <c r="AZ10" s="96"/>
      <c r="BA10" s="190"/>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502</v>
      </c>
      <c r="AJ11" s="39" t="s">
        <v>213</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503</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502</v>
      </c>
      <c r="AJ12" s="39" t="s">
        <v>213</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503</v>
      </c>
      <c r="AY12" s="187"/>
      <c r="AZ12" s="96"/>
      <c r="BA12" s="190"/>
    </row>
    <row r="13" spans="1:54 1541:1541" ht="409.6" customHeight="1">
      <c r="A13" s="103">
        <v>5</v>
      </c>
      <c r="B13" s="104" t="s">
        <v>500</v>
      </c>
      <c r="C13" s="104" t="s">
        <v>501</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0.8</v>
      </c>
      <c r="AF13" s="37">
        <f>AE13</f>
        <v>0.8</v>
      </c>
      <c r="AG13" s="89">
        <f>AD13*AF13</f>
        <v>0.24</v>
      </c>
      <c r="AH13" s="85" t="s">
        <v>90</v>
      </c>
      <c r="AI13" s="97" t="s">
        <v>502</v>
      </c>
      <c r="AJ13" s="39" t="s">
        <v>213</v>
      </c>
      <c r="AK13" s="98" t="s">
        <v>301</v>
      </c>
      <c r="AL13" s="98" t="s">
        <v>302</v>
      </c>
      <c r="AM13" s="38" t="s">
        <v>76</v>
      </c>
      <c r="AN13" s="39" t="s">
        <v>77</v>
      </c>
      <c r="AO13" s="39" t="s">
        <v>78</v>
      </c>
      <c r="AP13" s="38" t="s">
        <v>79</v>
      </c>
      <c r="AQ13" s="93">
        <v>0.7</v>
      </c>
      <c r="AR13" s="116">
        <f>I13-(I13*AQ13)</f>
        <v>0.09</v>
      </c>
      <c r="AS13" s="114">
        <f t="shared" si="1"/>
        <v>0.09</v>
      </c>
      <c r="AT13" s="112">
        <f>AR13*AE13</f>
        <v>7.1999999999999995E-2</v>
      </c>
      <c r="AU13" s="114">
        <f t="shared" si="3"/>
        <v>7.1999999999999995E-2</v>
      </c>
      <c r="AV13" s="113">
        <f t="shared" si="4"/>
        <v>6.4799999999999996E-3</v>
      </c>
      <c r="AW13" s="114">
        <f t="shared" si="5"/>
        <v>6.4799999999999996E-3</v>
      </c>
      <c r="AX13" s="117" t="s">
        <v>503</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27" priority="5" operator="containsText" text="BAJO">
      <formula>NOT(ISERROR(SEARCH("BAJO",AG9)))</formula>
    </cfRule>
    <cfRule type="containsText" dxfId="26" priority="6" operator="containsText" text="MODERADO">
      <formula>NOT(ISERROR(SEARCH("MODERADO",AG9)))</formula>
    </cfRule>
    <cfRule type="containsText" dxfId="25" priority="7" operator="containsText" text="ALTO">
      <formula>NOT(ISERROR(SEARCH("ALTO",AG9)))</formula>
    </cfRule>
    <cfRule type="containsText" dxfId="24" priority="8" operator="containsText" text="EXTREMO">
      <formula>NOT(ISERROR(SEARCH("EXTREMO",AG9)))</formula>
    </cfRule>
  </conditionalFormatting>
  <conditionalFormatting sqref="AR9:AV13">
    <cfRule type="containsText" dxfId="23" priority="1" operator="containsText" text="BAJO">
      <formula>NOT(ISERROR(SEARCH("BAJO",AR9)))</formula>
    </cfRule>
  </conditionalFormatting>
  <conditionalFormatting sqref="AV9:AV13">
    <cfRule type="containsText" dxfId="22" priority="2" operator="containsText" text="MODERADO">
      <formula>NOT(ISERROR(SEARCH("MODERADO",AV9)))</formula>
    </cfRule>
    <cfRule type="containsText" dxfId="21" priority="3" operator="containsText" text="ALTO">
      <formula>NOT(ISERROR(SEARCH("ALTO",AV9)))</formula>
    </cfRule>
    <cfRule type="containsText" dxfId="2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B8" sqref="B8"/>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486</v>
      </c>
      <c r="F5" s="128"/>
      <c r="G5" s="129"/>
      <c r="H5" s="16" t="s">
        <v>13</v>
      </c>
      <c r="I5" s="214" t="s">
        <v>504</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2.4520320000000005E-2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1</v>
      </c>
      <c r="AD9" s="37">
        <f>AC9</f>
        <v>1</v>
      </c>
      <c r="AE9" s="36">
        <v>0.8</v>
      </c>
      <c r="AF9" s="37">
        <f>AE9</f>
        <v>0.8</v>
      </c>
      <c r="AG9" s="89">
        <f>AD9*AF9</f>
        <v>0.8</v>
      </c>
      <c r="AH9" s="85" t="s">
        <v>90</v>
      </c>
      <c r="AI9" s="97" t="s">
        <v>508</v>
      </c>
      <c r="AJ9" s="39" t="s">
        <v>225</v>
      </c>
      <c r="AK9" s="98" t="s">
        <v>301</v>
      </c>
      <c r="AL9" s="98" t="s">
        <v>302</v>
      </c>
      <c r="AM9" s="38" t="s">
        <v>76</v>
      </c>
      <c r="AN9" s="39" t="s">
        <v>77</v>
      </c>
      <c r="AO9" s="39" t="s">
        <v>78</v>
      </c>
      <c r="AP9" s="38" t="s">
        <v>79</v>
      </c>
      <c r="AQ9" s="93">
        <v>0.7</v>
      </c>
      <c r="AR9" s="116">
        <f>I9-(I9*AQ9)</f>
        <v>0.30000000000000004</v>
      </c>
      <c r="AS9" s="114">
        <f>AR9</f>
        <v>0.30000000000000004</v>
      </c>
      <c r="AT9" s="112">
        <f>AR9*AE9</f>
        <v>0.24000000000000005</v>
      </c>
      <c r="AU9" s="114">
        <f>AT9</f>
        <v>0.24000000000000005</v>
      </c>
      <c r="AV9" s="113">
        <f>AT9*AR9</f>
        <v>7.2000000000000022E-2</v>
      </c>
      <c r="AW9" s="114">
        <f>AV9</f>
        <v>7.2000000000000022E-2</v>
      </c>
      <c r="AX9" s="117" t="s">
        <v>507</v>
      </c>
      <c r="AY9" s="186">
        <f>SUM(AW9:AW13)/5</f>
        <v>2.4520320000000005E-2</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508</v>
      </c>
      <c r="AJ10" s="39" t="s">
        <v>225</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507</v>
      </c>
      <c r="AY10" s="187"/>
      <c r="AZ10" s="96"/>
      <c r="BA10" s="190"/>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508</v>
      </c>
      <c r="AJ11" s="39" t="s">
        <v>225</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507</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0.59</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0.59</v>
      </c>
      <c r="AD12" s="37">
        <f>AC12</f>
        <v>0.59</v>
      </c>
      <c r="AE12" s="36">
        <v>0.4</v>
      </c>
      <c r="AF12" s="37">
        <f>AE12</f>
        <v>0.4</v>
      </c>
      <c r="AG12" s="89">
        <f>AD12*AF12</f>
        <v>0.23599999999999999</v>
      </c>
      <c r="AH12" s="94" t="s">
        <v>89</v>
      </c>
      <c r="AI12" s="97" t="s">
        <v>508</v>
      </c>
      <c r="AJ12" s="39" t="s">
        <v>225</v>
      </c>
      <c r="AK12" s="98" t="s">
        <v>301</v>
      </c>
      <c r="AL12" s="98" t="s">
        <v>302</v>
      </c>
      <c r="AM12" s="38" t="s">
        <v>76</v>
      </c>
      <c r="AN12" s="39" t="s">
        <v>77</v>
      </c>
      <c r="AO12" s="39" t="s">
        <v>78</v>
      </c>
      <c r="AP12" s="38" t="s">
        <v>79</v>
      </c>
      <c r="AQ12" s="93">
        <v>0.7</v>
      </c>
      <c r="AR12" s="116">
        <f t="shared" si="0"/>
        <v>0.17699999999999999</v>
      </c>
      <c r="AS12" s="114">
        <f t="shared" si="1"/>
        <v>0.17699999999999999</v>
      </c>
      <c r="AT12" s="112">
        <f t="shared" si="2"/>
        <v>7.0800000000000002E-2</v>
      </c>
      <c r="AU12" s="114">
        <f t="shared" si="3"/>
        <v>7.0800000000000002E-2</v>
      </c>
      <c r="AV12" s="113">
        <f t="shared" si="4"/>
        <v>1.25316E-2</v>
      </c>
      <c r="AW12" s="114">
        <f t="shared" si="5"/>
        <v>1.25316E-2</v>
      </c>
      <c r="AX12" s="117" t="s">
        <v>507</v>
      </c>
      <c r="AY12" s="187"/>
      <c r="AZ12" s="96"/>
      <c r="BA12" s="190"/>
    </row>
    <row r="13" spans="1:54 1541:1541" ht="282.60000000000002" customHeight="1">
      <c r="A13" s="103">
        <v>5</v>
      </c>
      <c r="B13" s="104" t="s">
        <v>505</v>
      </c>
      <c r="C13" s="104" t="s">
        <v>506</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0.8</v>
      </c>
      <c r="AF13" s="37">
        <f>AE13</f>
        <v>0.8</v>
      </c>
      <c r="AG13" s="89">
        <f>AD13*AF13</f>
        <v>0.32000000000000006</v>
      </c>
      <c r="AH13" s="85" t="s">
        <v>90</v>
      </c>
      <c r="AI13" s="97" t="s">
        <v>508</v>
      </c>
      <c r="AJ13" s="39" t="s">
        <v>225</v>
      </c>
      <c r="AK13" s="98" t="s">
        <v>301</v>
      </c>
      <c r="AL13" s="98" t="s">
        <v>302</v>
      </c>
      <c r="AM13" s="38" t="s">
        <v>76</v>
      </c>
      <c r="AN13" s="39" t="s">
        <v>77</v>
      </c>
      <c r="AO13" s="39" t="s">
        <v>78</v>
      </c>
      <c r="AP13" s="38" t="s">
        <v>79</v>
      </c>
      <c r="AQ13" s="93">
        <v>0.7</v>
      </c>
      <c r="AR13" s="116">
        <f>I13-(I13*AQ13)</f>
        <v>0.12000000000000005</v>
      </c>
      <c r="AS13" s="114">
        <f t="shared" si="1"/>
        <v>0.12000000000000005</v>
      </c>
      <c r="AT13" s="112">
        <f>AR13*AE13</f>
        <v>9.6000000000000044E-2</v>
      </c>
      <c r="AU13" s="114">
        <f t="shared" si="3"/>
        <v>9.6000000000000044E-2</v>
      </c>
      <c r="AV13" s="113">
        <f t="shared" si="4"/>
        <v>1.1520000000000009E-2</v>
      </c>
      <c r="AW13" s="114">
        <f t="shared" si="5"/>
        <v>1.1520000000000009E-2</v>
      </c>
      <c r="AX13" s="117" t="s">
        <v>507</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9" priority="5" operator="containsText" text="BAJO">
      <formula>NOT(ISERROR(SEARCH("BAJO",AG9)))</formula>
    </cfRule>
    <cfRule type="containsText" dxfId="18" priority="6" operator="containsText" text="MODERADO">
      <formula>NOT(ISERROR(SEARCH("MODERADO",AG9)))</formula>
    </cfRule>
    <cfRule type="containsText" dxfId="17" priority="7" operator="containsText" text="ALTO">
      <formula>NOT(ISERROR(SEARCH("ALTO",AG9)))</formula>
    </cfRule>
    <cfRule type="containsText" dxfId="16" priority="8" operator="containsText" text="EXTREMO">
      <formula>NOT(ISERROR(SEARCH("EXTREMO",AG9)))</formula>
    </cfRule>
  </conditionalFormatting>
  <conditionalFormatting sqref="AR9:AV13">
    <cfRule type="containsText" dxfId="15" priority="1" operator="containsText" text="BAJO">
      <formula>NOT(ISERROR(SEARCH("BAJO",AR9)))</formula>
    </cfRule>
  </conditionalFormatting>
  <conditionalFormatting sqref="AV9:AV13">
    <cfRule type="containsText" dxfId="14" priority="2" operator="containsText" text="MODERADO">
      <formula>NOT(ISERROR(SEARCH("MODERADO",AV9)))</formula>
    </cfRule>
    <cfRule type="containsText" dxfId="13" priority="3" operator="containsText" text="ALTO">
      <formula>NOT(ISERROR(SEARCH("ALTO",AV9)))</formula>
    </cfRule>
    <cfRule type="containsText" dxfId="12"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BA9" sqref="BA9:BA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95" t="s">
        <v>0</v>
      </c>
      <c r="C1" s="196"/>
      <c r="D1" s="196"/>
      <c r="E1" s="196"/>
      <c r="F1" s="196"/>
      <c r="G1" s="196"/>
      <c r="H1" s="196"/>
      <c r="I1" s="197"/>
      <c r="J1" s="198"/>
      <c r="K1" s="19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202" t="s">
        <v>3</v>
      </c>
      <c r="C2" s="203"/>
      <c r="D2" s="203"/>
      <c r="E2" s="203"/>
      <c r="F2" s="203"/>
      <c r="G2" s="203"/>
      <c r="H2" s="203"/>
      <c r="I2" s="204"/>
      <c r="J2" s="200"/>
      <c r="K2" s="20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205" t="s">
        <v>5</v>
      </c>
      <c r="D3" s="206"/>
      <c r="E3" s="206"/>
      <c r="F3" s="206"/>
      <c r="G3" s="206"/>
      <c r="H3" s="207"/>
      <c r="I3" s="11" t="s">
        <v>6</v>
      </c>
      <c r="J3" s="200"/>
      <c r="K3" s="20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208" t="s">
        <v>8</v>
      </c>
      <c r="D4" s="209"/>
      <c r="E4" s="209"/>
      <c r="F4" s="209"/>
      <c r="G4" s="209"/>
      <c r="H4" s="210"/>
      <c r="I4" s="13" t="s">
        <v>9</v>
      </c>
      <c r="J4" s="200"/>
      <c r="K4" s="20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487</v>
      </c>
      <c r="F5" s="128"/>
      <c r="G5" s="129"/>
      <c r="H5" s="16" t="s">
        <v>13</v>
      </c>
      <c r="I5" s="214" t="s">
        <v>509</v>
      </c>
      <c r="J5" s="215"/>
      <c r="K5" s="215"/>
      <c r="L5" s="215"/>
      <c r="M5" s="215"/>
      <c r="N5" s="216"/>
      <c r="O5" s="179" t="s">
        <v>14</v>
      </c>
      <c r="P5" s="180"/>
      <c r="Q5" s="181">
        <v>45849</v>
      </c>
      <c r="R5" s="182"/>
      <c r="S5" s="17"/>
      <c r="T5" s="17"/>
      <c r="U5" s="183"/>
      <c r="V5" s="183"/>
      <c r="W5" s="184"/>
      <c r="X5" s="185"/>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92" t="s">
        <v>15</v>
      </c>
      <c r="C7" s="193"/>
      <c r="D7" s="193"/>
      <c r="E7" s="193"/>
      <c r="F7" s="193"/>
      <c r="G7" s="193"/>
      <c r="H7" s="193"/>
      <c r="I7" s="23"/>
      <c r="J7" s="194" t="s">
        <v>16</v>
      </c>
      <c r="K7" s="194"/>
      <c r="L7" s="194"/>
      <c r="M7" s="194"/>
      <c r="N7" s="194"/>
      <c r="O7" s="194"/>
      <c r="P7" s="194"/>
      <c r="Q7" s="194"/>
      <c r="R7" s="194"/>
      <c r="S7" s="194"/>
      <c r="T7" s="194"/>
      <c r="U7" s="194"/>
      <c r="V7" s="194"/>
      <c r="W7" s="194"/>
      <c r="X7" s="194"/>
      <c r="Y7" s="194"/>
      <c r="Z7" s="194"/>
      <c r="AA7" s="194"/>
      <c r="AB7" s="194"/>
      <c r="AC7" s="173" t="s">
        <v>17</v>
      </c>
      <c r="AD7" s="173"/>
      <c r="AE7" s="173"/>
      <c r="AF7" s="173"/>
      <c r="AG7" s="173"/>
      <c r="AH7" s="173"/>
      <c r="AI7" s="174" t="s">
        <v>18</v>
      </c>
      <c r="AJ7" s="174"/>
      <c r="AK7" s="174"/>
      <c r="AL7" s="174"/>
      <c r="AM7" s="22"/>
      <c r="AN7" s="24" t="s">
        <v>19</v>
      </c>
      <c r="AO7" s="25"/>
      <c r="AP7" s="25"/>
      <c r="AQ7" s="108"/>
      <c r="AR7" s="109"/>
      <c r="AS7" s="109"/>
      <c r="AT7" s="109"/>
      <c r="AU7" s="109"/>
      <c r="AV7" s="109"/>
      <c r="AW7" s="109"/>
      <c r="AX7" s="26"/>
      <c r="AY7" s="130">
        <f>AY9</f>
        <v>6.048000000000003E-3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513</v>
      </c>
      <c r="AJ9" s="39" t="s">
        <v>510</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514</v>
      </c>
      <c r="AY9" s="186">
        <f>SUM(AW9:AW13)/5</f>
        <v>6.048000000000003E-3</v>
      </c>
      <c r="AZ9" s="96"/>
      <c r="BA9" s="189"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513</v>
      </c>
      <c r="AJ10" s="39" t="s">
        <v>225</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514</v>
      </c>
      <c r="AY10" s="187"/>
      <c r="AZ10" s="96"/>
      <c r="BA10" s="190"/>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513</v>
      </c>
      <c r="AJ11" s="39" t="s">
        <v>225</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514</v>
      </c>
      <c r="AY11" s="187"/>
      <c r="AZ11" s="96"/>
      <c r="BA11" s="190"/>
    </row>
    <row r="12" spans="1:54 1541:1541" ht="204.6" customHeight="1">
      <c r="A12" s="99">
        <v>4</v>
      </c>
      <c r="B12" s="101" t="s">
        <v>438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513</v>
      </c>
      <c r="AJ12" s="39" t="s">
        <v>225</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514</v>
      </c>
      <c r="AY12" s="187"/>
      <c r="AZ12" s="96"/>
      <c r="BA12" s="190"/>
    </row>
    <row r="13" spans="1:54 1541:1541" ht="282.60000000000002" customHeight="1">
      <c r="A13" s="103">
        <v>5</v>
      </c>
      <c r="B13" s="104" t="s">
        <v>512</v>
      </c>
      <c r="C13" s="104" t="s">
        <v>511</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0.8</v>
      </c>
      <c r="AF13" s="37">
        <f>AE13</f>
        <v>0.8</v>
      </c>
      <c r="AG13" s="89">
        <f>AD13*AF13</f>
        <v>0.24</v>
      </c>
      <c r="AH13" s="85" t="s">
        <v>90</v>
      </c>
      <c r="AI13" s="97" t="s">
        <v>513</v>
      </c>
      <c r="AJ13" s="39" t="s">
        <v>225</v>
      </c>
      <c r="AK13" s="98" t="s">
        <v>301</v>
      </c>
      <c r="AL13" s="98" t="s">
        <v>302</v>
      </c>
      <c r="AM13" s="38" t="s">
        <v>76</v>
      </c>
      <c r="AN13" s="39" t="s">
        <v>77</v>
      </c>
      <c r="AO13" s="39" t="s">
        <v>78</v>
      </c>
      <c r="AP13" s="38" t="s">
        <v>79</v>
      </c>
      <c r="AQ13" s="93">
        <v>0.7</v>
      </c>
      <c r="AR13" s="116">
        <f>I13-(I13*AQ13)</f>
        <v>0.09</v>
      </c>
      <c r="AS13" s="114">
        <f t="shared" si="1"/>
        <v>0.09</v>
      </c>
      <c r="AT13" s="112">
        <f>AR13*AE13</f>
        <v>7.1999999999999995E-2</v>
      </c>
      <c r="AU13" s="114">
        <f t="shared" si="3"/>
        <v>7.1999999999999995E-2</v>
      </c>
      <c r="AV13" s="113">
        <f t="shared" si="4"/>
        <v>6.4799999999999996E-3</v>
      </c>
      <c r="AW13" s="114">
        <f t="shared" si="5"/>
        <v>6.4799999999999996E-3</v>
      </c>
      <c r="AX13" s="117" t="s">
        <v>514</v>
      </c>
      <c r="AY13" s="188"/>
      <c r="AZ13" s="96"/>
      <c r="BA13" s="191"/>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175" t="s">
        <v>50</v>
      </c>
      <c r="BGO596" s="175"/>
      <c r="BGP596" s="175"/>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176"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176"/>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176"/>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176"/>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176"/>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177" t="s">
        <v>171</v>
      </c>
      <c r="BHP710" s="177"/>
      <c r="BHQ710" s="177"/>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78" t="s">
        <v>50</v>
      </c>
      <c r="BJG846" s="178"/>
      <c r="BJH846" s="178"/>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172"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172"/>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172"/>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172"/>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172"/>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1" priority="5" operator="containsText" text="BAJO">
      <formula>NOT(ISERROR(SEARCH("BAJO",AG9)))</formula>
    </cfRule>
    <cfRule type="containsText" dxfId="10" priority="6" operator="containsText" text="MODERADO">
      <formula>NOT(ISERROR(SEARCH("MODERADO",AG9)))</formula>
    </cfRule>
    <cfRule type="containsText" dxfId="9" priority="7" operator="containsText" text="ALTO">
      <formula>NOT(ISERROR(SEARCH("ALTO",AG9)))</formula>
    </cfRule>
    <cfRule type="containsText" dxfId="8" priority="8" operator="containsText" text="EXTREMO">
      <formula>NOT(ISERROR(SEARCH("EXTREMO",AG9)))</formula>
    </cfRule>
  </conditionalFormatting>
  <conditionalFormatting sqref="AR9:AV13">
    <cfRule type="containsText" dxfId="7" priority="1" operator="containsText" text="BAJO">
      <formula>NOT(ISERROR(SEARCH("BAJO",AR9)))</formula>
    </cfRule>
  </conditionalFormatting>
  <conditionalFormatting sqref="AV9:AV13">
    <cfRule type="containsText" dxfId="6" priority="2" operator="containsText" text="MODERADO">
      <formula>NOT(ISERROR(SEARCH("MODERADO",AV9)))</formula>
    </cfRule>
    <cfRule type="containsText" dxfId="5" priority="3" operator="containsText" text="ALTO">
      <formula>NOT(ISERROR(SEARCH("ALTO",AV9)))</formula>
    </cfRule>
    <cfRule type="containsText" dxfId="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P43"/>
  <sheetViews>
    <sheetView workbookViewId="0">
      <selection activeCell="N17" sqref="N17"/>
    </sheetView>
  </sheetViews>
  <sheetFormatPr baseColWidth="10" defaultRowHeight="14.25"/>
  <cols>
    <col min="5" max="5" width="40.75" customWidth="1"/>
    <col min="6" max="6" width="23.875" customWidth="1"/>
    <col min="7" max="7" width="26.375" customWidth="1"/>
    <col min="10" max="10" width="64.875" customWidth="1"/>
    <col min="11" max="11" width="19.125" style="124" customWidth="1"/>
    <col min="14" max="14" width="68.75" customWidth="1"/>
    <col min="15" max="15" width="17.125" customWidth="1"/>
    <col min="16" max="16" width="17.375" customWidth="1"/>
  </cols>
  <sheetData>
    <row r="6" spans="5:16" ht="15">
      <c r="E6" s="148" t="s">
        <v>523</v>
      </c>
      <c r="F6" s="148" t="s">
        <v>524</v>
      </c>
      <c r="G6" s="148" t="s">
        <v>525</v>
      </c>
      <c r="J6" s="148" t="s">
        <v>523</v>
      </c>
      <c r="K6" s="148" t="s">
        <v>525</v>
      </c>
      <c r="N6" s="148" t="s">
        <v>523</v>
      </c>
      <c r="O6" s="148" t="s">
        <v>524</v>
      </c>
      <c r="P6" s="148" t="s">
        <v>525</v>
      </c>
    </row>
    <row r="7" spans="5:16">
      <c r="E7" t="s">
        <v>526</v>
      </c>
      <c r="F7">
        <v>51.076261741008508</v>
      </c>
      <c r="G7">
        <v>9</v>
      </c>
      <c r="J7" t="s">
        <v>542</v>
      </c>
      <c r="K7" s="124">
        <v>1</v>
      </c>
      <c r="N7" t="s">
        <v>576</v>
      </c>
      <c r="O7">
        <v>15.463414634146341</v>
      </c>
      <c r="P7">
        <v>9</v>
      </c>
    </row>
    <row r="8" spans="5:16">
      <c r="E8" t="s">
        <v>527</v>
      </c>
      <c r="F8">
        <v>21.568609783920724</v>
      </c>
      <c r="G8">
        <v>9</v>
      </c>
      <c r="J8" t="s">
        <v>543</v>
      </c>
      <c r="K8" s="124">
        <v>0.95</v>
      </c>
      <c r="N8" t="s">
        <v>577</v>
      </c>
      <c r="O8">
        <v>9.6097560975609753</v>
      </c>
      <c r="P8">
        <v>8</v>
      </c>
    </row>
    <row r="9" spans="5:16">
      <c r="E9" t="s">
        <v>528</v>
      </c>
      <c r="F9">
        <v>14.602917097608234</v>
      </c>
      <c r="G9">
        <v>8</v>
      </c>
      <c r="J9" t="s">
        <v>544</v>
      </c>
      <c r="K9" s="124">
        <v>0.9</v>
      </c>
      <c r="N9" t="s">
        <v>530</v>
      </c>
      <c r="O9">
        <v>8.4390243902439028</v>
      </c>
      <c r="P9">
        <v>7</v>
      </c>
    </row>
    <row r="10" spans="5:16">
      <c r="E10" t="s">
        <v>529</v>
      </c>
      <c r="F10">
        <v>5.0457343680502973</v>
      </c>
      <c r="G10">
        <v>7</v>
      </c>
      <c r="J10" t="s">
        <v>545</v>
      </c>
      <c r="K10" s="124">
        <v>0.9</v>
      </c>
      <c r="N10" t="s">
        <v>578</v>
      </c>
      <c r="O10">
        <v>5.8536585365853666</v>
      </c>
      <c r="P10">
        <v>6</v>
      </c>
    </row>
    <row r="11" spans="5:16">
      <c r="E11" t="s">
        <v>530</v>
      </c>
      <c r="F11">
        <v>2.4659000678267087</v>
      </c>
      <c r="G11">
        <v>6</v>
      </c>
      <c r="J11" t="s">
        <v>546</v>
      </c>
      <c r="K11" s="124">
        <v>0.85</v>
      </c>
      <c r="N11" t="s">
        <v>579</v>
      </c>
      <c r="O11">
        <v>5.5609756097560981</v>
      </c>
      <c r="P11">
        <v>6</v>
      </c>
    </row>
    <row r="12" spans="5:16">
      <c r="E12" t="s">
        <v>531</v>
      </c>
      <c r="F12">
        <v>2.2678003247372982</v>
      </c>
      <c r="G12">
        <v>6</v>
      </c>
      <c r="J12" t="s">
        <v>547</v>
      </c>
      <c r="K12" s="124">
        <v>0.8</v>
      </c>
      <c r="N12" t="s">
        <v>580</v>
      </c>
      <c r="O12">
        <v>5.024390243902439</v>
      </c>
      <c r="P12">
        <v>6</v>
      </c>
    </row>
    <row r="13" spans="5:16">
      <c r="E13" t="s">
        <v>532</v>
      </c>
      <c r="F13">
        <v>1.9058004617296422</v>
      </c>
      <c r="G13">
        <v>5</v>
      </c>
      <c r="J13" t="s">
        <v>548</v>
      </c>
      <c r="K13" s="124">
        <v>0.75</v>
      </c>
      <c r="N13" t="s">
        <v>581</v>
      </c>
      <c r="O13">
        <v>4.9268292682926829</v>
      </c>
      <c r="P13">
        <v>5</v>
      </c>
    </row>
    <row r="14" spans="5:16">
      <c r="E14" t="s">
        <v>533</v>
      </c>
      <c r="F14">
        <v>0.87748857392920088</v>
      </c>
      <c r="G14">
        <v>4</v>
      </c>
      <c r="J14" t="s">
        <v>549</v>
      </c>
      <c r="K14" s="124">
        <v>0.75</v>
      </c>
      <c r="N14" t="s">
        <v>582</v>
      </c>
      <c r="O14">
        <v>3.7560975609756095</v>
      </c>
      <c r="P14">
        <v>4</v>
      </c>
    </row>
    <row r="15" spans="5:16">
      <c r="E15" t="s">
        <v>534</v>
      </c>
      <c r="F15">
        <v>8.6438368628755174E-2</v>
      </c>
      <c r="G15">
        <v>4</v>
      </c>
      <c r="J15" t="s">
        <v>550</v>
      </c>
      <c r="K15" s="124">
        <v>0.7</v>
      </c>
      <c r="N15" t="s">
        <v>546</v>
      </c>
      <c r="O15">
        <v>3.5609756097560972</v>
      </c>
      <c r="P15">
        <v>4</v>
      </c>
    </row>
    <row r="16" spans="5:16">
      <c r="E16" t="s">
        <v>535</v>
      </c>
      <c r="F16">
        <v>2.367564704057902E-2</v>
      </c>
      <c r="G16">
        <v>3</v>
      </c>
      <c r="J16" t="s">
        <v>551</v>
      </c>
      <c r="K16" s="124">
        <v>0.7</v>
      </c>
      <c r="N16" t="s">
        <v>583</v>
      </c>
      <c r="O16">
        <v>3.3658536585365857</v>
      </c>
      <c r="P16">
        <v>4</v>
      </c>
    </row>
    <row r="17" spans="5:16">
      <c r="E17" t="s">
        <v>536</v>
      </c>
      <c r="F17">
        <v>1.8880107081158129E-2</v>
      </c>
      <c r="G17">
        <v>2</v>
      </c>
      <c r="J17" t="s">
        <v>552</v>
      </c>
      <c r="K17" s="124">
        <v>0.65</v>
      </c>
      <c r="N17" t="s">
        <v>527</v>
      </c>
      <c r="O17">
        <v>2.8292682926829271</v>
      </c>
      <c r="P17">
        <v>3</v>
      </c>
    </row>
    <row r="18" spans="5:16">
      <c r="E18" t="s">
        <v>537</v>
      </c>
      <c r="F18">
        <v>1.6155514826712077E-2</v>
      </c>
      <c r="G18">
        <v>2</v>
      </c>
      <c r="J18" t="s">
        <v>553</v>
      </c>
      <c r="K18" s="124">
        <v>0.65</v>
      </c>
      <c r="N18" t="s">
        <v>584</v>
      </c>
      <c r="O18">
        <v>2.6341463414634148</v>
      </c>
      <c r="P18">
        <v>3</v>
      </c>
    </row>
    <row r="19" spans="5:16">
      <c r="E19" t="s">
        <v>538</v>
      </c>
      <c r="F19">
        <v>1.3823585146127337E-2</v>
      </c>
      <c r="G19">
        <v>2</v>
      </c>
      <c r="J19" t="s">
        <v>554</v>
      </c>
      <c r="K19" s="124">
        <v>0.6</v>
      </c>
      <c r="N19" t="s">
        <v>567</v>
      </c>
      <c r="O19">
        <v>2.6341463414634148</v>
      </c>
      <c r="P19">
        <v>3</v>
      </c>
    </row>
    <row r="20" spans="5:16">
      <c r="E20" t="s">
        <v>539</v>
      </c>
      <c r="F20">
        <v>1.3016864544494796E-2</v>
      </c>
      <c r="G20">
        <v>2</v>
      </c>
      <c r="J20" t="s">
        <v>555</v>
      </c>
      <c r="K20" s="124">
        <v>0.55000000000000004</v>
      </c>
      <c r="N20" t="s">
        <v>573</v>
      </c>
      <c r="O20">
        <v>2.3902439024390243</v>
      </c>
      <c r="P20">
        <v>3</v>
      </c>
    </row>
    <row r="21" spans="5:16">
      <c r="E21" t="s">
        <v>540</v>
      </c>
      <c r="F21">
        <v>1.2368470920219197E-2</v>
      </c>
      <c r="G21">
        <v>2</v>
      </c>
      <c r="J21" t="s">
        <v>556</v>
      </c>
      <c r="K21" s="124">
        <v>0.55000000000000004</v>
      </c>
      <c r="N21" t="s">
        <v>585</v>
      </c>
      <c r="O21">
        <v>2.2926829268292681</v>
      </c>
      <c r="P21">
        <v>3</v>
      </c>
    </row>
    <row r="22" spans="5:16">
      <c r="E22" t="s">
        <v>541</v>
      </c>
      <c r="F22">
        <v>5.1290230013366625E-3</v>
      </c>
      <c r="G22">
        <v>1</v>
      </c>
      <c r="J22" t="s">
        <v>557</v>
      </c>
      <c r="K22" s="124">
        <v>0.5</v>
      </c>
      <c r="N22" t="s">
        <v>586</v>
      </c>
      <c r="O22">
        <v>2.1951219512195119</v>
      </c>
      <c r="P22">
        <v>3</v>
      </c>
    </row>
    <row r="23" spans="5:16">
      <c r="J23" t="s">
        <v>558</v>
      </c>
      <c r="K23" s="124">
        <v>0.5</v>
      </c>
      <c r="N23" t="s">
        <v>548</v>
      </c>
      <c r="O23">
        <v>1.9512195121951219</v>
      </c>
      <c r="P23">
        <v>2</v>
      </c>
    </row>
    <row r="24" spans="5:16">
      <c r="J24" t="s">
        <v>559</v>
      </c>
      <c r="K24" s="124">
        <v>0.45</v>
      </c>
      <c r="N24" t="s">
        <v>544</v>
      </c>
      <c r="O24">
        <v>1.8536585365853657</v>
      </c>
      <c r="P24">
        <v>2</v>
      </c>
    </row>
    <row r="25" spans="5:16">
      <c r="J25" t="s">
        <v>560</v>
      </c>
      <c r="K25" s="124">
        <v>0.4</v>
      </c>
      <c r="N25" t="s">
        <v>545</v>
      </c>
      <c r="O25">
        <v>1.75609756097561</v>
      </c>
      <c r="P25">
        <v>2</v>
      </c>
    </row>
    <row r="26" spans="5:16">
      <c r="J26" t="s">
        <v>561</v>
      </c>
      <c r="K26" s="124">
        <v>0.4</v>
      </c>
      <c r="N26" t="s">
        <v>587</v>
      </c>
      <c r="O26">
        <v>1.6097560975609757</v>
      </c>
      <c r="P26">
        <v>2</v>
      </c>
    </row>
    <row r="27" spans="5:16">
      <c r="J27" t="s">
        <v>562</v>
      </c>
      <c r="K27" s="124">
        <v>0.35</v>
      </c>
      <c r="N27" t="s">
        <v>550</v>
      </c>
      <c r="O27">
        <v>1.5609756097560976</v>
      </c>
      <c r="P27">
        <v>2</v>
      </c>
    </row>
    <row r="28" spans="5:16">
      <c r="J28" t="s">
        <v>563</v>
      </c>
      <c r="K28" s="124">
        <v>0.35</v>
      </c>
      <c r="N28" t="s">
        <v>540</v>
      </c>
      <c r="O28">
        <v>1.4146341463414636</v>
      </c>
      <c r="P28">
        <v>2</v>
      </c>
    </row>
    <row r="29" spans="5:16">
      <c r="J29" t="s">
        <v>564</v>
      </c>
      <c r="K29" s="124">
        <v>0.35</v>
      </c>
      <c r="N29" t="s">
        <v>588</v>
      </c>
      <c r="O29">
        <v>1.2682926829268293</v>
      </c>
      <c r="P29">
        <v>2</v>
      </c>
    </row>
    <row r="30" spans="5:16">
      <c r="J30" t="s">
        <v>565</v>
      </c>
      <c r="K30" s="124">
        <v>0.3</v>
      </c>
      <c r="N30" t="s">
        <v>553</v>
      </c>
      <c r="O30">
        <v>1.121951219512195</v>
      </c>
      <c r="P30">
        <v>2</v>
      </c>
    </row>
    <row r="31" spans="5:16">
      <c r="J31" t="s">
        <v>566</v>
      </c>
      <c r="K31" s="124">
        <v>0.25</v>
      </c>
      <c r="N31" t="s">
        <v>534</v>
      </c>
      <c r="O31">
        <v>0.97560975609756095</v>
      </c>
      <c r="P31">
        <v>1</v>
      </c>
    </row>
    <row r="32" spans="5:16">
      <c r="J32" t="s">
        <v>567</v>
      </c>
      <c r="K32" s="124">
        <v>0.2</v>
      </c>
      <c r="N32" t="s">
        <v>589</v>
      </c>
      <c r="O32">
        <v>0.8292682926829269</v>
      </c>
      <c r="P32">
        <v>1</v>
      </c>
    </row>
    <row r="33" spans="10:16">
      <c r="J33" t="s">
        <v>568</v>
      </c>
      <c r="K33" s="124">
        <v>0.2</v>
      </c>
      <c r="N33" t="s">
        <v>590</v>
      </c>
      <c r="O33">
        <v>0.78048780487804881</v>
      </c>
      <c r="P33">
        <v>1</v>
      </c>
    </row>
    <row r="34" spans="10:16">
      <c r="J34" t="s">
        <v>569</v>
      </c>
      <c r="K34" s="124">
        <v>0.2</v>
      </c>
      <c r="N34" t="s">
        <v>541</v>
      </c>
      <c r="O34">
        <v>0.78048780487804881</v>
      </c>
      <c r="P34">
        <v>1</v>
      </c>
    </row>
    <row r="35" spans="10:16">
      <c r="J35" t="s">
        <v>540</v>
      </c>
      <c r="K35" s="124">
        <v>0.15</v>
      </c>
      <c r="N35" t="s">
        <v>591</v>
      </c>
      <c r="O35">
        <v>0.68292682926829273</v>
      </c>
      <c r="P35">
        <v>1</v>
      </c>
    </row>
    <row r="36" spans="10:16">
      <c r="J36" t="s">
        <v>570</v>
      </c>
      <c r="K36" s="124">
        <v>0.1</v>
      </c>
      <c r="N36" t="s">
        <v>558</v>
      </c>
      <c r="O36">
        <v>0.58536585365853655</v>
      </c>
      <c r="P36">
        <v>1</v>
      </c>
    </row>
    <row r="37" spans="10:16">
      <c r="J37" t="s">
        <v>571</v>
      </c>
      <c r="K37" s="124">
        <v>0.1</v>
      </c>
      <c r="N37" t="s">
        <v>592</v>
      </c>
      <c r="O37">
        <v>0.53658536585365857</v>
      </c>
      <c r="P37">
        <v>1</v>
      </c>
    </row>
    <row r="38" spans="10:16">
      <c r="J38" t="s">
        <v>572</v>
      </c>
      <c r="K38" s="124">
        <v>0.1</v>
      </c>
      <c r="N38" t="s">
        <v>571</v>
      </c>
      <c r="O38">
        <v>0.48780487804878048</v>
      </c>
      <c r="P38">
        <v>1</v>
      </c>
    </row>
    <row r="39" spans="10:16">
      <c r="J39" t="s">
        <v>573</v>
      </c>
      <c r="K39" s="124">
        <v>0.1</v>
      </c>
      <c r="N39" t="s">
        <v>593</v>
      </c>
      <c r="O39">
        <v>0.3902439024390244</v>
      </c>
      <c r="P39">
        <v>1</v>
      </c>
    </row>
    <row r="40" spans="10:16">
      <c r="J40" t="s">
        <v>574</v>
      </c>
      <c r="K40" s="124">
        <v>0.05</v>
      </c>
      <c r="N40" t="s">
        <v>594</v>
      </c>
      <c r="O40">
        <v>0.34146341463414637</v>
      </c>
      <c r="P40">
        <v>1</v>
      </c>
    </row>
    <row r="41" spans="10:16">
      <c r="J41" t="s">
        <v>575</v>
      </c>
      <c r="K41" s="124">
        <v>0.15</v>
      </c>
      <c r="N41" t="s">
        <v>564</v>
      </c>
      <c r="O41">
        <v>0.29268292682926828</v>
      </c>
      <c r="P41">
        <v>1</v>
      </c>
    </row>
    <row r="42" spans="10:16">
      <c r="N42" t="s">
        <v>595</v>
      </c>
      <c r="O42">
        <v>0.24390243902439024</v>
      </c>
      <c r="P42">
        <v>1</v>
      </c>
    </row>
    <row r="43" spans="10:16">
      <c r="O43">
        <v>100</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7FDCDF-A717-43F9-8A41-A9C85F1A98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Informe</vt:lpstr>
      <vt:lpstr>G Predial</vt:lpstr>
      <vt:lpstr>G Legal</vt:lpstr>
      <vt:lpstr>Conservación </vt:lpstr>
      <vt:lpstr>Construcción</vt:lpstr>
      <vt:lpstr>Diseño</vt:lpstr>
      <vt:lpstr>Evaluación</vt:lpstr>
      <vt:lpstr>G Contractual</vt:lpstr>
      <vt:lpstr>Físicos</vt:lpstr>
      <vt:lpstr>Valorización </vt:lpstr>
      <vt:lpstr>Talento Humano</vt:lpstr>
      <vt:lpstr>Documental</vt:lpstr>
      <vt:lpstr>G Interinstitucional</vt:lpstr>
      <vt:lpstr>G Integral</vt:lpstr>
      <vt:lpstr>S Ciudadania</vt:lpstr>
      <vt:lpstr>Preinversión</vt:lpstr>
      <vt:lpstr>Inovación</vt:lpstr>
      <vt:lpstr>Comunicaciones</vt:lpstr>
      <vt:lpstr>Integrales de Gestión</vt:lpstr>
      <vt:lpstr>T. Información y co</vt:lpstr>
      <vt:lpstr>Planeación Estratégica</vt:lpstr>
      <vt:lpstr>G Financiera</vt:lpstr>
      <vt:lpstr>Mejoramiento</vt:lpstr>
      <vt:lpstr>Anexos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Cely Leon</dc:creator>
  <cp:lastModifiedBy>Carlos Fernando Campos Sosa</cp:lastModifiedBy>
  <dcterms:created xsi:type="dcterms:W3CDTF">2025-06-24T13:14:29Z</dcterms:created>
  <dcterms:modified xsi:type="dcterms:W3CDTF">2025-07-16T20:36:59Z</dcterms:modified>
</cp:coreProperties>
</file>