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C:\Users\USER\Documents\Disco Duro\IDU\2023-060\Informes\Ley de transparencia\"/>
    </mc:Choice>
  </mc:AlternateContent>
  <xr:revisionPtr revIDLastSave="0" documentId="13_ncr:1_{81E1632C-D9D0-4380-B189-E97CD00463D7}" xr6:coauthVersionLast="47" xr6:coauthVersionMax="47" xr10:uidLastSave="{00000000-0000-0000-0000-000000000000}"/>
  <bookViews>
    <workbookView xWindow="-108" yWindow="-108" windowWidth="23256" windowHeight="13176" xr2:uid="{00000000-000D-0000-FFFF-FFFF00000000}"/>
  </bookViews>
  <sheets>
    <sheet name="ADJUDICADOS CONS" sheetId="4" r:id="rId1"/>
    <sheet name="ADJ ENERO" sheetId="5" r:id="rId2"/>
    <sheet name="ADJ FEBRERO" sheetId="6" r:id="rId3"/>
    <sheet name="ADJ MARZO" sheetId="7" r:id="rId4"/>
    <sheet name="ADJ ABRIL" sheetId="8" r:id="rId5"/>
    <sheet name="ADJ MAYO" sheetId="9" r:id="rId6"/>
    <sheet name="ADJ JUNIO" sheetId="10" r:id="rId7"/>
    <sheet name="ADJ JULIO" sheetId="11" r:id="rId8"/>
    <sheet name="ADJ AGOSTO" sheetId="12" r:id="rId9"/>
    <sheet name="ADJ SEPTIEMBRE" sheetId="13" r:id="rId10"/>
    <sheet name="ADJ OCTUBRE" sheetId="14" r:id="rId11"/>
    <sheet name="ADJ NOVIEMBRE" sheetId="15" r:id="rId12"/>
    <sheet name="ADJ DICIEMBRE" sheetId="16"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4" i="4" l="1"/>
  <c r="G88" i="4"/>
  <c r="G78" i="4"/>
  <c r="G74" i="4"/>
  <c r="D44" i="16"/>
  <c r="G38" i="16"/>
  <c r="G28" i="16"/>
  <c r="G24" i="16"/>
  <c r="D42" i="16"/>
  <c r="G57" i="4"/>
  <c r="G56" i="4"/>
  <c r="D18" i="15"/>
  <c r="G12" i="15"/>
  <c r="G11" i="15"/>
  <c r="D16" i="15"/>
  <c r="D16" i="14"/>
  <c r="D14" i="14"/>
  <c r="D14" i="13"/>
  <c r="D12" i="13"/>
  <c r="D19" i="12"/>
  <c r="D17" i="12"/>
  <c r="D15" i="11"/>
  <c r="D13" i="11"/>
  <c r="D18" i="10"/>
  <c r="D16" i="10"/>
  <c r="D20" i="9"/>
  <c r="D18" i="9"/>
  <c r="D19" i="8"/>
  <c r="D17" i="8"/>
  <c r="D27" i="7"/>
  <c r="D25" i="7"/>
  <c r="D14" i="6"/>
  <c r="D12" i="6"/>
  <c r="D14" i="5" l="1"/>
  <c r="D12" i="5"/>
  <c r="D92" i="4" l="1"/>
</calcChain>
</file>

<file path=xl/sharedStrings.xml><?xml version="1.0" encoding="utf-8"?>
<sst xmlns="http://schemas.openxmlformats.org/spreadsheetml/2006/main" count="653" uniqueCount="272">
  <si>
    <t xml:space="preserve"> </t>
  </si>
  <si>
    <t>PROCESOS DE SELECCIÓN ADJUDICADOS</t>
  </si>
  <si>
    <t>ID</t>
  </si>
  <si>
    <t>PROCESO DE SELECCIÓN</t>
  </si>
  <si>
    <t>OBJETO</t>
  </si>
  <si>
    <t>ADJUDICADO A:</t>
  </si>
  <si>
    <t>VALOR ADJUDICADO</t>
  </si>
  <si>
    <t>TOTAL DE PROCESOS ADJUDICADOS</t>
  </si>
  <si>
    <t>VALOR TOTAL ADJUDICADO</t>
  </si>
  <si>
    <t>DIRECCIÓN TÉCNICA DE PROCESOS SELECTIVOS</t>
  </si>
  <si>
    <t>FECHA DE ADJUDICACIÓN</t>
  </si>
  <si>
    <t>PROCESOS DE SELECCIÓN ADJUDICADOS ENERO</t>
  </si>
  <si>
    <t>RENOVAR EL SOPORTE Y GARANTÍAS PARA LA PLATAFORMA DE VIRTUALIZACIÓN VMWARE</t>
  </si>
  <si>
    <t>AÑO 2023</t>
  </si>
  <si>
    <t>IDU-SASI-DTAF-012-2022</t>
  </si>
  <si>
    <t>LATTITUDE CORP SAS</t>
  </si>
  <si>
    <t>PROCESOS DE SELECCIÓN ADJUDICADOS FEBRERO</t>
  </si>
  <si>
    <t>SIN ADJUDICACIONES EN ESTE MES</t>
  </si>
  <si>
    <t>PROCESOS DE SELECCIÓN ADJUDICADOS MARZO</t>
  </si>
  <si>
    <t>IDU-MC10%-OAC-001-2023</t>
  </si>
  <si>
    <t>IDU-MC10%-DTAF-002-2023</t>
  </si>
  <si>
    <t>IDU-CMA-SGDU-031-2022</t>
  </si>
  <si>
    <t>IDU-CMA-SGDU-038-2022</t>
  </si>
  <si>
    <t>IDU-SAMC-DTC-008-2022</t>
  </si>
  <si>
    <t>IDU-LP-DTC-020-2022</t>
  </si>
  <si>
    <t>IDU-CMA-DTC-035-2022</t>
  </si>
  <si>
    <t>IDU-LP-DTC-021-2022</t>
  </si>
  <si>
    <t>IDU-CMA-DTC-039-2022</t>
  </si>
  <si>
    <t>IDU-CMA-DTC-033-2022</t>
  </si>
  <si>
    <t>IDU-LP-DTC-023-2022</t>
  </si>
  <si>
    <t>IDU-LP-SGDU-019-2022</t>
  </si>
  <si>
    <t>IDU-CMA-DTC-034-2022</t>
  </si>
  <si>
    <t>IDU-CMA-SGDU-037-2022</t>
  </si>
  <si>
    <t>MANTENIMIENTO SISTEMAS BIOMÉTRICOS SUPREMA</t>
  </si>
  <si>
    <t>MATERIAL POP</t>
  </si>
  <si>
    <t>LITTLE MONKEY PROMOCIONALES Y PUBLICIDAD BTL SAS</t>
  </si>
  <si>
    <t>SAUTECH LTDA</t>
  </si>
  <si>
    <t>EYD REFORZAMIENTO PUENTE PEATONAL CALLE 24 POR AV 68</t>
  </si>
  <si>
    <t>CONSORCIO ESTUDIOS TERRA - PC 2022 (PEDRO JOSÉ CORREDOR BECERRA; TERRA INGENIEROS CIVILES S.A.S)</t>
  </si>
  <si>
    <t>INT. EYD REFORZAMIENTO PUENTE PEATONAL CALLE 24 POR AV 68</t>
  </si>
  <si>
    <t>CONSORCIO METRO CINCO (GRUPO METRO COLOMBIA S.A.S; OSCAR ALFREDO MONTOYA CASTRO)</t>
  </si>
  <si>
    <t>CICLOPARQUEADEROS DE USO OCASIONAL</t>
  </si>
  <si>
    <t>GESTIÓN INTEGRAL DEL AGUA S.A.S.</t>
  </si>
  <si>
    <t xml:space="preserve">PUENTE SAN AGUSTÍN </t>
  </si>
  <si>
    <t>CONSORCIO CONSTRUCTOR PSA (INTERVENTORIA DISEÑOS Y CONTRATOS S.A.S.; M.G.L. INGENIEROS S.A.S)</t>
  </si>
  <si>
    <t xml:space="preserve">INT. PUENTE SAN AGUSTÍN </t>
  </si>
  <si>
    <t>CONSORCIO INTERTP (CONSULTORES TÉCNICOS Y ECONÓMICOS SAS; CONSULTORES E INTERVENTORES TECNICOS SAS)</t>
  </si>
  <si>
    <t>REFORZAMIENTO ESTRUCTURAL PUENTE CALLE 80 CON NQS</t>
  </si>
  <si>
    <t>CONSORCIO CONCREREAL 2023 (CONCREARMADO LTDA; REAL CONSTRUCTORES SAS)</t>
  </si>
  <si>
    <t>INT: CICLOPARQUEADEROS DE USO OCASIONAL</t>
  </si>
  <si>
    <t>PC INTERVENTORES SAS</t>
  </si>
  <si>
    <t>INT. REFORZAMIENTO ESTRUCTURAL PUENTE CALLE 80 CON NQS</t>
  </si>
  <si>
    <t>CONSORCIO INT AV MEDELLIN (PC INTERVENTORES S.A.S.; SIGT INGENIEROS Y CONSULTORES S.A.S.; TLL ARQUITECTOS E INGENIEROS S.A.S.)</t>
  </si>
  <si>
    <t>REFORZAMIENTO PUENTE PEATONAL CALLE 174</t>
  </si>
  <si>
    <t>CONSORCIO MAJUBE (BEFARHS CONSTRUCTORES SAS; JULIAN LIZANDRO GONZALES CASAS; MAZI INGENIERIA SAS)</t>
  </si>
  <si>
    <t>EYD Y CONSTRUCCIÓN ALAMEDA MEDIO MILENIO TRAMOS 1 Y 2</t>
  </si>
  <si>
    <t>CONSORCIO ALAMEDA 2023 (EXPANSSION SAS; ZEUS CONSTRUCCIONES SAS BIC; IDECO INFRAESTRUCTURA Y DESARROLLO DE COLOMBIA SAS)</t>
  </si>
  <si>
    <t>INT. REFORZAMIENTO PUENTE PEATONAL CALLE 174</t>
  </si>
  <si>
    <t>CONSORCIO LIBERTADORES VELNEC – ECG (VELNEC S.A.; ECG INGENIERIA S.A.S)</t>
  </si>
  <si>
    <t>INT: EYD Y CONSTRUCCIÓN ALAMEDA MEDIO MILENIO TRAMOS 1 Y 2</t>
  </si>
  <si>
    <t>CONSORCIO ID MEDIO MILENIO (INTERDISEÑOS CONSULTORES S.A.S.; INTERVENTORIAS Y DISEÑOS S.A. - INTERDISEÑOS</t>
  </si>
  <si>
    <t>PROCESOS DE SELECCIÓN ADJUDICADOS ABRIL</t>
  </si>
  <si>
    <t>IDU-MC10%-DTAF-004-2023</t>
  </si>
  <si>
    <t>IDU-LP-SGI-018-2022</t>
  </si>
  <si>
    <t>IDU-CMA-SGI-032-2022</t>
  </si>
  <si>
    <t>IDU-LP-SGI-017-2022</t>
  </si>
  <si>
    <t>IDU-LP-SGI-022-2022</t>
  </si>
  <si>
    <t>IDU-MC10%-DTAF-006-2023</t>
  </si>
  <si>
    <t>PRESTACIÓN DE SERVICIOS PARA LA REVISIÓN, INSPECCIÓN Y CERTIFICACIÓN DE LOS EQUIPOS PARA TRABAJO SEGURO EN ALTURAS PROPIEDAD DE LA ENTIDAD, ASÍ COMO DE LOS PUNTOS DE ANCLAJE FIJOS INSTALADOS Y/O POR INSTALAR EN LAS SEDES IDU</t>
  </si>
  <si>
    <t>DISEÑO, SUMINISTRO, MONTAJE, PUESTA EN FUNCIONAMIENTO Y MANTENIMIENTO DEL COMPONENTE ELECTROMECÁNICO, Y OBRA CIVIL DE UN SISTEMA DE TRANSPORTE DE PASAJEROS POR CABLE AÉREO TIPO MONOCABLE DESENGANCHABLE EN LA LOCALIDAD DE SAN CRISTÓBAL EN BOGOTÁ D.C.</t>
  </si>
  <si>
    <t>INTERVENTORÍA INTEGRAL AL DISEÑO, SUMINISTRO, MONTAJE, PUESTA EN FUNCIONAMIENTO Y MANTENIMIENTO DEL COMPONENTE ELECTROMECÁNICO, Y OBRA CIVIL DE UN SISTEMA DE TRANSPORTE DE PASAJEROS POR CABLE AÉREO TIPO MONOCABLE DESENGANCHABLE EN LA LOCALIDAD DE SAN CRISTÓBAL EN BOGOTÁ D.C.</t>
  </si>
  <si>
    <t>CONSTRUCCIÓN DE LA INTERSECCIÓN A DESNIVEL DE PUENTE ARANDA Y DEMÁS OBRAS COMPLEMENTARIAS, CORRESPONDIENTE A LAS OBRAS DE ADECUACIÓN AL SISTEMA TRANSMILENIO DE LA TRONCAL CALLE 13 EN BOGOTÁ D.C.</t>
  </si>
  <si>
    <t>CONSTRUCCIÓN PARA LA ADECUACIÓN DE LA CALLE 13 AL SISTEMA DE TRANSPORTE PÚBLICO MASIVO, CALZADAS DE TRÁFICO MIXTO, NUEVAS CICLORRUTAS Y ESPACIO PÚBLICO, DESDE EL LÍMITE OCCIDENTAL DEL DISTRITO HASTA LA CONEXIÓN CON LA INTERSECCIÓN DE PUENTE ARANDA INCLUIDAS LAS DEMÁS OBRAS COMPLEMENTARIAS EN BOGOTÁ D.C.</t>
  </si>
  <si>
    <t>PRESTAR EL SERVICIO DE MANTENIMIENTO PREVENTIVO Y CORRECTIVO CON SUMINISTRO DE REPUESTOS PARA EL EQUIPO DE AIRE ACONDICIONADO Y SISTEMAS DE VENTILACIÓN MECÁNICA INSTALADOS EN LAS SEDES DEL IDU</t>
  </si>
  <si>
    <t>EXSOLVEN S.A.S.</t>
  </si>
  <si>
    <t>UNIÓN TEMPORAL CABLE SAN CRISTÓBAL (DOPPELMAYR COLOMBIA SAS; CYG INGENIERIA Y CONSTRUCCIONES SAS; PROYECTOS DE INGENIERIA S.A. PROING SA ; ALCA INGENIERIA SAS)</t>
  </si>
  <si>
    <t>HMV SERVICIOS SAS</t>
  </si>
  <si>
    <t>CONSORCIO CC L1 (CONSTRUCTORA CONCONCRETO S.A.; CONCONCRETO PROYECTOS SAS)</t>
  </si>
  <si>
    <t>CONSORCIO CC 2023 (CONSTRUCTORA CONCONCRETO S.A.; CONCONCRETO PROYECTOS SAS)</t>
  </si>
  <si>
    <t>ARITEC S.A.S.</t>
  </si>
  <si>
    <t>IDU-CMA-DTC-001-2023</t>
  </si>
  <si>
    <t>IDU-MC10%-DTAF-007-2023</t>
  </si>
  <si>
    <t>IDU-MC10%-OAP-005-2023</t>
  </si>
  <si>
    <t>IDU-CMA-SGI-030-2022</t>
  </si>
  <si>
    <t>IDU-MC10%-DTAF-009-2023</t>
  </si>
  <si>
    <t>IDU-MC10%-DTAF-008-2023</t>
  </si>
  <si>
    <t>IDU-CMA-DTP-002-2023</t>
  </si>
  <si>
    <t xml:space="preserve">INTERVENTORÍA INTEGRAL A LA CONSTRUCCIÓN DEL PUENTE VEHICULAR SOBRE LA QUEBRADA LA HOYA DEL RAMO, SECTOR CUATRO CAMINOS DE LA LOCALIDAD DE USME, EN LA CIUDAD DE BOGOTÁ D.C. </t>
  </si>
  <si>
    <t>PRESTAR LOS SERVICIOS DE SOPORTE Y ACTUALIZACIÓN DEL SOFTWARE MEGA-HOPEX DE REPOSITORIO PARA LA ARQUITECTURA EMPRESARIAL DEL IDU</t>
  </si>
  <si>
    <t>PRESTAR LOS SERVICIOS PARA REALIZAR UNA CAPACITACIÓN EN AUDITORÍA INTERNA EN LAS NORMAS ISO/IEC 27001:2022 E ISO/IEC 27701:2019</t>
  </si>
  <si>
    <t>INTERVENTORÍA INTEGRAL A LA CONSTRUCCIÓN DE LA INTERSECCIÓN A DESNIVEL DE PUENTE ARANDA Y DEMÁS OBRAS COMPLEMENTARIAS, CORRESPONDIENTE A LAS OBRAS DE ADECUACIÓN AL SISTEMA TRANSMILENIO DE LA TRONCAL CALLE 13 EN BOGOTÁ D.C.</t>
  </si>
  <si>
    <t>SERVICIO DE SOPORTE Y MANTENIMIENTO AL SISTEMA PMB SISTEMA INTEGRADO PARA BIBLIOTECAS</t>
  </si>
  <si>
    <t>PRESTAR EL SERVICIO DE MANTENIMIENTO PREVENTIVO Y CORRECTIVO POR DEMANDA CON BOLSA DE REPUESTOS NUEVOS DE SISTEMAS DE VIDEOCONFERENCIA Y ADMINISTRACIÓN MULTIMEDIA PARA LAS SALAS DE JUNTAS, SALA DE DIRECCIÓN Y AUDITORIO DEL INSTITUTO DE DESARROLLO URBANO</t>
  </si>
  <si>
    <t>CONSULTORÍA PARA LA REVISIÓN DE PARÁMETROS TÉCNICOS DE GEOTECNIA Y ESTRUCTURAS POR MEDIO DE LA EJECUCIÓN DE PILOTES DE SACRIFICIO Y PRUEBAS DE CARGA, ADICIONALMENTE LA ACTUALIZACIÓN DE LOS ESTUDIOS Y DISEÑOS DE LOS COMPONENTES DE ESTRUCTURAS Y GEOTECNIA REQUERIDOS PARA LA CONSTRUCCIÓN DEL PUENTE UBICADO EN LA AVENIDA CIUDAD DE CALI POR AVENIDA FERROCARRIL EN BOGOTÁ D.C.</t>
  </si>
  <si>
    <t>Proponente ganador: CONSORCIO PUENTE 4 (SEDIC CONSULTING S.A.S.; INGEPLAN.CO S.A.S)</t>
  </si>
  <si>
    <t>Proponente ganador: GROW DATA S.A.S</t>
  </si>
  <si>
    <t>Proponente ganador: SGS COLOMBIA S.A.S.</t>
  </si>
  <si>
    <t>Proponente ganador: CONSORCIO INTERSECCION 13 CR (CAL Y MAYOR COLOMBIA S.A.S; RJ&amp;P INGENIERÍA SAS)</t>
  </si>
  <si>
    <t xml:space="preserve">Proponente ganador: BITECA S.A.S. </t>
  </si>
  <si>
    <t xml:space="preserve">Proponente ganador: INDUSTRIAS YOLUK S.A.S. </t>
  </si>
  <si>
    <t xml:space="preserve">Proponente ganador: IV INGENIEROS CONSULTORES SUCURSAL COLOMBIA </t>
  </si>
  <si>
    <t>PROCESOS DE SELECCIÓN ADJUDICADOS MAYO</t>
  </si>
  <si>
    <t>IDU-SASI-DTAF-001-2023</t>
  </si>
  <si>
    <t>IDU-CMA-DTP-003-2023</t>
  </si>
  <si>
    <t>IDU-SAMC-DTAF-002-2023</t>
  </si>
  <si>
    <t>IDU-MC10%-DTAF-011-2023</t>
  </si>
  <si>
    <t>IDU-SASI-DTAF-002-2023</t>
  </si>
  <si>
    <t>RENOVAR EL SOPORTE DEL SOFTWARE ESPECIALIZADO VARONIS.</t>
  </si>
  <si>
    <t>INTERVENTORÍA INTEGRAL A LA CONSULTORÍA PARA LA REVISIÓN DE PARÁMETROS TÉCNICOS DE GEOTECNIA Y ESTRUCTURAS POR MEDIO DE LA EJECUCIÓN DE PILOTES DE SACRIFICIO Y PRUEBAS DE CARGA, ADICIONALMENTE LA ACTUALIZACIÓN DE LOS ESTUDIOS Y DISEÑOS DE LOS COMPONENTES DE ESTRUCTURAS Y GEOTECNIA REQUERIDOS PARA LA CONSTRUCCIÓN DEL PUENTE UBICADO EN LA AVENIDA CIUDAD DE CALI POR AVENIDA FERROCARRIL EN BOGOTÁ D.C.</t>
  </si>
  <si>
    <t>PRESTAR LOS SERVICIOS DE MANTENIMIENTO Y PERSONALIZACIÓN PARA LOS SISTEMAS DE INFORMACIÓN IMPLEMENTADOS EN PLATAFORMA DELPHI, JAVA Y PHP DEL IDU</t>
  </si>
  <si>
    <t>ALQUILER MENSUAL A TODO COSTO DE BÁSCULA CAMIONERA CON CAPACIDAD DE 40,000 KG INSTALADA EN LA SEDE DE ALMACENAMIENTO TEMPORAL DE MATERIAL FRESADO DEL IDU, UBICADA EN BOGOTÁ.</t>
  </si>
  <si>
    <t>ADQUIRIR EL SERVICIO DE RENOVACIÓN Y SOPORTE PARA EL LICENCIAMIENTO DEL ANTIVIRUS BITDEFENDER GRAVITYZONE BUSSINESS SECURITY ENTERPRISE (ULTRA), INCLUIDO EL MÓDULO PATCH MANAGEMENT</t>
  </si>
  <si>
    <t>GLOBAL TECHNOLOGY SERVICES GTS S.A.</t>
  </si>
  <si>
    <t>JAM INGENIERIA Y MEDIO AMBIENTE S.A.S.</t>
  </si>
  <si>
    <t>ADVANTAGE MICROSYSTEMS COLOMBIA LTDA</t>
  </si>
  <si>
    <t xml:space="preserve">SOLUCIONES JR&amp;S CONSTRUCTORA E INMOBILIARIA SAS </t>
  </si>
  <si>
    <t>STAR SOLUTIONS TI S.A.S.</t>
  </si>
  <si>
    <t>PROCESOS DE SELECCIÓN ADJUDICADOS JUNIO</t>
  </si>
  <si>
    <t>IDU-CMA-SGI-036-2022</t>
  </si>
  <si>
    <t>IDU-SAMC-SGDU-001-2023</t>
  </si>
  <si>
    <t>INTERVENTORÍA INTEGRAL A LA CONSTRUCCIÓN PARA LA ADECUACIÓN DE LA CALLE 13 AL SISTEMA DE TRANSPORTE PÚBLICO MASIVO, CALZADAS DE TRÁFICO MIXTO, NUEVAS CICLORRUTAS Y ESPACIO PÚBLICO, DESDE EL LÍMITE OCCIDENTAL DEL DISTRITO HASTA LA CONEXIÓN CON LA INTERSECCIÓN DE PUENTE ARANDA INCLUIDAS LAS DEMÁS OBRAS COMPLEMENTARIAS EN BOGOTÁ D.C.</t>
  </si>
  <si>
    <t>ARRENDAMIENTO DE UNIDADES MÓVILES - CARROS VITRINAS PARA LA ATENCIÓN DE LA POBLACIÓN INVOLUCRADA EN LOS PROCESOS DE ADQUISICIÓN PREDIAL PARA LOS DIFERENTES PROYECTOS DE INFRAESTRUCTURA VIAL, ESPACIO PUBLICO Y MOVILIDAD MULTIMODAL DENOMINADOS PUNTOS DE ATENCIÓN IDU, DE ACUERDO CON LAS ESPECIFICACIONES TÉCNICAS REQUERIDAS POR EL IDU</t>
  </si>
  <si>
    <t>CONSORCIO BOGOTÁ CYP (CEMOSA COLOMBIA; PROES INGENIERÍA S.A.S.)</t>
  </si>
  <si>
    <t xml:space="preserve">CONTRAPUNTO GROUP SAS </t>
  </si>
  <si>
    <t>PROCESOS DE SELECCIÓN ADJUDICADOS JULIO</t>
  </si>
  <si>
    <t>IDU-SASI-DTAF-003-2023</t>
  </si>
  <si>
    <t>CONTRATAR EL SUMINISTRO A PRECIOS FIJOS UNITARIOS Y A MONTO AGOTABLE, DE ELEMENTOS DE PAPELERÍA, ÚTILES DE OFICINA, INSUMOS PARA IMPRESIÓN Y DISPOSITIVOS DE ALMACENAMIENTO INFORMÁTICO, REQUERIDOS POR EL IDU, LOS CUALES NO SE ENCUENTRAN INCLUIDOS EN EL ACUERDO MARCO DE PRECIOS</t>
  </si>
  <si>
    <t>IDU-CMA-DTP-004-2023</t>
  </si>
  <si>
    <t>EJECUCIÓN DE TRABAJOS DE CAMPO Y ENSAYOS DE LABORATORIO A MONTO AGOTABLE PARA LA ELABORACIÓN DE ESTUDIOS DE SUELOS DE LOS COMPONENTES DE GEOTECNIA Y PAVIMENTOS PARA PROYECTOS DE PREINVERSIÓN Y/O DISEÑOS DE LOS PROYECTOS A CARGO DEL INSTITUTO DE DESARROLLO URBANO EN LA CIUDAD DE BOGOTÁ D.C.</t>
  </si>
  <si>
    <t>IDU-MC10%-DTAF-013-2023</t>
  </si>
  <si>
    <t>RECARGA, MANTENIMIENTO Y SUMINISTRO DE EXTINTORES PARA LAS SEDES Y AUTOMOTORES ADMINISTRADOS POR EL IDU Y DEMÁS SERVICIOS Y ELEMENTOS QUE SE REQUIERAN PARA EL ADECUADO FUNCIONAMIENTO Y USO DE LOS MISMOS</t>
  </si>
  <si>
    <t>IDU-CMA-DTP-006-2023</t>
  </si>
  <si>
    <t>ELABORAR ESTUDIOS DE TRÁNSITO DE LOS PROYECTOS A CARGO DEL INSTITUTO DE DESARROLLO URBANO EN LA CIUDAD DE BOGOTÁ D.C.</t>
  </si>
  <si>
    <t>IDU-MC10%-OAP-014-2023</t>
  </si>
  <si>
    <t>PRESTAR LOS SERVICIOS PARA REALIZAR LA AUDITORÍA DE RECERTIFICACIÓN DEL SUBSISTEMA DE GESTIÓN DE ANTISOBORNO, BAJO LOS ESTÁNDARES DE LA NORMA TÉCNICA ISO 37001:2016</t>
  </si>
  <si>
    <t>IDU-MC10%-DTAF-016-2023</t>
  </si>
  <si>
    <t>CONTRATAR SERVICIOS ESPECIALIZADOS PARA LA FORMACIÓN EN EL DESARROLLO DE HABILIDADES Y COMPETENCIAS INDIVIDUALES DE LOS SERVIDORES PÚBLICOS DEL IDU EN EL MANEJO DE LA METODOLOGÍA BIM (BUILDING INFORMATION MODELLING) Y SU APLICACIÓN EN PROYECTOS QUE SE DESARROLLAN AL INTERIOR DE LA ENTIDAD (INHOUSE) Y EN LA SUPERVISIÓN DE LOS PROYECTOS DE INFRAESTRUCTURA CONTRATADOS POR EL IDU.</t>
  </si>
  <si>
    <t xml:space="preserve">COMERCIALIZADORA SERLE.COM S.A.S </t>
  </si>
  <si>
    <t xml:space="preserve">GEOTECNIA &amp; CIMENTACIONES S.A.S. </t>
  </si>
  <si>
    <t xml:space="preserve">RODOLFO BARBOSA BARBOSA </t>
  </si>
  <si>
    <t>CONSORCIO CONARCON &amp; GOMEZ  CAJIAO - 006 (CONSULTORÍA, ARQUITECTURA Y CONSTRUCCIÓN CONARCON SAS; GOMEZ CAJIAO Y ASOCIADOS S.A.S)</t>
  </si>
  <si>
    <t>CERTIFICATION MANAGEMENT &amp; DEVELOPMENT SAS</t>
  </si>
  <si>
    <t>NSDIS ANIMATION SOFTWARE S A</t>
  </si>
  <si>
    <t>PROCESOS DE SELECCIÓN ADJUDICADOS AGOSTO</t>
  </si>
  <si>
    <t>PROCESOS DE SELECCIÓN ADJUDICADOS SEPTIEMBRE</t>
  </si>
  <si>
    <t>IDU-SASI-DTAF-005-2023</t>
  </si>
  <si>
    <t>PRESTAR LOS SERVICIOS DE CUSTODIA, COMPENSACIÓN, LIQUIDACIÓN DE OPERACIONES Y   ADMINISTRACIÓN DE DERECHOS PATRIMONIALES DE LOS VALORES QUE CONFORMAN EL PORTAFOLIO DE INVERSIONES DEL INSTITUTO DE DESARROLLO URBANO, EN LAS CONDICIONES ESTABLECIDAS EN EL DECRETO 2555 DE 2010, “POR EL CUAL SE RECOGEN Y EXPIDEN LAS NORMAS EN MATERIA DEL SECTOR FINANCIERO, ASEGURADOR Y DEL MERCADO DE VALORES Y SE DICTAN OTRAS DISPOSICIONES</t>
  </si>
  <si>
    <t>S3 CACEIS COLOMBIA S.A. SOCIEDAD FIDUCIARIA</t>
  </si>
  <si>
    <t>PROCESOS DE SELECCIÓN ADJUDICADOS OCTUBRE</t>
  </si>
  <si>
    <t>IDU-CMA-SGDU-009-2023</t>
  </si>
  <si>
    <t>REALIZAR EL LEVANTAMIENTO Y PROCESAMIENTO DE INFORMACIÓN SOBRE EL INVENTARIO Y DIAGNÓSTICO DE LA INFRAESTRUCTURA DE MALLA VIAL, ESPACIO PÚBLICO Y PUENTES, LOCALIZADOS EN EL SUELO RURAL DE BOGOTÁ D.C., PARA LA ACTUALIZACIÓN E INCORPORACIÓN DE LOS REGISTROS ADMINISTRATIVOS QUE HACEN PARTE DE ESTAS INFRAESTRUCTURAS</t>
  </si>
  <si>
    <t>IDU-MC10%-OAP-017-2023</t>
  </si>
  <si>
    <t>PRESTAR LOS SERVICIOS PARA REALIZAR LA AUDITORÍA DE CERTIFICACIÓN DEL SUBSISTEMA DE GESTIÓN DE CONOCIMIENTO DEL IDU BAJO LOS REQUISITOS DE LA NORMA ISO 30401:2018</t>
  </si>
  <si>
    <t>IDU-SASI-DTAF-006-2023</t>
  </si>
  <si>
    <t>ADQUIRIR LA RENOVACIÓN DE LAS GARANTÍAS Y SOPORTE DE LAS DIFERENTES SOLUCIONES QUE COMPONEN LA PLATAFORMA TECNOLÓGICA Y FORTALECEN LA ARQUITECTURA DE TI DEL INSTITUTO DE DESARROLLO URBANO - IDU.</t>
  </si>
  <si>
    <t>CONSORCIO INVENTARIO VIAL APA (AYM CONSULTORIA S.A.S; ARREDONDO MADRID INGENIEROS CIVILES S.A.S.; PROJEKTA LIMITADA INGENIEROS CONSULTORES)</t>
  </si>
  <si>
    <t>Incontec</t>
  </si>
  <si>
    <t>GLOBAL TECHNOLOGY SERVICES GTS SA</t>
  </si>
  <si>
    <t>IDU-LP-SGDU-006-2023</t>
  </si>
  <si>
    <t>DEMOLICIÓN, LIMPIEZA, CERRAMIENTO Y MANTENIMIENTO DE PREDIOS ADQUIRIDOS POR EL INSTITUTO DE DESARROLLO URBANO – IDU, PARA LA EJECUCIÓN DE PROYECTOS VIALES Y DE ESPACIO PÚBLICO QUE SE ENCUENTRAN EN ADMINISTRACIÓN A CARGO DE LA DIRECCIÓN TÉCNICA DE PREDIOS – PROYECTOS VARIOS, EN BOGOTÁ D.C.</t>
  </si>
  <si>
    <t>INFRAESTRUCTURA INTEGRAL SAS</t>
  </si>
  <si>
    <t>IDU-MC10%-DTAF-019-2023</t>
  </si>
  <si>
    <t>RENOVAR EL SOPORTE DEL SOFTWARE DE CONTROL DE IMPRESIÓN NDDPRINT DEL IDU</t>
  </si>
  <si>
    <t>GRAN IMAGEN SAS</t>
  </si>
  <si>
    <t>IDU-MC10%-DTAF-020-2023</t>
  </si>
  <si>
    <t>PRESTACIÓN DE SERVICIOS INTEGRALES CON INSUMOS REQUERIDOS PARA EL FOTOCOPIADO Y SUS ACTIVIDADES CONEXAS.</t>
  </si>
  <si>
    <t>IDU-LP-DG-003-2023</t>
  </si>
  <si>
    <t>CONSTRUCCIÓN DEL CORREDOR VERDE DE LA CARRERA 7 DESDE LA CALLE 99 HASTA LA CALLE 200, CONSTRUCCIÓN DEL PATIO PORTAL UBICADO EN LA CARRERA 7 POR CALLE 200 Y DEMÁS OBRAS COMPLEMENTARIAS EN LA CIUDAD DE BOGOTÁ D.C.</t>
  </si>
  <si>
    <t>L1: CONSORCIO VIAL DEL NORTE (INDUGRAVAS INGENIEROS CONSTRUCTORES SAS; COHERPA INGENIEROS CONSTRUCTORES SAS; INCOHERP INGENIEROS CONSTRUCTORES SAS) 
L2: CONSORCIO THC CORREDOR VERDE 99 (TERMOTECNICA COINDUSTRIAL SAS; HB ESTRUCTURAS METÁLICAS SAS; COMPAÑÍA DE ILUMINACIONES ESPECIALES SAS)
L3: CONSORCIO CC-P 7MA L3 (CONSTRUCTORA CONCONCRETO S.A.; CONCONCRETO PROYECTOS SAS; AUTOPISTA SUMAPAZ SAS; PROCOPAL S.A.)</t>
  </si>
  <si>
    <t>L1: $ 385.101.884.884
L2: $ 556.028.077.752
L3: $ 446.445.908.445</t>
  </si>
  <si>
    <t>IDU-SASI-SGGC-008-2023</t>
  </si>
  <si>
    <t>ADQUISICIÓN, RENOVACIÓN, SOPORTE, ACTUALIZACIÓN Y MANTENIMIENTO (SAM) DE SOFTWARE ESPECIALIZADO PARA PROCESOS DE INGENIERÍA EN INFRAESTRUCTURA CIVIL Y DE MOVILIDAD DEL IDU</t>
  </si>
  <si>
    <t>L1: COMPUTADORES Y SOLUCIONES CAD DE COLOMBIA SAS
L2: GOLD SYS LTDA</t>
  </si>
  <si>
    <t>L1: $ 1.329.794.060
L2: 1.882.350.000</t>
  </si>
  <si>
    <r>
      <t xml:space="preserve">PROCESOS DE SELECCIÓN ADJUDICADOS </t>
    </r>
    <r>
      <rPr>
        <sz val="11"/>
        <rFont val="Arial"/>
        <family val="2"/>
      </rPr>
      <t>NOVIEMBRE</t>
    </r>
  </si>
  <si>
    <r>
      <t xml:space="preserve">PROCESOS DE SELECCIÓN ADJUDICADOS </t>
    </r>
    <r>
      <rPr>
        <sz val="11"/>
        <rFont val="Arial"/>
        <family val="2"/>
      </rPr>
      <t>DICIEMBRE</t>
    </r>
  </si>
  <si>
    <t>IDU-CMA-SGDU-013-2023</t>
  </si>
  <si>
    <t>IDU-SASI-DTAF-007-2023</t>
  </si>
  <si>
    <t>IDU-CMA-SGDU-008-2023</t>
  </si>
  <si>
    <t>IDU-LP-SGDU-009-2023</t>
  </si>
  <si>
    <t>IDU-CMA-SGDU-015-2023</t>
  </si>
  <si>
    <t>IDU-LP-DTC-018-2023</t>
  </si>
  <si>
    <t>IDU-SA-DG-002-2023</t>
  </si>
  <si>
    <t>IDU-CMA-SGDU-016-2023</t>
  </si>
  <si>
    <t>IDU-LP-SGI-011-2023</t>
  </si>
  <si>
    <t>IDU-LP-DTC-008-2023</t>
  </si>
  <si>
    <t>IDU-LP-SGGC-019-2023</t>
  </si>
  <si>
    <t>IDU-SAMC-DTAF-003-2023</t>
  </si>
  <si>
    <t>IDU-LP-SGDU-015-2023</t>
  </si>
  <si>
    <t>IDU-LP-SGI-010-2023</t>
  </si>
  <si>
    <t>IDU-CMA-SGI-018-2023</t>
  </si>
  <si>
    <t>IDU-LP-SGI-012-2023</t>
  </si>
  <si>
    <t>IDU-SA-SGDU-001-2023</t>
  </si>
  <si>
    <t>IDU-LP-DTC-016-2023</t>
  </si>
  <si>
    <t>IDU-CMA-DTC-025-2023</t>
  </si>
  <si>
    <t>IDU-LP-SGDU-017-2023</t>
  </si>
  <si>
    <t>IDU-CMA-SGDU-028-2023</t>
  </si>
  <si>
    <t>IDU-CMA-SGI-021-2023</t>
  </si>
  <si>
    <t>IDU-LP-SGI-014-2023</t>
  </si>
  <si>
    <t>IDU-CMA-DTAF-029-2023</t>
  </si>
  <si>
    <t>IDU-CMA-SGDU-024-2023</t>
  </si>
  <si>
    <t>IDU-CMA-SGI-017-2023</t>
  </si>
  <si>
    <t>IDU-CMA-DTC-023-2023</t>
  </si>
  <si>
    <t>IDU-CMA-SGI-020-2023</t>
  </si>
  <si>
    <t>IDU-CMA-SGDU-026-2023</t>
  </si>
  <si>
    <t>IDU-CMA-DTC-022-2023</t>
  </si>
  <si>
    <t>IDU-CMA-DG-012-2023</t>
  </si>
  <si>
    <t>ACTUALIZACIÓN Y/O ELABORACIÓN Y/O COMPLEMENTACIÓN DE LOS ESTUDIOS Y DISEÑOS DE LA AVENIDA LONGITUDINAL DE OCCIDENTE EN EL TRAMO COMPRENDIDO ENTRE LA AV. CALLE 80 Y AV. CALLE 153 Y TRAMOS COMPLEMENTARIOS EN BOGOTÁ D.C.</t>
  </si>
  <si>
    <t>PRESTAR LOS SERVICIOS DE SOPORTE, ACTUALIZACIÓN, MANTENIMIENTO (SAM) Y UNA BOLSA DE HORAS A MONTO AGOTABLE PARA EL SISTEMA DE GESTIÓN DOCUMENTAL CONECTAIDU</t>
  </si>
  <si>
    <t>INTERVENTORÍA TÉCNICA, ADMINISTRATIVA, FINANCIERA, LEGAL, SOCIAL Y SST-SGA PARA LA DEMOLICIÓN, LIMPIEZA, CERRAMIENTO Y MANTENIMIENTO DE PREDIOS ADQUIRIDOS POR EL INSTITUTO DE DESARROLLO URBANO – IDU, PARA LA EJECUCIÓN DE PROYECTOS VIALES Y DE ESPACIO PÚBLICO QUE SE ENCUENTRAN EN ADMINISTRACIÓN A CARGO DE LA DIRECCIÓN TÉCNICA DE PREDIOS – PROYECTOS VARIOS, EN BOGOTÁ D.C.</t>
  </si>
  <si>
    <t>DISEÑO, SUMINISTRO, MONTAJE, PUESTA EN FUNCIONAMIENTO Y MANTENIMIENTO DEL COMPONENTE ELECTROMECÁNICO, Y DE LA OBRA CIVIL DE UN SISTEMA DE TRANSPORTE DE PASAJEROS POR CABLE AÉREO TIPO MONOCABLE DESENGANCHABLE DESDE EL PORTAL SUR HASTA POTOSÍ, LOCALIDAD DE CIUDAD BOLÍVAR EN BOGOTÁ D.C.</t>
  </si>
  <si>
    <t>INTERVENTORÍA INTEGRAL A LA ACTUALIZACIÓN Y/O ELABORACIÓN Y/O COMPLEMENTACIÓN DE LOS ESTUDIOS Y DISEÑOS DE LA AVENIDA LONGITUDINAL DE OCCIDENTE EN EL TRAMO COMPRENDIDO ENTRE LA AV. CALLE 80 Y AV. CALLE 153 Y TRAMOS COMPLEMENTARIOS EN BOGOTÁ D.C.</t>
  </si>
  <si>
    <t>TERMINACIÓN DE LA CONSTRUCCIÓN DE CONEXIONES TRANSVERSALES PEATONALES EN LA CALLE 73 ENTRE CARRERA 7 Y AVENIDA CARACAS, LA CALLE 79B ENTRE CARRERA 5 Y CARRERA 7 Y LA CALLE 85 ENTRE CARRERA 7 Y CARRERA 11 EN LA CIUDAD DE BOGOTÁ D.C.</t>
  </si>
  <si>
    <t>ENAJENACIÓN DIRECTA DEL INMUEBLE UBICADO EN LA AK 12 84 A 56, IDENTIFICADO CON EL FOLIO DE MATRICULA INMOBILIARIA NO. 50C-2005374, CHIP AAA0263OSNX DE PROPIEDAD DEL INSTITUTO DE DESARROLLO URBANO</t>
  </si>
  <si>
    <t>INTERVENTORÍA INTEGRAL AL DISEÑO, SUMINISTRO, MONTAJE, PUESTA EN FUNCIONAMIENTO Y MANTENIMIENTO DEL COMPONENTE ELECTROMECÁNICO, Y DE LA OBRA CIVIL DE UN SISTEMA DE TRANSPORTE DE PASAJEROS POR CABLE AÉREO TIPO MONOCABLE DESENGANCHABLE DESDE EL PORTAL SUR HASTA POTOSÍ, LOCALIDAD DE CIUDAD BOLÍVAR EN BOGOTÁ D.C.</t>
  </si>
  <si>
    <t>CONSTRUCCIÓN DE LA AMPLIACIÓN DE LAS ESTACIONES GRUPO 5, DEL SISTEMA TRANSMILENIO Y OBRAS COMPLEMENTARIAS EN LA CIUDAD DE BOGOTÁ D.C.</t>
  </si>
  <si>
    <t>TERMINACIÓN DE LA CONSTRUCCIÓN DE LAS CALLES COMERCIALES A CIELO ABIERTO, EN LAS LOCALIDADES DE ENGATIVÁ CR 112A ENTRE CALLE 78 Y CALLE 72F Y BARRIOS UNIDOS CRA 50 ENTRE CALLE 72 Y CALLE 79B EN LA CIUDAD DE BOGOTÁ D.C.</t>
  </si>
  <si>
    <t>CONTRATAR EL PROGRAMA DE SEGUROS QUE AMPARE LOS INTERESES PATRIMONIALES ACTUALES Y FUTUROS, ASÍ COMO LOS BIENES DE PROPIEDAD DEL INSTITUTO DE DESARROLLO URBANO - IDU, QUE ESTÉN BAJO SU RESPONSABILIDAD Y CUSTODIA Y AQUELLOS QUE SEAN ADQUIRIDOS PARA DESARROLLAR LAS FUNCIONES INHERENTES A SU ACTIVIDAD</t>
  </si>
  <si>
    <t>SERVICIOS DE ORGANIZACIÓN, ADMINISTRACIÓN, EJECUCIÓN Y DEMÁS ACCIONES NECESARIAS PARA LA REALIZACIÓN DE EVENTOS Y REUNIONES QUE REQUIERA EL IDU.</t>
  </si>
  <si>
    <t>ELABORACIÓN, COMPLEMENTACIÓN Y/O AJUSTES A LOS ESTUDIOS Y DISEÑOS Y CONSTRUCCIÓN DE LA CICLORRUTA Y EL ESPACIO PÚBLICO PARA LA CARRERA 40 (AV. PEDRO LEÓN TRABUCHY), ENTRE LA AV. AMÉRICAS Y LA CALLE 26 Y LA CONEXIÓN CON LA CICLORRUTA EXISTENTE EN EL COSTADO NORTE DE LA AV CALLE 26, UBICADO EN LA LOCALIDAD DE TEUSAQUILLO EN LA CIUDAD DE BOGOTÁ D.C.</t>
  </si>
  <si>
    <t xml:space="preserve">EJECUCIÓN A MONTO AGOTABLE DE LAS OBRAS DE VÍAS Y ESPACIO PÚBLICO ASOCIADOS A LAS ZONAS INDUSTRIALES DE MONTEVIDEO Y PUENTE ARANDA GRUPO 5, EN BOGOTÁ D.C.  </t>
  </si>
  <si>
    <t>INTERVENTORÍA INTEGRAL A LA EJECUCIÓN A MONTO AGOTABLE DE LAS OBRAS DE VÍAS Y ESPACIO PÚBLICO ASOCIADOS A LAS ZONAS INDUSTRIALES DE MONTEVIDEO Y PUENTE ARANDA GRUPO 5, EN BOGOTÁ D.C.</t>
  </si>
  <si>
    <t>CONSTRUCCIÓN DEL PATIO ZONAL SITP “EL GACO” UBICADO EN LA LOCALIDAD DE ENGATIVÁ EN LA CIUDAD DE BOGOTÁ D.C.</t>
  </si>
  <si>
    <t>REALIZAR EL DIAGNÓSTICO Y/O LA ACTUALIZACIÓN Y/O LA COMPLEMENTACIÓN Y/O LA ELABORACIÓN DE ESTUDIOS Y DISEÑOS Y EJECUTAR A MONTO AGOTABLE LA CONSTRUCCIÓN DE OBRAS DE ESTABILIZACIÓN EN LA CIUDAD DE BOGOTÁ D.C.</t>
  </si>
  <si>
    <t>CONSTRUCCIÓN DE LA AVENIDA FRANCISCO MIRANDA (CL. 45) DESDE LA CRA. 5 HASTA LA CRA. 7 Y OBRAS COMPLEMENTARIAS EN LA CIUDAD DE BOGOTÁ D.C.</t>
  </si>
  <si>
    <t>INTERVENTORÍA INTEGRAL PARA LA TERMINACIÓN DE LA CONSTRUCCIÓN DE LAS CALLES COMERCIALES A CIELO ABIERTO, EN LAS LOCALIDADES DE ENGATIVÁ CR 112A ENTRE CALLE 78 Y CALLE 72F Y BARRIOS UNIDOS CRA 50 ENTRE CALLE 72 Y CALLE 79B EN LA CIUDAD DE BOGOTÁ D.C.</t>
  </si>
  <si>
    <t>ELABORACIÓN Y/O AJUSTE Y/O COMPLEMENTACIÓN DE LOS ESTUDIOS Y DISEÑOS Y CONSTRUCCIÓN DE LOS ACCESOS VIALES PARA LA OPERACIÓN ESTRATÉGICA MARÍA PAZ CORABASTOS: INTERSECCIÓN A DESNIVEL A LA ALTURA DE LA AV. DE LAS AMÉRICAS CON AV. AGOBERTO MEJÍA Y LA RECONFIGURACIÓN DE RETORNOS, ASÍ COMO LA AV. AGOBERTO MEJÍA ENTRE LA INTERSECCIÓN CON LA AV. DE LAS AMÉRICAS Y SECTORES COMPLEMENTARIOS, EN BOGOTÁ D.C.</t>
  </si>
  <si>
    <t>INTERVENTORÍA INTEGRAL PARA REALIZAR EL DIAGNÓSTICO Y/O LA ACTUALIZACIÓN Y/O LA COMPLEMENTACIÓN Y/O LA ELABORACIÓN DE ESTUDIOS Y DISEÑOS Y EJECUTAR A MONTO AGOTABLE LA CONSTRUCCIÓN DE OBRAS DE ESTABILIZACIÓN EN LA CIUDAD DE BOGOTA D.C</t>
  </si>
  <si>
    <t>INTERVENTORÍA INTEGRAL PARA LA CONSTRUCCIÓN DEL PATIO ZONAL SITP “EL GACO” UBICADO EN LA LOCALIDAD DE ENGATIVÁ EN LA CIUDAD DE BOGOTÁ D.C.</t>
  </si>
  <si>
    <t>CONSTRUCCIÓN DEL CICLOPUENTE AV. BOYACÁ POR CANAL SALITRE, OBRAS COMPLEMENTARIAS Y SU CONEXIÓN CON EL ESPACIO PÚBLICO EXISTENTE EN BOGOTÁ D.C.</t>
  </si>
  <si>
    <t>PRESTACIÓN DE SERVICIOS DE INTERMEDIACIÓN DE SEGUROS Y ASESORÍA INTEGRAL AL INSTITUTO DE DESARROLLO URBANO EN LA CONTRATACIÓN, ADMINISTRACIÓN Y MANEJO DEL PROGRAMA GENERAL DE SEGUROS QUE AMPARE LOS BIENES E INTERESES PATRIMONIALES DE PROPIEDAD DEL IDU O AQUELLOS POR LOS CUALES SEA O LLEGARE A SER LEGALMENTE RESPONSABLE.</t>
  </si>
  <si>
    <t>INTERVENTORÍA INTEGRAL PARA LA ELABORACIÓN Y/O AJUSTE Y/O COMPLEMENTACIÓN DE LOS ESTUDIOS Y DISEÑOS Y CONSTRUCCIÓN DE LOS ACCESOS VIALES PARA LA OPERACIÓN ESTRATÉGICA MARÍA PAZ CORABASTOS: INTERSECCIÓN A DESNIVEL A LA ALTURA DE LA AV. DE LAS AMÉRICAS CON AV. AGOBERTO MEJÍA Y LA RECONFIGURACIÓN DE RETORNOS, ASÍ COMO LA AV. AGOBERTO MEJÍA ENTRE LA INTERSECCIÓN CON LA AV. DE LAS AMÉRICAS Y SECTORES COMPLEMENTARIOS, EN BOGOTÁ D.C.</t>
  </si>
  <si>
    <t>INTERVENTORÍA INTEGRAL A LA CONSTRUCCIÓN DE LA AMPLIACIÓN DE LAS ESTACIONES GRUPO 5, DEL SISTEMA TRANSMILENIO Y OBRAS COMPLEMENTARIAS EN LA CIUDAD DE BOGOTÁ D.C.</t>
  </si>
  <si>
    <t>INTERVENTORÍA INTEGRAL PARA LA TERMINACIÓN DE LA CONSTRUCCIÓN DE CONEXIONES TRANSVERSALES PEATONALES EN LA CALLE 73 ENTRE CARRERA 7 Y AVENIDA CARACAS, LA CALLE 79B ENTRE CARRERA 5 Y CARRERA 7 Y LA CALLE 85 ENTRE CARRERA 7 Y CARRERA 11 EN LA CIUDAD DE BOGOTÁ D.C.</t>
  </si>
  <si>
    <t>INTERVENTORÍA INTEGRAL A LA CONSTRUCCIÓN DEL CICLOPUENTE AV. BOYACÁ POR CANAL SALITRE, OBRAS COMPLEMENTARIAS Y SU CONEXIÓN CON EL ESPACIO PÚBLICO EXISTENTE EN BOGOTÁ D.C.</t>
  </si>
  <si>
    <t>INTERVENTORÍA INTEGRAL PARA LA ELABORACIÓN, COMPLEMENTACIÓN Y/O AJUSTES A LOS ESTUDIOS Y DISEÑOS Y CONSTRUCCIÓN DE LA CICLORRUTA Y EL ESPACIO PÚBLICO PARA LA CARRERA 40 (AV. PEDRO LEÓN TRABUCHY), ENTRE LA AV. AMÉRICAS Y LA CALLE 26 Y LA CONEXIÓN CON LA CICLORRUTA EXISTENTE EN EL COSTADO NORTE DE LA AV CALLE 26, UBICADO EN LA LOCALIDAD DE TEUSAQUILLO EN LA CIUDAD DE BOGOTÁ D.C.</t>
  </si>
  <si>
    <t>INTERVENTORÍA INTEGRAL A LA CONSTRUCCIÓN DE LA AVENIDA FRANCISCO MIRANDA (CL. 45) DESDE LA CRA. 5 HASTA LA CRA. 7 Y OBRAS COMPLEMENTARIAS EN LA CIUDAD DE BOGOTÁ D.C.</t>
  </si>
  <si>
    <t>INTERVENTORÍA INTEGRAL A LA CONSTRUCCIÓN DEL CORREDOR VERDE DE LA CARRERA 7 DESDE LA CALLE 99 HASTA LA CALLE 200, CONSTRUCCIÓN DEL PATIO PORTAL UBICADO EN LA CARRERA 7 POR CALLE 200 Y DEMÁS OBRAS COMPLEMENTARIAS EN LA CIUDAD DE BOGOTÁ D.C.</t>
  </si>
  <si>
    <t>I V INGENIEROS CONSULTORES SUCURSAL COLOMBIA S A</t>
  </si>
  <si>
    <t>UT SOFTWARE ÁGIL 2023 (TCI SOFTWARE SAS BIC; EXSIS DIGITAL SAS)</t>
  </si>
  <si>
    <t>CONSORCIO METRO CINCO (GRUPO METRO COLOMBIA SAS; OSCAR ALFREDO MONTOYA CASTRO)</t>
  </si>
  <si>
    <t>UNION TEMPORAL CIUDAD AÉREA (DOPPELMAYR COLOMBIA SAS; CYG INGENIERIA Y CONSTRUCCIONES SAS; PROYECTOS DE INGENIERIA S.A.; ALCA INGENIERIA SAS)</t>
  </si>
  <si>
    <t>T N M LIMITED</t>
  </si>
  <si>
    <t>CONSORCIO CONEXIONES PEATONALES 2025 (BERNARDO ANCIZAR OSSA LOPEZ; BOL INGENIEROS ARQUITECTOS S.A.; CONSTRUCTORA OSSA LOPEZ S.A.S)</t>
  </si>
  <si>
    <t>CORPORACIÓN ANDINA DE FOMENTO</t>
  </si>
  <si>
    <t>CONSORCIO INTERCABLE CIUDAD BOLÍVAR (HMV SOLUCIONES S.A.S; HMV SERVICIOS S.A.S)</t>
  </si>
  <si>
    <t>CONSORCIO ESTACIONES BOGOTÁ 2025 (HB ESTRUCTURAS METÁLICAS SAS; COMPAÑÍA DE ILUMINACIONES ESPECIALES SAS)</t>
  </si>
  <si>
    <t>CONSORCIO IDU OSSA LOPEZ (BERNARDO ANCIZAR OSSA LOPEZ; BOL INGENIEROS ARQUITECTOS S.A.; JAIRO ANTONIO OSSA LOPEZ; CONSTRUCTORA OSSA LOPEZ S.A.S)</t>
  </si>
  <si>
    <t>Seguros Generales Suramericana S.A.</t>
  </si>
  <si>
    <t>LOGISTICA Y GESTION DE NEGOCIOS S.A.S</t>
  </si>
  <si>
    <t>CONSORCIO CCA VIAS (CARLOS FERNANDO CORDOBA AVILES; CCA INGENIEROS CONTRATISTAS Y CIA LTDA</t>
  </si>
  <si>
    <t>CONSORCIO ZIMPA (LUIS GABRIEL NIETO GARCÍA; CONSTRUCCIONES FUTURAMA 2023 SAS; MAQUINARIA E INFRAESTRUCTURA SAS)</t>
  </si>
  <si>
    <t>CONSORCIO CONSULTECNICOS (CONSULTORES TÉCNICOS Y ECONÓMICOS S.A.S.; CONSULTORES E INTERVENTORES TÉCNICOS S.A.S.)</t>
  </si>
  <si>
    <t>CONSORCIO EL GACO CC (CONSTRUCTORA CONCONCRETO S.A; AUTOPISTA SUMAPAZ S.A.S)</t>
  </si>
  <si>
    <t>Grupo D: CONSORCIO ESTABILIZACION AMJ (AYO GORKHALI INVESTMENTS S.A.S.; MILTON RICARDO HERRERA POSADA;JAIME ALBERTO OSORIO GIL)
Grupo B: CONSORCIO INFRAMIM (MB CONSTRUCCIONES Y DISEÑOS S.A.S.; MANSER INGENIERIA S.A.S.; IMCCA S.A.S.)
Grupo C: CONSORCIO ESTABILIDAD KGV (GBG S.A.S.; KONSTRUIR S.A.S.; VERGEL INGENIEROS ASOCIADOS S.A.S.)
Grupo A: CONSORCIO ESTABILIZACION AMJ (AYO GORKHALI INVESTMENTS S.A.S.; MILTON RICARDO HERRERA POSADA; JAIME ALBERTO OSORIO GIL)</t>
  </si>
  <si>
    <t>Grupo D: $ 11.192.188.083
Grupo B: $ 7.228.469.897
Grupo C: $ 9.929.469.124
Grupo A: $ 7.503.645.904</t>
  </si>
  <si>
    <t>BELZCON SAS</t>
  </si>
  <si>
    <t>CONSORCIO VIAL IC (CAYCO S.A.S; INTECSA COLOMBIA INTERNACIONAL S.A.S)</t>
  </si>
  <si>
    <t>CONSORCIO PROBOGOTA 17 (JMV INGENIEROS SAS; TECCIVIL)</t>
  </si>
  <si>
    <t>Grupo D: CONSORCIO URBANO 2C (COMPAÑÍA DE PROYECTOS TÉCNICOS CPT S.A; CPS INFRAESTRUCTURAS COLOMBIA S.A.S
Grupo C: CONSORCIO SIGMA (GRUPO POSSO S.A.S.; INGENIERÍA MONCADA GONZÁLEZ Y ASOCIADOS S.A.S.)
Grupo A: ING INGENIERIA S.A.S.
Grupo B: CONSORCIO INT ESTABILIZACIONES 2023 (PC INTERVENTORES S.A.S.; CONURMA INGENIEROS CONSULTORES S.L. SUCURSAL COLOMBIA)</t>
  </si>
  <si>
    <t>Grupo D: $ 2.258.437.398
Grupo C: $ 2.103.382.333
Grupo A: $ 1.951.634.392
Grupo B: $ 1.951.634.392</t>
  </si>
  <si>
    <t>CAL Y MAYOR COLOMBIA S.A.S.</t>
  </si>
  <si>
    <t>CONSORCIO CICLOPUENTE BOYACA (HB ESTRUCTURAS METÁLICAS S.A.S.; COMPAÑÍA DE ILUMINACIONES ESPECIALES S.A.S.)</t>
  </si>
  <si>
    <t>UNIÓN TEMPORAL ITAÚ- CORRECOL (BANCO ITAÚ CHILE; ITAÚ HOLDING COLOMBIA S.A.S.)</t>
  </si>
  <si>
    <t>CONSORCIO MAB INGENIERÍA (MAB INGENIERÍA DE VALOR S.A.; MAB SERVICIOS S.A.S.; MAB INFRAESTRUCTURA S.A.S.)</t>
  </si>
  <si>
    <t>CONSORCIO RED CONECTA (ALIANZA INTEGRAL DE PROYECTOS S.A.S BIC; CANJI DISEÑOS E INTERVENTORIAS S.A.S; LATINOCONSULT S.A.S)</t>
  </si>
  <si>
    <t>CONSORCIO INT CALLE 73 (PC INTERVENTORES S.A.S.; CONURMA INGENIEROS CONSULTORES S.L. SUCURSAL COLOMBIA)</t>
  </si>
  <si>
    <t>CAL Y MAYOR COLOMBIA SAS</t>
  </si>
  <si>
    <t>EUROESTUDIOS INGENIEROS DE CONSULTA SAS</t>
  </si>
  <si>
    <t>RESTREPO Y URIBE S.A.S.</t>
  </si>
  <si>
    <t>CONSORCIO MAB INGENIERÍA (MAB INGENIERÍA DE VALOR S.A.; MAB SERVICIOS SAS; MAB INFRAESTRUCTURA SAS)
Lote 2: CONSORCIO CORREDOR VERDE (CONSULTORES INTERVENTORES COLOMBIANOS SAS; BAC ENGINEERING CONSULTANCY GROUP-SUCURSAL COLOMBIA SUBTERRA INGENIERÍA SL SUCURSAL COLOMBIA)
Lote 3: CONSORCIO CORREDOR VERDE (TNM LIMITED; CEMOSA 1972 SAS; CEMOSA COLOMBIA)</t>
  </si>
  <si>
    <t>Lote 1: $ 46.886.674.135
Lote 2: $ 40.601.044.402
Lote 3: $ 40.393.010.059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</si>
</sst>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 #,##0.00_);_(&quot;$&quot;\ * \(#,##0.00\);_(&quot;$&quot;\ * &quot;-&quot;??_);_(@_)"/>
    <numFmt numFmtId="165" formatCode="_ * #,##0.00_ ;_ * \-#,##0.00_ ;_ * &quot;-&quot;??_ ;_ @_ "/>
    <numFmt numFmtId="166" formatCode="mmmm\ d\,\ yyyy"/>
    <numFmt numFmtId="167" formatCode="[$$-240A]\ #,##0.00"/>
    <numFmt numFmtId="168" formatCode="[$-C0A]d\-mmm\-yyyy;@"/>
    <numFmt numFmtId="169" formatCode="_(&quot;$&quot;\ * #,##0_);_(&quot;$&quot;\ * \(#,##0\);_(&quot;$&quot;\ * &quot;-&quot;??_);_(@_)"/>
  </numFmts>
  <fonts count="7" x14ac:knownFonts="1">
    <font>
      <sz val="11"/>
      <color theme="1"/>
      <name val="Calibri"/>
      <family val="2"/>
      <scheme val="minor"/>
    </font>
    <font>
      <b/>
      <sz val="11"/>
      <name val="Arial"/>
      <family val="2"/>
    </font>
    <font>
      <sz val="11"/>
      <name val="Arial"/>
      <family val="2"/>
    </font>
    <font>
      <b/>
      <sz val="11"/>
      <color indexed="18"/>
      <name val="Arial"/>
      <family val="2"/>
    </font>
    <font>
      <sz val="11"/>
      <color theme="1"/>
      <name val="Calibri"/>
      <family val="2"/>
      <scheme val="minor"/>
    </font>
    <font>
      <b/>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s>
  <cellStyleXfs count="2">
    <xf numFmtId="0" fontId="0" fillId="0" borderId="0"/>
    <xf numFmtId="164" fontId="4" fillId="0" borderId="0" applyFont="0" applyFill="0" applyBorder="0" applyAlignment="0" applyProtection="0"/>
  </cellStyleXfs>
  <cellXfs count="43">
    <xf numFmtId="0" fontId="0" fillId="0" borderId="0" xfId="0"/>
    <xf numFmtId="0" fontId="1" fillId="0" borderId="0" xfId="0" applyFont="1" applyAlignment="1">
      <alignment horizontal="centerContinuous" vertical="center"/>
    </xf>
    <xf numFmtId="165" fontId="1" fillId="0" borderId="0" xfId="0" applyNumberFormat="1" applyFont="1" applyAlignment="1">
      <alignment horizontal="centerContinuous" vertical="center"/>
    </xf>
    <xf numFmtId="0" fontId="0" fillId="0" borderId="0" xfId="0" applyAlignment="1">
      <alignment horizontal="center" vertical="top"/>
    </xf>
    <xf numFmtId="0" fontId="0" fillId="0" borderId="0" xfId="0" applyAlignment="1">
      <alignment vertical="top"/>
    </xf>
    <xf numFmtId="0" fontId="1" fillId="0" borderId="0" xfId="0" applyFont="1" applyAlignment="1">
      <alignment horizontal="right" wrapText="1"/>
    </xf>
    <xf numFmtId="166" fontId="1" fillId="0" borderId="0" xfId="0" applyNumberFormat="1" applyFont="1" applyAlignment="1">
      <alignment horizontal="left"/>
    </xf>
    <xf numFmtId="165" fontId="0" fillId="0" borderId="0" xfId="0" applyNumberFormat="1" applyAlignment="1">
      <alignment horizontal="center"/>
    </xf>
    <xf numFmtId="0" fontId="1" fillId="0" borderId="0" xfId="0" applyFont="1" applyAlignment="1">
      <alignment horizontal="center" vertical="center" wrapText="1"/>
    </xf>
    <xf numFmtId="165" fontId="1" fillId="0" borderId="0" xfId="0" applyNumberFormat="1" applyFont="1" applyAlignment="1">
      <alignment horizontal="center" vertical="center" wrapText="1"/>
    </xf>
    <xf numFmtId="0" fontId="0" fillId="0" borderId="0" xfId="0" applyAlignment="1">
      <alignment horizontal="justify" vertical="center"/>
    </xf>
    <xf numFmtId="0" fontId="1" fillId="2" borderId="1" xfId="0" applyFont="1" applyFill="1" applyBorder="1" applyAlignment="1">
      <alignment horizontal="right" vertical="center" wrapText="1"/>
    </xf>
    <xf numFmtId="0" fontId="2" fillId="0" borderId="1" xfId="0" applyFont="1" applyBorder="1" applyAlignment="1">
      <alignment horizontal="center" vertical="center"/>
    </xf>
    <xf numFmtId="0" fontId="0" fillId="0" borderId="0" xfId="0" applyAlignment="1">
      <alignment wrapText="1"/>
    </xf>
    <xf numFmtId="167" fontId="1" fillId="0" borderId="1" xfId="0" applyNumberFormat="1" applyFont="1" applyBorder="1" applyAlignment="1">
      <alignment horizontal="center" vertical="center"/>
    </xf>
    <xf numFmtId="168" fontId="1" fillId="0" borderId="0" xfId="0" applyNumberFormat="1" applyFont="1" applyAlignment="1">
      <alignment horizontal="centerContinuous" vertical="center"/>
    </xf>
    <xf numFmtId="168" fontId="0" fillId="0" borderId="0" xfId="0" applyNumberFormat="1" applyAlignment="1">
      <alignment horizontal="center"/>
    </xf>
    <xf numFmtId="168" fontId="1" fillId="0" borderId="0" xfId="0" applyNumberFormat="1" applyFont="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165" fontId="1" fillId="2" borderId="5" xfId="0" applyNumberFormat="1" applyFont="1" applyFill="1" applyBorder="1" applyAlignment="1">
      <alignment horizontal="center" vertical="center" wrapText="1"/>
    </xf>
    <xf numFmtId="0" fontId="2" fillId="0" borderId="7" xfId="0" applyFont="1" applyBorder="1" applyAlignment="1">
      <alignment horizontal="center" vertical="center"/>
    </xf>
    <xf numFmtId="0" fontId="3" fillId="0" borderId="8" xfId="0" applyFont="1" applyBorder="1" applyAlignment="1">
      <alignment horizontal="center" vertical="center" wrapText="1"/>
    </xf>
    <xf numFmtId="0" fontId="0" fillId="0" borderId="8" xfId="0" applyBorder="1" applyAlignment="1">
      <alignment wrapText="1"/>
    </xf>
    <xf numFmtId="0" fontId="2" fillId="0" borderId="8" xfId="0" applyFont="1" applyBorder="1" applyAlignment="1">
      <alignment horizontal="center" vertical="center" wrapText="1"/>
    </xf>
    <xf numFmtId="168" fontId="0" fillId="0" borderId="8" xfId="0" applyNumberFormat="1" applyBorder="1"/>
    <xf numFmtId="0" fontId="0" fillId="0" borderId="2" xfId="0" applyBorder="1" applyAlignment="1">
      <alignment vertical="center"/>
    </xf>
    <xf numFmtId="0" fontId="0" fillId="0" borderId="2" xfId="0" applyBorder="1" applyAlignment="1">
      <alignment horizontal="justify" vertical="center" wrapText="1"/>
    </xf>
    <xf numFmtId="14" fontId="0" fillId="3" borderId="2" xfId="0" applyNumberFormat="1" applyFill="1" applyBorder="1" applyAlignment="1">
      <alignment horizontal="center" vertical="center"/>
    </xf>
    <xf numFmtId="167" fontId="2" fillId="0" borderId="9" xfId="0" applyNumberFormat="1" applyFont="1" applyBorder="1" applyAlignment="1">
      <alignment horizontal="right" vertical="center" wrapText="1"/>
    </xf>
    <xf numFmtId="0" fontId="2" fillId="0" borderId="10" xfId="0" applyFont="1" applyBorder="1" applyAlignment="1">
      <alignment horizontal="center" vertical="center"/>
    </xf>
    <xf numFmtId="0" fontId="6" fillId="0" borderId="0" xfId="0" applyFont="1"/>
    <xf numFmtId="0" fontId="5" fillId="0" borderId="2" xfId="0" applyFont="1" applyBorder="1" applyAlignment="1">
      <alignment horizontal="center" vertical="center" wrapText="1"/>
    </xf>
    <xf numFmtId="169" fontId="0" fillId="3" borderId="6" xfId="1" applyNumberFormat="1" applyFont="1" applyFill="1" applyBorder="1" applyAlignment="1">
      <alignment horizontal="center" vertical="center" wrapText="1"/>
    </xf>
    <xf numFmtId="0" fontId="0" fillId="0" borderId="14" xfId="0" applyBorder="1" applyAlignment="1">
      <alignment vertical="center"/>
    </xf>
    <xf numFmtId="0" fontId="0" fillId="0" borderId="14" xfId="0" applyBorder="1" applyAlignment="1">
      <alignment horizontal="justify" vertical="center" wrapText="1"/>
    </xf>
    <xf numFmtId="0" fontId="5" fillId="0" borderId="14" xfId="0" applyFont="1" applyBorder="1" applyAlignment="1">
      <alignment horizontal="center" vertical="center" wrapText="1"/>
    </xf>
    <xf numFmtId="14" fontId="0" fillId="3" borderId="14" xfId="0" applyNumberFormat="1" applyFill="1" applyBorder="1" applyAlignment="1">
      <alignment horizontal="center" vertical="center"/>
    </xf>
    <xf numFmtId="169" fontId="0" fillId="3" borderId="15" xfId="1" applyNumberFormat="1" applyFont="1" applyFill="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6" fillId="0" borderId="0" xfId="0" applyFont="1" applyAlignment="1">
      <alignment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0.xml.rels><?xml version="1.0" encoding="UTF-8" standalone="yes"?>
<Relationships xmlns="http://schemas.openxmlformats.org/package/2006/relationships"><Relationship Id="rId1" Type="http://schemas.openxmlformats.org/officeDocument/2006/relationships/image" Target="../media/image1.wmf"/></Relationships>
</file>

<file path=xl/drawings/_rels/drawing1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2.xml.rels><?xml version="1.0" encoding="UTF-8" standalone="yes"?>
<Relationships xmlns="http://schemas.openxmlformats.org/package/2006/relationships"><Relationship Id="rId1" Type="http://schemas.openxmlformats.org/officeDocument/2006/relationships/image" Target="../media/image1.wmf"/></Relationships>
</file>

<file path=xl/drawings/_rels/drawing13.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_rels/drawing9.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8930" cy="1053874"/>
        </a:xfrm>
        <a:prstGeom prst="rect">
          <a:avLst/>
        </a:prstGeom>
        <a:noFill/>
        <a:ln w="9525">
          <a:noFill/>
          <a:miter lim="800000"/>
          <a:headEnd/>
          <a:tailEnd/>
        </a:ln>
      </xdr:spPr>
    </xdr:pic>
    <xdr:clientData/>
  </xdr:twoCellAnchor>
  <xdr:twoCellAnchor>
    <xdr:from>
      <xdr:col>6</xdr:col>
      <xdr:colOff>0</xdr:colOff>
      <xdr:row>88</xdr:row>
      <xdr:rowOff>0</xdr:rowOff>
    </xdr:from>
    <xdr:to>
      <xdr:col>6</xdr:col>
      <xdr:colOff>0</xdr:colOff>
      <xdr:row>88</xdr:row>
      <xdr:rowOff>0</xdr:rowOff>
    </xdr:to>
    <xdr:sp macro="" textlink="">
      <xdr:nvSpPr>
        <xdr:cNvPr id="3" name="AutoShape 155">
          <a:extLst>
            <a:ext uri="{FF2B5EF4-FFF2-40B4-BE49-F238E27FC236}">
              <a16:creationId xmlns:a16="http://schemas.microsoft.com/office/drawing/2014/main" id="{00000000-0008-0000-0000-000003000000}"/>
            </a:ext>
          </a:extLst>
        </xdr:cNvPr>
        <xdr:cNvSpPr>
          <a:spLocks noChangeArrowheads="1"/>
        </xdr:cNvSpPr>
      </xdr:nvSpPr>
      <xdr:spPr bwMode="auto">
        <a:xfrm>
          <a:off x="17049750" y="125063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5E4A9DD1-D6B5-453E-AF45-E03880A2ED2A}"/>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8</xdr:row>
      <xdr:rowOff>0</xdr:rowOff>
    </xdr:from>
    <xdr:to>
      <xdr:col>6</xdr:col>
      <xdr:colOff>0</xdr:colOff>
      <xdr:row>8</xdr:row>
      <xdr:rowOff>0</xdr:rowOff>
    </xdr:to>
    <xdr:sp macro="" textlink="">
      <xdr:nvSpPr>
        <xdr:cNvPr id="3" name="AutoShape 155">
          <a:extLst>
            <a:ext uri="{FF2B5EF4-FFF2-40B4-BE49-F238E27FC236}">
              <a16:creationId xmlns:a16="http://schemas.microsoft.com/office/drawing/2014/main" id="{E4B08681-7C1E-42CF-BDD7-B43B47DD7ADF}"/>
            </a:ext>
          </a:extLst>
        </xdr:cNvPr>
        <xdr:cNvSpPr>
          <a:spLocks noChangeArrowheads="1"/>
        </xdr:cNvSpPr>
      </xdr:nvSpPr>
      <xdr:spPr bwMode="auto">
        <a:xfrm>
          <a:off x="19309080" y="503682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BAAEE96C-2BF1-4CD0-9D67-74EBDB4EA46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10</xdr:row>
      <xdr:rowOff>0</xdr:rowOff>
    </xdr:from>
    <xdr:to>
      <xdr:col>6</xdr:col>
      <xdr:colOff>0</xdr:colOff>
      <xdr:row>10</xdr:row>
      <xdr:rowOff>0</xdr:rowOff>
    </xdr:to>
    <xdr:sp macro="" textlink="">
      <xdr:nvSpPr>
        <xdr:cNvPr id="3" name="AutoShape 155">
          <a:extLst>
            <a:ext uri="{FF2B5EF4-FFF2-40B4-BE49-F238E27FC236}">
              <a16:creationId xmlns:a16="http://schemas.microsoft.com/office/drawing/2014/main" id="{4691CBB6-2360-4206-AB82-B35B88A3CC50}"/>
            </a:ext>
          </a:extLst>
        </xdr:cNvPr>
        <xdr:cNvSpPr>
          <a:spLocks noChangeArrowheads="1"/>
        </xdr:cNvSpPr>
      </xdr:nvSpPr>
      <xdr:spPr bwMode="auto">
        <a:xfrm>
          <a:off x="19309080" y="247650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37301689-64CA-4D0B-9204-2CCEF5B614FA}"/>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12</xdr:row>
      <xdr:rowOff>0</xdr:rowOff>
    </xdr:from>
    <xdr:to>
      <xdr:col>6</xdr:col>
      <xdr:colOff>0</xdr:colOff>
      <xdr:row>12</xdr:row>
      <xdr:rowOff>0</xdr:rowOff>
    </xdr:to>
    <xdr:sp macro="" textlink="">
      <xdr:nvSpPr>
        <xdr:cNvPr id="3" name="AutoShape 155">
          <a:extLst>
            <a:ext uri="{FF2B5EF4-FFF2-40B4-BE49-F238E27FC236}">
              <a16:creationId xmlns:a16="http://schemas.microsoft.com/office/drawing/2014/main" id="{6EA0B2F8-9D32-490A-8BC5-19D6BEEFCE0B}"/>
            </a:ext>
          </a:extLst>
        </xdr:cNvPr>
        <xdr:cNvSpPr>
          <a:spLocks noChangeArrowheads="1"/>
        </xdr:cNvSpPr>
      </xdr:nvSpPr>
      <xdr:spPr bwMode="auto">
        <a:xfrm>
          <a:off x="19309080" y="320802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3BD7FBAF-49CB-49E7-9808-2B4B151B4FB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38</xdr:row>
      <xdr:rowOff>0</xdr:rowOff>
    </xdr:from>
    <xdr:to>
      <xdr:col>6</xdr:col>
      <xdr:colOff>0</xdr:colOff>
      <xdr:row>38</xdr:row>
      <xdr:rowOff>0</xdr:rowOff>
    </xdr:to>
    <xdr:sp macro="" textlink="">
      <xdr:nvSpPr>
        <xdr:cNvPr id="3" name="AutoShape 155">
          <a:extLst>
            <a:ext uri="{FF2B5EF4-FFF2-40B4-BE49-F238E27FC236}">
              <a16:creationId xmlns:a16="http://schemas.microsoft.com/office/drawing/2014/main" id="{CEDE3584-873A-45A8-82EA-23B92B43179F}"/>
            </a:ext>
          </a:extLst>
        </xdr:cNvPr>
        <xdr:cNvSpPr>
          <a:spLocks noChangeArrowheads="1"/>
        </xdr:cNvSpPr>
      </xdr:nvSpPr>
      <xdr:spPr bwMode="auto">
        <a:xfrm>
          <a:off x="19309080" y="430530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6</xdr:col>
      <xdr:colOff>0</xdr:colOff>
      <xdr:row>8</xdr:row>
      <xdr:rowOff>0</xdr:rowOff>
    </xdr:from>
    <xdr:to>
      <xdr:col>6</xdr:col>
      <xdr:colOff>0</xdr:colOff>
      <xdr:row>8</xdr:row>
      <xdr:rowOff>0</xdr:rowOff>
    </xdr:to>
    <xdr:sp macro="" textlink="">
      <xdr:nvSpPr>
        <xdr:cNvPr id="3" name="AutoShape 155">
          <a:extLst>
            <a:ext uri="{FF2B5EF4-FFF2-40B4-BE49-F238E27FC236}">
              <a16:creationId xmlns:a16="http://schemas.microsoft.com/office/drawing/2014/main" id="{00000000-0008-0000-0100-000003000000}"/>
            </a:ext>
          </a:extLst>
        </xdr:cNvPr>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CD8B7B19-67FB-46D6-8BEB-39D2AE702935}"/>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8</xdr:row>
      <xdr:rowOff>0</xdr:rowOff>
    </xdr:from>
    <xdr:to>
      <xdr:col>6</xdr:col>
      <xdr:colOff>0</xdr:colOff>
      <xdr:row>8</xdr:row>
      <xdr:rowOff>0</xdr:rowOff>
    </xdr:to>
    <xdr:sp macro="" textlink="">
      <xdr:nvSpPr>
        <xdr:cNvPr id="3" name="AutoShape 155">
          <a:extLst>
            <a:ext uri="{FF2B5EF4-FFF2-40B4-BE49-F238E27FC236}">
              <a16:creationId xmlns:a16="http://schemas.microsoft.com/office/drawing/2014/main" id="{2D043D80-F7C1-4762-AB7A-647F58C1B278}"/>
            </a:ext>
          </a:extLst>
        </xdr:cNvPr>
        <xdr:cNvSpPr>
          <a:spLocks noChangeArrowheads="1"/>
        </xdr:cNvSpPr>
      </xdr:nvSpPr>
      <xdr:spPr bwMode="auto">
        <a:xfrm>
          <a:off x="19309080" y="174498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862EF980-D41F-4676-AE97-7098E43D2D5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21</xdr:row>
      <xdr:rowOff>0</xdr:rowOff>
    </xdr:from>
    <xdr:to>
      <xdr:col>6</xdr:col>
      <xdr:colOff>0</xdr:colOff>
      <xdr:row>21</xdr:row>
      <xdr:rowOff>0</xdr:rowOff>
    </xdr:to>
    <xdr:sp macro="" textlink="">
      <xdr:nvSpPr>
        <xdr:cNvPr id="3" name="AutoShape 155">
          <a:extLst>
            <a:ext uri="{FF2B5EF4-FFF2-40B4-BE49-F238E27FC236}">
              <a16:creationId xmlns:a16="http://schemas.microsoft.com/office/drawing/2014/main" id="{7E54ECC4-9A57-40A0-BB69-F1BCAF378276}"/>
            </a:ext>
          </a:extLst>
        </xdr:cNvPr>
        <xdr:cNvSpPr>
          <a:spLocks noChangeArrowheads="1"/>
        </xdr:cNvSpPr>
      </xdr:nvSpPr>
      <xdr:spPr bwMode="auto">
        <a:xfrm>
          <a:off x="19309080" y="174498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B89309DF-0AE2-4037-BBFB-FD7532497873}"/>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13</xdr:row>
      <xdr:rowOff>0</xdr:rowOff>
    </xdr:from>
    <xdr:to>
      <xdr:col>6</xdr:col>
      <xdr:colOff>0</xdr:colOff>
      <xdr:row>13</xdr:row>
      <xdr:rowOff>0</xdr:rowOff>
    </xdr:to>
    <xdr:sp macro="" textlink="">
      <xdr:nvSpPr>
        <xdr:cNvPr id="3" name="AutoShape 155">
          <a:extLst>
            <a:ext uri="{FF2B5EF4-FFF2-40B4-BE49-F238E27FC236}">
              <a16:creationId xmlns:a16="http://schemas.microsoft.com/office/drawing/2014/main" id="{28B576CB-AE97-45AF-A0B2-D21E15C33929}"/>
            </a:ext>
          </a:extLst>
        </xdr:cNvPr>
        <xdr:cNvSpPr>
          <a:spLocks noChangeArrowheads="1"/>
        </xdr:cNvSpPr>
      </xdr:nvSpPr>
      <xdr:spPr bwMode="auto">
        <a:xfrm>
          <a:off x="19309080" y="485394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85DEF48D-EF31-4C93-88FA-02EAC4C85F66}"/>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14</xdr:row>
      <xdr:rowOff>0</xdr:rowOff>
    </xdr:from>
    <xdr:to>
      <xdr:col>6</xdr:col>
      <xdr:colOff>0</xdr:colOff>
      <xdr:row>14</xdr:row>
      <xdr:rowOff>0</xdr:rowOff>
    </xdr:to>
    <xdr:sp macro="" textlink="">
      <xdr:nvSpPr>
        <xdr:cNvPr id="3" name="AutoShape 155">
          <a:extLst>
            <a:ext uri="{FF2B5EF4-FFF2-40B4-BE49-F238E27FC236}">
              <a16:creationId xmlns:a16="http://schemas.microsoft.com/office/drawing/2014/main" id="{D21A48B9-CED3-4B8E-B06E-F8DAC2496425}"/>
            </a:ext>
          </a:extLst>
        </xdr:cNvPr>
        <xdr:cNvSpPr>
          <a:spLocks noChangeArrowheads="1"/>
        </xdr:cNvSpPr>
      </xdr:nvSpPr>
      <xdr:spPr bwMode="auto">
        <a:xfrm>
          <a:off x="19309080" y="503682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8B5E18B7-9925-470B-A61C-55C45EAF44D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12</xdr:row>
      <xdr:rowOff>0</xdr:rowOff>
    </xdr:from>
    <xdr:to>
      <xdr:col>6</xdr:col>
      <xdr:colOff>0</xdr:colOff>
      <xdr:row>12</xdr:row>
      <xdr:rowOff>0</xdr:rowOff>
    </xdr:to>
    <xdr:sp macro="" textlink="">
      <xdr:nvSpPr>
        <xdr:cNvPr id="3" name="AutoShape 155">
          <a:extLst>
            <a:ext uri="{FF2B5EF4-FFF2-40B4-BE49-F238E27FC236}">
              <a16:creationId xmlns:a16="http://schemas.microsoft.com/office/drawing/2014/main" id="{DE715E9C-F16A-48D4-9D39-4632892CACD9}"/>
            </a:ext>
          </a:extLst>
        </xdr:cNvPr>
        <xdr:cNvSpPr>
          <a:spLocks noChangeArrowheads="1"/>
        </xdr:cNvSpPr>
      </xdr:nvSpPr>
      <xdr:spPr bwMode="auto">
        <a:xfrm>
          <a:off x="19309080" y="485394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458C1423-A160-4544-B00A-6136E64D7DE8}"/>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9</xdr:row>
      <xdr:rowOff>0</xdr:rowOff>
    </xdr:from>
    <xdr:to>
      <xdr:col>6</xdr:col>
      <xdr:colOff>0</xdr:colOff>
      <xdr:row>9</xdr:row>
      <xdr:rowOff>0</xdr:rowOff>
    </xdr:to>
    <xdr:sp macro="" textlink="">
      <xdr:nvSpPr>
        <xdr:cNvPr id="3" name="AutoShape 155">
          <a:extLst>
            <a:ext uri="{FF2B5EF4-FFF2-40B4-BE49-F238E27FC236}">
              <a16:creationId xmlns:a16="http://schemas.microsoft.com/office/drawing/2014/main" id="{636B4C62-8C8C-4861-993D-6ECC5ACA61B5}"/>
            </a:ext>
          </a:extLst>
        </xdr:cNvPr>
        <xdr:cNvSpPr>
          <a:spLocks noChangeArrowheads="1"/>
        </xdr:cNvSpPr>
      </xdr:nvSpPr>
      <xdr:spPr bwMode="auto">
        <a:xfrm>
          <a:off x="19309080" y="375666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8380DA25-26B1-4AEE-848C-9BDADF6F8A5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13</xdr:row>
      <xdr:rowOff>0</xdr:rowOff>
    </xdr:from>
    <xdr:to>
      <xdr:col>6</xdr:col>
      <xdr:colOff>0</xdr:colOff>
      <xdr:row>13</xdr:row>
      <xdr:rowOff>0</xdr:rowOff>
    </xdr:to>
    <xdr:sp macro="" textlink="">
      <xdr:nvSpPr>
        <xdr:cNvPr id="3" name="AutoShape 155">
          <a:extLst>
            <a:ext uri="{FF2B5EF4-FFF2-40B4-BE49-F238E27FC236}">
              <a16:creationId xmlns:a16="http://schemas.microsoft.com/office/drawing/2014/main" id="{3073B157-1AA0-4218-8333-1C0622934D97}"/>
            </a:ext>
          </a:extLst>
        </xdr:cNvPr>
        <xdr:cNvSpPr>
          <a:spLocks noChangeArrowheads="1"/>
        </xdr:cNvSpPr>
      </xdr:nvSpPr>
      <xdr:spPr bwMode="auto">
        <a:xfrm>
          <a:off x="19309080" y="302514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4"/>
  <sheetViews>
    <sheetView tabSelected="1" zoomScale="80" zoomScaleNormal="80" workbookViewId="0">
      <selection activeCell="A2" sqref="A2"/>
    </sheetView>
  </sheetViews>
  <sheetFormatPr baseColWidth="10" defaultRowHeight="14.4" x14ac:dyDescent="0.3"/>
  <cols>
    <col min="1" max="1" width="6.6640625" style="3" customWidth="1"/>
    <col min="2" max="2" width="31.109375" style="4" bestFit="1" customWidth="1"/>
    <col min="3" max="3" width="95.6640625" style="13" customWidth="1"/>
    <col min="4" max="4" width="67.109375" customWidth="1"/>
    <col min="5" max="5" width="24.44140625" style="16" customWidth="1"/>
    <col min="6" max="6" width="23.6640625" style="7" customWidth="1"/>
    <col min="7" max="7" width="15.44140625" bestFit="1" customWidth="1"/>
    <col min="8" max="251" width="11.44140625"/>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262" max="507" width="11.44140625"/>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518" max="763" width="11.44140625"/>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774" max="1019" width="11.44140625"/>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030" max="1275" width="11.44140625"/>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286" max="1531" width="11.44140625"/>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542" max="1787" width="11.44140625"/>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1798" max="2043" width="11.44140625"/>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054" max="2299" width="11.44140625"/>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310" max="2555" width="11.44140625"/>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566" max="2811" width="11.44140625"/>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2822" max="3067" width="11.44140625"/>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078" max="3323" width="11.44140625"/>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334" max="3579" width="11.44140625"/>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590" max="3835" width="11.44140625"/>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3846" max="4091" width="11.44140625"/>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102" max="4347" width="11.44140625"/>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358" max="4603" width="11.44140625"/>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614" max="4859" width="11.44140625"/>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4870" max="5115" width="11.44140625"/>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126" max="5371" width="11.44140625"/>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382" max="5627" width="11.44140625"/>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638" max="5883" width="11.44140625"/>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5894" max="6139" width="11.44140625"/>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150" max="6395" width="11.44140625"/>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406" max="6651" width="11.44140625"/>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662" max="6907" width="11.44140625"/>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6918" max="7163" width="11.44140625"/>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174" max="7419" width="11.44140625"/>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430" max="7675" width="11.44140625"/>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686" max="7931" width="11.44140625"/>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7942" max="8187" width="11.44140625"/>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198" max="8443" width="11.44140625"/>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454" max="8699" width="11.44140625"/>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710" max="8955" width="11.44140625"/>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8966" max="9211" width="11.44140625"/>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222" max="9467" width="11.44140625"/>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478" max="9723" width="11.44140625"/>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734" max="9979" width="11.44140625"/>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9990" max="10235" width="11.44140625"/>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246" max="10491" width="11.44140625"/>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502" max="10747" width="11.44140625"/>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0758" max="11003" width="11.44140625"/>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014" max="11259" width="11.44140625"/>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270" max="11515" width="11.44140625"/>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526" max="11771" width="11.44140625"/>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1782" max="12027" width="11.44140625"/>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038" max="12283" width="11.44140625"/>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294" max="12539" width="11.44140625"/>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550" max="12795" width="11.44140625"/>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2806" max="13051" width="11.44140625"/>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062" max="13307" width="11.44140625"/>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318" max="13563" width="11.44140625"/>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574" max="13819" width="11.44140625"/>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3830" max="14075" width="11.44140625"/>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086" max="14331" width="11.44140625"/>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342" max="14587" width="11.44140625"/>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598" max="14843" width="11.44140625"/>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4854" max="15099" width="11.44140625"/>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110" max="15355" width="11.44140625"/>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366" max="15611" width="11.44140625"/>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622" max="15867" width="11.44140625"/>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5878" max="16123" width="11.44140625"/>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 min="16134" max="16384" width="11.44140625"/>
  </cols>
  <sheetData>
    <row r="1" spans="1:7" x14ac:dyDescent="0.3">
      <c r="A1" s="1" t="s">
        <v>0</v>
      </c>
      <c r="B1" s="1"/>
      <c r="C1" s="1"/>
      <c r="D1" s="1"/>
      <c r="E1" s="15"/>
      <c r="F1" s="1"/>
    </row>
    <row r="2" spans="1:7" x14ac:dyDescent="0.3">
      <c r="A2" s="1" t="s">
        <v>9</v>
      </c>
      <c r="B2" s="1"/>
      <c r="C2" s="1"/>
      <c r="D2" s="1"/>
      <c r="E2" s="15"/>
      <c r="F2" s="1"/>
    </row>
    <row r="3" spans="1:7" x14ac:dyDescent="0.3">
      <c r="A3" s="2" t="s">
        <v>1</v>
      </c>
      <c r="B3" s="2"/>
      <c r="C3" s="2"/>
      <c r="D3" s="2"/>
      <c r="E3" s="15"/>
      <c r="F3" s="2"/>
    </row>
    <row r="4" spans="1:7" x14ac:dyDescent="0.3">
      <c r="A4" s="2" t="s">
        <v>13</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x14ac:dyDescent="0.3">
      <c r="A8" s="30">
        <v>1</v>
      </c>
      <c r="B8" s="26" t="s">
        <v>14</v>
      </c>
      <c r="C8" s="27" t="s">
        <v>12</v>
      </c>
      <c r="D8" s="32" t="s">
        <v>15</v>
      </c>
      <c r="E8" s="28">
        <v>44946</v>
      </c>
      <c r="F8" s="33">
        <v>191552000</v>
      </c>
      <c r="G8" s="31"/>
    </row>
    <row r="9" spans="1:7" x14ac:dyDescent="0.3">
      <c r="A9" s="30">
        <v>2</v>
      </c>
      <c r="B9" s="26" t="s">
        <v>19</v>
      </c>
      <c r="C9" s="27" t="s">
        <v>34</v>
      </c>
      <c r="D9" s="32" t="s">
        <v>35</v>
      </c>
      <c r="E9" s="28">
        <v>44992</v>
      </c>
      <c r="F9" s="33">
        <v>81741814</v>
      </c>
      <c r="G9" s="31"/>
    </row>
    <row r="10" spans="1:7" x14ac:dyDescent="0.3">
      <c r="A10" s="30">
        <v>3</v>
      </c>
      <c r="B10" s="34" t="s">
        <v>20</v>
      </c>
      <c r="C10" s="35" t="s">
        <v>33</v>
      </c>
      <c r="D10" s="36" t="s">
        <v>36</v>
      </c>
      <c r="E10" s="37">
        <v>44994</v>
      </c>
      <c r="F10" s="38">
        <v>19999806</v>
      </c>
      <c r="G10" s="31"/>
    </row>
    <row r="11" spans="1:7" ht="28.8" x14ac:dyDescent="0.3">
      <c r="A11" s="30">
        <v>4</v>
      </c>
      <c r="B11" s="34" t="s">
        <v>21</v>
      </c>
      <c r="C11" s="35" t="s">
        <v>37</v>
      </c>
      <c r="D11" s="36" t="s">
        <v>38</v>
      </c>
      <c r="E11" s="37">
        <v>44994</v>
      </c>
      <c r="F11" s="38">
        <v>2025145951</v>
      </c>
      <c r="G11" s="31"/>
    </row>
    <row r="12" spans="1:7" ht="28.8" x14ac:dyDescent="0.3">
      <c r="A12" s="30">
        <v>5</v>
      </c>
      <c r="B12" s="34" t="s">
        <v>22</v>
      </c>
      <c r="C12" s="35" t="s">
        <v>39</v>
      </c>
      <c r="D12" s="36" t="s">
        <v>40</v>
      </c>
      <c r="E12" s="37">
        <v>44995</v>
      </c>
      <c r="F12" s="38">
        <v>1062524820</v>
      </c>
      <c r="G12" s="31"/>
    </row>
    <row r="13" spans="1:7" x14ac:dyDescent="0.3">
      <c r="A13" s="30">
        <v>6</v>
      </c>
      <c r="B13" s="34" t="s">
        <v>23</v>
      </c>
      <c r="C13" s="35" t="s">
        <v>41</v>
      </c>
      <c r="D13" s="36" t="s">
        <v>42</v>
      </c>
      <c r="E13" s="37">
        <v>44995</v>
      </c>
      <c r="F13" s="38">
        <v>536295652</v>
      </c>
      <c r="G13" s="31"/>
    </row>
    <row r="14" spans="1:7" ht="28.8" x14ac:dyDescent="0.3">
      <c r="A14" s="30">
        <v>7</v>
      </c>
      <c r="B14" s="34" t="s">
        <v>24</v>
      </c>
      <c r="C14" s="35" t="s">
        <v>43</v>
      </c>
      <c r="D14" s="36" t="s">
        <v>44</v>
      </c>
      <c r="E14" s="37">
        <v>44995</v>
      </c>
      <c r="F14" s="38">
        <v>7192123272</v>
      </c>
      <c r="G14" s="31"/>
    </row>
    <row r="15" spans="1:7" ht="28.8" x14ac:dyDescent="0.3">
      <c r="A15" s="30">
        <v>8</v>
      </c>
      <c r="B15" s="34" t="s">
        <v>25</v>
      </c>
      <c r="C15" s="35" t="s">
        <v>45</v>
      </c>
      <c r="D15" s="36" t="s">
        <v>46</v>
      </c>
      <c r="E15" s="37">
        <v>44999</v>
      </c>
      <c r="F15" s="38">
        <v>1839108705</v>
      </c>
      <c r="G15" s="31"/>
    </row>
    <row r="16" spans="1:7" ht="28.8" x14ac:dyDescent="0.3">
      <c r="A16" s="30">
        <v>9</v>
      </c>
      <c r="B16" s="34" t="s">
        <v>26</v>
      </c>
      <c r="C16" s="35" t="s">
        <v>47</v>
      </c>
      <c r="D16" s="36" t="s">
        <v>48</v>
      </c>
      <c r="E16" s="37">
        <v>44999</v>
      </c>
      <c r="F16" s="38">
        <v>24140460702</v>
      </c>
      <c r="G16" s="31"/>
    </row>
    <row r="17" spans="1:7" x14ac:dyDescent="0.3">
      <c r="A17" s="30">
        <v>10</v>
      </c>
      <c r="B17" s="34" t="s">
        <v>27</v>
      </c>
      <c r="C17" s="35" t="s">
        <v>49</v>
      </c>
      <c r="D17" s="36" t="s">
        <v>50</v>
      </c>
      <c r="E17" s="37">
        <v>45001</v>
      </c>
      <c r="F17" s="38">
        <v>243538817</v>
      </c>
      <c r="G17" s="31"/>
    </row>
    <row r="18" spans="1:7" ht="28.8" x14ac:dyDescent="0.3">
      <c r="A18" s="30">
        <v>11</v>
      </c>
      <c r="B18" s="34" t="s">
        <v>28</v>
      </c>
      <c r="C18" s="35" t="s">
        <v>51</v>
      </c>
      <c r="D18" s="36" t="s">
        <v>52</v>
      </c>
      <c r="E18" s="37">
        <v>45002</v>
      </c>
      <c r="F18" s="38">
        <v>2879979180</v>
      </c>
      <c r="G18" s="31"/>
    </row>
    <row r="19" spans="1:7" ht="28.8" x14ac:dyDescent="0.3">
      <c r="A19" s="30">
        <v>12</v>
      </c>
      <c r="B19" s="34" t="s">
        <v>29</v>
      </c>
      <c r="C19" s="35" t="s">
        <v>53</v>
      </c>
      <c r="D19" s="36" t="s">
        <v>54</v>
      </c>
      <c r="E19" s="37">
        <v>45002</v>
      </c>
      <c r="F19" s="38">
        <v>9638325921</v>
      </c>
      <c r="G19" s="31"/>
    </row>
    <row r="20" spans="1:7" ht="28.8" x14ac:dyDescent="0.3">
      <c r="A20" s="30">
        <v>13</v>
      </c>
      <c r="B20" s="34" t="s">
        <v>30</v>
      </c>
      <c r="C20" s="35" t="s">
        <v>55</v>
      </c>
      <c r="D20" s="36" t="s">
        <v>56</v>
      </c>
      <c r="E20" s="37">
        <v>45002</v>
      </c>
      <c r="F20" s="38">
        <v>87998178902</v>
      </c>
      <c r="G20" s="31"/>
    </row>
    <row r="21" spans="1:7" ht="28.8" x14ac:dyDescent="0.3">
      <c r="A21" s="30">
        <v>14</v>
      </c>
      <c r="B21" s="34" t="s">
        <v>31</v>
      </c>
      <c r="C21" s="35" t="s">
        <v>57</v>
      </c>
      <c r="D21" s="36" t="s">
        <v>58</v>
      </c>
      <c r="E21" s="37">
        <v>45014</v>
      </c>
      <c r="F21" s="38">
        <v>1354905492</v>
      </c>
      <c r="G21" s="31"/>
    </row>
    <row r="22" spans="1:7" ht="28.8" x14ac:dyDescent="0.3">
      <c r="A22" s="30">
        <v>15</v>
      </c>
      <c r="B22" s="34" t="s">
        <v>32</v>
      </c>
      <c r="C22" s="35" t="s">
        <v>59</v>
      </c>
      <c r="D22" s="36" t="s">
        <v>60</v>
      </c>
      <c r="E22" s="37">
        <v>45014</v>
      </c>
      <c r="F22" s="38">
        <v>10500897914</v>
      </c>
      <c r="G22" s="31"/>
    </row>
    <row r="23" spans="1:7" ht="43.2" x14ac:dyDescent="0.3">
      <c r="A23" s="30">
        <v>16</v>
      </c>
      <c r="B23" s="26" t="s">
        <v>62</v>
      </c>
      <c r="C23" s="27" t="s">
        <v>68</v>
      </c>
      <c r="D23" s="32" t="s">
        <v>74</v>
      </c>
      <c r="E23" s="28">
        <v>45021</v>
      </c>
      <c r="F23" s="33">
        <v>3148264</v>
      </c>
      <c r="G23" s="31"/>
    </row>
    <row r="24" spans="1:7" ht="43.2" x14ac:dyDescent="0.3">
      <c r="A24" s="30">
        <v>17</v>
      </c>
      <c r="B24" s="34" t="s">
        <v>63</v>
      </c>
      <c r="C24" s="35" t="s">
        <v>69</v>
      </c>
      <c r="D24" s="36" t="s">
        <v>75</v>
      </c>
      <c r="E24" s="37">
        <v>45026</v>
      </c>
      <c r="F24" s="38">
        <v>341838822928</v>
      </c>
      <c r="G24" s="31"/>
    </row>
    <row r="25" spans="1:7" ht="57.6" x14ac:dyDescent="0.3">
      <c r="A25" s="30">
        <v>18</v>
      </c>
      <c r="B25" s="34" t="s">
        <v>64</v>
      </c>
      <c r="C25" s="35" t="s">
        <v>70</v>
      </c>
      <c r="D25" s="36" t="s">
        <v>76</v>
      </c>
      <c r="E25" s="37">
        <v>45036</v>
      </c>
      <c r="F25" s="38">
        <v>22503518459</v>
      </c>
      <c r="G25" s="31"/>
    </row>
    <row r="26" spans="1:7" ht="43.2" x14ac:dyDescent="0.3">
      <c r="A26" s="30">
        <v>19</v>
      </c>
      <c r="B26" s="34" t="s">
        <v>65</v>
      </c>
      <c r="C26" s="35" t="s">
        <v>71</v>
      </c>
      <c r="D26" s="36" t="s">
        <v>77</v>
      </c>
      <c r="E26" s="37">
        <v>45040</v>
      </c>
      <c r="F26" s="38">
        <v>477834784322</v>
      </c>
      <c r="G26" s="31"/>
    </row>
    <row r="27" spans="1:7" ht="57.6" x14ac:dyDescent="0.3">
      <c r="A27" s="30">
        <v>20</v>
      </c>
      <c r="B27" s="34" t="s">
        <v>66</v>
      </c>
      <c r="C27" s="35" t="s">
        <v>72</v>
      </c>
      <c r="D27" s="36" t="s">
        <v>78</v>
      </c>
      <c r="E27" s="37">
        <v>45040</v>
      </c>
      <c r="F27" s="38">
        <v>499589297791</v>
      </c>
      <c r="G27" s="31"/>
    </row>
    <row r="28" spans="1:7" ht="43.2" x14ac:dyDescent="0.3">
      <c r="A28" s="30">
        <v>21</v>
      </c>
      <c r="B28" s="34" t="s">
        <v>67</v>
      </c>
      <c r="C28" s="35" t="s">
        <v>73</v>
      </c>
      <c r="D28" s="36" t="s">
        <v>79</v>
      </c>
      <c r="E28" s="37">
        <v>45041</v>
      </c>
      <c r="F28" s="38">
        <v>6765403</v>
      </c>
      <c r="G28" s="31"/>
    </row>
    <row r="29" spans="1:7" ht="28.8" x14ac:dyDescent="0.3">
      <c r="A29" s="30">
        <v>22</v>
      </c>
      <c r="B29" s="26" t="s">
        <v>80</v>
      </c>
      <c r="C29" s="27" t="s">
        <v>87</v>
      </c>
      <c r="D29" s="32" t="s">
        <v>94</v>
      </c>
      <c r="E29" s="28">
        <v>45050</v>
      </c>
      <c r="F29" s="33">
        <v>1715647773</v>
      </c>
      <c r="G29" s="31"/>
    </row>
    <row r="30" spans="1:7" ht="28.8" x14ac:dyDescent="0.3">
      <c r="A30" s="30">
        <v>23</v>
      </c>
      <c r="B30" s="34" t="s">
        <v>81</v>
      </c>
      <c r="C30" s="35" t="s">
        <v>88</v>
      </c>
      <c r="D30" s="36" t="s">
        <v>95</v>
      </c>
      <c r="E30" s="28">
        <v>45051</v>
      </c>
      <c r="F30" s="38">
        <v>76492546</v>
      </c>
      <c r="G30" s="31"/>
    </row>
    <row r="31" spans="1:7" ht="28.8" x14ac:dyDescent="0.3">
      <c r="A31" s="30">
        <v>24</v>
      </c>
      <c r="B31" s="34" t="s">
        <v>82</v>
      </c>
      <c r="C31" s="35" t="s">
        <v>89</v>
      </c>
      <c r="D31" s="36" t="s">
        <v>96</v>
      </c>
      <c r="E31" s="28">
        <v>45051</v>
      </c>
      <c r="F31" s="38">
        <v>5961900</v>
      </c>
      <c r="G31" s="31"/>
    </row>
    <row r="32" spans="1:7" ht="43.2" x14ac:dyDescent="0.3">
      <c r="A32" s="30">
        <v>25</v>
      </c>
      <c r="B32" s="34" t="s">
        <v>83</v>
      </c>
      <c r="C32" s="35" t="s">
        <v>90</v>
      </c>
      <c r="D32" s="36" t="s">
        <v>97</v>
      </c>
      <c r="E32" s="28">
        <v>45057</v>
      </c>
      <c r="F32" s="38">
        <v>28384241814</v>
      </c>
      <c r="G32" s="31"/>
    </row>
    <row r="33" spans="1:7" x14ac:dyDescent="0.3">
      <c r="A33" s="30">
        <v>26</v>
      </c>
      <c r="B33" s="34" t="s">
        <v>84</v>
      </c>
      <c r="C33" s="35" t="s">
        <v>91</v>
      </c>
      <c r="D33" s="36" t="s">
        <v>98</v>
      </c>
      <c r="E33" s="28">
        <v>45058</v>
      </c>
      <c r="F33" s="38">
        <v>39948300</v>
      </c>
      <c r="G33" s="31"/>
    </row>
    <row r="34" spans="1:7" ht="43.2" x14ac:dyDescent="0.3">
      <c r="A34" s="30">
        <v>27</v>
      </c>
      <c r="B34" s="34" t="s">
        <v>85</v>
      </c>
      <c r="C34" s="35" t="s">
        <v>92</v>
      </c>
      <c r="D34" s="36" t="s">
        <v>99</v>
      </c>
      <c r="E34" s="28">
        <v>45062</v>
      </c>
      <c r="F34" s="38">
        <v>31529824</v>
      </c>
      <c r="G34" s="31"/>
    </row>
    <row r="35" spans="1:7" ht="72" x14ac:dyDescent="0.3">
      <c r="A35" s="30">
        <v>28</v>
      </c>
      <c r="B35" s="34" t="s">
        <v>86</v>
      </c>
      <c r="C35" s="35" t="s">
        <v>93</v>
      </c>
      <c r="D35" s="36" t="s">
        <v>100</v>
      </c>
      <c r="E35" s="28">
        <v>45064</v>
      </c>
      <c r="F35" s="38">
        <v>1922439387</v>
      </c>
      <c r="G35" s="31"/>
    </row>
    <row r="36" spans="1:7" x14ac:dyDescent="0.3">
      <c r="A36" s="30">
        <v>29</v>
      </c>
      <c r="B36" s="26" t="s">
        <v>102</v>
      </c>
      <c r="C36" s="27" t="s">
        <v>107</v>
      </c>
      <c r="D36" s="32" t="s">
        <v>112</v>
      </c>
      <c r="E36" s="28">
        <v>45079</v>
      </c>
      <c r="F36" s="33">
        <v>414127021</v>
      </c>
      <c r="G36" s="31"/>
    </row>
    <row r="37" spans="1:7" ht="72" x14ac:dyDescent="0.3">
      <c r="A37" s="30">
        <v>30</v>
      </c>
      <c r="B37" s="34" t="s">
        <v>103</v>
      </c>
      <c r="C37" s="35" t="s">
        <v>108</v>
      </c>
      <c r="D37" s="36" t="s">
        <v>113</v>
      </c>
      <c r="E37" s="28">
        <v>45084</v>
      </c>
      <c r="F37" s="38">
        <v>377208306</v>
      </c>
      <c r="G37" s="31"/>
    </row>
    <row r="38" spans="1:7" ht="28.8" x14ac:dyDescent="0.3">
      <c r="A38" s="30">
        <v>31</v>
      </c>
      <c r="B38" s="34" t="s">
        <v>104</v>
      </c>
      <c r="C38" s="35" t="s">
        <v>109</v>
      </c>
      <c r="D38" s="36" t="s">
        <v>114</v>
      </c>
      <c r="E38" s="28">
        <v>45084</v>
      </c>
      <c r="F38" s="38">
        <v>470264000</v>
      </c>
      <c r="G38" s="31"/>
    </row>
    <row r="39" spans="1:7" ht="28.8" x14ac:dyDescent="0.3">
      <c r="A39" s="30">
        <v>32</v>
      </c>
      <c r="B39" s="34" t="s">
        <v>105</v>
      </c>
      <c r="C39" s="35" t="s">
        <v>110</v>
      </c>
      <c r="D39" s="36" t="s">
        <v>115</v>
      </c>
      <c r="E39" s="28">
        <v>45090</v>
      </c>
      <c r="F39" s="38">
        <v>61724769</v>
      </c>
      <c r="G39" s="31"/>
    </row>
    <row r="40" spans="1:7" ht="28.8" x14ac:dyDescent="0.3">
      <c r="A40" s="30">
        <v>33</v>
      </c>
      <c r="B40" s="34" t="s">
        <v>106</v>
      </c>
      <c r="C40" s="35" t="s">
        <v>111</v>
      </c>
      <c r="D40" s="36" t="s">
        <v>116</v>
      </c>
      <c r="E40" s="28">
        <v>45104</v>
      </c>
      <c r="F40" s="38">
        <v>395234668</v>
      </c>
      <c r="G40" s="31"/>
    </row>
    <row r="41" spans="1:7" ht="57.6" x14ac:dyDescent="0.3">
      <c r="A41" s="30">
        <v>34</v>
      </c>
      <c r="B41" s="26" t="s">
        <v>118</v>
      </c>
      <c r="C41" s="27" t="s">
        <v>120</v>
      </c>
      <c r="D41" s="32" t="s">
        <v>122</v>
      </c>
      <c r="E41" s="28">
        <v>45135</v>
      </c>
      <c r="F41" s="33">
        <v>26413119467</v>
      </c>
      <c r="G41" s="31"/>
    </row>
    <row r="42" spans="1:7" ht="57.6" x14ac:dyDescent="0.3">
      <c r="A42" s="30">
        <v>35</v>
      </c>
      <c r="B42" s="34" t="s">
        <v>119</v>
      </c>
      <c r="C42" s="35" t="s">
        <v>121</v>
      </c>
      <c r="D42" s="36" t="s">
        <v>123</v>
      </c>
      <c r="E42" s="28">
        <v>45138</v>
      </c>
      <c r="F42" s="38">
        <v>559061286</v>
      </c>
      <c r="G42" s="31"/>
    </row>
    <row r="43" spans="1:7" ht="43.2" x14ac:dyDescent="0.3">
      <c r="A43" s="30">
        <v>36</v>
      </c>
      <c r="B43" s="26" t="s">
        <v>125</v>
      </c>
      <c r="C43" s="27" t="s">
        <v>126</v>
      </c>
      <c r="D43" s="32" t="s">
        <v>137</v>
      </c>
      <c r="E43" s="28">
        <v>45140</v>
      </c>
      <c r="F43" s="33">
        <v>255754390</v>
      </c>
      <c r="G43" s="31"/>
    </row>
    <row r="44" spans="1:7" ht="57.6" x14ac:dyDescent="0.3">
      <c r="A44" s="30">
        <v>37</v>
      </c>
      <c r="B44" s="34" t="s">
        <v>127</v>
      </c>
      <c r="C44" s="35" t="s">
        <v>128</v>
      </c>
      <c r="D44" s="36" t="s">
        <v>138</v>
      </c>
      <c r="E44" s="28">
        <v>45147</v>
      </c>
      <c r="F44" s="38">
        <v>999990697</v>
      </c>
      <c r="G44" s="31"/>
    </row>
    <row r="45" spans="1:7" ht="43.2" x14ac:dyDescent="0.3">
      <c r="A45" s="30">
        <v>38</v>
      </c>
      <c r="B45" s="34" t="s">
        <v>129</v>
      </c>
      <c r="C45" s="35" t="s">
        <v>130</v>
      </c>
      <c r="D45" s="36" t="s">
        <v>139</v>
      </c>
      <c r="E45" s="28">
        <v>45149</v>
      </c>
      <c r="F45" s="38">
        <v>17402277</v>
      </c>
      <c r="G45" s="31"/>
    </row>
    <row r="46" spans="1:7" ht="43.2" x14ac:dyDescent="0.3">
      <c r="A46" s="30">
        <v>39</v>
      </c>
      <c r="B46" s="34" t="s">
        <v>131</v>
      </c>
      <c r="C46" s="35" t="s">
        <v>132</v>
      </c>
      <c r="D46" s="36" t="s">
        <v>140</v>
      </c>
      <c r="E46" s="28">
        <v>45153</v>
      </c>
      <c r="F46" s="38">
        <v>1905534554</v>
      </c>
      <c r="G46" s="31"/>
    </row>
    <row r="47" spans="1:7" ht="28.8" x14ac:dyDescent="0.3">
      <c r="A47" s="30">
        <v>40</v>
      </c>
      <c r="B47" s="34" t="s">
        <v>133</v>
      </c>
      <c r="C47" s="35" t="s">
        <v>134</v>
      </c>
      <c r="D47" s="36" t="s">
        <v>141</v>
      </c>
      <c r="E47" s="28">
        <v>45154</v>
      </c>
      <c r="F47" s="38">
        <v>11948084</v>
      </c>
      <c r="G47" s="31"/>
    </row>
    <row r="48" spans="1:7" ht="72" x14ac:dyDescent="0.3">
      <c r="A48" s="30">
        <v>41</v>
      </c>
      <c r="B48" s="34" t="s">
        <v>135</v>
      </c>
      <c r="C48" s="35" t="s">
        <v>136</v>
      </c>
      <c r="D48" s="36" t="s">
        <v>142</v>
      </c>
      <c r="E48" s="28">
        <v>45161</v>
      </c>
      <c r="F48" s="38">
        <v>49942494</v>
      </c>
      <c r="G48" s="31"/>
    </row>
    <row r="49" spans="1:7" ht="72" x14ac:dyDescent="0.3">
      <c r="A49" s="30">
        <v>42</v>
      </c>
      <c r="B49" s="26" t="s">
        <v>145</v>
      </c>
      <c r="C49" s="27" t="s">
        <v>146</v>
      </c>
      <c r="D49" s="32" t="s">
        <v>147</v>
      </c>
      <c r="E49" s="28">
        <v>45183</v>
      </c>
      <c r="F49" s="33">
        <v>555669243</v>
      </c>
      <c r="G49" s="31"/>
    </row>
    <row r="50" spans="1:7" ht="57.6" x14ac:dyDescent="0.3">
      <c r="A50" s="30">
        <v>43</v>
      </c>
      <c r="B50" s="26" t="s">
        <v>149</v>
      </c>
      <c r="C50" s="27" t="s">
        <v>150</v>
      </c>
      <c r="D50" s="32" t="s">
        <v>155</v>
      </c>
      <c r="E50" s="28">
        <v>45204</v>
      </c>
      <c r="F50" s="33">
        <v>2119667805</v>
      </c>
      <c r="G50" s="31"/>
    </row>
    <row r="51" spans="1:7" ht="28.8" x14ac:dyDescent="0.3">
      <c r="A51" s="30">
        <v>44</v>
      </c>
      <c r="B51" s="34" t="s">
        <v>151</v>
      </c>
      <c r="C51" s="35" t="s">
        <v>152</v>
      </c>
      <c r="D51" s="36" t="s">
        <v>156</v>
      </c>
      <c r="E51" s="37">
        <v>45217</v>
      </c>
      <c r="F51" s="38">
        <v>10710000</v>
      </c>
      <c r="G51" s="31"/>
    </row>
    <row r="52" spans="1:7" ht="43.2" x14ac:dyDescent="0.3">
      <c r="A52" s="30">
        <v>45</v>
      </c>
      <c r="B52" s="34" t="s">
        <v>153</v>
      </c>
      <c r="C52" s="35" t="s">
        <v>154</v>
      </c>
      <c r="D52" s="36" t="s">
        <v>157</v>
      </c>
      <c r="E52" s="37">
        <v>45226</v>
      </c>
      <c r="F52" s="38">
        <v>1103185073</v>
      </c>
      <c r="G52" s="31"/>
    </row>
    <row r="53" spans="1:7" ht="57.6" x14ac:dyDescent="0.3">
      <c r="A53" s="30">
        <v>46</v>
      </c>
      <c r="B53" s="26" t="s">
        <v>158</v>
      </c>
      <c r="C53" s="27" t="s">
        <v>159</v>
      </c>
      <c r="D53" s="32" t="s">
        <v>160</v>
      </c>
      <c r="E53" s="28">
        <v>45238</v>
      </c>
      <c r="F53" s="33">
        <v>5758862804</v>
      </c>
      <c r="G53" s="31"/>
    </row>
    <row r="54" spans="1:7" x14ac:dyDescent="0.3">
      <c r="A54" s="30">
        <v>47</v>
      </c>
      <c r="B54" s="34" t="s">
        <v>161</v>
      </c>
      <c r="C54" s="35" t="s">
        <v>162</v>
      </c>
      <c r="D54" s="36" t="s">
        <v>163</v>
      </c>
      <c r="E54" s="37">
        <v>45246</v>
      </c>
      <c r="F54" s="38">
        <v>50364370</v>
      </c>
      <c r="G54" s="31"/>
    </row>
    <row r="55" spans="1:7" ht="28.8" x14ac:dyDescent="0.3">
      <c r="A55" s="30">
        <v>48</v>
      </c>
      <c r="B55" s="34" t="s">
        <v>164</v>
      </c>
      <c r="C55" s="35" t="s">
        <v>165</v>
      </c>
      <c r="D55" s="36" t="s">
        <v>163</v>
      </c>
      <c r="E55" s="37">
        <v>45251</v>
      </c>
      <c r="F55" s="38">
        <v>7986825</v>
      </c>
      <c r="G55" s="31"/>
    </row>
    <row r="56" spans="1:7" ht="129.6" x14ac:dyDescent="0.3">
      <c r="A56" s="30">
        <v>49</v>
      </c>
      <c r="B56" s="34" t="s">
        <v>166</v>
      </c>
      <c r="C56" s="35" t="s">
        <v>167</v>
      </c>
      <c r="D56" s="36" t="s">
        <v>168</v>
      </c>
      <c r="E56" s="37">
        <v>45252</v>
      </c>
      <c r="F56" s="38" t="s">
        <v>169</v>
      </c>
      <c r="G56" s="31">
        <f>385101884884+556028077752+446445908445</f>
        <v>1387575871081</v>
      </c>
    </row>
    <row r="57" spans="1:7" ht="28.8" x14ac:dyDescent="0.3">
      <c r="A57" s="30">
        <v>50</v>
      </c>
      <c r="B57" s="34" t="s">
        <v>170</v>
      </c>
      <c r="C57" s="35" t="s">
        <v>171</v>
      </c>
      <c r="D57" s="36" t="s">
        <v>172</v>
      </c>
      <c r="E57" s="37">
        <v>45258</v>
      </c>
      <c r="F57" s="38" t="s">
        <v>173</v>
      </c>
      <c r="G57" s="31">
        <f>1329794060+1882350000</f>
        <v>3212144060</v>
      </c>
    </row>
    <row r="58" spans="1:7" ht="43.2" x14ac:dyDescent="0.3">
      <c r="A58" s="30">
        <v>51</v>
      </c>
      <c r="B58" s="26" t="s">
        <v>176</v>
      </c>
      <c r="C58" s="27" t="s">
        <v>207</v>
      </c>
      <c r="D58" s="32" t="s">
        <v>238</v>
      </c>
      <c r="E58" s="28">
        <v>45266</v>
      </c>
      <c r="F58" s="33">
        <v>9499800724</v>
      </c>
      <c r="G58" s="31"/>
    </row>
    <row r="59" spans="1:7" ht="28.8" x14ac:dyDescent="0.3">
      <c r="A59" s="30">
        <v>52</v>
      </c>
      <c r="B59" s="34" t="s">
        <v>177</v>
      </c>
      <c r="C59" s="35" t="s">
        <v>208</v>
      </c>
      <c r="D59" s="36" t="s">
        <v>239</v>
      </c>
      <c r="E59" s="28">
        <v>45266</v>
      </c>
      <c r="F59" s="38">
        <v>349510140</v>
      </c>
      <c r="G59" s="31"/>
    </row>
    <row r="60" spans="1:7" ht="57.6" x14ac:dyDescent="0.3">
      <c r="A60" s="30">
        <v>53</v>
      </c>
      <c r="B60" s="34" t="s">
        <v>178</v>
      </c>
      <c r="C60" s="35" t="s">
        <v>209</v>
      </c>
      <c r="D60" s="36" t="s">
        <v>240</v>
      </c>
      <c r="E60" s="28">
        <v>45272</v>
      </c>
      <c r="F60" s="38">
        <v>619959912</v>
      </c>
      <c r="G60" s="31"/>
    </row>
    <row r="61" spans="1:7" ht="57.6" x14ac:dyDescent="0.3">
      <c r="A61" s="30">
        <v>54</v>
      </c>
      <c r="B61" s="34" t="s">
        <v>179</v>
      </c>
      <c r="C61" s="35" t="s">
        <v>210</v>
      </c>
      <c r="D61" s="36" t="s">
        <v>241</v>
      </c>
      <c r="E61" s="28">
        <v>45274</v>
      </c>
      <c r="F61" s="38">
        <v>529532194524</v>
      </c>
      <c r="G61" s="31"/>
    </row>
    <row r="62" spans="1:7" ht="43.2" x14ac:dyDescent="0.3">
      <c r="A62" s="30">
        <v>55</v>
      </c>
      <c r="B62" s="34" t="s">
        <v>180</v>
      </c>
      <c r="C62" s="35" t="s">
        <v>211</v>
      </c>
      <c r="D62" s="36" t="s">
        <v>242</v>
      </c>
      <c r="E62" s="28">
        <v>45274</v>
      </c>
      <c r="F62" s="38">
        <v>1999925874</v>
      </c>
      <c r="G62" s="31"/>
    </row>
    <row r="63" spans="1:7" ht="43.2" x14ac:dyDescent="0.3">
      <c r="A63" s="30">
        <v>56</v>
      </c>
      <c r="B63" s="34" t="s">
        <v>181</v>
      </c>
      <c r="C63" s="35" t="s">
        <v>212</v>
      </c>
      <c r="D63" s="36" t="s">
        <v>243</v>
      </c>
      <c r="E63" s="28">
        <v>45275</v>
      </c>
      <c r="F63" s="38">
        <v>25500000000</v>
      </c>
      <c r="G63" s="31"/>
    </row>
    <row r="64" spans="1:7" ht="43.2" x14ac:dyDescent="0.3">
      <c r="A64" s="30">
        <v>57</v>
      </c>
      <c r="B64" s="34" t="s">
        <v>182</v>
      </c>
      <c r="C64" s="35" t="s">
        <v>213</v>
      </c>
      <c r="D64" s="36" t="s">
        <v>244</v>
      </c>
      <c r="E64" s="28">
        <v>45275</v>
      </c>
      <c r="F64" s="38">
        <v>29979386861</v>
      </c>
      <c r="G64" s="31"/>
    </row>
    <row r="65" spans="1:7" ht="57.6" x14ac:dyDescent="0.3">
      <c r="A65" s="30">
        <v>58</v>
      </c>
      <c r="B65" s="34" t="s">
        <v>183</v>
      </c>
      <c r="C65" s="35" t="s">
        <v>214</v>
      </c>
      <c r="D65" s="36" t="s">
        <v>245</v>
      </c>
      <c r="E65" s="28">
        <v>45275</v>
      </c>
      <c r="F65" s="38">
        <v>41267757565</v>
      </c>
      <c r="G65" s="31"/>
    </row>
    <row r="66" spans="1:7" ht="28.8" x14ac:dyDescent="0.3">
      <c r="A66" s="30">
        <v>59</v>
      </c>
      <c r="B66" s="34" t="s">
        <v>184</v>
      </c>
      <c r="C66" s="35" t="s">
        <v>215</v>
      </c>
      <c r="D66" s="36" t="s">
        <v>246</v>
      </c>
      <c r="E66" s="28">
        <v>45278</v>
      </c>
      <c r="F66" s="38">
        <v>43271765891</v>
      </c>
      <c r="G66" s="31"/>
    </row>
    <row r="67" spans="1:7" ht="43.2" x14ac:dyDescent="0.3">
      <c r="A67" s="30">
        <v>60</v>
      </c>
      <c r="B67" s="34" t="s">
        <v>185</v>
      </c>
      <c r="C67" s="35" t="s">
        <v>216</v>
      </c>
      <c r="D67" s="36" t="s">
        <v>247</v>
      </c>
      <c r="E67" s="28">
        <v>45278</v>
      </c>
      <c r="F67" s="38">
        <v>26620000000</v>
      </c>
      <c r="G67" s="31"/>
    </row>
    <row r="68" spans="1:7" ht="57.6" x14ac:dyDescent="0.3">
      <c r="A68" s="30">
        <v>61</v>
      </c>
      <c r="B68" s="34" t="s">
        <v>186</v>
      </c>
      <c r="C68" s="35" t="s">
        <v>217</v>
      </c>
      <c r="D68" s="36" t="s">
        <v>248</v>
      </c>
      <c r="E68" s="28">
        <v>45278</v>
      </c>
      <c r="F68" s="38">
        <v>535500000</v>
      </c>
      <c r="G68" s="31"/>
    </row>
    <row r="69" spans="1:7" ht="28.8" x14ac:dyDescent="0.3">
      <c r="A69" s="30">
        <v>62</v>
      </c>
      <c r="B69" s="34" t="s">
        <v>187</v>
      </c>
      <c r="C69" s="35" t="s">
        <v>218</v>
      </c>
      <c r="D69" s="36" t="s">
        <v>249</v>
      </c>
      <c r="E69" s="28">
        <v>45278</v>
      </c>
      <c r="F69" s="38">
        <v>200000000</v>
      </c>
      <c r="G69" s="31"/>
    </row>
    <row r="70" spans="1:7" ht="57.6" x14ac:dyDescent="0.3">
      <c r="A70" s="30">
        <v>63</v>
      </c>
      <c r="B70" s="34" t="s">
        <v>188</v>
      </c>
      <c r="C70" s="35" t="s">
        <v>219</v>
      </c>
      <c r="D70" s="36" t="s">
        <v>250</v>
      </c>
      <c r="E70" s="28">
        <v>45279</v>
      </c>
      <c r="F70" s="38">
        <v>26500000000</v>
      </c>
      <c r="G70" s="31"/>
    </row>
    <row r="71" spans="1:7" ht="28.8" x14ac:dyDescent="0.3">
      <c r="A71" s="30">
        <v>64</v>
      </c>
      <c r="B71" s="34" t="s">
        <v>189</v>
      </c>
      <c r="C71" s="35" t="s">
        <v>220</v>
      </c>
      <c r="D71" s="36" t="s">
        <v>251</v>
      </c>
      <c r="E71" s="28">
        <v>45279</v>
      </c>
      <c r="F71" s="38">
        <v>56855000000</v>
      </c>
      <c r="G71" s="31"/>
    </row>
    <row r="72" spans="1:7" ht="28.8" x14ac:dyDescent="0.3">
      <c r="A72" s="30">
        <v>65</v>
      </c>
      <c r="B72" s="34" t="s">
        <v>190</v>
      </c>
      <c r="C72" s="35" t="s">
        <v>221</v>
      </c>
      <c r="D72" s="36" t="s">
        <v>252</v>
      </c>
      <c r="E72" s="28">
        <v>45280</v>
      </c>
      <c r="F72" s="38">
        <v>8960427072</v>
      </c>
      <c r="G72" s="31"/>
    </row>
    <row r="73" spans="1:7" ht="28.8" x14ac:dyDescent="0.3">
      <c r="A73" s="30">
        <v>66</v>
      </c>
      <c r="B73" s="34" t="s">
        <v>191</v>
      </c>
      <c r="C73" s="35" t="s">
        <v>222</v>
      </c>
      <c r="D73" s="36" t="s">
        <v>253</v>
      </c>
      <c r="E73" s="28">
        <v>45280</v>
      </c>
      <c r="F73" s="38">
        <v>160627461799</v>
      </c>
      <c r="G73" s="31"/>
    </row>
    <row r="74" spans="1:7" ht="115.2" x14ac:dyDescent="0.3">
      <c r="A74" s="30">
        <v>67</v>
      </c>
      <c r="B74" s="34" t="s">
        <v>192</v>
      </c>
      <c r="C74" s="35" t="s">
        <v>223</v>
      </c>
      <c r="D74" s="36" t="s">
        <v>254</v>
      </c>
      <c r="E74" s="28">
        <v>45280</v>
      </c>
      <c r="F74" s="38" t="s">
        <v>255</v>
      </c>
      <c r="G74" s="42">
        <f>11192188083+7228469897+9929469124+7503645904</f>
        <v>35853773008</v>
      </c>
    </row>
    <row r="75" spans="1:7" ht="28.8" x14ac:dyDescent="0.3">
      <c r="A75" s="30">
        <v>68</v>
      </c>
      <c r="B75" s="34" t="s">
        <v>193</v>
      </c>
      <c r="C75" s="35" t="s">
        <v>224</v>
      </c>
      <c r="D75" s="36" t="s">
        <v>256</v>
      </c>
      <c r="E75" s="28">
        <v>45280</v>
      </c>
      <c r="F75" s="38">
        <v>15630957236</v>
      </c>
      <c r="G75" s="31"/>
    </row>
    <row r="76" spans="1:7" ht="43.2" x14ac:dyDescent="0.3">
      <c r="A76" s="30">
        <v>69</v>
      </c>
      <c r="B76" s="34" t="s">
        <v>194</v>
      </c>
      <c r="C76" s="35" t="s">
        <v>225</v>
      </c>
      <c r="D76" s="36" t="s">
        <v>257</v>
      </c>
      <c r="E76" s="28">
        <v>45281</v>
      </c>
      <c r="F76" s="38">
        <v>3479877677</v>
      </c>
      <c r="G76" s="31"/>
    </row>
    <row r="77" spans="1:7" ht="72" x14ac:dyDescent="0.3">
      <c r="A77" s="30">
        <v>70</v>
      </c>
      <c r="B77" s="34" t="s">
        <v>195</v>
      </c>
      <c r="C77" s="35" t="s">
        <v>226</v>
      </c>
      <c r="D77" s="36" t="s">
        <v>258</v>
      </c>
      <c r="E77" s="28">
        <v>45281</v>
      </c>
      <c r="F77" s="38">
        <v>56000000000</v>
      </c>
      <c r="G77" s="31"/>
    </row>
    <row r="78" spans="1:7" ht="100.8" x14ac:dyDescent="0.3">
      <c r="A78" s="30">
        <v>71</v>
      </c>
      <c r="B78" s="34" t="s">
        <v>196</v>
      </c>
      <c r="C78" s="35" t="s">
        <v>227</v>
      </c>
      <c r="D78" s="36" t="s">
        <v>259</v>
      </c>
      <c r="E78" s="28">
        <v>45281</v>
      </c>
      <c r="F78" s="38" t="s">
        <v>260</v>
      </c>
      <c r="G78" s="31">
        <f>2258437398+2103382333+1951634392+1951634392</f>
        <v>8265088515</v>
      </c>
    </row>
    <row r="79" spans="1:7" ht="28.8" x14ac:dyDescent="0.3">
      <c r="A79" s="30">
        <v>72</v>
      </c>
      <c r="B79" s="34" t="s">
        <v>197</v>
      </c>
      <c r="C79" s="35" t="s">
        <v>228</v>
      </c>
      <c r="D79" s="36" t="s">
        <v>261</v>
      </c>
      <c r="E79" s="28">
        <v>45281</v>
      </c>
      <c r="F79" s="38">
        <v>14432921113</v>
      </c>
      <c r="G79" s="31"/>
    </row>
    <row r="80" spans="1:7" ht="28.8" x14ac:dyDescent="0.3">
      <c r="A80" s="30">
        <v>73</v>
      </c>
      <c r="B80" s="34" t="s">
        <v>198</v>
      </c>
      <c r="C80" s="35" t="s">
        <v>229</v>
      </c>
      <c r="D80" s="36" t="s">
        <v>262</v>
      </c>
      <c r="E80" s="28">
        <v>45281</v>
      </c>
      <c r="F80" s="38">
        <v>40265583849</v>
      </c>
      <c r="G80" s="31"/>
    </row>
    <row r="81" spans="1:7" ht="57.6" x14ac:dyDescent="0.3">
      <c r="A81" s="30">
        <v>74</v>
      </c>
      <c r="B81" s="34" t="s">
        <v>199</v>
      </c>
      <c r="C81" s="35" t="s">
        <v>230</v>
      </c>
      <c r="D81" s="36" t="s">
        <v>263</v>
      </c>
      <c r="E81" s="28">
        <v>45282</v>
      </c>
      <c r="F81" s="38">
        <v>0</v>
      </c>
      <c r="G81" s="31"/>
    </row>
    <row r="82" spans="1:7" ht="72" x14ac:dyDescent="0.3">
      <c r="A82" s="30">
        <v>75</v>
      </c>
      <c r="B82" s="34" t="s">
        <v>200</v>
      </c>
      <c r="C82" s="35" t="s">
        <v>231</v>
      </c>
      <c r="D82" s="36" t="s">
        <v>264</v>
      </c>
      <c r="E82" s="28">
        <v>45282</v>
      </c>
      <c r="F82" s="38">
        <v>7458766810</v>
      </c>
      <c r="G82" s="31"/>
    </row>
    <row r="83" spans="1:7" ht="28.8" x14ac:dyDescent="0.3">
      <c r="A83" s="30">
        <v>76</v>
      </c>
      <c r="B83" s="34" t="s">
        <v>201</v>
      </c>
      <c r="C83" s="35" t="s">
        <v>232</v>
      </c>
      <c r="D83" s="36" t="s">
        <v>265</v>
      </c>
      <c r="E83" s="28">
        <v>45282</v>
      </c>
      <c r="F83" s="38">
        <v>6462614583</v>
      </c>
      <c r="G83" s="31"/>
    </row>
    <row r="84" spans="1:7" ht="43.2" x14ac:dyDescent="0.3">
      <c r="A84" s="30">
        <v>77</v>
      </c>
      <c r="B84" s="34" t="s">
        <v>202</v>
      </c>
      <c r="C84" s="35" t="s">
        <v>233</v>
      </c>
      <c r="D84" s="36" t="s">
        <v>266</v>
      </c>
      <c r="E84" s="28">
        <v>45282</v>
      </c>
      <c r="F84" s="38">
        <v>4499937297</v>
      </c>
      <c r="G84" s="31"/>
    </row>
    <row r="85" spans="1:7" ht="28.8" x14ac:dyDescent="0.3">
      <c r="A85" s="30">
        <v>78</v>
      </c>
      <c r="B85" s="34" t="s">
        <v>203</v>
      </c>
      <c r="C85" s="35" t="s">
        <v>234</v>
      </c>
      <c r="D85" s="36" t="s">
        <v>267</v>
      </c>
      <c r="E85" s="28">
        <v>45282</v>
      </c>
      <c r="F85" s="38">
        <v>5998884934</v>
      </c>
      <c r="G85" s="31"/>
    </row>
    <row r="86" spans="1:7" ht="72" x14ac:dyDescent="0.3">
      <c r="A86" s="30">
        <v>79</v>
      </c>
      <c r="B86" s="34" t="s">
        <v>204</v>
      </c>
      <c r="C86" s="35" t="s">
        <v>235</v>
      </c>
      <c r="D86" s="36" t="s">
        <v>268</v>
      </c>
      <c r="E86" s="28">
        <v>45282</v>
      </c>
      <c r="F86" s="38">
        <v>4100000000</v>
      </c>
      <c r="G86" s="31"/>
    </row>
    <row r="87" spans="1:7" ht="28.8" x14ac:dyDescent="0.3">
      <c r="A87" s="30">
        <v>80</v>
      </c>
      <c r="B87" s="34" t="s">
        <v>205</v>
      </c>
      <c r="C87" s="35" t="s">
        <v>236</v>
      </c>
      <c r="D87" s="36" t="s">
        <v>269</v>
      </c>
      <c r="E87" s="28">
        <v>45282</v>
      </c>
      <c r="F87" s="38">
        <v>3828083700</v>
      </c>
      <c r="G87" s="31"/>
    </row>
    <row r="88" spans="1:7" ht="100.8" x14ac:dyDescent="0.3">
      <c r="A88" s="30">
        <v>81</v>
      </c>
      <c r="B88" s="34" t="s">
        <v>206</v>
      </c>
      <c r="C88" s="35" t="s">
        <v>237</v>
      </c>
      <c r="D88" s="36" t="s">
        <v>270</v>
      </c>
      <c r="E88" s="28">
        <v>45287</v>
      </c>
      <c r="F88" s="38" t="s">
        <v>271</v>
      </c>
      <c r="G88" s="31">
        <f>46886674135+40601044402+40393010059</f>
        <v>127880728596</v>
      </c>
    </row>
    <row r="89" spans="1:7" ht="15" thickBot="1" x14ac:dyDescent="0.35">
      <c r="A89" s="21"/>
      <c r="B89" s="22"/>
      <c r="C89" s="23"/>
      <c r="D89" s="24"/>
      <c r="E89" s="25"/>
      <c r="F89" s="29"/>
    </row>
    <row r="90" spans="1:7" ht="15" thickTop="1" x14ac:dyDescent="0.3"/>
    <row r="92" spans="1:7" x14ac:dyDescent="0.3">
      <c r="C92" s="11" t="s">
        <v>7</v>
      </c>
      <c r="D92" s="12">
        <f>+COUNT(A8:A89)</f>
        <v>81</v>
      </c>
    </row>
    <row r="94" spans="1:7" s="16" customFormat="1" x14ac:dyDescent="0.3">
      <c r="A94" s="3"/>
      <c r="B94" s="4"/>
      <c r="C94" s="11" t="s">
        <v>8</v>
      </c>
      <c r="D94" s="14">
        <f>SUM(F8:F89)+G56+G57+G88+G78+G74</f>
        <v>4252459058613</v>
      </c>
      <c r="F94" s="7"/>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D97B4-6847-4BAA-A45E-09364C8B4F5D}">
  <dimension ref="A1:G14"/>
  <sheetViews>
    <sheetView zoomScale="70" zoomScaleNormal="70" workbookViewId="0">
      <selection activeCell="B8" sqref="B8:F8"/>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s>
  <sheetData>
    <row r="1" spans="1:7" x14ac:dyDescent="0.3">
      <c r="A1" s="1" t="s">
        <v>0</v>
      </c>
      <c r="B1" s="1"/>
      <c r="C1" s="1"/>
      <c r="D1" s="1"/>
      <c r="E1" s="15"/>
      <c r="F1" s="1"/>
    </row>
    <row r="2" spans="1:7" x14ac:dyDescent="0.3">
      <c r="A2" s="1" t="s">
        <v>9</v>
      </c>
      <c r="B2" s="1"/>
      <c r="C2" s="1"/>
      <c r="D2" s="1"/>
      <c r="E2" s="15"/>
      <c r="F2" s="1"/>
    </row>
    <row r="3" spans="1:7" x14ac:dyDescent="0.3">
      <c r="A3" s="2" t="s">
        <v>144</v>
      </c>
      <c r="B3" s="2"/>
      <c r="C3" s="2"/>
      <c r="D3" s="2"/>
      <c r="E3" s="15"/>
      <c r="F3" s="2"/>
    </row>
    <row r="4" spans="1:7" x14ac:dyDescent="0.3">
      <c r="A4" s="2" t="s">
        <v>13</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ht="72" x14ac:dyDescent="0.3">
      <c r="A8" s="30">
        <v>1</v>
      </c>
      <c r="B8" s="26" t="s">
        <v>145</v>
      </c>
      <c r="C8" s="27" t="s">
        <v>146</v>
      </c>
      <c r="D8" s="32" t="s">
        <v>147</v>
      </c>
      <c r="E8" s="28">
        <v>45183</v>
      </c>
      <c r="F8" s="33">
        <v>555669243</v>
      </c>
      <c r="G8" s="31"/>
    </row>
    <row r="9" spans="1:7" ht="15" thickBot="1" x14ac:dyDescent="0.35">
      <c r="A9" s="21"/>
      <c r="B9" s="22"/>
      <c r="C9" s="23"/>
      <c r="D9" s="24"/>
      <c r="E9" s="25"/>
      <c r="F9" s="29"/>
    </row>
    <row r="10" spans="1:7" ht="15" thickTop="1" x14ac:dyDescent="0.3"/>
    <row r="12" spans="1:7" x14ac:dyDescent="0.3">
      <c r="C12" s="11" t="s">
        <v>7</v>
      </c>
      <c r="D12" s="12">
        <f>+COUNT(A8:A9)</f>
        <v>1</v>
      </c>
    </row>
    <row r="14" spans="1:7" s="16" customFormat="1" x14ac:dyDescent="0.3">
      <c r="A14" s="3"/>
      <c r="B14" s="4"/>
      <c r="C14" s="11" t="s">
        <v>8</v>
      </c>
      <c r="D14" s="14">
        <f>SUM(F8:F9)</f>
        <v>555669243</v>
      </c>
      <c r="F14" s="7"/>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5C2C4-766A-48DE-9668-BED7E469779E}">
  <dimension ref="A1:G16"/>
  <sheetViews>
    <sheetView zoomScale="70" zoomScaleNormal="70" workbookViewId="0">
      <selection activeCell="B10" sqref="B10"/>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s>
  <sheetData>
    <row r="1" spans="1:7" x14ac:dyDescent="0.3">
      <c r="A1" s="1" t="s">
        <v>0</v>
      </c>
      <c r="B1" s="1"/>
      <c r="C1" s="1"/>
      <c r="D1" s="1"/>
      <c r="E1" s="15"/>
      <c r="F1" s="1"/>
    </row>
    <row r="2" spans="1:7" x14ac:dyDescent="0.3">
      <c r="A2" s="1" t="s">
        <v>9</v>
      </c>
      <c r="B2" s="1"/>
      <c r="C2" s="1"/>
      <c r="D2" s="1"/>
      <c r="E2" s="15"/>
      <c r="F2" s="1"/>
    </row>
    <row r="3" spans="1:7" x14ac:dyDescent="0.3">
      <c r="A3" s="2" t="s">
        <v>148</v>
      </c>
      <c r="B3" s="2"/>
      <c r="C3" s="2"/>
      <c r="D3" s="2"/>
      <c r="E3" s="15"/>
      <c r="F3" s="2"/>
    </row>
    <row r="4" spans="1:7" x14ac:dyDescent="0.3">
      <c r="A4" s="2" t="s">
        <v>13</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ht="57.6" x14ac:dyDescent="0.3">
      <c r="A8" s="30">
        <v>1</v>
      </c>
      <c r="B8" s="26" t="s">
        <v>149</v>
      </c>
      <c r="C8" s="27" t="s">
        <v>150</v>
      </c>
      <c r="D8" s="32" t="s">
        <v>155</v>
      </c>
      <c r="E8" s="28">
        <v>45204</v>
      </c>
      <c r="F8" s="33">
        <v>2119667805</v>
      </c>
      <c r="G8" s="31"/>
    </row>
    <row r="9" spans="1:7" ht="28.8" x14ac:dyDescent="0.3">
      <c r="A9" s="30">
        <v>2</v>
      </c>
      <c r="B9" s="34" t="s">
        <v>151</v>
      </c>
      <c r="C9" s="35" t="s">
        <v>152</v>
      </c>
      <c r="D9" s="36" t="s">
        <v>156</v>
      </c>
      <c r="E9" s="37">
        <v>45217</v>
      </c>
      <c r="F9" s="38">
        <v>10710000</v>
      </c>
      <c r="G9" s="31"/>
    </row>
    <row r="10" spans="1:7" ht="43.2" x14ac:dyDescent="0.3">
      <c r="A10" s="30">
        <v>3</v>
      </c>
      <c r="B10" s="34" t="s">
        <v>153</v>
      </c>
      <c r="C10" s="35" t="s">
        <v>154</v>
      </c>
      <c r="D10" s="36" t="s">
        <v>157</v>
      </c>
      <c r="E10" s="37">
        <v>45226</v>
      </c>
      <c r="F10" s="38">
        <v>1103185073</v>
      </c>
      <c r="G10" s="31"/>
    </row>
    <row r="11" spans="1:7" ht="15" thickBot="1" x14ac:dyDescent="0.35">
      <c r="A11" s="21"/>
      <c r="B11" s="22"/>
      <c r="C11" s="23"/>
      <c r="D11" s="24"/>
      <c r="E11" s="25"/>
      <c r="F11" s="29"/>
    </row>
    <row r="12" spans="1:7" ht="15" thickTop="1" x14ac:dyDescent="0.3"/>
    <row r="14" spans="1:7" x14ac:dyDescent="0.3">
      <c r="C14" s="11" t="s">
        <v>7</v>
      </c>
      <c r="D14" s="12">
        <f>+COUNT(A8:A11)</f>
        <v>3</v>
      </c>
    </row>
    <row r="16" spans="1:7" s="16" customFormat="1" x14ac:dyDescent="0.3">
      <c r="A16" s="3"/>
      <c r="B16" s="4"/>
      <c r="C16" s="11" t="s">
        <v>8</v>
      </c>
      <c r="D16" s="14">
        <f>SUM(F8:F11)</f>
        <v>3233562878</v>
      </c>
      <c r="F16" s="7"/>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BB249-A13C-4F8A-B7D4-42B93A28351E}">
  <dimension ref="A1:G18"/>
  <sheetViews>
    <sheetView zoomScale="70" zoomScaleNormal="70" workbookViewId="0">
      <selection activeCell="A10" sqref="A10"/>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s>
  <sheetData>
    <row r="1" spans="1:7" x14ac:dyDescent="0.3">
      <c r="A1" s="1" t="s">
        <v>0</v>
      </c>
      <c r="B1" s="1"/>
      <c r="C1" s="1"/>
      <c r="D1" s="1"/>
      <c r="E1" s="15"/>
      <c r="F1" s="1"/>
    </row>
    <row r="2" spans="1:7" x14ac:dyDescent="0.3">
      <c r="A2" s="1" t="s">
        <v>9</v>
      </c>
      <c r="B2" s="1"/>
      <c r="C2" s="1"/>
      <c r="D2" s="1"/>
      <c r="E2" s="15"/>
      <c r="F2" s="1"/>
    </row>
    <row r="3" spans="1:7" x14ac:dyDescent="0.3">
      <c r="A3" s="2" t="s">
        <v>174</v>
      </c>
      <c r="B3" s="2"/>
      <c r="C3" s="2"/>
      <c r="D3" s="2"/>
      <c r="E3" s="15"/>
      <c r="F3" s="2"/>
    </row>
    <row r="4" spans="1:7" x14ac:dyDescent="0.3">
      <c r="A4" s="2" t="s">
        <v>13</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ht="57.6" x14ac:dyDescent="0.3">
      <c r="A8" s="30">
        <v>1</v>
      </c>
      <c r="B8" s="26" t="s">
        <v>158</v>
      </c>
      <c r="C8" s="27" t="s">
        <v>159</v>
      </c>
      <c r="D8" s="32" t="s">
        <v>160</v>
      </c>
      <c r="E8" s="28">
        <v>45238</v>
      </c>
      <c r="F8" s="33">
        <v>5758862804</v>
      </c>
      <c r="G8" s="31"/>
    </row>
    <row r="9" spans="1:7" x14ac:dyDescent="0.3">
      <c r="A9" s="30">
        <v>2</v>
      </c>
      <c r="B9" s="34" t="s">
        <v>161</v>
      </c>
      <c r="C9" s="35" t="s">
        <v>162</v>
      </c>
      <c r="D9" s="36" t="s">
        <v>163</v>
      </c>
      <c r="E9" s="37">
        <v>45246</v>
      </c>
      <c r="F9" s="38">
        <v>50364370</v>
      </c>
      <c r="G9" s="31"/>
    </row>
    <row r="10" spans="1:7" ht="28.8" x14ac:dyDescent="0.3">
      <c r="A10" s="30">
        <v>3</v>
      </c>
      <c r="B10" s="34" t="s">
        <v>164</v>
      </c>
      <c r="C10" s="35" t="s">
        <v>165</v>
      </c>
      <c r="D10" s="36" t="s">
        <v>163</v>
      </c>
      <c r="E10" s="37">
        <v>45251</v>
      </c>
      <c r="F10" s="38">
        <v>7986825</v>
      </c>
      <c r="G10" s="31"/>
    </row>
    <row r="11" spans="1:7" ht="86.4" x14ac:dyDescent="0.3">
      <c r="A11" s="30">
        <v>4</v>
      </c>
      <c r="B11" s="34" t="s">
        <v>166</v>
      </c>
      <c r="C11" s="35" t="s">
        <v>167</v>
      </c>
      <c r="D11" s="36" t="s">
        <v>168</v>
      </c>
      <c r="E11" s="37">
        <v>45252</v>
      </c>
      <c r="F11" s="38" t="s">
        <v>169</v>
      </c>
      <c r="G11" s="31">
        <f>385101884884+556028077752+446445908445</f>
        <v>1387575871081</v>
      </c>
    </row>
    <row r="12" spans="1:7" ht="28.8" x14ac:dyDescent="0.3">
      <c r="A12" s="30">
        <v>5</v>
      </c>
      <c r="B12" s="34" t="s">
        <v>170</v>
      </c>
      <c r="C12" s="35" t="s">
        <v>171</v>
      </c>
      <c r="D12" s="36" t="s">
        <v>172</v>
      </c>
      <c r="E12" s="37">
        <v>45258</v>
      </c>
      <c r="F12" s="38" t="s">
        <v>173</v>
      </c>
      <c r="G12" s="31">
        <f>1329794060+1882350000</f>
        <v>3212144060</v>
      </c>
    </row>
    <row r="13" spans="1:7" ht="15" thickBot="1" x14ac:dyDescent="0.35">
      <c r="A13" s="21"/>
      <c r="B13" s="22"/>
      <c r="C13" s="23"/>
      <c r="D13" s="24"/>
      <c r="E13" s="25"/>
      <c r="F13" s="29"/>
    </row>
    <row r="14" spans="1:7" ht="15" thickTop="1" x14ac:dyDescent="0.3"/>
    <row r="16" spans="1:7" x14ac:dyDescent="0.3">
      <c r="C16" s="11" t="s">
        <v>7</v>
      </c>
      <c r="D16" s="12">
        <f>+COUNT(A8:A13)</f>
        <v>5</v>
      </c>
    </row>
    <row r="18" spans="1:6" s="16" customFormat="1" x14ac:dyDescent="0.3">
      <c r="A18" s="3"/>
      <c r="B18" s="4"/>
      <c r="C18" s="11" t="s">
        <v>8</v>
      </c>
      <c r="D18" s="14">
        <f>SUM(F8:F13)+G11+G12</f>
        <v>1396605229140</v>
      </c>
      <c r="F18" s="7"/>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128CE-C4BB-42CE-BF21-A5BC591E6FA4}">
  <dimension ref="A1:G44"/>
  <sheetViews>
    <sheetView topLeftCell="B28" zoomScale="70" zoomScaleNormal="70" workbookViewId="0">
      <selection activeCell="B8" sqref="B8:G38"/>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4.77734375" style="7" customWidth="1"/>
    <col min="7" max="7" width="15.44140625" bestFit="1" customWidth="1"/>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s>
  <sheetData>
    <row r="1" spans="1:7" x14ac:dyDescent="0.3">
      <c r="A1" s="1" t="s">
        <v>0</v>
      </c>
      <c r="B1" s="1"/>
      <c r="C1" s="1"/>
      <c r="D1" s="1"/>
      <c r="E1" s="15"/>
      <c r="F1" s="1"/>
    </row>
    <row r="2" spans="1:7" x14ac:dyDescent="0.3">
      <c r="A2" s="1" t="s">
        <v>9</v>
      </c>
      <c r="B2" s="1"/>
      <c r="C2" s="1"/>
      <c r="D2" s="1"/>
      <c r="E2" s="15"/>
      <c r="F2" s="1"/>
    </row>
    <row r="3" spans="1:7" x14ac:dyDescent="0.3">
      <c r="A3" s="2" t="s">
        <v>175</v>
      </c>
      <c r="B3" s="2"/>
      <c r="C3" s="2"/>
      <c r="D3" s="2"/>
      <c r="E3" s="15"/>
      <c r="F3" s="2"/>
    </row>
    <row r="4" spans="1:7" x14ac:dyDescent="0.3">
      <c r="A4" s="2" t="s">
        <v>13</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ht="43.2" x14ac:dyDescent="0.3">
      <c r="A8" s="30">
        <v>1</v>
      </c>
      <c r="B8" s="26" t="s">
        <v>176</v>
      </c>
      <c r="C8" s="27" t="s">
        <v>207</v>
      </c>
      <c r="D8" s="32" t="s">
        <v>238</v>
      </c>
      <c r="E8" s="28">
        <v>45266</v>
      </c>
      <c r="F8" s="33">
        <v>9499800724</v>
      </c>
      <c r="G8" s="31"/>
    </row>
    <row r="9" spans="1:7" ht="28.8" x14ac:dyDescent="0.3">
      <c r="A9" s="30">
        <v>2</v>
      </c>
      <c r="B9" s="34" t="s">
        <v>177</v>
      </c>
      <c r="C9" s="35" t="s">
        <v>208</v>
      </c>
      <c r="D9" s="36" t="s">
        <v>239</v>
      </c>
      <c r="E9" s="28">
        <v>45266</v>
      </c>
      <c r="F9" s="38">
        <v>349510140</v>
      </c>
      <c r="G9" s="31"/>
    </row>
    <row r="10" spans="1:7" ht="57.6" x14ac:dyDescent="0.3">
      <c r="A10" s="30">
        <v>3</v>
      </c>
      <c r="B10" s="34" t="s">
        <v>178</v>
      </c>
      <c r="C10" s="35" t="s">
        <v>209</v>
      </c>
      <c r="D10" s="36" t="s">
        <v>240</v>
      </c>
      <c r="E10" s="28">
        <v>45272</v>
      </c>
      <c r="F10" s="38">
        <v>619959912</v>
      </c>
      <c r="G10" s="31"/>
    </row>
    <row r="11" spans="1:7" ht="57.6" x14ac:dyDescent="0.3">
      <c r="A11" s="30">
        <v>4</v>
      </c>
      <c r="B11" s="34" t="s">
        <v>179</v>
      </c>
      <c r="C11" s="35" t="s">
        <v>210</v>
      </c>
      <c r="D11" s="36" t="s">
        <v>241</v>
      </c>
      <c r="E11" s="28">
        <v>45274</v>
      </c>
      <c r="F11" s="38">
        <v>529532194524</v>
      </c>
      <c r="G11" s="31"/>
    </row>
    <row r="12" spans="1:7" ht="43.2" x14ac:dyDescent="0.3">
      <c r="A12" s="30">
        <v>5</v>
      </c>
      <c r="B12" s="34" t="s">
        <v>180</v>
      </c>
      <c r="C12" s="35" t="s">
        <v>211</v>
      </c>
      <c r="D12" s="36" t="s">
        <v>242</v>
      </c>
      <c r="E12" s="28">
        <v>45274</v>
      </c>
      <c r="F12" s="38">
        <v>1999925874</v>
      </c>
      <c r="G12" s="31"/>
    </row>
    <row r="13" spans="1:7" ht="43.2" x14ac:dyDescent="0.3">
      <c r="A13" s="30">
        <v>6</v>
      </c>
      <c r="B13" s="34" t="s">
        <v>181</v>
      </c>
      <c r="C13" s="35" t="s">
        <v>212</v>
      </c>
      <c r="D13" s="36" t="s">
        <v>243</v>
      </c>
      <c r="E13" s="28">
        <v>45275</v>
      </c>
      <c r="F13" s="38">
        <v>25500000000</v>
      </c>
      <c r="G13" s="31"/>
    </row>
    <row r="14" spans="1:7" ht="43.2" x14ac:dyDescent="0.3">
      <c r="A14" s="30">
        <v>7</v>
      </c>
      <c r="B14" s="34" t="s">
        <v>182</v>
      </c>
      <c r="C14" s="35" t="s">
        <v>213</v>
      </c>
      <c r="D14" s="36" t="s">
        <v>244</v>
      </c>
      <c r="E14" s="28">
        <v>45275</v>
      </c>
      <c r="F14" s="38">
        <v>29979386861</v>
      </c>
      <c r="G14" s="31"/>
    </row>
    <row r="15" spans="1:7" ht="57.6" x14ac:dyDescent="0.3">
      <c r="A15" s="30">
        <v>8</v>
      </c>
      <c r="B15" s="34" t="s">
        <v>183</v>
      </c>
      <c r="C15" s="35" t="s">
        <v>214</v>
      </c>
      <c r="D15" s="36" t="s">
        <v>245</v>
      </c>
      <c r="E15" s="28">
        <v>45275</v>
      </c>
      <c r="F15" s="38">
        <v>41267757565</v>
      </c>
      <c r="G15" s="31"/>
    </row>
    <row r="16" spans="1:7" ht="28.8" x14ac:dyDescent="0.3">
      <c r="A16" s="30">
        <v>9</v>
      </c>
      <c r="B16" s="34" t="s">
        <v>184</v>
      </c>
      <c r="C16" s="35" t="s">
        <v>215</v>
      </c>
      <c r="D16" s="36" t="s">
        <v>246</v>
      </c>
      <c r="E16" s="28">
        <v>45278</v>
      </c>
      <c r="F16" s="38">
        <v>43271765891</v>
      </c>
      <c r="G16" s="31"/>
    </row>
    <row r="17" spans="1:7" ht="43.2" x14ac:dyDescent="0.3">
      <c r="A17" s="30">
        <v>10</v>
      </c>
      <c r="B17" s="34" t="s">
        <v>185</v>
      </c>
      <c r="C17" s="35" t="s">
        <v>216</v>
      </c>
      <c r="D17" s="36" t="s">
        <v>247</v>
      </c>
      <c r="E17" s="28">
        <v>45278</v>
      </c>
      <c r="F17" s="38">
        <v>26620000000</v>
      </c>
      <c r="G17" s="31"/>
    </row>
    <row r="18" spans="1:7" ht="57.6" x14ac:dyDescent="0.3">
      <c r="A18" s="30">
        <v>1</v>
      </c>
      <c r="B18" s="34" t="s">
        <v>186</v>
      </c>
      <c r="C18" s="35" t="s">
        <v>217</v>
      </c>
      <c r="D18" s="36" t="s">
        <v>248</v>
      </c>
      <c r="E18" s="28">
        <v>45278</v>
      </c>
      <c r="F18" s="38">
        <v>535500000</v>
      </c>
      <c r="G18" s="31"/>
    </row>
    <row r="19" spans="1:7" ht="28.8" x14ac:dyDescent="0.3">
      <c r="A19" s="30">
        <v>12</v>
      </c>
      <c r="B19" s="34" t="s">
        <v>187</v>
      </c>
      <c r="C19" s="35" t="s">
        <v>218</v>
      </c>
      <c r="D19" s="36" t="s">
        <v>249</v>
      </c>
      <c r="E19" s="28">
        <v>45278</v>
      </c>
      <c r="F19" s="38">
        <v>200000000</v>
      </c>
      <c r="G19" s="31"/>
    </row>
    <row r="20" spans="1:7" ht="57.6" x14ac:dyDescent="0.3">
      <c r="A20" s="30">
        <v>13</v>
      </c>
      <c r="B20" s="34" t="s">
        <v>188</v>
      </c>
      <c r="C20" s="35" t="s">
        <v>219</v>
      </c>
      <c r="D20" s="36" t="s">
        <v>250</v>
      </c>
      <c r="E20" s="28">
        <v>45279</v>
      </c>
      <c r="F20" s="38">
        <v>26500000000</v>
      </c>
      <c r="G20" s="31"/>
    </row>
    <row r="21" spans="1:7" ht="28.8" x14ac:dyDescent="0.3">
      <c r="A21" s="30">
        <v>14</v>
      </c>
      <c r="B21" s="34" t="s">
        <v>189</v>
      </c>
      <c r="C21" s="35" t="s">
        <v>220</v>
      </c>
      <c r="D21" s="36" t="s">
        <v>251</v>
      </c>
      <c r="E21" s="28">
        <v>45279</v>
      </c>
      <c r="F21" s="38">
        <v>56855000000</v>
      </c>
      <c r="G21" s="31"/>
    </row>
    <row r="22" spans="1:7" ht="28.8" x14ac:dyDescent="0.3">
      <c r="A22" s="30">
        <v>15</v>
      </c>
      <c r="B22" s="34" t="s">
        <v>190</v>
      </c>
      <c r="C22" s="35" t="s">
        <v>221</v>
      </c>
      <c r="D22" s="36" t="s">
        <v>252</v>
      </c>
      <c r="E22" s="28">
        <v>45280</v>
      </c>
      <c r="F22" s="38">
        <v>8960427072</v>
      </c>
      <c r="G22" s="31"/>
    </row>
    <row r="23" spans="1:7" ht="28.8" x14ac:dyDescent="0.3">
      <c r="A23" s="30">
        <v>16</v>
      </c>
      <c r="B23" s="34" t="s">
        <v>191</v>
      </c>
      <c r="C23" s="35" t="s">
        <v>222</v>
      </c>
      <c r="D23" s="36" t="s">
        <v>253</v>
      </c>
      <c r="E23" s="28">
        <v>45280</v>
      </c>
      <c r="F23" s="38">
        <v>160627461799</v>
      </c>
      <c r="G23" s="31"/>
    </row>
    <row r="24" spans="1:7" ht="100.8" x14ac:dyDescent="0.3">
      <c r="A24" s="30">
        <v>17</v>
      </c>
      <c r="B24" s="34" t="s">
        <v>192</v>
      </c>
      <c r="C24" s="35" t="s">
        <v>223</v>
      </c>
      <c r="D24" s="36" t="s">
        <v>254</v>
      </c>
      <c r="E24" s="28">
        <v>45280</v>
      </c>
      <c r="F24" s="38" t="s">
        <v>255</v>
      </c>
      <c r="G24" s="42">
        <f>11192188083+7228469897+9929469124+7503645904</f>
        <v>35853773008</v>
      </c>
    </row>
    <row r="25" spans="1:7" ht="28.8" x14ac:dyDescent="0.3">
      <c r="A25" s="30">
        <v>18</v>
      </c>
      <c r="B25" s="34" t="s">
        <v>193</v>
      </c>
      <c r="C25" s="35" t="s">
        <v>224</v>
      </c>
      <c r="D25" s="36" t="s">
        <v>256</v>
      </c>
      <c r="E25" s="28">
        <v>45280</v>
      </c>
      <c r="F25" s="38">
        <v>15630957236</v>
      </c>
      <c r="G25" s="31"/>
    </row>
    <row r="26" spans="1:7" ht="43.2" x14ac:dyDescent="0.3">
      <c r="A26" s="30">
        <v>19</v>
      </c>
      <c r="B26" s="34" t="s">
        <v>194</v>
      </c>
      <c r="C26" s="35" t="s">
        <v>225</v>
      </c>
      <c r="D26" s="36" t="s">
        <v>257</v>
      </c>
      <c r="E26" s="28">
        <v>45281</v>
      </c>
      <c r="F26" s="38">
        <v>3479877677</v>
      </c>
      <c r="G26" s="31"/>
    </row>
    <row r="27" spans="1:7" ht="72" x14ac:dyDescent="0.3">
      <c r="A27" s="30">
        <v>20</v>
      </c>
      <c r="B27" s="34" t="s">
        <v>195</v>
      </c>
      <c r="C27" s="35" t="s">
        <v>226</v>
      </c>
      <c r="D27" s="36" t="s">
        <v>258</v>
      </c>
      <c r="E27" s="28">
        <v>45281</v>
      </c>
      <c r="F27" s="38">
        <v>56000000000</v>
      </c>
      <c r="G27" s="31"/>
    </row>
    <row r="28" spans="1:7" ht="86.4" x14ac:dyDescent="0.3">
      <c r="A28" s="30">
        <v>21</v>
      </c>
      <c r="B28" s="34" t="s">
        <v>196</v>
      </c>
      <c r="C28" s="35" t="s">
        <v>227</v>
      </c>
      <c r="D28" s="36" t="s">
        <v>259</v>
      </c>
      <c r="E28" s="28">
        <v>45281</v>
      </c>
      <c r="F28" s="38" t="s">
        <v>260</v>
      </c>
      <c r="G28" s="31">
        <f>2258437398+2103382333+1951634392+1951634392</f>
        <v>8265088515</v>
      </c>
    </row>
    <row r="29" spans="1:7" ht="28.8" x14ac:dyDescent="0.3">
      <c r="A29" s="30">
        <v>22</v>
      </c>
      <c r="B29" s="34" t="s">
        <v>197</v>
      </c>
      <c r="C29" s="35" t="s">
        <v>228</v>
      </c>
      <c r="D29" s="36" t="s">
        <v>261</v>
      </c>
      <c r="E29" s="28">
        <v>45281</v>
      </c>
      <c r="F29" s="38">
        <v>14432921113</v>
      </c>
      <c r="G29" s="31"/>
    </row>
    <row r="30" spans="1:7" ht="28.8" x14ac:dyDescent="0.3">
      <c r="A30" s="30">
        <v>23</v>
      </c>
      <c r="B30" s="34" t="s">
        <v>198</v>
      </c>
      <c r="C30" s="35" t="s">
        <v>229</v>
      </c>
      <c r="D30" s="36" t="s">
        <v>262</v>
      </c>
      <c r="E30" s="28">
        <v>45281</v>
      </c>
      <c r="F30" s="38">
        <v>40265583849</v>
      </c>
      <c r="G30" s="31"/>
    </row>
    <row r="31" spans="1:7" ht="57.6" x14ac:dyDescent="0.3">
      <c r="A31" s="30">
        <v>24</v>
      </c>
      <c r="B31" s="34" t="s">
        <v>199</v>
      </c>
      <c r="C31" s="35" t="s">
        <v>230</v>
      </c>
      <c r="D31" s="36" t="s">
        <v>263</v>
      </c>
      <c r="E31" s="28">
        <v>45282</v>
      </c>
      <c r="F31" s="38">
        <v>0</v>
      </c>
      <c r="G31" s="31"/>
    </row>
    <row r="32" spans="1:7" ht="72" x14ac:dyDescent="0.3">
      <c r="A32" s="30">
        <v>25</v>
      </c>
      <c r="B32" s="34" t="s">
        <v>200</v>
      </c>
      <c r="C32" s="35" t="s">
        <v>231</v>
      </c>
      <c r="D32" s="36" t="s">
        <v>264</v>
      </c>
      <c r="E32" s="28">
        <v>45282</v>
      </c>
      <c r="F32" s="38">
        <v>7458766810</v>
      </c>
      <c r="G32" s="31"/>
    </row>
    <row r="33" spans="1:7" ht="28.8" x14ac:dyDescent="0.3">
      <c r="A33" s="30">
        <v>26</v>
      </c>
      <c r="B33" s="34" t="s">
        <v>201</v>
      </c>
      <c r="C33" s="35" t="s">
        <v>232</v>
      </c>
      <c r="D33" s="36" t="s">
        <v>265</v>
      </c>
      <c r="E33" s="28">
        <v>45282</v>
      </c>
      <c r="F33" s="38">
        <v>6462614583</v>
      </c>
      <c r="G33" s="31"/>
    </row>
    <row r="34" spans="1:7" ht="43.2" x14ac:dyDescent="0.3">
      <c r="A34" s="30">
        <v>27</v>
      </c>
      <c r="B34" s="34" t="s">
        <v>202</v>
      </c>
      <c r="C34" s="35" t="s">
        <v>233</v>
      </c>
      <c r="D34" s="36" t="s">
        <v>266</v>
      </c>
      <c r="E34" s="28">
        <v>45282</v>
      </c>
      <c r="F34" s="38">
        <v>4499937297</v>
      </c>
      <c r="G34" s="31"/>
    </row>
    <row r="35" spans="1:7" ht="28.8" x14ac:dyDescent="0.3">
      <c r="A35" s="30">
        <v>28</v>
      </c>
      <c r="B35" s="34" t="s">
        <v>203</v>
      </c>
      <c r="C35" s="35" t="s">
        <v>234</v>
      </c>
      <c r="D35" s="36" t="s">
        <v>267</v>
      </c>
      <c r="E35" s="28">
        <v>45282</v>
      </c>
      <c r="F35" s="38">
        <v>5998884934</v>
      </c>
      <c r="G35" s="31"/>
    </row>
    <row r="36" spans="1:7" ht="72" x14ac:dyDescent="0.3">
      <c r="A36" s="30">
        <v>29</v>
      </c>
      <c r="B36" s="34" t="s">
        <v>204</v>
      </c>
      <c r="C36" s="35" t="s">
        <v>235</v>
      </c>
      <c r="D36" s="36" t="s">
        <v>268</v>
      </c>
      <c r="E36" s="28">
        <v>45282</v>
      </c>
      <c r="F36" s="38">
        <v>4100000000</v>
      </c>
      <c r="G36" s="31"/>
    </row>
    <row r="37" spans="1:7" ht="28.8" x14ac:dyDescent="0.3">
      <c r="A37" s="30">
        <v>30</v>
      </c>
      <c r="B37" s="34" t="s">
        <v>205</v>
      </c>
      <c r="C37" s="35" t="s">
        <v>236</v>
      </c>
      <c r="D37" s="36" t="s">
        <v>269</v>
      </c>
      <c r="E37" s="28">
        <v>45282</v>
      </c>
      <c r="F37" s="38">
        <v>3828083700</v>
      </c>
      <c r="G37" s="31"/>
    </row>
    <row r="38" spans="1:7" ht="72" x14ac:dyDescent="0.3">
      <c r="A38" s="30">
        <v>31</v>
      </c>
      <c r="B38" s="34" t="s">
        <v>206</v>
      </c>
      <c r="C38" s="35" t="s">
        <v>237</v>
      </c>
      <c r="D38" s="36" t="s">
        <v>270</v>
      </c>
      <c r="E38" s="28">
        <v>45287</v>
      </c>
      <c r="F38" s="38" t="s">
        <v>271</v>
      </c>
      <c r="G38" s="31">
        <f>46886674135+40601044402+40393010059</f>
        <v>127880728596</v>
      </c>
    </row>
    <row r="39" spans="1:7" ht="15" thickBot="1" x14ac:dyDescent="0.35">
      <c r="A39" s="21"/>
      <c r="B39" s="22"/>
      <c r="C39" s="23"/>
      <c r="D39" s="24"/>
      <c r="E39" s="25"/>
      <c r="F39" s="29"/>
    </row>
    <row r="40" spans="1:7" ht="15" thickTop="1" x14ac:dyDescent="0.3"/>
    <row r="42" spans="1:7" x14ac:dyDescent="0.3">
      <c r="C42" s="11" t="s">
        <v>7</v>
      </c>
      <c r="D42" s="12">
        <f>+COUNT(A8:A39)</f>
        <v>31</v>
      </c>
    </row>
    <row r="44" spans="1:7" s="16" customFormat="1" x14ac:dyDescent="0.3">
      <c r="A44" s="3"/>
      <c r="B44" s="4"/>
      <c r="C44" s="11" t="s">
        <v>8</v>
      </c>
      <c r="D44" s="14">
        <f>SUM(F8:F39)+G38+G28+G24</f>
        <v>1296475907680</v>
      </c>
      <c r="F44"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4"/>
  <sheetViews>
    <sheetView zoomScale="70" zoomScaleNormal="70" workbookViewId="0">
      <selection activeCell="A8" sqref="A8:F8"/>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8" max="251" width="11.44140625"/>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262" max="507" width="11.44140625"/>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518" max="763" width="11.44140625"/>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774" max="1019" width="11.44140625"/>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030" max="1275" width="11.44140625"/>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286" max="1531" width="11.44140625"/>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542" max="1787" width="11.44140625"/>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1798" max="2043" width="11.44140625"/>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054" max="2299" width="11.44140625"/>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310" max="2555" width="11.44140625"/>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566" max="2811" width="11.44140625"/>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2822" max="3067" width="11.44140625"/>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078" max="3323" width="11.44140625"/>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334" max="3579" width="11.44140625"/>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590" max="3835" width="11.44140625"/>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3846" max="4091" width="11.44140625"/>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102" max="4347" width="11.44140625"/>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358" max="4603" width="11.44140625"/>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614" max="4859" width="11.44140625"/>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4870" max="5115" width="11.44140625"/>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126" max="5371" width="11.44140625"/>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382" max="5627" width="11.44140625"/>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638" max="5883" width="11.44140625"/>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5894" max="6139" width="11.44140625"/>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150" max="6395" width="11.44140625"/>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406" max="6651" width="11.44140625"/>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662" max="6907" width="11.44140625"/>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6918" max="7163" width="11.44140625"/>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174" max="7419" width="11.44140625"/>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430" max="7675" width="11.44140625"/>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686" max="7931" width="11.44140625"/>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7942" max="8187" width="11.44140625"/>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198" max="8443" width="11.44140625"/>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454" max="8699" width="11.44140625"/>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710" max="8955" width="11.44140625"/>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8966" max="9211" width="11.44140625"/>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222" max="9467" width="11.44140625"/>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478" max="9723" width="11.44140625"/>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734" max="9979" width="11.44140625"/>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9990" max="10235" width="11.44140625"/>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246" max="10491" width="11.44140625"/>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502" max="10747" width="11.44140625"/>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0758" max="11003" width="11.44140625"/>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014" max="11259" width="11.44140625"/>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270" max="11515" width="11.44140625"/>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526" max="11771" width="11.44140625"/>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1782" max="12027" width="11.44140625"/>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038" max="12283" width="11.44140625"/>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294" max="12539" width="11.44140625"/>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550" max="12795" width="11.44140625"/>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2806" max="13051" width="11.44140625"/>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062" max="13307" width="11.44140625"/>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318" max="13563" width="11.44140625"/>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574" max="13819" width="11.44140625"/>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3830" max="14075" width="11.44140625"/>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086" max="14331" width="11.44140625"/>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342" max="14587" width="11.44140625"/>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598" max="14843" width="11.44140625"/>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4854" max="15099" width="11.44140625"/>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110" max="15355" width="11.44140625"/>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366" max="15611" width="11.44140625"/>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622" max="15867" width="11.44140625"/>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5878" max="16123" width="11.44140625"/>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 min="16134" max="16384" width="11.44140625"/>
  </cols>
  <sheetData>
    <row r="1" spans="1:7" x14ac:dyDescent="0.3">
      <c r="A1" s="1" t="s">
        <v>0</v>
      </c>
      <c r="B1" s="1"/>
      <c r="C1" s="1"/>
      <c r="D1" s="1"/>
      <c r="E1" s="15"/>
      <c r="F1" s="1"/>
    </row>
    <row r="2" spans="1:7" x14ac:dyDescent="0.3">
      <c r="A2" s="1" t="s">
        <v>9</v>
      </c>
      <c r="B2" s="1"/>
      <c r="C2" s="1"/>
      <c r="D2" s="1"/>
      <c r="E2" s="15"/>
      <c r="F2" s="1"/>
    </row>
    <row r="3" spans="1:7" x14ac:dyDescent="0.3">
      <c r="A3" s="2" t="s">
        <v>11</v>
      </c>
      <c r="B3" s="2"/>
      <c r="C3" s="2"/>
      <c r="D3" s="2"/>
      <c r="E3" s="15"/>
      <c r="F3" s="2"/>
    </row>
    <row r="4" spans="1:7" x14ac:dyDescent="0.3">
      <c r="A4" s="2" t="s">
        <v>13</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x14ac:dyDescent="0.3">
      <c r="A8" s="30">
        <v>1</v>
      </c>
      <c r="B8" s="26" t="s">
        <v>14</v>
      </c>
      <c r="C8" s="27" t="s">
        <v>12</v>
      </c>
      <c r="D8" s="32" t="s">
        <v>15</v>
      </c>
      <c r="E8" s="28">
        <v>44946</v>
      </c>
      <c r="F8" s="33">
        <v>191552000</v>
      </c>
      <c r="G8" s="31"/>
    </row>
    <row r="9" spans="1:7" ht="15" thickBot="1" x14ac:dyDescent="0.35">
      <c r="A9" s="21"/>
      <c r="B9" s="22"/>
      <c r="C9" s="23"/>
      <c r="D9" s="24"/>
      <c r="E9" s="25"/>
      <c r="F9" s="29"/>
    </row>
    <row r="10" spans="1:7" ht="15" thickTop="1" x14ac:dyDescent="0.3"/>
    <row r="12" spans="1:7" x14ac:dyDescent="0.3">
      <c r="C12" s="11" t="s">
        <v>7</v>
      </c>
      <c r="D12" s="12">
        <f>+COUNT(A8:A9)</f>
        <v>1</v>
      </c>
    </row>
    <row r="14" spans="1:7" s="16" customFormat="1" x14ac:dyDescent="0.3">
      <c r="A14" s="3"/>
      <c r="B14" s="4"/>
      <c r="C14" s="11" t="s">
        <v>8</v>
      </c>
      <c r="D14" s="14">
        <f>SUM(F8:F9)</f>
        <v>191552000</v>
      </c>
      <c r="F14" s="7"/>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DAC6E-C233-40EB-A60D-2E69CF0115F8}">
  <dimension ref="A1:G14"/>
  <sheetViews>
    <sheetView zoomScale="70" zoomScaleNormal="70" workbookViewId="0">
      <selection activeCell="C32" sqref="C32"/>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s>
  <sheetData>
    <row r="1" spans="1:7" x14ac:dyDescent="0.3">
      <c r="A1" s="1" t="s">
        <v>0</v>
      </c>
      <c r="B1" s="1"/>
      <c r="C1" s="1"/>
      <c r="D1" s="1"/>
      <c r="E1" s="15"/>
      <c r="F1" s="1"/>
    </row>
    <row r="2" spans="1:7" x14ac:dyDescent="0.3">
      <c r="A2" s="1" t="s">
        <v>9</v>
      </c>
      <c r="B2" s="1"/>
      <c r="C2" s="1"/>
      <c r="D2" s="1"/>
      <c r="E2" s="15"/>
      <c r="F2" s="1"/>
    </row>
    <row r="3" spans="1:7" x14ac:dyDescent="0.3">
      <c r="A3" s="2" t="s">
        <v>16</v>
      </c>
      <c r="B3" s="2"/>
      <c r="C3" s="2"/>
      <c r="D3" s="2"/>
      <c r="E3" s="15"/>
      <c r="F3" s="2"/>
    </row>
    <row r="4" spans="1:7" x14ac:dyDescent="0.3">
      <c r="A4" s="2" t="s">
        <v>13</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x14ac:dyDescent="0.3">
      <c r="A8" s="30"/>
      <c r="B8" s="39" t="s">
        <v>17</v>
      </c>
      <c r="C8" s="40"/>
      <c r="D8" s="40"/>
      <c r="E8" s="40"/>
      <c r="F8" s="41"/>
      <c r="G8" s="31"/>
    </row>
    <row r="9" spans="1:7" ht="15" thickBot="1" x14ac:dyDescent="0.35">
      <c r="A9" s="21"/>
      <c r="B9" s="22"/>
      <c r="C9" s="23"/>
      <c r="D9" s="24"/>
      <c r="E9" s="25"/>
      <c r="F9" s="29"/>
    </row>
    <row r="10" spans="1:7" ht="15" thickTop="1" x14ac:dyDescent="0.3"/>
    <row r="12" spans="1:7" x14ac:dyDescent="0.3">
      <c r="C12" s="11" t="s">
        <v>7</v>
      </c>
      <c r="D12" s="12">
        <f>+COUNT(A8:A9)</f>
        <v>0</v>
      </c>
    </row>
    <row r="14" spans="1:7" s="16" customFormat="1" x14ac:dyDescent="0.3">
      <c r="A14" s="3"/>
      <c r="B14" s="4"/>
      <c r="C14" s="11" t="s">
        <v>8</v>
      </c>
      <c r="D14" s="14">
        <f>SUM(F8:F9)</f>
        <v>0</v>
      </c>
      <c r="F14" s="7"/>
    </row>
  </sheetData>
  <mergeCells count="1">
    <mergeCell ref="B8:F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F4C85-DD79-4116-9D69-1EB52AD0DA57}">
  <dimension ref="A1:G27"/>
  <sheetViews>
    <sheetView zoomScale="70" zoomScaleNormal="70" workbookViewId="0">
      <selection activeCell="B8" sqref="B8:F21"/>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s>
  <sheetData>
    <row r="1" spans="1:7" x14ac:dyDescent="0.3">
      <c r="A1" s="1" t="s">
        <v>0</v>
      </c>
      <c r="B1" s="1"/>
      <c r="C1" s="1"/>
      <c r="D1" s="1"/>
      <c r="E1" s="15"/>
      <c r="F1" s="1"/>
    </row>
    <row r="2" spans="1:7" x14ac:dyDescent="0.3">
      <c r="A2" s="1" t="s">
        <v>9</v>
      </c>
      <c r="B2" s="1"/>
      <c r="C2" s="1"/>
      <c r="D2" s="1"/>
      <c r="E2" s="15"/>
      <c r="F2" s="1"/>
    </row>
    <row r="3" spans="1:7" x14ac:dyDescent="0.3">
      <c r="A3" s="2" t="s">
        <v>18</v>
      </c>
      <c r="B3" s="2"/>
      <c r="C3" s="2"/>
      <c r="D3" s="2"/>
      <c r="E3" s="15"/>
      <c r="F3" s="2"/>
    </row>
    <row r="4" spans="1:7" x14ac:dyDescent="0.3">
      <c r="A4" s="2" t="s">
        <v>13</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x14ac:dyDescent="0.3">
      <c r="A8" s="30">
        <v>1</v>
      </c>
      <c r="B8" s="26" t="s">
        <v>19</v>
      </c>
      <c r="C8" s="27" t="s">
        <v>34</v>
      </c>
      <c r="D8" s="32" t="s">
        <v>35</v>
      </c>
      <c r="E8" s="28">
        <v>44992</v>
      </c>
      <c r="F8" s="33">
        <v>81741814</v>
      </c>
      <c r="G8" s="31"/>
    </row>
    <row r="9" spans="1:7" x14ac:dyDescent="0.3">
      <c r="A9" s="30">
        <v>2</v>
      </c>
      <c r="B9" s="34" t="s">
        <v>20</v>
      </c>
      <c r="C9" s="35" t="s">
        <v>33</v>
      </c>
      <c r="D9" s="36" t="s">
        <v>36</v>
      </c>
      <c r="E9" s="37">
        <v>44994</v>
      </c>
      <c r="F9" s="38">
        <v>19999806</v>
      </c>
      <c r="G9" s="31"/>
    </row>
    <row r="10" spans="1:7" x14ac:dyDescent="0.3">
      <c r="A10" s="30">
        <v>3</v>
      </c>
      <c r="B10" s="34" t="s">
        <v>21</v>
      </c>
      <c r="C10" s="35" t="s">
        <v>37</v>
      </c>
      <c r="D10" s="36" t="s">
        <v>38</v>
      </c>
      <c r="E10" s="37">
        <v>44994</v>
      </c>
      <c r="F10" s="38">
        <v>2025145951</v>
      </c>
      <c r="G10" s="31"/>
    </row>
    <row r="11" spans="1:7" x14ac:dyDescent="0.3">
      <c r="A11" s="30">
        <v>4</v>
      </c>
      <c r="B11" s="34" t="s">
        <v>22</v>
      </c>
      <c r="C11" s="35" t="s">
        <v>39</v>
      </c>
      <c r="D11" s="36" t="s">
        <v>40</v>
      </c>
      <c r="E11" s="37">
        <v>44995</v>
      </c>
      <c r="F11" s="38">
        <v>1062524820</v>
      </c>
      <c r="G11" s="31"/>
    </row>
    <row r="12" spans="1:7" x14ac:dyDescent="0.3">
      <c r="A12" s="30">
        <v>5</v>
      </c>
      <c r="B12" s="34" t="s">
        <v>23</v>
      </c>
      <c r="C12" s="35" t="s">
        <v>41</v>
      </c>
      <c r="D12" s="36" t="s">
        <v>42</v>
      </c>
      <c r="E12" s="37">
        <v>44995</v>
      </c>
      <c r="F12" s="38">
        <v>536295652</v>
      </c>
      <c r="G12" s="31"/>
    </row>
    <row r="13" spans="1:7" x14ac:dyDescent="0.3">
      <c r="A13" s="30">
        <v>6</v>
      </c>
      <c r="B13" s="34" t="s">
        <v>24</v>
      </c>
      <c r="C13" s="35" t="s">
        <v>43</v>
      </c>
      <c r="D13" s="36" t="s">
        <v>44</v>
      </c>
      <c r="E13" s="37">
        <v>44995</v>
      </c>
      <c r="F13" s="38">
        <v>7192123272</v>
      </c>
      <c r="G13" s="31"/>
    </row>
    <row r="14" spans="1:7" ht="28.8" x14ac:dyDescent="0.3">
      <c r="A14" s="30">
        <v>7</v>
      </c>
      <c r="B14" s="34" t="s">
        <v>25</v>
      </c>
      <c r="C14" s="35" t="s">
        <v>45</v>
      </c>
      <c r="D14" s="36" t="s">
        <v>46</v>
      </c>
      <c r="E14" s="37">
        <v>44999</v>
      </c>
      <c r="F14" s="38">
        <v>1839108705</v>
      </c>
      <c r="G14" s="31"/>
    </row>
    <row r="15" spans="1:7" x14ac:dyDescent="0.3">
      <c r="A15" s="30">
        <v>8</v>
      </c>
      <c r="B15" s="34" t="s">
        <v>26</v>
      </c>
      <c r="C15" s="35" t="s">
        <v>47</v>
      </c>
      <c r="D15" s="36" t="s">
        <v>48</v>
      </c>
      <c r="E15" s="37">
        <v>44999</v>
      </c>
      <c r="F15" s="38">
        <v>24140460702</v>
      </c>
      <c r="G15" s="31"/>
    </row>
    <row r="16" spans="1:7" x14ac:dyDescent="0.3">
      <c r="A16" s="30">
        <v>9</v>
      </c>
      <c r="B16" s="34" t="s">
        <v>27</v>
      </c>
      <c r="C16" s="35" t="s">
        <v>49</v>
      </c>
      <c r="D16" s="36" t="s">
        <v>50</v>
      </c>
      <c r="E16" s="37">
        <v>45001</v>
      </c>
      <c r="F16" s="38">
        <v>243538817</v>
      </c>
      <c r="G16" s="31"/>
    </row>
    <row r="17" spans="1:7" ht="28.8" x14ac:dyDescent="0.3">
      <c r="A17" s="30">
        <v>10</v>
      </c>
      <c r="B17" s="34" t="s">
        <v>28</v>
      </c>
      <c r="C17" s="35" t="s">
        <v>51</v>
      </c>
      <c r="D17" s="36" t="s">
        <v>52</v>
      </c>
      <c r="E17" s="37">
        <v>45002</v>
      </c>
      <c r="F17" s="38">
        <v>2879979180</v>
      </c>
      <c r="G17" s="31"/>
    </row>
    <row r="18" spans="1:7" x14ac:dyDescent="0.3">
      <c r="A18" s="30">
        <v>11</v>
      </c>
      <c r="B18" s="34" t="s">
        <v>29</v>
      </c>
      <c r="C18" s="35" t="s">
        <v>53</v>
      </c>
      <c r="D18" s="36" t="s">
        <v>54</v>
      </c>
      <c r="E18" s="37">
        <v>45002</v>
      </c>
      <c r="F18" s="38">
        <v>9638325921</v>
      </c>
      <c r="G18" s="31"/>
    </row>
    <row r="19" spans="1:7" ht="28.8" x14ac:dyDescent="0.3">
      <c r="A19" s="30">
        <v>12</v>
      </c>
      <c r="B19" s="34" t="s">
        <v>30</v>
      </c>
      <c r="C19" s="35" t="s">
        <v>55</v>
      </c>
      <c r="D19" s="36" t="s">
        <v>56</v>
      </c>
      <c r="E19" s="37">
        <v>45002</v>
      </c>
      <c r="F19" s="38">
        <v>87998178902</v>
      </c>
      <c r="G19" s="31"/>
    </row>
    <row r="20" spans="1:7" x14ac:dyDescent="0.3">
      <c r="A20" s="30">
        <v>13</v>
      </c>
      <c r="B20" s="34" t="s">
        <v>31</v>
      </c>
      <c r="C20" s="35" t="s">
        <v>57</v>
      </c>
      <c r="D20" s="36" t="s">
        <v>58</v>
      </c>
      <c r="E20" s="37">
        <v>45014</v>
      </c>
      <c r="F20" s="38">
        <v>1354905492</v>
      </c>
      <c r="G20" s="31"/>
    </row>
    <row r="21" spans="1:7" ht="28.8" x14ac:dyDescent="0.3">
      <c r="A21" s="30">
        <v>14</v>
      </c>
      <c r="B21" s="34" t="s">
        <v>32</v>
      </c>
      <c r="C21" s="35" t="s">
        <v>59</v>
      </c>
      <c r="D21" s="36" t="s">
        <v>60</v>
      </c>
      <c r="E21" s="37">
        <v>45014</v>
      </c>
      <c r="F21" s="38">
        <v>10500897914</v>
      </c>
      <c r="G21" s="31"/>
    </row>
    <row r="22" spans="1:7" ht="15" thickBot="1" x14ac:dyDescent="0.35">
      <c r="A22" s="21"/>
      <c r="B22" s="22"/>
      <c r="C22" s="23"/>
      <c r="D22" s="24"/>
      <c r="E22" s="25"/>
      <c r="F22" s="29"/>
    </row>
    <row r="23" spans="1:7" ht="15" thickTop="1" x14ac:dyDescent="0.3"/>
    <row r="25" spans="1:7" x14ac:dyDescent="0.3">
      <c r="C25" s="11" t="s">
        <v>7</v>
      </c>
      <c r="D25" s="12">
        <f>+COUNT(A8:A22)</f>
        <v>14</v>
      </c>
    </row>
    <row r="27" spans="1:7" s="16" customFormat="1" x14ac:dyDescent="0.3">
      <c r="A27" s="3"/>
      <c r="B27" s="4"/>
      <c r="C27" s="11" t="s">
        <v>8</v>
      </c>
      <c r="D27" s="14">
        <f>SUM(F8:F22)</f>
        <v>149513226948</v>
      </c>
      <c r="F27" s="7"/>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A1C83-B6E3-4A3B-9996-22EFCA289C52}">
  <dimension ref="A1:G19"/>
  <sheetViews>
    <sheetView zoomScale="70" zoomScaleNormal="70" workbookViewId="0">
      <selection activeCell="C29" sqref="C29"/>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s>
  <sheetData>
    <row r="1" spans="1:7" x14ac:dyDescent="0.3">
      <c r="A1" s="1" t="s">
        <v>0</v>
      </c>
      <c r="B1" s="1"/>
      <c r="C1" s="1"/>
      <c r="D1" s="1"/>
      <c r="E1" s="15"/>
      <c r="F1" s="1"/>
    </row>
    <row r="2" spans="1:7" x14ac:dyDescent="0.3">
      <c r="A2" s="1" t="s">
        <v>9</v>
      </c>
      <c r="B2" s="1"/>
      <c r="C2" s="1"/>
      <c r="D2" s="1"/>
      <c r="E2" s="15"/>
      <c r="F2" s="1"/>
    </row>
    <row r="3" spans="1:7" x14ac:dyDescent="0.3">
      <c r="A3" s="2" t="s">
        <v>61</v>
      </c>
      <c r="B3" s="2"/>
      <c r="C3" s="2"/>
      <c r="D3" s="2"/>
      <c r="E3" s="15"/>
      <c r="F3" s="2"/>
    </row>
    <row r="4" spans="1:7" x14ac:dyDescent="0.3">
      <c r="A4" s="2" t="s">
        <v>13</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ht="43.2" x14ac:dyDescent="0.3">
      <c r="A8" s="30">
        <v>1</v>
      </c>
      <c r="B8" s="26" t="s">
        <v>62</v>
      </c>
      <c r="C8" s="27" t="s">
        <v>68</v>
      </c>
      <c r="D8" s="32" t="s">
        <v>74</v>
      </c>
      <c r="E8" s="28">
        <v>45021</v>
      </c>
      <c r="F8" s="33">
        <v>3148264</v>
      </c>
      <c r="G8" s="31"/>
    </row>
    <row r="9" spans="1:7" ht="43.2" x14ac:dyDescent="0.3">
      <c r="A9" s="30">
        <v>2</v>
      </c>
      <c r="B9" s="34" t="s">
        <v>63</v>
      </c>
      <c r="C9" s="35" t="s">
        <v>69</v>
      </c>
      <c r="D9" s="36" t="s">
        <v>75</v>
      </c>
      <c r="E9" s="37">
        <v>45026</v>
      </c>
      <c r="F9" s="38">
        <v>341838822928</v>
      </c>
      <c r="G9" s="31"/>
    </row>
    <row r="10" spans="1:7" ht="57.6" x14ac:dyDescent="0.3">
      <c r="A10" s="30">
        <v>3</v>
      </c>
      <c r="B10" s="34" t="s">
        <v>64</v>
      </c>
      <c r="C10" s="35" t="s">
        <v>70</v>
      </c>
      <c r="D10" s="36" t="s">
        <v>76</v>
      </c>
      <c r="E10" s="37">
        <v>45036</v>
      </c>
      <c r="F10" s="38">
        <v>22503518459</v>
      </c>
      <c r="G10" s="31"/>
    </row>
    <row r="11" spans="1:7" ht="43.2" x14ac:dyDescent="0.3">
      <c r="A11" s="30">
        <v>4</v>
      </c>
      <c r="B11" s="34" t="s">
        <v>65</v>
      </c>
      <c r="C11" s="35" t="s">
        <v>71</v>
      </c>
      <c r="D11" s="36" t="s">
        <v>77</v>
      </c>
      <c r="E11" s="37">
        <v>45040</v>
      </c>
      <c r="F11" s="38">
        <v>477834784322</v>
      </c>
      <c r="G11" s="31"/>
    </row>
    <row r="12" spans="1:7" ht="57.6" x14ac:dyDescent="0.3">
      <c r="A12" s="30">
        <v>5</v>
      </c>
      <c r="B12" s="34" t="s">
        <v>66</v>
      </c>
      <c r="C12" s="35" t="s">
        <v>72</v>
      </c>
      <c r="D12" s="36" t="s">
        <v>78</v>
      </c>
      <c r="E12" s="37">
        <v>45040</v>
      </c>
      <c r="F12" s="38">
        <v>499589297791</v>
      </c>
      <c r="G12" s="31"/>
    </row>
    <row r="13" spans="1:7" ht="28.8" x14ac:dyDescent="0.3">
      <c r="A13" s="30">
        <v>6</v>
      </c>
      <c r="B13" s="34" t="s">
        <v>67</v>
      </c>
      <c r="C13" s="35" t="s">
        <v>73</v>
      </c>
      <c r="D13" s="36" t="s">
        <v>79</v>
      </c>
      <c r="E13" s="37">
        <v>45041</v>
      </c>
      <c r="F13" s="38">
        <v>6765403</v>
      </c>
      <c r="G13" s="31"/>
    </row>
    <row r="14" spans="1:7" ht="15" thickBot="1" x14ac:dyDescent="0.35">
      <c r="A14" s="21"/>
      <c r="B14" s="22"/>
      <c r="C14" s="23"/>
      <c r="D14" s="24"/>
      <c r="E14" s="25"/>
      <c r="F14" s="29"/>
    </row>
    <row r="15" spans="1:7" ht="15" thickTop="1" x14ac:dyDescent="0.3"/>
    <row r="17" spans="1:6" x14ac:dyDescent="0.3">
      <c r="C17" s="11" t="s">
        <v>7</v>
      </c>
      <c r="D17" s="12">
        <f>+COUNT(A8:A14)</f>
        <v>6</v>
      </c>
    </row>
    <row r="19" spans="1:6" s="16" customFormat="1" x14ac:dyDescent="0.3">
      <c r="A19" s="3"/>
      <c r="B19" s="4"/>
      <c r="C19" s="11" t="s">
        <v>8</v>
      </c>
      <c r="D19" s="14">
        <f>SUM(F8:F14)</f>
        <v>1341776337167</v>
      </c>
      <c r="F19" s="7"/>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47D34-1321-4647-ABB3-12022E963B60}">
  <dimension ref="A1:G20"/>
  <sheetViews>
    <sheetView zoomScale="70" zoomScaleNormal="70" workbookViewId="0">
      <selection activeCell="B8" sqref="B8:F14"/>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s>
  <sheetData>
    <row r="1" spans="1:7" x14ac:dyDescent="0.3">
      <c r="A1" s="1" t="s">
        <v>0</v>
      </c>
      <c r="B1" s="1"/>
      <c r="C1" s="1"/>
      <c r="D1" s="1"/>
      <c r="E1" s="15"/>
      <c r="F1" s="1"/>
    </row>
    <row r="2" spans="1:7" x14ac:dyDescent="0.3">
      <c r="A2" s="1" t="s">
        <v>9</v>
      </c>
      <c r="B2" s="1"/>
      <c r="C2" s="1"/>
      <c r="D2" s="1"/>
      <c r="E2" s="15"/>
      <c r="F2" s="1"/>
    </row>
    <row r="3" spans="1:7" x14ac:dyDescent="0.3">
      <c r="A3" s="2" t="s">
        <v>101</v>
      </c>
      <c r="B3" s="2"/>
      <c r="C3" s="2"/>
      <c r="D3" s="2"/>
      <c r="E3" s="15"/>
      <c r="F3" s="2"/>
    </row>
    <row r="4" spans="1:7" x14ac:dyDescent="0.3">
      <c r="A4" s="2" t="s">
        <v>13</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ht="28.8" x14ac:dyDescent="0.3">
      <c r="A8" s="30">
        <v>1</v>
      </c>
      <c r="B8" s="26" t="s">
        <v>80</v>
      </c>
      <c r="C8" s="27" t="s">
        <v>87</v>
      </c>
      <c r="D8" s="32" t="s">
        <v>94</v>
      </c>
      <c r="E8" s="28">
        <v>45050</v>
      </c>
      <c r="F8" s="33">
        <v>1715647773</v>
      </c>
      <c r="G8" s="31"/>
    </row>
    <row r="9" spans="1:7" ht="28.8" x14ac:dyDescent="0.3">
      <c r="A9" s="30">
        <v>2</v>
      </c>
      <c r="B9" s="34" t="s">
        <v>81</v>
      </c>
      <c r="C9" s="35" t="s">
        <v>88</v>
      </c>
      <c r="D9" s="36" t="s">
        <v>95</v>
      </c>
      <c r="E9" s="28">
        <v>45051</v>
      </c>
      <c r="F9" s="38">
        <v>76492546</v>
      </c>
      <c r="G9" s="31"/>
    </row>
    <row r="10" spans="1:7" ht="28.8" x14ac:dyDescent="0.3">
      <c r="A10" s="30">
        <v>3</v>
      </c>
      <c r="B10" s="34" t="s">
        <v>82</v>
      </c>
      <c r="C10" s="35" t="s">
        <v>89</v>
      </c>
      <c r="D10" s="36" t="s">
        <v>96</v>
      </c>
      <c r="E10" s="28">
        <v>45051</v>
      </c>
      <c r="F10" s="38">
        <v>5961900</v>
      </c>
      <c r="G10" s="31"/>
    </row>
    <row r="11" spans="1:7" ht="43.2" x14ac:dyDescent="0.3">
      <c r="A11" s="30">
        <v>4</v>
      </c>
      <c r="B11" s="34" t="s">
        <v>83</v>
      </c>
      <c r="C11" s="35" t="s">
        <v>90</v>
      </c>
      <c r="D11" s="36" t="s">
        <v>97</v>
      </c>
      <c r="E11" s="28">
        <v>45057</v>
      </c>
      <c r="F11" s="38">
        <v>28384241814</v>
      </c>
      <c r="G11" s="31"/>
    </row>
    <row r="12" spans="1:7" x14ac:dyDescent="0.3">
      <c r="A12" s="30">
        <v>5</v>
      </c>
      <c r="B12" s="34" t="s">
        <v>84</v>
      </c>
      <c r="C12" s="35" t="s">
        <v>91</v>
      </c>
      <c r="D12" s="36" t="s">
        <v>98</v>
      </c>
      <c r="E12" s="28">
        <v>45058</v>
      </c>
      <c r="F12" s="38">
        <v>39948300</v>
      </c>
      <c r="G12" s="31"/>
    </row>
    <row r="13" spans="1:7" ht="43.2" x14ac:dyDescent="0.3">
      <c r="A13" s="30">
        <v>6</v>
      </c>
      <c r="B13" s="34" t="s">
        <v>85</v>
      </c>
      <c r="C13" s="35" t="s">
        <v>92</v>
      </c>
      <c r="D13" s="36" t="s">
        <v>99</v>
      </c>
      <c r="E13" s="28">
        <v>45062</v>
      </c>
      <c r="F13" s="38">
        <v>31529824</v>
      </c>
      <c r="G13" s="31"/>
    </row>
    <row r="14" spans="1:7" ht="72" x14ac:dyDescent="0.3">
      <c r="A14" s="30">
        <v>7</v>
      </c>
      <c r="B14" s="34" t="s">
        <v>86</v>
      </c>
      <c r="C14" s="35" t="s">
        <v>93</v>
      </c>
      <c r="D14" s="36" t="s">
        <v>100</v>
      </c>
      <c r="E14" s="28">
        <v>45064</v>
      </c>
      <c r="F14" s="38">
        <v>1922439387</v>
      </c>
      <c r="G14" s="31"/>
    </row>
    <row r="15" spans="1:7" ht="15" thickBot="1" x14ac:dyDescent="0.35">
      <c r="A15" s="21"/>
      <c r="B15" s="22"/>
      <c r="C15" s="23"/>
      <c r="D15" s="24"/>
      <c r="E15" s="25"/>
      <c r="F15" s="29"/>
    </row>
    <row r="16" spans="1:7" ht="15" thickTop="1" x14ac:dyDescent="0.3"/>
    <row r="18" spans="1:6" x14ac:dyDescent="0.3">
      <c r="C18" s="11" t="s">
        <v>7</v>
      </c>
      <c r="D18" s="12">
        <f>+COUNT(A8:A15)</f>
        <v>7</v>
      </c>
    </row>
    <row r="20" spans="1:6" s="16" customFormat="1" x14ac:dyDescent="0.3">
      <c r="A20" s="3"/>
      <c r="B20" s="4"/>
      <c r="C20" s="11" t="s">
        <v>8</v>
      </c>
      <c r="D20" s="14">
        <f>SUM(F8:F15)</f>
        <v>32176261544</v>
      </c>
      <c r="F20" s="7"/>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8A0C7-EBA9-4619-A0BC-25DCA25106EC}">
  <dimension ref="A1:G18"/>
  <sheetViews>
    <sheetView zoomScale="70" zoomScaleNormal="70" workbookViewId="0">
      <selection activeCell="A4" sqref="A4"/>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s>
  <sheetData>
    <row r="1" spans="1:7" x14ac:dyDescent="0.3">
      <c r="A1" s="1" t="s">
        <v>0</v>
      </c>
      <c r="B1" s="1"/>
      <c r="C1" s="1"/>
      <c r="D1" s="1"/>
      <c r="E1" s="15"/>
      <c r="F1" s="1"/>
    </row>
    <row r="2" spans="1:7" x14ac:dyDescent="0.3">
      <c r="A2" s="1" t="s">
        <v>9</v>
      </c>
      <c r="B2" s="1"/>
      <c r="C2" s="1"/>
      <c r="D2" s="1"/>
      <c r="E2" s="15"/>
      <c r="F2" s="1"/>
    </row>
    <row r="3" spans="1:7" x14ac:dyDescent="0.3">
      <c r="A3" s="2" t="s">
        <v>117</v>
      </c>
      <c r="B3" s="2"/>
      <c r="C3" s="2"/>
      <c r="D3" s="2"/>
      <c r="E3" s="15"/>
      <c r="F3" s="2"/>
    </row>
    <row r="4" spans="1:7" x14ac:dyDescent="0.3">
      <c r="A4" s="2" t="s">
        <v>13</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x14ac:dyDescent="0.3">
      <c r="A8" s="30">
        <v>1</v>
      </c>
      <c r="B8" s="26" t="s">
        <v>102</v>
      </c>
      <c r="C8" s="27" t="s">
        <v>107</v>
      </c>
      <c r="D8" s="32" t="s">
        <v>112</v>
      </c>
      <c r="E8" s="28">
        <v>45079</v>
      </c>
      <c r="F8" s="33">
        <v>414127021</v>
      </c>
      <c r="G8" s="31"/>
    </row>
    <row r="9" spans="1:7" ht="72" x14ac:dyDescent="0.3">
      <c r="A9" s="30">
        <v>2</v>
      </c>
      <c r="B9" s="34" t="s">
        <v>103</v>
      </c>
      <c r="C9" s="35" t="s">
        <v>108</v>
      </c>
      <c r="D9" s="36" t="s">
        <v>113</v>
      </c>
      <c r="E9" s="28">
        <v>45084</v>
      </c>
      <c r="F9" s="38">
        <v>377208306</v>
      </c>
      <c r="G9" s="31"/>
    </row>
    <row r="10" spans="1:7" ht="28.8" x14ac:dyDescent="0.3">
      <c r="A10" s="30">
        <v>3</v>
      </c>
      <c r="B10" s="34" t="s">
        <v>104</v>
      </c>
      <c r="C10" s="35" t="s">
        <v>109</v>
      </c>
      <c r="D10" s="36" t="s">
        <v>114</v>
      </c>
      <c r="E10" s="28">
        <v>45084</v>
      </c>
      <c r="F10" s="38">
        <v>470264000</v>
      </c>
      <c r="G10" s="31"/>
    </row>
    <row r="11" spans="1:7" ht="28.8" x14ac:dyDescent="0.3">
      <c r="A11" s="30">
        <v>4</v>
      </c>
      <c r="B11" s="34" t="s">
        <v>105</v>
      </c>
      <c r="C11" s="35" t="s">
        <v>110</v>
      </c>
      <c r="D11" s="36" t="s">
        <v>115</v>
      </c>
      <c r="E11" s="28">
        <v>45090</v>
      </c>
      <c r="F11" s="38">
        <v>61724769</v>
      </c>
      <c r="G11" s="31"/>
    </row>
    <row r="12" spans="1:7" ht="28.8" x14ac:dyDescent="0.3">
      <c r="A12" s="30">
        <v>5</v>
      </c>
      <c r="B12" s="34" t="s">
        <v>106</v>
      </c>
      <c r="C12" s="35" t="s">
        <v>111</v>
      </c>
      <c r="D12" s="36" t="s">
        <v>116</v>
      </c>
      <c r="E12" s="28">
        <v>45104</v>
      </c>
      <c r="F12" s="38">
        <v>395234668</v>
      </c>
      <c r="G12" s="31"/>
    </row>
    <row r="13" spans="1:7" ht="15" thickBot="1" x14ac:dyDescent="0.35">
      <c r="A13" s="21"/>
      <c r="B13" s="22"/>
      <c r="C13" s="23"/>
      <c r="D13" s="24"/>
      <c r="E13" s="25"/>
      <c r="F13" s="29"/>
    </row>
    <row r="14" spans="1:7" ht="15" thickTop="1" x14ac:dyDescent="0.3"/>
    <row r="16" spans="1:7" x14ac:dyDescent="0.3">
      <c r="C16" s="11" t="s">
        <v>7</v>
      </c>
      <c r="D16" s="12">
        <f>+COUNT(A8:A13)</f>
        <v>5</v>
      </c>
    </row>
    <row r="18" spans="1:6" s="16" customFormat="1" x14ac:dyDescent="0.3">
      <c r="A18" s="3"/>
      <c r="B18" s="4"/>
      <c r="C18" s="11" t="s">
        <v>8</v>
      </c>
      <c r="D18" s="14">
        <f>SUM(F8:F13)</f>
        <v>1718558764</v>
      </c>
      <c r="F18" s="7"/>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4835C-324E-46B9-8C7D-CEC16B7F7141}">
  <dimension ref="A1:G15"/>
  <sheetViews>
    <sheetView zoomScale="70" zoomScaleNormal="70" workbookViewId="0">
      <selection activeCell="B8" sqref="B8:F9"/>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s>
  <sheetData>
    <row r="1" spans="1:7" x14ac:dyDescent="0.3">
      <c r="A1" s="1" t="s">
        <v>0</v>
      </c>
      <c r="B1" s="1"/>
      <c r="C1" s="1"/>
      <c r="D1" s="1"/>
      <c r="E1" s="15"/>
      <c r="F1" s="1"/>
    </row>
    <row r="2" spans="1:7" x14ac:dyDescent="0.3">
      <c r="A2" s="1" t="s">
        <v>9</v>
      </c>
      <c r="B2" s="1"/>
      <c r="C2" s="1"/>
      <c r="D2" s="1"/>
      <c r="E2" s="15"/>
      <c r="F2" s="1"/>
    </row>
    <row r="3" spans="1:7" x14ac:dyDescent="0.3">
      <c r="A3" s="2" t="s">
        <v>124</v>
      </c>
      <c r="B3" s="2"/>
      <c r="C3" s="2"/>
      <c r="D3" s="2"/>
      <c r="E3" s="15"/>
      <c r="F3" s="2"/>
    </row>
    <row r="4" spans="1:7" x14ac:dyDescent="0.3">
      <c r="A4" s="2" t="s">
        <v>13</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ht="57.6" x14ac:dyDescent="0.3">
      <c r="A8" s="30">
        <v>1</v>
      </c>
      <c r="B8" s="26" t="s">
        <v>118</v>
      </c>
      <c r="C8" s="27" t="s">
        <v>120</v>
      </c>
      <c r="D8" s="32" t="s">
        <v>122</v>
      </c>
      <c r="E8" s="28">
        <v>45135</v>
      </c>
      <c r="F8" s="33">
        <v>26413119467</v>
      </c>
      <c r="G8" s="31"/>
    </row>
    <row r="9" spans="1:7" ht="57.6" x14ac:dyDescent="0.3">
      <c r="A9" s="30">
        <v>2</v>
      </c>
      <c r="B9" s="34" t="s">
        <v>119</v>
      </c>
      <c r="C9" s="35" t="s">
        <v>121</v>
      </c>
      <c r="D9" s="36" t="s">
        <v>123</v>
      </c>
      <c r="E9" s="28">
        <v>45138</v>
      </c>
      <c r="F9" s="38">
        <v>559061286</v>
      </c>
      <c r="G9" s="31"/>
    </row>
    <row r="10" spans="1:7" ht="15" thickBot="1" x14ac:dyDescent="0.35">
      <c r="A10" s="21"/>
      <c r="B10" s="22"/>
      <c r="C10" s="23"/>
      <c r="D10" s="24"/>
      <c r="E10" s="25"/>
      <c r="F10" s="29"/>
    </row>
    <row r="11" spans="1:7" ht="15" thickTop="1" x14ac:dyDescent="0.3"/>
    <row r="13" spans="1:7" x14ac:dyDescent="0.3">
      <c r="C13" s="11" t="s">
        <v>7</v>
      </c>
      <c r="D13" s="12">
        <f>+COUNT(A8:A10)</f>
        <v>2</v>
      </c>
    </row>
    <row r="15" spans="1:7" s="16" customFormat="1" x14ac:dyDescent="0.3">
      <c r="A15" s="3"/>
      <c r="B15" s="4"/>
      <c r="C15" s="11" t="s">
        <v>8</v>
      </c>
      <c r="D15" s="14">
        <f>SUM(F8:F10)</f>
        <v>26972180753</v>
      </c>
      <c r="F15" s="7"/>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B5812-92B4-4C3D-91BE-1A5E0C3F9324}">
  <dimension ref="A1:G19"/>
  <sheetViews>
    <sheetView zoomScale="70" zoomScaleNormal="70" workbookViewId="0">
      <selection activeCell="B8" sqref="B8:F13"/>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s>
  <sheetData>
    <row r="1" spans="1:7" x14ac:dyDescent="0.3">
      <c r="A1" s="1" t="s">
        <v>0</v>
      </c>
      <c r="B1" s="1"/>
      <c r="C1" s="1"/>
      <c r="D1" s="1"/>
      <c r="E1" s="15"/>
      <c r="F1" s="1"/>
    </row>
    <row r="2" spans="1:7" x14ac:dyDescent="0.3">
      <c r="A2" s="1" t="s">
        <v>9</v>
      </c>
      <c r="B2" s="1"/>
      <c r="C2" s="1"/>
      <c r="D2" s="1"/>
      <c r="E2" s="15"/>
      <c r="F2" s="1"/>
    </row>
    <row r="3" spans="1:7" x14ac:dyDescent="0.3">
      <c r="A3" s="2" t="s">
        <v>143</v>
      </c>
      <c r="B3" s="2"/>
      <c r="C3" s="2"/>
      <c r="D3" s="2"/>
      <c r="E3" s="15"/>
      <c r="F3" s="2"/>
    </row>
    <row r="4" spans="1:7" x14ac:dyDescent="0.3">
      <c r="A4" s="2" t="s">
        <v>13</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ht="43.2" x14ac:dyDescent="0.3">
      <c r="A8" s="30">
        <v>1</v>
      </c>
      <c r="B8" s="26" t="s">
        <v>125</v>
      </c>
      <c r="C8" s="27" t="s">
        <v>126</v>
      </c>
      <c r="D8" s="32" t="s">
        <v>137</v>
      </c>
      <c r="E8" s="28">
        <v>45140</v>
      </c>
      <c r="F8" s="33">
        <v>255754390</v>
      </c>
      <c r="G8" s="31"/>
    </row>
    <row r="9" spans="1:7" ht="57.6" x14ac:dyDescent="0.3">
      <c r="A9" s="30">
        <v>2</v>
      </c>
      <c r="B9" s="34" t="s">
        <v>127</v>
      </c>
      <c r="C9" s="35" t="s">
        <v>128</v>
      </c>
      <c r="D9" s="36" t="s">
        <v>138</v>
      </c>
      <c r="E9" s="28">
        <v>45147</v>
      </c>
      <c r="F9" s="38">
        <v>999990697</v>
      </c>
      <c r="G9" s="31"/>
    </row>
    <row r="10" spans="1:7" ht="43.2" x14ac:dyDescent="0.3">
      <c r="A10" s="30">
        <v>3</v>
      </c>
      <c r="B10" s="34" t="s">
        <v>129</v>
      </c>
      <c r="C10" s="35" t="s">
        <v>130</v>
      </c>
      <c r="D10" s="36" t="s">
        <v>139</v>
      </c>
      <c r="E10" s="28">
        <v>45149</v>
      </c>
      <c r="F10" s="38">
        <v>17402277</v>
      </c>
      <c r="G10" s="31"/>
    </row>
    <row r="11" spans="1:7" ht="28.8" x14ac:dyDescent="0.3">
      <c r="A11" s="30">
        <v>4</v>
      </c>
      <c r="B11" s="34" t="s">
        <v>131</v>
      </c>
      <c r="C11" s="35" t="s">
        <v>132</v>
      </c>
      <c r="D11" s="36" t="s">
        <v>140</v>
      </c>
      <c r="E11" s="28">
        <v>45153</v>
      </c>
      <c r="F11" s="38">
        <v>1905534554</v>
      </c>
      <c r="G11" s="31"/>
    </row>
    <row r="12" spans="1:7" ht="28.8" x14ac:dyDescent="0.3">
      <c r="A12" s="30">
        <v>5</v>
      </c>
      <c r="B12" s="34" t="s">
        <v>133</v>
      </c>
      <c r="C12" s="35" t="s">
        <v>134</v>
      </c>
      <c r="D12" s="36" t="s">
        <v>141</v>
      </c>
      <c r="E12" s="28">
        <v>45154</v>
      </c>
      <c r="F12" s="38">
        <v>11948084</v>
      </c>
      <c r="G12" s="31"/>
    </row>
    <row r="13" spans="1:7" ht="72" x14ac:dyDescent="0.3">
      <c r="A13" s="30">
        <v>6</v>
      </c>
      <c r="B13" s="34" t="s">
        <v>135</v>
      </c>
      <c r="C13" s="35" t="s">
        <v>136</v>
      </c>
      <c r="D13" s="36" t="s">
        <v>142</v>
      </c>
      <c r="E13" s="28">
        <v>45161</v>
      </c>
      <c r="F13" s="38">
        <v>49942494</v>
      </c>
      <c r="G13" s="31"/>
    </row>
    <row r="14" spans="1:7" ht="15" thickBot="1" x14ac:dyDescent="0.35">
      <c r="A14" s="21"/>
      <c r="B14" s="22"/>
      <c r="C14" s="23"/>
      <c r="D14" s="24"/>
      <c r="E14" s="25"/>
      <c r="F14" s="29"/>
    </row>
    <row r="15" spans="1:7" ht="15" thickTop="1" x14ac:dyDescent="0.3"/>
    <row r="17" spans="1:6" x14ac:dyDescent="0.3">
      <c r="C17" s="11" t="s">
        <v>7</v>
      </c>
      <c r="D17" s="12">
        <f>+COUNT(A8:A14)</f>
        <v>6</v>
      </c>
    </row>
    <row r="19" spans="1:6" s="16" customFormat="1" x14ac:dyDescent="0.3">
      <c r="A19" s="3"/>
      <c r="B19" s="4"/>
      <c r="C19" s="11" t="s">
        <v>8</v>
      </c>
      <c r="D19" s="14">
        <f>SUM(F8:F14)</f>
        <v>3240572496</v>
      </c>
      <c r="F19" s="7"/>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ADJUDICADOS CONS</vt:lpstr>
      <vt:lpstr>ADJ ENERO</vt:lpstr>
      <vt:lpstr>ADJ FEBRERO</vt:lpstr>
      <vt:lpstr>ADJ MARZO</vt:lpstr>
      <vt:lpstr>ADJ ABRIL</vt:lpstr>
      <vt:lpstr>ADJ MAYO</vt:lpstr>
      <vt:lpstr>ADJ JUNIO</vt:lpstr>
      <vt:lpstr>ADJ JULIO</vt:lpstr>
      <vt:lpstr>ADJ AGOSTO</vt:lpstr>
      <vt:lpstr>ADJ SEPTIEMBRE</vt:lpstr>
      <vt:lpstr>ADJ OCTUBRE</vt:lpstr>
      <vt:lpstr>ADJ NOVIEMBRE</vt:lpstr>
      <vt:lpstr>ADJ DICIEMBRE</vt:lpstr>
    </vt:vector>
  </TitlesOfParts>
  <Company>domidu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Carolina Rodriguez Oramas;DIEGO ALEXANDER GALEANO PERDOMO</dc:creator>
  <cp:lastModifiedBy>Diego Galeano</cp:lastModifiedBy>
  <cp:lastPrinted>2016-03-08T14:46:35Z</cp:lastPrinted>
  <dcterms:created xsi:type="dcterms:W3CDTF">2013-01-14T13:53:18Z</dcterms:created>
  <dcterms:modified xsi:type="dcterms:W3CDTF">2024-01-09T13:53:27Z</dcterms:modified>
</cp:coreProperties>
</file>