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C:\Users\USER\Documents\Disco Duro\IDU\2022-564\Informes\Ley de transparencia\"/>
    </mc:Choice>
  </mc:AlternateContent>
  <xr:revisionPtr revIDLastSave="0" documentId="13_ncr:1_{C9A381A7-0731-4E01-8B4C-8A3971131137}" xr6:coauthVersionLast="47" xr6:coauthVersionMax="47" xr10:uidLastSave="{00000000-0000-0000-0000-000000000000}"/>
  <bookViews>
    <workbookView xWindow="-108" yWindow="-108" windowWidth="23256" windowHeight="13176" xr2:uid="{00000000-000D-0000-FFFF-FFFF00000000}"/>
  </bookViews>
  <sheets>
    <sheet name="ADJUDICADOS CONS" sheetId="4" r:id="rId1"/>
    <sheet name="ADJ ENERO" sheetId="5" r:id="rId2"/>
    <sheet name="ADJ FEBRERO" sheetId="6" r:id="rId3"/>
    <sheet name="ADJ MARZO" sheetId="7" r:id="rId4"/>
    <sheet name="ADJ ABRIL" sheetId="8" r:id="rId5"/>
    <sheet name="ADJ MAYO" sheetId="9" r:id="rId6"/>
    <sheet name="ADJ JUNIO" sheetId="10" r:id="rId7"/>
    <sheet name="ADJ JULIO" sheetId="11" r:id="rId8"/>
    <sheet name="ADJ AGOSTO" sheetId="12" r:id="rId9"/>
    <sheet name="ADJ SEPTIEMBRE" sheetId="13" r:id="rId10"/>
    <sheet name="ADJ OCTUBRE" sheetId="14" r:id="rId11"/>
    <sheet name="ADJ NOVIEMBRE" sheetId="15" r:id="rId12"/>
    <sheet name="ADJ DICIEMBRE" sheetId="16"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7" i="4" l="1"/>
  <c r="G81" i="4"/>
  <c r="G74" i="4"/>
  <c r="G70" i="4"/>
  <c r="G60" i="4"/>
  <c r="D50" i="16"/>
  <c r="G34" i="16"/>
  <c r="G27" i="16"/>
  <c r="G23" i="16"/>
  <c r="G13" i="16"/>
  <c r="D48" i="16"/>
  <c r="D22" i="15" l="1"/>
  <c r="D20" i="15"/>
  <c r="D23" i="14"/>
  <c r="D21" i="14"/>
  <c r="D14" i="13"/>
  <c r="D12" i="13"/>
  <c r="D18" i="12"/>
  <c r="D16" i="12"/>
  <c r="D14" i="11"/>
  <c r="D12" i="11"/>
  <c r="D16" i="10"/>
  <c r="D14" i="10"/>
  <c r="D19" i="9"/>
  <c r="D17" i="9"/>
  <c r="G16" i="4"/>
  <c r="D17" i="8"/>
  <c r="G8" i="8"/>
  <c r="D15" i="8"/>
  <c r="G14" i="4"/>
  <c r="D16" i="7"/>
  <c r="G9" i="7"/>
  <c r="D14" i="7"/>
  <c r="G10" i="4"/>
  <c r="G8" i="6"/>
  <c r="D16" i="6" s="1"/>
  <c r="D14" i="6"/>
  <c r="D15" i="5"/>
  <c r="D13" i="5"/>
  <c r="D95" i="4" l="1"/>
</calcChain>
</file>

<file path=xl/sharedStrings.xml><?xml version="1.0" encoding="utf-8"?>
<sst xmlns="http://schemas.openxmlformats.org/spreadsheetml/2006/main" count="674" uniqueCount="279">
  <si>
    <t xml:space="preserve"> </t>
  </si>
  <si>
    <t>PROCESOS DE SELECCIÓN ADJUDICADOS</t>
  </si>
  <si>
    <t>ID</t>
  </si>
  <si>
    <t>PROCESO DE SELECCIÓN</t>
  </si>
  <si>
    <t>OBJETO</t>
  </si>
  <si>
    <t>ADJUDICADO A:</t>
  </si>
  <si>
    <t>VALOR ADJUDICADO</t>
  </si>
  <si>
    <t>TOTAL DE PROCESOS ADJUDICADOS</t>
  </si>
  <si>
    <t>VALOR TOTAL ADJUDICADO</t>
  </si>
  <si>
    <t>DIRECCIÓN TÉCNICA DE PROCESOS SELECTIVOS</t>
  </si>
  <si>
    <t>FECHA DE ADJUDICACIÓN</t>
  </si>
  <si>
    <t>PROCESOS DE SELECCIÓN ADJUDICADOS ENERO</t>
  </si>
  <si>
    <t>AÑO 2022</t>
  </si>
  <si>
    <t>IDU-CMA-SGDU-034-2021</t>
  </si>
  <si>
    <t>INTERVENTORIA TECNICA, ADMINISTRATIVA, FINANCIERA, LEGAL, SOCIAL Y SSTSGA PARA LA DEMOLICIÓN, LIMPIEZA, CERRAMIENTO Y MANTENIMIENTO DE PREDIOS ADQUIRIDOS POR EL INSTITUTO DE DESARROLLO URBANO – IDU, PARA LA EJECUCIÓN DE LA INTERSECCIÓN A DESNIVEL AUTOPISTA SUR (NQS) CON AVENIDA BOSA QUE SE ENCUENTRAN EN ADMINISTRACIÓN A CARGO DE LA DIRECCION TECNICA DE PREDIOS, EN BOGOTA D.C.</t>
  </si>
  <si>
    <t>COMPAÑÍA DE PROYECTOS TÉCNICOS CPT S.A</t>
  </si>
  <si>
    <t>IDU-SASI-DTAF-019-2021</t>
  </si>
  <si>
    <t>RENOVAR EL SOPORTE Y GARANTÍAS PARA LA PLATAFORMA DE VIRTUALIZACIÓN VMWARE</t>
  </si>
  <si>
    <t>LATTITUDE CORP S.A.S.
G2. DESIERTO</t>
  </si>
  <si>
    <t>IDU-SASI-DTAF-020-2021</t>
  </si>
  <si>
    <t>ADQUISICIÓN DE LICENCIAS NUEVAS Y RENOVACIÓN, SOPORTE, ACTUALIZACIÓN Y MANTENIMIENTO (SAM) DE SOFTWARE ESPECIALIZADO PARA PROCESOS DE INGENIERÍA EN INFRAESTRUCTURA CIVIL Y DE MOVILIDAD DEL IDU</t>
  </si>
  <si>
    <t>IDU-SASI-DTAF-018-2021</t>
  </si>
  <si>
    <t>RENOVACIÓN DEL SOPORTE Y GARANTÍAS DE LA SOLUCIÓN DE BACKUP QUE RESPALDA EL PROCESO DE COPIAS DE SEGURIDAD Y ADQUISICIÓN DE UNA PLATAFORMA COMPLEMENTARIA DE BACKUP PARA EL INSTITUTO DE DESARROLLO URBANO</t>
  </si>
  <si>
    <t>IDU-LP-DTC-036-2021</t>
  </si>
  <si>
    <t>CONSTRUCCIÓN DE CALLES COMERCIALES A CIELO ABIERTO DE LA LOCALIDAD DE ENGATIVA, FASE II (CARRERA 112A ENTRE LA CALLE 78 Y CALLE 80) EN BOGOTÁ D.C.</t>
  </si>
  <si>
    <t>G1: COMPUTADORES Y SOLUCIONES CAD DE COLOMBIA SAS 
G2: GOLD SYS LTDA
G3: COMPUTADORES Y SOLUCIONES CAD DE COLOMBIA SAS  
G4: COMPUTADORES Y SOLUCIONES CAD DE COLOMBIA SAS 
G5: COMPUTADORES Y SOLUCIONES CAD DE COLOMBIA SAS 
G6: COMPUTADORES Y SOLUCIONES CAD DE COLOMBIA SAS 
G7: COMPUTADORES Y SOLUCIONES CAD DE COLOMBIA SAS</t>
  </si>
  <si>
    <t>G1: $ 166.998.650
G2: $ 609.280.000
G3: $ 64.039.850
G4: $ 9.127.300
G5: $ 157.564.259
G6: $ 295.837.570
G7: $ 23.930.900</t>
  </si>
  <si>
    <t>UNIÓN TEMPORAL BACKUP IT 2022 (SOLUCIONES TECNOLOGIA Y SERVICIOS SA; WEXLER SAS)</t>
  </si>
  <si>
    <t>BELZCON SAS</t>
  </si>
  <si>
    <t>IDU-CMA-DTC-066-2021</t>
  </si>
  <si>
    <t>INTERVENTORÍA INTEGRAL A LA CONSTRUCCIÓN DE CALLES COMERCIALES A CIELO ABIERTO DE LA LOCALIDAD DE ENGATIVÁ, FASE II (CARRERA 112A ENTRE LA CALLE 78 Y CALLE 80) EN BOGOTÁ D.C.</t>
  </si>
  <si>
    <t>IDU-LP-SGDU-035-2021</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</si>
  <si>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</si>
  <si>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IDU-MC10%-OAP-002-2022</t>
  </si>
  <si>
    <t>PRESTAR LOS SERVICIOS PARA REALIZAR LA AUDITORÍA DE RECERTIFICACIÓN EN EFR 1000-1</t>
  </si>
  <si>
    <t>DPC INGENIEROS S.A.S.</t>
  </si>
  <si>
    <t>G1: CONSORCIO OBRAS 2022 (ICSSA SAS; BETCON INGENIERIA SAS; A2G GROUP LTDA)
G2: CONSORCIO GYA 035 (GESTION INTEGRAL DEL AGUA SAS; ABECOL DEMOLICIONES Y CONSTRUCCIONES)</t>
  </si>
  <si>
    <t>G1: $5.533.822.951
G2: $ 6.045.629.330</t>
  </si>
  <si>
    <t>INSTITUTO COLOMBIANO DE NORMAS TECNICAS Y CERTIFICACION ICONTEC</t>
  </si>
  <si>
    <t>IDU-CMA-SGDU-065-2021</t>
  </si>
  <si>
    <t>IDU-CMA-SGDU-001-2022</t>
  </si>
  <si>
    <t>IDU-MC10%-DTAF-004-2022</t>
  </si>
  <si>
    <t>IDU-MC10%-DTAF-005-2022</t>
  </si>
  <si>
    <t>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EN BOGOTÁ D.C. - GRUPOS 1 Y 2.</t>
  </si>
  <si>
    <t>INTERVENTORÍA INTEGRAL PARA LA ELABORACIÓN DE LA FACTIBILIDAD, ESTUDIOS y DISEÑOS PARA LA CONSTRUCCIÓN DE LA VÍA COTA DESDE LA CARRERA 92 (CERRO DE LA CONEJERA) E INTERSECCIÓN CON EL MUNICIPIO DE COTA</t>
  </si>
  <si>
    <t>PRESTAR LOS SERVICIOS DE SOPORTE Y ACTUALIZACIÓN DEL SOFTWARE MEGA-HOPEX DE REPOSITORIO PARA LA ARQUITECTURA EMPRESARIAL DEL INSTITUTO.</t>
  </si>
  <si>
    <t>PRESTAR EL SERVICIO DE MANTENIMIENTO PREVENTIVO Y CORRECTIVO, CON SUMINISTRO DE REPUESTOS, DE LOS SISTEMAS BIOMÉTRICOS MARCA SUPREMA, REFERENCIA “BEWM-OC BIOENTRY W” DE CONTROL DE ACCESO EN LAS SEDES DEL IDU.</t>
  </si>
  <si>
    <t>G1: TECNOLOGIAS DE NUEVAS MEDICIONES
COLOMBIA S.A.S TECNUMEC S.A.S
G2: VELNEC S.A.</t>
  </si>
  <si>
    <t>G1: $ 562.023.228
G2: $ 569.509.549</t>
  </si>
  <si>
    <t>CONSORCIO INTERVENTORIA COTA (SEG GEOTECNIA Y CONTROL DE CALIDAD S.A.S; SERVICIOS DE INGENIERIA Y COMERCIALES S.A.S SERINCO COLOMBIA; PEYCO PROYECTOS ESTUDIOS Y CONSTRUCCIONES S.A.   PEYCO COLOMBIA; GESTION Y SERVICIOS DE INGENIERIA SLU GESSING COLOMBIA; AMBIOTEC S.A.S.)</t>
  </si>
  <si>
    <t>Growdata S.A.S</t>
  </si>
  <si>
    <t>SOFTWARE AUTOMATION AND TECHNOLOGY LTDA – SAUTECH LTDA.</t>
  </si>
  <si>
    <t>PROCESOS DE SELECCIÓN ADJUDICADOS ABRIL</t>
  </si>
  <si>
    <t>PROCESOS DE SELECCIÓN ADJUDICADOS MARZO</t>
  </si>
  <si>
    <t>PROCESOS DE SELECCIÓN ADJUDICADOS FEBRERO</t>
  </si>
  <si>
    <t>IDU-SAMC-DTAF-001-2022</t>
  </si>
  <si>
    <t>IDU-SASI-DTAF-001-2022</t>
  </si>
  <si>
    <t>IDU-MC10%-DTAF-003-2022</t>
  </si>
  <si>
    <t>IDU-CMA-SGDU-002-2022</t>
  </si>
  <si>
    <t>IDU-CMA-SGDU-048-2021</t>
  </si>
  <si>
    <t>IDU-SASI-DTAF-002-2022</t>
  </si>
  <si>
    <t>PRESTAR LOS SERVICIOS DE MANTENIMIENTO Y PERSONALIZACIÓN PARA LOS SISTEMAS DE INFORMACIÓN IMPLEMENTADOS EN PLATAFORMA DELPHI, JAVA Y PHP DEL IDU</t>
  </si>
  <si>
    <t>ADQUIRIR PARA EL IDU EL SERVICIO DE RENOVACIÓN Y ACTUALIZACIÓN DEL LICENCIAMIENTO DE ANTIVIRUS.</t>
  </si>
  <si>
    <t>ADQUIRIR A PRECIOS UNITARIOS Y A MONTO AGOTABLE ELEMENTOS PARA CONSULTORIO MÉDICO, SALA DE ESTABILIZACIÓN Y BOTIQUINES PARA LAS SEDES DEL INSTITUTO DE DESARROLLO URBANO - IDU.</t>
  </si>
  <si>
    <t>ELABORACIÓN DE LA FACTIBILIDAD, ESTUDIOS Y DISEÑOS PARA LA AMPLIACIÓN DE LAS INTERSECCIONES DE LA AVENIDA LAS AMÉRICAS (AC 6) CON AV. BOYACÁ (AK 72) Y AV. DEL CONGRESO EUCARÍSTICO (AK 68) EN BOGOTÁ D.C.</t>
  </si>
  <si>
    <t>INTERVENTORIA INTEGRAL A LA ELABORACIÓN DE LA FACTIBILIDAD, ESTUDIOS Y DISEÑOS PARA LA AMPLIACIÓN DE LAS INTERSECCIONES DE LA AVENIDA LAS AMÉRICAS (AC 6) CON AV. BOYACÁ (AK 72) Y AV. DEL CONGRESO EUCARÍSTICO (AK 68) EN BOGOTÁ D.C.</t>
  </si>
  <si>
    <t>RENOVAR EL SOPORTE Y LA GARANTÍA DEL SOFTWARE ESPECIALIZADO VARONIS</t>
  </si>
  <si>
    <t>ADVANTAGE MICROSYSTEMS COLOMBIA LTDA</t>
  </si>
  <si>
    <t>SOFTICS INGENIEROS SAS C.I.</t>
  </si>
  <si>
    <t>COMPAÑÍA INDUSTRIAL FERRETERA SAS</t>
  </si>
  <si>
    <t>CONSORCIO ARDANUY IVICSA 2 (ARDANUY COLOMBIA S.A.S.; IV INGENIEROS CONSULTORES SUCURSAL COLOMBIA S.A. )</t>
  </si>
  <si>
    <t>CONSULTORES DE INGENIERÍA UG21 SL SUCURSAL EN COLOMBIA</t>
  </si>
  <si>
    <t>GLOBAL TECHNOLOGY SERVICES GTS S.A</t>
  </si>
  <si>
    <t>PROCESOS DE SELECCIÓN ADJUDICADOS MAYO</t>
  </si>
  <si>
    <t>IDU-MC10%-OAP-006-2022</t>
  </si>
  <si>
    <t>IDU-SAMC-DTAF-002-2022</t>
  </si>
  <si>
    <t>IDU-LP-SGI-038-2021</t>
  </si>
  <si>
    <t>PRESTAR LOS SERVICIOS PARA REALIZAR LA AUDITORÍA DE RECERTIFICACIÓN EN ISO 22301:2019</t>
  </si>
  <si>
    <t>CONTRATAR LA PÓLIZA DE RESPONSABILIDAD CIVIL PROTECCIÓN DE DATOS - RIESGOS CIBERNÉTICOS QUE BRINDE COBERTURAS A LOS RIESGOS PROPIOS DE ESTA COBERTURA Y QUE AMPARE AL INSTITUTO DE DESARROLLO URBANO - IDU, DE ACUERDO CON LAS CONDICIONES CONTENIDAS EN EL PLIEGO</t>
  </si>
  <si>
    <t>CONSTRUCCIÓN DE LA INTERSECCIÓN A DESNIVEL DE LA AUTOPISTA SUR (NQS) CON AVENIDA BOSA Y PROLONGACIÓN DE LA AVENIDA LAS TORRES HASTA LA CONEXIÓN DE CALLE 59 SUR (AVENIDA BOSA).</t>
  </si>
  <si>
    <t>IMS GLOBAL SAS</t>
  </si>
  <si>
    <t>SEGUROS GENERALES SURAMERICANA S.A.</t>
  </si>
  <si>
    <t>CONSORCIO CC INTERSECCION AV BOSA (CONCONCRETO PROYECTOS SAS; CONSTRUCTORA CONCONCRETO S.A)</t>
  </si>
  <si>
    <t>PROCESOS DE SELECCIÓN ADJUDICADOS JUNIO</t>
  </si>
  <si>
    <t>PROCESOS DE SELECCIÓN ADJUDICADOS JULIO</t>
  </si>
  <si>
    <t>IDU-CMA-SGI-003-2022</t>
  </si>
  <si>
    <t>INTERVENTORÍA INTEGRAL A LA CONSTRUCCIÓN DE LA INTERSECCIÓN A DESNIVEL DE LA AUTOPISTA SUR (NQS) CON AVENIDA BOSA Y PROLONGACIÓN DE LA AVENIDA LAS TORRES HASTA LA CONEXIÓN DE CALLE 59 SUR (AVENIDA BOSA)</t>
  </si>
  <si>
    <t>CONSORCIO LAS TORRES 2022 (TOMAS LLAVADOR ARQUITECTOS E INGENIEROS SL SUCURSAL COLOMBIA; SIGT INGENIEROS Y CONSULTORES S.A.S; ALEPH INGENIERIA Y CONSULTORIA S.A.S. ; CONURMA INGENIEROS CONSULTORES SL SUCURSAL COLOMBIA)</t>
  </si>
  <si>
    <t>PROCESOS DE SELECCIÓN ADJUDICADOS AGOSTO</t>
  </si>
  <si>
    <t>IDU-MC10%-OAP-008-2022</t>
  </si>
  <si>
    <t>PRESTAR LOS SERVICIOS PARA REALIZAR LA AUDITORÍA DE RECERTIFICACIÓN EN LA NORMA ISO 27001:2013</t>
  </si>
  <si>
    <t>SGS COLOMBIA SAS</t>
  </si>
  <si>
    <t>IDU-SASI-DTAF-005-2022</t>
  </si>
  <si>
    <t>PRESTAR LOS SERVICIOS DE CUSTODIA, COMPENSACIÓN, LIQUIDACIÓN DE OPERACIONES Y ADMINISTRACIÓN DE DERECHOS PATRIMONIALES DE LOS VALORES QUE CONFORMAN EL PORTAFOLIO DE INVERSIONES DEL INSTITUTO DE DESARROLLO URBANO, EN LAS CONDICIONES ESTABLECIDAS EN EL DECRETO 2555 DE 2010, “POR EL CUAL SE RECOGEN Y EXPIDEN LAS NORMAS EN MATERIA DEL SECTOR FINANCIERO, ASEGURADOR Y DEL MERCADO DE VALORES Y SE DICTAN OTRAS DISPOSICIONES</t>
  </si>
  <si>
    <t>SANTANDER CACEIS COLOMBIA S.A. SOCIEDAD FIDUCIARIA</t>
  </si>
  <si>
    <t>IDU-SASI-SGGC-003-2022</t>
  </si>
  <si>
    <t>ADQUISICIÓN, INSTALACIÓN, CONFIGURACIÓN, MIGRACIÓN E IMPLEMENTACIÓN DE UNA SOLUCIÓN HIPERCONVERGENTE PARA EL FORTALECIMIENTO DE LA PLATAFORMA TECNOLÓGICA DEL INSTITUTO DE DESARROLLO URBANO – IDU</t>
  </si>
  <si>
    <t>ADSUM SOLUCIONES TECNOLOGICAS SAS</t>
  </si>
  <si>
    <t>IDU-MC10%-DTAF-009-2022</t>
  </si>
  <si>
    <t>ADQUIRIR A PRECIOS UNITARIOS LOS ELEMENTOS DE PROTECCIÓN PERSONAL (EPP) PARA SERVIDORES PÚBLICOS Y CONTRATISTAS (PSP) DEL INSTITUTO DE DESARROLLO URBANO – IDU QUE REQUIERAN DEL USO DE ESTOS ELEMENTOS</t>
  </si>
  <si>
    <t>ORGANIZACIÓN VANEGAS S.A.S</t>
  </si>
  <si>
    <t>IDU-SASI-DTAF-004-2022</t>
  </si>
  <si>
    <t>PRESTAR LOS SERVICIOS DE MANTENIMIENTO INTEGRAL DE DATACENTER Y PARQUE COMPUTACIONAL</t>
  </si>
  <si>
    <t>UNIÓN TEMPORAL ADSUM &amp; GTS 2022 (ADSUM SOLUCIONES TECNOLOGICAS S.A.S.; GLOBAL TECHNOLOGY SERVICES GTS S.A)</t>
  </si>
  <si>
    <t>PROCESOS DE SELECCIÓN ADJUDICADOS SEPTIEMBRE</t>
  </si>
  <si>
    <t>IDU-SAMC-ORSC-003-2022</t>
  </si>
  <si>
    <t>CONTRATAR SERVICIOS ESPECIALIZADOS PARA LA FORMACIÓN EN EL DESARROLLO DE HABILIDADES Y COMPETENCIAS INDIVIDUALES Y COLECTIVAS DE CIUDADANOS Y CIUDADANAS DE BOGOTÁ, PARA CONSTRUIR CAPACIDADES EN DIFERENTES ACTORES DEL DESARROLLO URBANO QUE FACILITEN LA COMPRENSIÓN DE LOS PROCESOS Y PROYECTOS IDU Y FOMENTAR LA PARTICIPACIÓN CUALIFICADA EN EL MARCO DE LOS PROYECTOS DE INFRAESTRUCTURA PARA LA MOVILIDAD Y EL ESPACIO PÚBLICO DESARROLLADOS POR EL IDU</t>
  </si>
  <si>
    <t>UNIÓN TEMPORAL INGE-IKALA 2022 (IKALA
EMPRESA PARA EL DESARROLLO SOCIAL SAS BIC; INGEPLAN.CO SAS EMPRESA DE BENEFICIO E INTERES COLECTIVO BIC)</t>
  </si>
  <si>
    <t>PROCESOS DE SELECCIÓN ADJUDICADOS OCTUBRE</t>
  </si>
  <si>
    <t>IDU-LP-SGI-002-2022</t>
  </si>
  <si>
    <t>IDU-SAMC-DTAF-004-2022</t>
  </si>
  <si>
    <t>IDU-CMA-SGI-039-2021</t>
  </si>
  <si>
    <t>IDU-LP-SGDU-001-2022</t>
  </si>
  <si>
    <t>IDU-MC10%-DTAF-011-2022</t>
  </si>
  <si>
    <t>IDU-SASI-DTAF-007-2022</t>
  </si>
  <si>
    <t>IDU-SAMC-DTAF-005-2022</t>
  </si>
  <si>
    <t>IDU-SASI-DTAF-006-2022</t>
  </si>
  <si>
    <t>IDU-MC10%-DTAF-012-2022</t>
  </si>
  <si>
    <t>IDU-MC10%-DTAF-010-2022</t>
  </si>
  <si>
    <t>EJECUCIÓN DE LAS OBRAS Y ACTIVIDADES COMPLEMENTARIAS PARA EL REFORZAMIENTO ESTRUCTURAL DE PUENTES VEHICULARES EN BOGOTÁ D.C., GRUPO 3</t>
  </si>
  <si>
    <t>PRESTAR EL SERVICIO DE CENTRO DE OPERACIONES DE SEGURIDAD (SECURITY OPERATION CENTER - SOC) Y SEGUIMIENTO DE LAS OPERACIONES DE RED PARA EL MONITOREO Y RESPUESTA A EVENTOS DE DISPONIBILIDAD Y SEGURIDAD DE LA INFRAESTRUCTURA TECNOLÓGICA DEL IDU</t>
  </si>
  <si>
    <t>INTERVENTORIA INTEGRAL A LA EJECUCIÓN DE LAS OBRAS Y ACTIVIDADES COMPLEMENTARIAS PARA EL REFORZAMIENTO ESTRUCTURAL DE PUENTES VEHICULARES EN BOGOTÁ D.C., GRUPO 3.</t>
  </si>
  <si>
    <t>PRESTACIÓN DEL SERVICIO DE VIGILANCIA Y SEGURIDAD PRIVADA EN LA MODALIDAD DE VIGILANCIA MÓVIL, PARA LOS PREDIOS RECIBIDOS POR EL INSTITUTO DE DESARROLLO URBANO – IDU, PARA LA EJECUCIÓN DE PROYECTOS VIALES Y DE ESPACIO PÚBLICO QUE SE ENCUENTRAN EN ADMINISTRACIÓN A CARGO DE LA DIRECCIÓN TÉCNICA DE PREDIOS – EN BOGOTÁ D.C.</t>
  </si>
  <si>
    <t>PRESTAR EL SERVICIO DE MANTENIMIENTO PREVENTIVO Y CORRECTIVO CON SUMINISTRO DE PARTES, INSUMOS Y BOLSA DE REPUESTOS PARA LAS PLANTAS ELÉCTRICAS DE EMERGENCIA CON LAS QUE CUENTA EL IDU</t>
  </si>
  <si>
    <t>RENOVAR EL SOPORTE Y GARANTÍAS PARA LOS PRODUCTOS HPE, DEFINIDOS COMO COMPONENTES DE RED LAN, WIFI, ANÁLISIS DE TRÁFICO, IMC Y NAC</t>
  </si>
  <si>
    <t>SERVICIO DE MANO DE OBRA TÉCNICA Y ESPECIALIZADA PARA REALIZAR EL MANTENIMIENTO PREVENTIVO CORRECTIVO Y ADECUACIONES FÍSICAS REQUERIDAS EN LAS SEDES DEL IDU, INCLUYENDO EL SUMINISTRO DE MATERIALES QUE NO TENGAN CARACTERÍSTICAS TÉCNICAS UNIFORMES Y DE COMÚN UTILIZACIÓN</t>
  </si>
  <si>
    <t>RENOVAR EL SOPORTE Y GARANTÍA DE LOS EQUIPOS BIG-IP F5</t>
  </si>
  <si>
    <t>PRESTAR EL SERVICIO DE MANTENIMIENTO PREVENTIVO Y CORRECTIVO CON SUMINISTRO DE REPUESTOS Y ASISTENCIA TÉCNICA DE EMERGENCIA PARA LOS DIFERENTES SISTEMAS DE BOMBEO DE AGUA POTABLE Y RESIDUAL QUE FUNCIONAN EN EL IDU, Y ADQUIRIR, INSTALAR Y PONER EN FUNCIONAMIENTO UNA BOMBA EYECTORA PARA EL IDU</t>
  </si>
  <si>
    <t>PRESTAR EL SERVICIO DE MANTENIMIENTO PREVENTIVO Y CORRECTIVO DE UPS´S CON SUMINISTRO DE INSUMOS Y/O PARTES</t>
  </si>
  <si>
    <t xml:space="preserve">CONSORCIO PUENTES G3 (CIVIL ENGINEERING TECHNOLOGY S.A.S. CIVILTEC S.A.S.; BGDSA S.A.S.) </t>
  </si>
  <si>
    <t xml:space="preserve">B2BTIC S.A.S </t>
  </si>
  <si>
    <t xml:space="preserve">CONSORCIO URBANO 2021 (INGENIERIA Y CONSULTORIA INGECON S.A.S.; CPS INFRAESTRUCTURAS COLOMBIA S.A.S) </t>
  </si>
  <si>
    <t>TOP GUARD LTDA</t>
  </si>
  <si>
    <t>GPS ELECTRONICS LTDA</t>
  </si>
  <si>
    <t>GLOBAL TECHNOLOGY SERVICES GTS</t>
  </si>
  <si>
    <t>TECNIELET SAS</t>
  </si>
  <si>
    <t>SISLECOM</t>
  </si>
  <si>
    <t>IDU-MC10%-DTAF-013-2022</t>
  </si>
  <si>
    <t>IDU-LP-DTC-003-2022</t>
  </si>
  <si>
    <t>IDU-MC10%-DTAF-017-2022</t>
  </si>
  <si>
    <t>IDU-CMA-DTC-007-2022</t>
  </si>
  <si>
    <t>IDU-LP-DTC-007-2022</t>
  </si>
  <si>
    <t>IDU-SASI-DTAF-008-2022</t>
  </si>
  <si>
    <t>IDU-MC10%-DTAF-018-2022</t>
  </si>
  <si>
    <t>IDU-MC10%-OAC-014-2022</t>
  </si>
  <si>
    <t>IDU-MC10%-DTAF-016-2022</t>
  </si>
  <si>
    <t>PRESTAR LOS SERVICIOS A PRECIOS UNITARIOS FIJOS Y A MONTO AGOTABLE, PARA LA APLICACIÓN DE LA BATERÍA DE RIESGO PSICOSOCIAL DE CONFORMIDAD CON LA NORMATIVIDAD VIGENTE, PARA LOS SERVIDORES Y COLABORADORES DEL INSTITUTO DE DESARROLLO URBANO IDU</t>
  </si>
  <si>
    <t>CONSTRUCCIÓN DE LA AMPLIACIÓN Y MEJORAMIENTO DEL CICLOPARQUEADERO DEL PORTAL DE SUBA DE LA INFRAESTRUCTURA FÍSICA DE TRANSMILENIO EN LA CIUDAD DE BOGOTÁ D.C.</t>
  </si>
  <si>
    <t>ADQUISICIÓN DE CERTIFICADOS DIGITALES DE SITIOS SEGUROS SSL</t>
  </si>
  <si>
    <t>INTERVENTORÍA INTEGRAL PARA LA CONSTRUCCIÓN DE LA AMPLIACIÓN Y MEJORAMIENTO DEL CICLOPARQUEADERO DEL PORTAL DE SUBA DE LA INFRAESTRUCTURA FÍSICA DE TRANSMILENIO EN LA CIUDAD DE BOGOTÁ D.C</t>
  </si>
  <si>
    <t>CONSTRUCCIÓN DE LA CALLE 54 SUR ENTRE CARRERA 88C Y CARRERA 89B EN CUMPLIMIENTO DE LA ACCIÓN POPULAR 2013 – 00367, EN BOGOTÁ D.C</t>
  </si>
  <si>
    <t xml:space="preserve">SERVICIO DE RECUPERACIÓN Y MIGRACIÓN DE MEDIOS DIGITALES, PROCESAMIENTO DE INFORMACIÓN DIGITAL, DIGITALIZACIÓN DE IMPRESOS Y CARGUE EN EL REPOSITORIO INSTITUCIONAL DSPACE         </t>
  </si>
  <si>
    <t>CONTRATAR A PRECIOS UNITARIOS FIJOS Y A MONTO AGOTABLE EXÁMENES MÉDICOS OCUPACIONALES PARA FUNCIONARIOS DEL INSTITUTO DE DESARROLLO URBANO – IDU Y EXFUNCIONARIOS DEL IDU, (EN LOS CASOS DE REINTEGRO Y/O QUE DETERMINE LA LEY), ENTRE OTROS</t>
  </si>
  <si>
    <t>SERVICIO DE MONITOREO DE LA INFORMACIÓN QUE SE PUBLICA EN LOS DIFERENTES MEDIOS DE COMUNICACIÓN, RELACIONADA CON LA ENTIDAD Y EN GENERAL DEL SECTOR MOVILIDAD-ADMINISTRACIÓN DISTRITAL</t>
  </si>
  <si>
    <t>CONTRATAR UNA SUSCRIPCIÓN POR UN AÑO A UNA APLICACIÓN WEB CON CONTENIDO NORMATIVO, LEGISLATIVO Y JURISPRUDENCIAL PARA DAR SOPORTE EN EL DESARROLLO DE ACTIVIDADES DEL IDU</t>
  </si>
  <si>
    <t>PRESTAR EL SERVICIO DE PRUEBAS DE HACKING ÉTICO A LA INFRAESTRUCTURA TECNOLÓGICA, Y DE INGENIERÍA SOCIAL AL PERSONAL DEL INSTITUTO DE DESARROLLO URBANO – IDU</t>
  </si>
  <si>
    <t>ADQUISICIÓN DE PALETIZADORA O ENROLLADORA DE VINIPEL SOBRE ESTIBAS PARA LAS BODEGAS DEL ALMACÉN DEL INSTITUTO DE DESARROLLO URBANO</t>
  </si>
  <si>
    <t>ADQUISICIÓN DE ESTIBADORA ELÉCTRICA O APILADOR ELÉCTRICO PARA LAS BODEGAS DEL ALMACÉN DEL INSTITUTO DE DESARROLLO URBANO</t>
  </si>
  <si>
    <t>CONTRATAR LOS SERVICIOS PARA REALIZAR ESTUDIOS DE SEGURIDAD Y CONFIABILIDAD A TRAVÉS DE LA APLICACIÓN DE PRUEBAS DE POLIGRAFÍA A LOS FUNCIONARIOS Y COLABORADORES DEL INSTITUTO DE DESARROLLO URBANO, PARA SALVAGUARDAR LOS BIENES DE LA ENTIDAD EN DESARROLLO DEL SUBSISTEMA DE GESTIÓN ANTISOBORNO</t>
  </si>
  <si>
    <t xml:space="preserve">ELABORAR ESPECIFICACIONES TÉCNICAS GENERALES DE MEZCLAS ASFÁLTICAS CON INCLUSIÓN DE MATERIAL BITUMINOSO RECICLADO – MBR, A PARTIR DEL ESTUDIO DE SU COMPORTAMIENTO, MEDIANTE ENSAYOS FÍSICOS, MECÁNICOS Y PRUEBA DE FATIGA ACELERADA EN PAVIMENTOS A ESCALA REAL </t>
  </si>
  <si>
    <t>RENOVACIÓN, SOPORTE, ACTUALIZACIÓN Y MANTENIMIENTO (SAM) DE SOFTWARE ESPECIALIZADO PARA PROCESOS DE INGENIERÍA EN INFRAESTRUCTURA CIVIL Y DE MOVILIDAD DEL IDU</t>
  </si>
  <si>
    <t>ADQUISICIÓN DE ANDAMIOS PARA LAS ACTIVIDADES EN LAS BODEGAS DEL ALMACÉN Y MANTENIMIENTO EN LAS SEDES DEL INSTITUTO DE DESARROLLO URBANO - IDU</t>
  </si>
  <si>
    <t>ESTUDIOS DE TOPOGRAFÍA PARA LOS PROYECTOS A CARGO DEL INSTITUTO DE DESARROLLO URBANO EN LA CIUDAD DE BOGOTÁ D.C.</t>
  </si>
  <si>
    <t>ADQUISICIÓN DE ESCALERAS TIPO AVIÓN PARA LAS BODEGAS DEL ALMACÉN DEL INSTITUTO DE DESARROLLO URBANO</t>
  </si>
  <si>
    <t>ELABORAR LOS ESTUDIOS Y DISEÑOS PARA LA CONSTRUCCIÓN DE ACCESOS VIALES Y ESPACIO PÚBLICO MARÍA PAZ CORABASTOS TRAMO 2 COMPRENDIDO ENTRE EL PARQUE DINDALITO BELLAVISTA SOBRE LA CALLE 41 SUR HASTA LA AVENIDA TINTAL ALSACIA Y SOBRE LA CALLE 40B SUR, DESDE EL PARQUE LA BRISAS EN LA AVENIDA TINTAL ALSACIA HASTA LA AVENIDA CIUDAD DE CALI Y ACCESO A CORABASTOS EN BOGOTÁ D.C.</t>
  </si>
  <si>
    <t>EJECUTAR A PRECIOS UNITARIOS LAS OBRAS Y ACTIVIDADES NECESARIAS PARA LA CONSERVACIÓN DE PUENTES PEATONALES EN BOGOTÁ D.C., INCLUYE SUPERESTRUCTURA, SUBESTRUCTURA Y ACCESOS. GRUPO 2.</t>
  </si>
  <si>
    <t>ADQUISICIÓN, RENOVACIÓN, ACTUALIZACIÓN, SOPORTE Y MANTENIMIENTO DEL LICENCIAMIENTO PARA LA PLATAFORMA DE SEGURIDAD DEL IDU</t>
  </si>
  <si>
    <t>PRESTAR EL SERVICIO INTEGRAL DE ADMINISTRACIÓN ESPECIALIZADA, COLOCATION Y DEMÁS ACTIVIDADES NECESARIAS QUE GARANTICEN LA OPERACIÓN DE LA INFRAESTRUCTURA TECNOLÓGICA DEL INSTITUTO DE DESARROLLO URBANO</t>
  </si>
  <si>
    <t>EJECUTAR A PRECIOS UNITARIOS LAS OBRAS Y ACTIVIDADES NECESARIAS PARA LA CONSERVACIÓN DE LA MALLA VIAL ARTERIAL NO TRONCAL, EN LA CIUDAD DE BOGOTÁ D.C., GRUPO 4 Y GRUPO 5</t>
  </si>
  <si>
    <t>EJECUTAR A PRECIOS UNITARIOS LAS OBRAS Y ACTIVIDADES NECESARIAS PARA LA REVITALIZACIÓN DEL EJE AMBIENTAL EN BOGOTÁ D.C. FASE II</t>
  </si>
  <si>
    <t>INTERVENTORÍA A LA EJECUCIÓN DE LAS OBRAS Y ACTIVIDADES NECESARIAS PARA LA CONSERVACIÓN DE LA MALLA VIAL ARTERIAL NO TRONCAL, EN LA CIUDAD DE BOGOTÁ D.C., GRUPO 4 Y GRUPO 5</t>
  </si>
  <si>
    <t>INTERVENTORÍA INTEGRAL PARA ELABORAR LOS ESTUDIOS Y DISEÑOS PARA LA CONSTRUCCIÓN DE ACCESOS VIALES Y ESPACIO PÚBLICO MARÍA PAZ CORABASTOS TRAMO 2 COMPRENDIDO ENTRE EL PARQUE DINDALITO BELLAVISTA SOBRE LA CALLE 41 SUR HASTA LA AVENIDA TINTAL ALSACIA Y SOBRE LA CALLE 40B SUR, DESDE EL PARQUE LA BRISAS EN LA AVENIDA TINTAL ALSACIA HASTA LA AVENIDA CIUDAD DE CALI Y ACCESO A CORABASTOS EN BOGOTÁ D.C.</t>
  </si>
  <si>
    <t>INTERVENTORÍA A LA EJECUCIÓN DE LAS OBRAS Y ACTIVIDADES NECESARIAS PARA LA CONSERVACIÓN DE PUENTES PEATONALES EN BOGOTÁ D.C., INCLUYE SUPERESTRUCTURA, SUBESTRUCTURA Y ACCESOS. GRUPO 2</t>
  </si>
  <si>
    <t>INTERVENTORÍA A LA EJECUCIÓN DE LAS OBRAS Y ACTIVIDADES NECESARIAS PARA LA REVITALIZACIÓN DEL EJE AMBIENTAL EN BOGOTÁ D.C. FASE II</t>
  </si>
  <si>
    <t>BRIGADA DE REACCIÓN VIAL PARA ATENDER A PRECIOS UNITARIOS LA MALLA VIAL DE LA CIUDAD DE BOGOTÁ D.C. GRUPO 1 Y GRUPO 2</t>
  </si>
  <si>
    <t>PRESTAR LOS SERVICIOS DE APLICACIÓN DE LA TABLA DE VALORACIÓN DOCUMENTAL, SEGUNDA FASE -SELECCIÓN</t>
  </si>
  <si>
    <t>INTERVENTORÍA INTEGRAL PARA LA CONSTRUCCIÓN DE LA CALLE 54 SUR ENTRE CARRERA 88C Y CARRERA 89B EN CUMPLIMIENTO DE LA ACCIÓN POPULAR 2013 – 00367, EN BOGOTÁ D.C.</t>
  </si>
  <si>
    <t>CONSTRUCCIÓN DEL PUENTE PEATONAL Y VEHICULAR SOBRE LA QUEBRADA LA HOYA DEL RAMO, SECTOR CUATRO CAMINOS DE LA LOCALIDAD DE USME, EN LA CIUDAD DE BOGOTÁ D.C</t>
  </si>
  <si>
    <t>ELABORACIÓN DE FACTIBILIDAD PARA EL INTERCAMBIADOR VIAL EN LA INTERSECCIÓN DE LA AVENIDA MEDELLÍN (CALLE 80) CON AVENIDA LAS QUINTAS (CARRERA 119) Y LA CARRERA 120 EN BOGOTÁ D.C.</t>
  </si>
  <si>
    <t>COMPRA E INSTALACIÓN DE ESTANTERÍA DE PROFUNDIDAD SENCILLA CON 480 POSICIONES DE ALMACENAMIENTO</t>
  </si>
  <si>
    <t xml:space="preserve">CONSTRUCCIÓN DE LA CICLORRUTA Y DEMÁS OBRAS COMPLEMENTARIAS DE ESPACIO PÚBLICO EN LA CARRERA 15 DESDE LA CL 100 HASTA LA CL 122 EN BOGOTÁ D.C. </t>
  </si>
  <si>
    <t>INTERVENTORÍA A LA EJECUCIÓN DE LA BRIGADA DE REACCIÓN VIAL PARA ATENDER LA MALLA VIAL DE LA CIUDAD DE BOGOTÁ D.C. GRUPO 1 Y GRUPO 2</t>
  </si>
  <si>
    <t>INTERVENTORÍA INTEGRAL PARA LA CONSTRUCCIÓN DE LA CICLORRUTA Y DEMÁS OBRAS COMPLEMENTARIAS DE ESPACIO PÚBLICO EN LA CARRERA 15 DESDE LA CL 100 HASTA LA CL 122 EN BOGOTÁ D.C.</t>
  </si>
  <si>
    <t>ELABORACIÓN DE LOS ESTUDIOS Y DISEÑOS DE LA CONEXIÓN DE LA CICLORRUTA POR LA CARRERA 100 ENTRE CALLES 70 A SUR Y 63 SUR, ENTRE CALLES 59 SUR A 56 F SUR, Y DE LA CICLORRUTA POR LA CARRERA 100 A ENTRE CALLES 63 SUR Y 59 SUR</t>
  </si>
  <si>
    <t>ANALIZAR, DISEÑAR E IMPLEMENTAR EL MODELO GOBIERNO DE DATOS INSTITUCIONAL, PARA FORTALECER LAS CAPACIDADES DE ADMINISTRACIÓN DE LOS DATOS EN LA ENTIDAD, MEJORANDO LA GESTIÓN DEL CONOCIMIENTO Y HABILITANDO LA TOMA DE DECISIONES BASADA EN DATOS</t>
  </si>
  <si>
    <t>INTERVENTORÍA INTEGRAL PARA LA ELABORACIÓN DE LOS ESTUDIOS Y DISEÑOS DE LA CONEXIÓN DE LA CICLORRUTA POR LA CARRERA 100 ENTRE CALLES 70 A SUR Y 63 SUR, ENTRE CALLES 59 SUR A 56 F SUR, Y DE LA CICLORRUTA POR LA CARRERA 100 A ENTRE CALLES 63 SUR Y 59 SUR.</t>
  </si>
  <si>
    <t>INTERVENTORÍA INTEGRAL A LA ELABORACIÓN DE LA FACTIBILIDAD PARA EL INTERCAMBIADOR VIAL EN LA INTERSECCIÓN DE LA AVENIDA MEDELLÍN (CALLE 80) CON AVENIDA LAS QUINTAS (CARRERA 119) Y LA CARRERA 120 EN BOGOTÁ D.C.</t>
  </si>
  <si>
    <t>FACTIBILIDAD DE DOS SISTEMAS DE TRANSPORTE POR CABLE AÉREO PARA LAS LOCALIDADES DE SANTAFÉ Y LA CANDELARIA Y DE OBRAS COMPLEMENTARIAS, EN BOGOTÁ D.C.</t>
  </si>
  <si>
    <t>DEMOLICIÓN, LIMPIEZA, CERRAMIENTO Y MANTENIMIENTO DE PREDIOS ADQUIRIDOS POR EL INSTITUTO DE DESARROLLO URBANO – IDU, PARA LA EJECUCIÓN DE PROYECTOS VIALES Y DE ESPACIO PÚBLICO QUE SE ENCUENTRAN EN ADMINISTRACIÓN A CARGO DE LA DIRECCIÓN TÉCNICA DE PREDIOS – PROYECTOS VARIOS TRANSMILENIO, EN BOGOTÁ D.C.</t>
  </si>
  <si>
    <t>DEMOLICIÓN, LIMPIEZA, CERRAMIENTO Y MANTENIMIENTO DE PREDIOS ADQUIRIDOS POR EL INSTITUTO DE DESARROLLO URBANO – IDU, PARA LA EJECUCIÓN DE LA TRONCAL CENTENARIO DESDE EL LIMITE OCCIDENTAL DEL DISTRITO HASTA LA TRONCAL AMÉRICAS CON CARRERA 50 EN BOGOTÁ.</t>
  </si>
  <si>
    <t>INTERVENTORÍA TÉCNICA, ADMINISTRATIVA, FINANCIERA, LEGAL, SOCIAL Y SST-SGA PARA DEMOLICIÓN, LIMPIEZA, CERRAMIENTO Y MANTENIMIENTO, PARA LA EJECUCIÓN DE LA TRONCAL CENTENARIO DESDE EL LÍMITE OCCIDENTAL DEL DISTRITO HASTA LA TRONCAL AMÉRICAS CON CARRERA 50, EN BOGOTÁ D.C.</t>
  </si>
  <si>
    <t>INTERVENTORÍA TÉCNICA, ADMINISTRATIVA, FINANCIERA, LEGAL, SOCIAL Y SST-SGA PARA LA DEMOLICIÓN, LIMPIEZA, CERRAMIENTO Y MANTENIMIENTO DE PREDIOS ADQUIRIDOS POR EL INSTITUTO DE DESARROLLO URBANO – IDU, PARA LA EJECUCIÓN DE PROYECTOS VIALES Y DE ESPACIO PÚBLICO QUE SE ENCUENTRAN EN ADMINISTRACIÓN A CARGO DE LA DIRECCIÓN TÉCNICA DE PREDIOS – PROYECTOS VARIOS TRANSMILENIO, EN BOGOTÁ D.C.</t>
  </si>
  <si>
    <t>SERVICIOS DE GESTION INTEGRADA SAS</t>
  </si>
  <si>
    <t>CONSORCIO CICLOSUBA (G63 INFRAESTRUCTURA Y SERVICIOS S.A.S.; INFRAESTRUCTURA DE COLOMBIA GROUP S.A.S.)</t>
  </si>
  <si>
    <t>CAMERFIRMA COLOMBIA S.A.S</t>
  </si>
  <si>
    <t>CONSORCIO PARQUEADEROS 2022 (PC INTERVENTORES S.A.S.; SIGT INGENIEROS Y CONSULTORES S.A.S.)</t>
  </si>
  <si>
    <t>CONSORCIO PRISMER 11 (CONSTRUCCIONES Y CONSULTORÍAS PRISMA SAS; MILTON EDUARDO RIVERA RINCÓN)</t>
  </si>
  <si>
    <t xml:space="preserve">PRODYGYTEK PROCESS DOCUMENT AND DATA SOLUTIONS SAS </t>
  </si>
  <si>
    <t>MEDICAL PROTECTION LTDA</t>
  </si>
  <si>
    <t>GLOBALNEWS GROUP COLOMBIA SAS</t>
  </si>
  <si>
    <t>RED JURISTA S.A.S.</t>
  </si>
  <si>
    <t>PROCESOS DE SELECCIÓN ADJUDICADOS NOVIEMBRE</t>
  </si>
  <si>
    <t>IDU-SAMC-DTAF-006-2022</t>
  </si>
  <si>
    <t>IDU-MC10%-DTAF-022-2022</t>
  </si>
  <si>
    <t>IDU-MC10%-DTAF-020-2022</t>
  </si>
  <si>
    <t>IDU-MC10%-SGGC-024-2022</t>
  </si>
  <si>
    <t>IDU-CMA-SGDU-014-2022</t>
  </si>
  <si>
    <t>IDU-SASI-DTAF-010-2022</t>
  </si>
  <si>
    <t>IDU-MC10%-DTAF-023-2022</t>
  </si>
  <si>
    <t>IDU-CMA-DTP-017-2022</t>
  </si>
  <si>
    <t>IDU-MC10%-DTAF-019-2022</t>
  </si>
  <si>
    <t>IDU-CMA-SGDU-019-2022</t>
  </si>
  <si>
    <t>IDU-LP-DTCI-008-2022</t>
  </si>
  <si>
    <t>IDU-SASI-SGGC-009-2022</t>
  </si>
  <si>
    <t>IDU-LP-SGGC-010-2022</t>
  </si>
  <si>
    <t>IDU-LP-DTCI-004-2022</t>
  </si>
  <si>
    <t>IDU-LP-DTCI-013-2022</t>
  </si>
  <si>
    <t>IDU-CMA-DTCI-005-2022</t>
  </si>
  <si>
    <t>IDU-CMA-SGDU-022-2022</t>
  </si>
  <si>
    <t>IDU-CMA-DTCI-010-2022</t>
  </si>
  <si>
    <t>IDU-CMA-DTCI-013-2022</t>
  </si>
  <si>
    <t>IDU-LP-DTCI-005-2022</t>
  </si>
  <si>
    <t>IDU-LP-SGGC-011-2022</t>
  </si>
  <si>
    <t>IDU-CMA-DTC-008-2022</t>
  </si>
  <si>
    <t>IDU-LP-DTC-012-2022</t>
  </si>
  <si>
    <t>IDU-CMA-SGDU-024-2022</t>
  </si>
  <si>
    <t>IDU-SASI-DTAF-011-2022</t>
  </si>
  <si>
    <t>IDU-LP-DTC-015-2022</t>
  </si>
  <si>
    <t>IDU-CMA-DTCI-006-2022</t>
  </si>
  <si>
    <t>IDU-CMA-DTC-016-2022</t>
  </si>
  <si>
    <t>IDU-CMA-SGDU-018-2022</t>
  </si>
  <si>
    <t>IDU-CMA-SGGC-015-2022</t>
  </si>
  <si>
    <t>IDU-CMA-SGDU-027-2022</t>
  </si>
  <si>
    <t>IDU-CMA-SGDU-029-2022</t>
  </si>
  <si>
    <t>IDU-CMA-SGDU-026-2022</t>
  </si>
  <si>
    <t>IDU-LP-SGDU-014-2022</t>
  </si>
  <si>
    <t>IDU-LP-SGDU-016-2022</t>
  </si>
  <si>
    <t>IDU-CMA-SGDU-028-2022</t>
  </si>
  <si>
    <t>IDU-CMA-SGDU-011-2022</t>
  </si>
  <si>
    <t>REALTIME CONSULTING &amp; SERVICES SAS</t>
  </si>
  <si>
    <t>VERPACKEN SAS</t>
  </si>
  <si>
    <t xml:space="preserve">LONA GROUP S.A.S </t>
  </si>
  <si>
    <t>RISK &amp; SOLUTIONS GROUP LTDA</t>
  </si>
  <si>
    <t>PONTIFICIA UNIVERSIDAD JAVERIANA</t>
  </si>
  <si>
    <t>G1: COMPUTADORES Y SOLUCIONES CAD DE COLOMBIA SAS
G2: GOLD SYS LTDA</t>
  </si>
  <si>
    <t>G1: $ 992.645.640
G2: $ 405.837.600</t>
  </si>
  <si>
    <t>SAMM COLOMBIA SAS</t>
  </si>
  <si>
    <t>ACADIT INGENIERIA LTDA</t>
  </si>
  <si>
    <t>MASINO ENGINEERING DESIGN S A S</t>
  </si>
  <si>
    <t>VELNEC S.A.</t>
  </si>
  <si>
    <t>CONSORCIO PUENTES 8-11 (LYD PROYECTOS SAS; MH INGENIERÍA &amp; CONSTRUCCIÓN SAS; AYO GORKHALI IVESTMENTS SAS)</t>
  </si>
  <si>
    <t>WEXLER SAS</t>
  </si>
  <si>
    <t>CIRION TECHNOLOGIES COLOMBIA SAS</t>
  </si>
  <si>
    <t>CONSORCIO HV-VNF BOGOTA (VNF S.A.S,  HORACIO VEGA CARDENAS)</t>
  </si>
  <si>
    <t>CONSORCIO AG3-OBRAS (AURELIO GUTIERREZ CASTILLO; AG3 INGENIERÍA S.A.S.)</t>
  </si>
  <si>
    <t>G5: CONSORCIO INTERVENTORIA BOGOTA 005 (DIQUE CONSULTORIA SAS; INGENIERIA Y GESTION VIAL S.A.S)
G4: CONSORCIO KALSIS IDU G4 Y G5 (KALPA INGENIERIA SAS; SISTEMA DE INGENIERIA SUCURSAL COLOMBIA)</t>
  </si>
  <si>
    <t>G5: $ 1.893.644.000
G4: $ 1.911.945.201</t>
  </si>
  <si>
    <t>IV INGENIEROS CONSULTORES SUCURSAL COLOMBIA S.A.</t>
  </si>
  <si>
    <t>CONSORCIO ECOSADING (SADING GROUP SAS; ESTRUCTURADOR COLOMBIA SAS)</t>
  </si>
  <si>
    <t>SERVICIOS DE INGENIERÍA Y CONSTRUCCIÓN S.A.S. -SERVINC S.A.S</t>
  </si>
  <si>
    <t>G1: CONSORCIO MALLAVIALMAX (AYO GORKHALI INVESTMENTS S.A.S; LYD PROYECTOS S.A.S)
G2: INCOPAV SAS</t>
  </si>
  <si>
    <t>G1: $ 6.823.983.755
G4: $ 6.823.983.755</t>
  </si>
  <si>
    <t>CONSORCIO PYSKAP 2022 (PROCESOS Y SERVICIOS S.A.S; SKAPHE TECNOLOGÍA S.A.)</t>
  </si>
  <si>
    <t>CONSORCIO INTERVIAS URBANAS (GPR INGENIERÍA DE PROYECTOS DE INFRAESTRUCTURA SAS; SIGT INGENIEROS Y CONSULTORES SAS)</t>
  </si>
  <si>
    <t>CONSTRUCCIONES CIVILES JFM SAS</t>
  </si>
  <si>
    <t>INVERSIONES ARCHIVOS Y SERVICIOS SAS</t>
  </si>
  <si>
    <t>EXPANSSION SAS</t>
  </si>
  <si>
    <t>G1: CONSORCIO KALRIVERA IDU 06 (KALPA INGENIERIA SAS; ORLANDO RIVERA MORAEXPANSSION SAS)
G2: CONSORCIO INTERVIAS ML (ALFREDO JOSE LEPESQUEUR MARTINEZ; MT PROJECTS SAS)</t>
  </si>
  <si>
    <t>G1: $ 1.167.611.242 
G2: $1.167.611.242</t>
  </si>
  <si>
    <t>ESTUDIOS TÉCNICOS S.A.S.</t>
  </si>
  <si>
    <t>CONSORCIO CONEXIÓN SOSTENIBLE (SIGMA GESTION DE PROYECTOS S.A.S; SALGADO MELÉNDEZ Y ASOCIADOS INGENIEROS CONSULTORES S.A.S.)</t>
  </si>
  <si>
    <t>UNIÓN TEMPORAL GOBIERNO DE DATOS IDU 2022 (NEXURA INTERNACIONAL S.A.S.; PASSWORD CONSULTING SERVICES SAS)</t>
  </si>
  <si>
    <t>CONSORCIO NOGAAL - LITORAL (NOGAALL S.A.S.; LITORAL CONSULTING S.A.S)</t>
  </si>
  <si>
    <t>CONSORCIO INTERCAMBIADOR CAA (ACTIVIDADES DE INGENIERIA EN INFRAESTRUCTURA SAS; ALEPH INGENIERIA Y CONSULTORIA S.A.S.; CIMA ENGINEERING SAS)</t>
  </si>
  <si>
    <t>CONSORCIO CABLES POR BOGOTÁ (SEG GEOTECNIA Y CONTROL DE CALIDAD S.A.S.; PEYCO COLOMBIA; INGENIERIA Y CONTROL DE OBRAS E INSTALACIONES SL)</t>
  </si>
  <si>
    <t>UNION TEMPORAL DEMOLICIONES GA 2022 (GESTIÓN VIAL INTEGRAL SAS; GESTIÓN INTEGRAL DEL AGUA SAS; ABECOL DEMOLICIONES Y CONSTRUCCIONES SAS)</t>
  </si>
  <si>
    <t>COMPAÑÍA DE PROYECTOS TECNICOS CPT S.A</t>
  </si>
  <si>
    <t xml:space="preserve">JESAK SAS </t>
  </si>
  <si>
    <t>PROCESOS DE SELECCIÓN ADJUDICADOS 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</si>
</sst>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00_);_(&quot;$&quot;\ * \(#,##0.00\);_(&quot;$&quot;\ * &quot;-&quot;??_);_(@_)"/>
    <numFmt numFmtId="165" formatCode="_ * #,##0.00_ ;_ * \-#,##0.00_ ;_ * &quot;-&quot;??_ ;_ @_ "/>
    <numFmt numFmtId="166" formatCode="mmmm\ d\,\ yyyy"/>
    <numFmt numFmtId="167" formatCode="[$$-240A]\ #,##0.00"/>
    <numFmt numFmtId="168" formatCode="[$-C0A]d\-mmm\-yyyy;@"/>
    <numFmt numFmtId="169" formatCode="_(&quot;$&quot;\ * #,##0_);_(&quot;$&quot;\ * \(#,##0\);_(&quot;$&quot;\ * &quot;-&quot;??_);_(@_)"/>
  </numFmts>
  <fonts count="7" x14ac:knownFonts="1">
    <font>
      <sz val="11"/>
      <color theme="1"/>
      <name val="Calibri"/>
      <family val="2"/>
      <scheme val="minor"/>
    </font>
    <font>
      <b/>
      <sz val="11"/>
      <name val="Arial"/>
      <family val="2"/>
    </font>
    <font>
      <sz val="11"/>
      <name val="Arial"/>
      <family val="2"/>
    </font>
    <font>
      <b/>
      <sz val="11"/>
      <color indexed="18"/>
      <name val="Arial"/>
      <family val="2"/>
    </font>
    <font>
      <sz val="11"/>
      <color theme="1"/>
      <name val="Calibri"/>
      <family val="2"/>
      <scheme val="minor"/>
    </font>
    <font>
      <b/>
      <sz val="11"/>
      <color theme="1"/>
      <name val="Calibri"/>
      <family val="2"/>
      <scheme val="minor"/>
    </font>
    <font>
      <sz val="11"/>
      <color theme="0"/>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s>
  <cellStyleXfs count="2">
    <xf numFmtId="0" fontId="0" fillId="0" borderId="0"/>
    <xf numFmtId="164" fontId="4" fillId="0" borderId="0" applyFont="0" applyFill="0" applyBorder="0" applyAlignment="0" applyProtection="0"/>
  </cellStyleXfs>
  <cellXfs count="40">
    <xf numFmtId="0" fontId="0" fillId="0" borderId="0" xfId="0"/>
    <xf numFmtId="0" fontId="1" fillId="0" borderId="0" xfId="0" applyFont="1" applyAlignment="1">
      <alignment horizontal="centerContinuous" vertical="center"/>
    </xf>
    <xf numFmtId="165" fontId="1" fillId="0" borderId="0" xfId="0" applyNumberFormat="1" applyFont="1" applyAlignment="1">
      <alignment horizontal="centerContinuous" vertical="center"/>
    </xf>
    <xf numFmtId="0" fontId="0" fillId="0" borderId="0" xfId="0" applyAlignment="1">
      <alignment horizontal="center" vertical="top"/>
    </xf>
    <xf numFmtId="0" fontId="0" fillId="0" borderId="0" xfId="0" applyAlignment="1">
      <alignment vertical="top"/>
    </xf>
    <xf numFmtId="0" fontId="1" fillId="0" borderId="0" xfId="0" applyFont="1" applyAlignment="1">
      <alignment horizontal="right" wrapText="1"/>
    </xf>
    <xf numFmtId="166" fontId="1" fillId="0" borderId="0" xfId="0" applyNumberFormat="1" applyFont="1" applyAlignment="1">
      <alignment horizontal="left"/>
    </xf>
    <xf numFmtId="165" fontId="0" fillId="0" borderId="0" xfId="0" applyNumberFormat="1" applyAlignment="1">
      <alignment horizont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right" vertical="center" wrapText="1"/>
    </xf>
    <xf numFmtId="0" fontId="2" fillId="0" borderId="1" xfId="0" applyFont="1" applyBorder="1" applyAlignment="1">
      <alignment horizontal="center" vertical="center"/>
    </xf>
    <xf numFmtId="0" fontId="0" fillId="0" borderId="0" xfId="0" applyAlignment="1">
      <alignment wrapText="1"/>
    </xf>
    <xf numFmtId="167" fontId="1" fillId="0" borderId="1" xfId="0" applyNumberFormat="1" applyFont="1" applyBorder="1" applyAlignment="1">
      <alignment horizontal="center" vertical="center"/>
    </xf>
    <xf numFmtId="168" fontId="1" fillId="0" borderId="0" xfId="0" applyNumberFormat="1" applyFont="1" applyAlignment="1">
      <alignment horizontal="centerContinuous" vertical="center"/>
    </xf>
    <xf numFmtId="168" fontId="0" fillId="0" borderId="0" xfId="0" applyNumberFormat="1" applyAlignment="1">
      <alignment horizontal="center"/>
    </xf>
    <xf numFmtId="168" fontId="1" fillId="0" borderId="0" xfId="0" applyNumberFormat="1" applyFont="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165" fontId="1" fillId="2" borderId="5" xfId="0" applyNumberFormat="1" applyFont="1" applyFill="1" applyBorder="1" applyAlignment="1">
      <alignment horizontal="center" vertical="center" wrapText="1"/>
    </xf>
    <xf numFmtId="0" fontId="2" fillId="0" borderId="7" xfId="0" applyFont="1" applyBorder="1" applyAlignment="1">
      <alignment horizontal="center" vertical="center"/>
    </xf>
    <xf numFmtId="0" fontId="3" fillId="0" borderId="8" xfId="0" applyFont="1" applyBorder="1" applyAlignment="1">
      <alignment horizontal="center" vertical="center" wrapText="1"/>
    </xf>
    <xf numFmtId="0" fontId="0" fillId="0" borderId="8" xfId="0" applyBorder="1" applyAlignment="1">
      <alignment wrapText="1"/>
    </xf>
    <xf numFmtId="0" fontId="2" fillId="0" borderId="8" xfId="0" applyFont="1" applyBorder="1" applyAlignment="1">
      <alignment horizontal="center" vertical="center" wrapText="1"/>
    </xf>
    <xf numFmtId="168" fontId="0" fillId="0" borderId="8" xfId="0" applyNumberFormat="1" applyBorder="1"/>
    <xf numFmtId="0" fontId="0" fillId="0" borderId="2" xfId="0" applyBorder="1" applyAlignment="1">
      <alignment vertical="center"/>
    </xf>
    <xf numFmtId="0" fontId="0" fillId="0" borderId="2" xfId="0" applyBorder="1" applyAlignment="1">
      <alignment horizontal="justify" vertical="center" wrapText="1"/>
    </xf>
    <xf numFmtId="14" fontId="0" fillId="3" borderId="2" xfId="0" applyNumberFormat="1" applyFill="1" applyBorder="1" applyAlignment="1">
      <alignment horizontal="center" vertical="center"/>
    </xf>
    <xf numFmtId="167" fontId="2" fillId="0" borderId="9" xfId="0" applyNumberFormat="1" applyFont="1" applyBorder="1" applyAlignment="1">
      <alignment horizontal="right" vertical="center" wrapText="1"/>
    </xf>
    <xf numFmtId="0" fontId="2" fillId="0" borderId="10" xfId="0" applyFont="1" applyBorder="1" applyAlignment="1">
      <alignment horizontal="center" vertical="center"/>
    </xf>
    <xf numFmtId="0" fontId="6" fillId="0" borderId="0" xfId="0" applyFont="1"/>
    <xf numFmtId="0" fontId="5" fillId="0" borderId="2" xfId="0" applyFont="1" applyBorder="1" applyAlignment="1">
      <alignment horizontal="center" vertical="center" wrapText="1"/>
    </xf>
    <xf numFmtId="169" fontId="0" fillId="3" borderId="6" xfId="1" applyNumberFormat="1" applyFont="1" applyFill="1" applyBorder="1" applyAlignment="1">
      <alignment horizontal="center" vertical="center" wrapText="1"/>
    </xf>
    <xf numFmtId="0" fontId="6" fillId="0" borderId="0" xfId="0" applyFont="1" applyAlignment="1">
      <alignment wrapText="1"/>
    </xf>
    <xf numFmtId="0" fontId="0" fillId="0" borderId="11" xfId="0" applyBorder="1" applyAlignment="1">
      <alignment vertical="center"/>
    </xf>
    <xf numFmtId="0" fontId="0" fillId="0" borderId="11" xfId="0" applyBorder="1" applyAlignment="1">
      <alignment horizontal="justify" vertical="center" wrapText="1"/>
    </xf>
    <xf numFmtId="0" fontId="5" fillId="0" borderId="11" xfId="0" applyFont="1" applyBorder="1" applyAlignment="1">
      <alignment horizontal="center" vertical="center" wrapText="1"/>
    </xf>
    <xf numFmtId="14" fontId="0" fillId="3" borderId="11" xfId="0" applyNumberFormat="1" applyFill="1" applyBorder="1" applyAlignment="1">
      <alignment horizontal="center" vertical="center"/>
    </xf>
    <xf numFmtId="169" fontId="0" fillId="3" borderId="12" xfId="1" applyNumberFormat="1"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_rels/drawing10.xml.rels><?xml version="1.0" encoding="UTF-8" standalone="yes"?>
<Relationships xmlns="http://schemas.openxmlformats.org/package/2006/relationships"><Relationship Id="rId1" Type="http://schemas.openxmlformats.org/officeDocument/2006/relationships/image" Target="../media/image1.wmf"/></Relationships>
</file>

<file path=xl/drawings/_rels/drawing11.xml.rels><?xml version="1.0" encoding="UTF-8" standalone="yes"?>
<Relationships xmlns="http://schemas.openxmlformats.org/package/2006/relationships"><Relationship Id="rId1" Type="http://schemas.openxmlformats.org/officeDocument/2006/relationships/image" Target="../media/image1.wmf"/></Relationships>
</file>

<file path=xl/drawings/_rels/drawing12.xml.rels><?xml version="1.0" encoding="UTF-8" standalone="yes"?>
<Relationships xmlns="http://schemas.openxmlformats.org/package/2006/relationships"><Relationship Id="rId1" Type="http://schemas.openxmlformats.org/officeDocument/2006/relationships/image" Target="../media/image1.wmf"/></Relationships>
</file>

<file path=xl/drawings/_rels/drawing1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8930" cy="1053874"/>
        </a:xfrm>
        <a:prstGeom prst="rect">
          <a:avLst/>
        </a:prstGeom>
        <a:noFill/>
        <a:ln w="9525">
          <a:noFill/>
          <a:miter lim="800000"/>
          <a:headEnd/>
          <a:tailEnd/>
        </a:ln>
      </xdr:spPr>
    </xdr:pic>
    <xdr:clientData/>
  </xdr:twoCellAnchor>
  <xdr:twoCellAnchor>
    <xdr:from>
      <xdr:col>6</xdr:col>
      <xdr:colOff>0</xdr:colOff>
      <xdr:row>91</xdr:row>
      <xdr:rowOff>0</xdr:rowOff>
    </xdr:from>
    <xdr:to>
      <xdr:col>6</xdr:col>
      <xdr:colOff>0</xdr:colOff>
      <xdr:row>91</xdr:row>
      <xdr:rowOff>0</xdr:rowOff>
    </xdr:to>
    <xdr:sp macro="" textlink="">
      <xdr:nvSpPr>
        <xdr:cNvPr id="3" name="AutoShape 155">
          <a:extLst>
            <a:ext uri="{FF2B5EF4-FFF2-40B4-BE49-F238E27FC236}">
              <a16:creationId xmlns:a16="http://schemas.microsoft.com/office/drawing/2014/main" id="{00000000-0008-0000-0000-000003000000}"/>
            </a:ext>
          </a:extLst>
        </xdr:cNvPr>
        <xdr:cNvSpPr>
          <a:spLocks noChangeArrowheads="1"/>
        </xdr:cNvSpPr>
      </xdr:nvSpPr>
      <xdr:spPr bwMode="auto">
        <a:xfrm>
          <a:off x="17049750" y="125063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37569" cy="1053874"/>
        </a:xfrm>
        <a:prstGeom prst="rect">
          <a:avLst/>
        </a:prstGeom>
        <a:noFill/>
        <a:ln w="9525">
          <a:noFill/>
          <a:miter lim="800000"/>
          <a:headEnd/>
          <a:tailEnd/>
        </a:ln>
      </xdr:spPr>
    </xdr:pic>
    <xdr:clientData/>
  </xdr:twoCellAnchor>
  <xdr:twoCellAnchor>
    <xdr:from>
      <xdr:col>6</xdr:col>
      <xdr:colOff>0</xdr:colOff>
      <xdr:row>9</xdr:row>
      <xdr:rowOff>0</xdr:rowOff>
    </xdr:from>
    <xdr:to>
      <xdr:col>6</xdr:col>
      <xdr:colOff>0</xdr:colOff>
      <xdr:row>9</xdr:row>
      <xdr:rowOff>0</xdr:rowOff>
    </xdr:to>
    <xdr:sp macro="" textlink="">
      <xdr:nvSpPr>
        <xdr:cNvPr id="3" name="AutoShape 155">
          <a:extLst>
            <a:ext uri="{FF2B5EF4-FFF2-40B4-BE49-F238E27FC236}">
              <a16:creationId xmlns:a16="http://schemas.microsoft.com/office/drawing/2014/main" id="{00000000-0008-0000-0100-000003000000}"/>
            </a:ext>
          </a:extLst>
        </xdr:cNvPr>
        <xdr:cNvSpPr>
          <a:spLocks noChangeArrowheads="1"/>
        </xdr:cNvSpPr>
      </xdr:nvSpPr>
      <xdr:spPr bwMode="auto">
        <a:xfrm>
          <a:off x="15859125" y="5038725"/>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A081E7E-FD77-4721-A221-8C85CAB298B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EF4B80F7-48C0-413E-BE71-79C4813ABB05}"/>
            </a:ext>
          </a:extLst>
        </xdr:cNvPr>
        <xdr:cNvSpPr>
          <a:spLocks noChangeArrowheads="1"/>
        </xdr:cNvSpPr>
      </xdr:nvSpPr>
      <xdr:spPr bwMode="auto">
        <a:xfrm>
          <a:off x="19309080" y="268986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691075FC-FA77-4071-A991-A2C903017E1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4B8CA8B3-5291-4CB5-9543-9A33FEDF4164}"/>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CD76828-1765-40E7-8932-A5269A9B11C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11</xdr:row>
      <xdr:rowOff>0</xdr:rowOff>
    </xdr:from>
    <xdr:to>
      <xdr:col>6</xdr:col>
      <xdr:colOff>0</xdr:colOff>
      <xdr:row>11</xdr:row>
      <xdr:rowOff>0</xdr:rowOff>
    </xdr:to>
    <xdr:sp macro="" textlink="">
      <xdr:nvSpPr>
        <xdr:cNvPr id="3" name="AutoShape 155">
          <a:extLst>
            <a:ext uri="{FF2B5EF4-FFF2-40B4-BE49-F238E27FC236}">
              <a16:creationId xmlns:a16="http://schemas.microsoft.com/office/drawing/2014/main" id="{1A7F7244-E9FF-4425-A364-D18E2695331C}"/>
            </a:ext>
          </a:extLst>
        </xdr:cNvPr>
        <xdr:cNvSpPr>
          <a:spLocks noChangeArrowheads="1"/>
        </xdr:cNvSpPr>
      </xdr:nvSpPr>
      <xdr:spPr bwMode="auto">
        <a:xfrm>
          <a:off x="19311257" y="3254829"/>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77C97F6F-3D96-4D9D-BE5C-FB4C7368B53A}"/>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13</xdr:row>
      <xdr:rowOff>0</xdr:rowOff>
    </xdr:from>
    <xdr:to>
      <xdr:col>6</xdr:col>
      <xdr:colOff>0</xdr:colOff>
      <xdr:row>13</xdr:row>
      <xdr:rowOff>0</xdr:rowOff>
    </xdr:to>
    <xdr:sp macro="" textlink="">
      <xdr:nvSpPr>
        <xdr:cNvPr id="3" name="AutoShape 155">
          <a:extLst>
            <a:ext uri="{FF2B5EF4-FFF2-40B4-BE49-F238E27FC236}">
              <a16:creationId xmlns:a16="http://schemas.microsoft.com/office/drawing/2014/main" id="{1C488DD4-3601-4728-BD5A-0555B198AECB}"/>
            </a:ext>
          </a:extLst>
        </xdr:cNvPr>
        <xdr:cNvSpPr>
          <a:spLocks noChangeArrowheads="1"/>
        </xdr:cNvSpPr>
      </xdr:nvSpPr>
      <xdr:spPr bwMode="auto">
        <a:xfrm>
          <a:off x="19309080" y="37871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120F9B65-A65B-45EB-A203-097016628EAC}"/>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10</xdr:row>
      <xdr:rowOff>0</xdr:rowOff>
    </xdr:from>
    <xdr:to>
      <xdr:col>6</xdr:col>
      <xdr:colOff>0</xdr:colOff>
      <xdr:row>10</xdr:row>
      <xdr:rowOff>0</xdr:rowOff>
    </xdr:to>
    <xdr:sp macro="" textlink="">
      <xdr:nvSpPr>
        <xdr:cNvPr id="3" name="AutoShape 155">
          <a:extLst>
            <a:ext uri="{FF2B5EF4-FFF2-40B4-BE49-F238E27FC236}">
              <a16:creationId xmlns:a16="http://schemas.microsoft.com/office/drawing/2014/main" id="{14AD052C-31C2-4D6F-9B68-A3F1F3C4F7D2}"/>
            </a:ext>
          </a:extLst>
        </xdr:cNvPr>
        <xdr:cNvSpPr>
          <a:spLocks noChangeArrowheads="1"/>
        </xdr:cNvSpPr>
      </xdr:nvSpPr>
      <xdr:spPr bwMode="auto">
        <a:xfrm>
          <a:off x="19309080" y="366522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A39499BA-1087-43CA-9346-D416AC1DBF5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37A1ED93-3B21-4D5E-8B61-35541C53F5FA}"/>
            </a:ext>
          </a:extLst>
        </xdr:cNvPr>
        <xdr:cNvSpPr>
          <a:spLocks noChangeArrowheads="1"/>
        </xdr:cNvSpPr>
      </xdr:nvSpPr>
      <xdr:spPr bwMode="auto">
        <a:xfrm>
          <a:off x="19311257" y="2122714"/>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E5BE221A-43C6-49B9-8F4B-5A10A4E9A3F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12</xdr:row>
      <xdr:rowOff>0</xdr:rowOff>
    </xdr:from>
    <xdr:to>
      <xdr:col>6</xdr:col>
      <xdr:colOff>0</xdr:colOff>
      <xdr:row>12</xdr:row>
      <xdr:rowOff>0</xdr:rowOff>
    </xdr:to>
    <xdr:sp macro="" textlink="">
      <xdr:nvSpPr>
        <xdr:cNvPr id="3" name="AutoShape 155">
          <a:extLst>
            <a:ext uri="{FF2B5EF4-FFF2-40B4-BE49-F238E27FC236}">
              <a16:creationId xmlns:a16="http://schemas.microsoft.com/office/drawing/2014/main" id="{E78DEC9F-542A-4E6C-9775-7935D8C7BCC8}"/>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531FB7C-27D1-47C6-ADE6-288608741DDE}"/>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8</xdr:row>
      <xdr:rowOff>0</xdr:rowOff>
    </xdr:from>
    <xdr:to>
      <xdr:col>6</xdr:col>
      <xdr:colOff>0</xdr:colOff>
      <xdr:row>8</xdr:row>
      <xdr:rowOff>0</xdr:rowOff>
    </xdr:to>
    <xdr:sp macro="" textlink="">
      <xdr:nvSpPr>
        <xdr:cNvPr id="3" name="AutoShape 155">
          <a:extLst>
            <a:ext uri="{FF2B5EF4-FFF2-40B4-BE49-F238E27FC236}">
              <a16:creationId xmlns:a16="http://schemas.microsoft.com/office/drawing/2014/main" id="{F46AB5D9-CBBA-4093-AEFE-C66AF45D6F44}"/>
            </a:ext>
          </a:extLst>
        </xdr:cNvPr>
        <xdr:cNvSpPr>
          <a:spLocks noChangeArrowheads="1"/>
        </xdr:cNvSpPr>
      </xdr:nvSpPr>
      <xdr:spPr bwMode="auto">
        <a:xfrm>
          <a:off x="19309080" y="211074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89D1FCDD-2678-4E05-BAFC-A46083D852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17</xdr:row>
      <xdr:rowOff>0</xdr:rowOff>
    </xdr:from>
    <xdr:to>
      <xdr:col>6</xdr:col>
      <xdr:colOff>0</xdr:colOff>
      <xdr:row>17</xdr:row>
      <xdr:rowOff>0</xdr:rowOff>
    </xdr:to>
    <xdr:sp macro="" textlink="">
      <xdr:nvSpPr>
        <xdr:cNvPr id="3" name="AutoShape 155">
          <a:extLst>
            <a:ext uri="{FF2B5EF4-FFF2-40B4-BE49-F238E27FC236}">
              <a16:creationId xmlns:a16="http://schemas.microsoft.com/office/drawing/2014/main" id="{63364730-0037-4725-AB14-7A2530B84BE1}"/>
            </a:ext>
          </a:extLst>
        </xdr:cNvPr>
        <xdr:cNvSpPr>
          <a:spLocks noChangeArrowheads="1"/>
        </xdr:cNvSpPr>
      </xdr:nvSpPr>
      <xdr:spPr bwMode="auto">
        <a:xfrm>
          <a:off x="19309080" y="24765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CAF8361C-379D-4D36-BA68-6B28F683514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16</xdr:row>
      <xdr:rowOff>0</xdr:rowOff>
    </xdr:from>
    <xdr:to>
      <xdr:col>6</xdr:col>
      <xdr:colOff>0</xdr:colOff>
      <xdr:row>16</xdr:row>
      <xdr:rowOff>0</xdr:rowOff>
    </xdr:to>
    <xdr:sp macro="" textlink="">
      <xdr:nvSpPr>
        <xdr:cNvPr id="3" name="AutoShape 155">
          <a:extLst>
            <a:ext uri="{FF2B5EF4-FFF2-40B4-BE49-F238E27FC236}">
              <a16:creationId xmlns:a16="http://schemas.microsoft.com/office/drawing/2014/main" id="{92F6B36C-D354-4142-AF88-A929241C2A1F}"/>
            </a:ext>
          </a:extLst>
        </xdr:cNvPr>
        <xdr:cNvSpPr>
          <a:spLocks noChangeArrowheads="1"/>
        </xdr:cNvSpPr>
      </xdr:nvSpPr>
      <xdr:spPr bwMode="auto">
        <a:xfrm>
          <a:off x="19309080" y="613410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339499</xdr:colOff>
      <xdr:row>0</xdr:row>
      <xdr:rowOff>75519</xdr:rowOff>
    </xdr:from>
    <xdr:to>
      <xdr:col>1</xdr:col>
      <xdr:colOff>1129393</xdr:colOff>
      <xdr:row>5</xdr:row>
      <xdr:rowOff>176893</xdr:rowOff>
    </xdr:to>
    <xdr:pic>
      <xdr:nvPicPr>
        <xdr:cNvPr id="2" name="Picture 143">
          <a:extLst>
            <a:ext uri="{FF2B5EF4-FFF2-40B4-BE49-F238E27FC236}">
              <a16:creationId xmlns:a16="http://schemas.microsoft.com/office/drawing/2014/main" id="{4629089E-3700-4BCC-8319-F34FD519F5E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39499" y="75519"/>
          <a:ext cx="1247094" cy="1015774"/>
        </a:xfrm>
        <a:prstGeom prst="rect">
          <a:avLst/>
        </a:prstGeom>
        <a:noFill/>
        <a:ln w="9525">
          <a:noFill/>
          <a:miter lim="800000"/>
          <a:headEnd/>
          <a:tailEnd/>
        </a:ln>
      </xdr:spPr>
    </xdr:pic>
    <xdr:clientData/>
  </xdr:twoCellAnchor>
  <xdr:twoCellAnchor>
    <xdr:from>
      <xdr:col>6</xdr:col>
      <xdr:colOff>0</xdr:colOff>
      <xdr:row>44</xdr:row>
      <xdr:rowOff>0</xdr:rowOff>
    </xdr:from>
    <xdr:to>
      <xdr:col>6</xdr:col>
      <xdr:colOff>0</xdr:colOff>
      <xdr:row>44</xdr:row>
      <xdr:rowOff>0</xdr:rowOff>
    </xdr:to>
    <xdr:sp macro="" textlink="">
      <xdr:nvSpPr>
        <xdr:cNvPr id="3" name="AutoShape 155">
          <a:extLst>
            <a:ext uri="{FF2B5EF4-FFF2-40B4-BE49-F238E27FC236}">
              <a16:creationId xmlns:a16="http://schemas.microsoft.com/office/drawing/2014/main" id="{0CA04968-6651-410E-815D-AF51161989B8}"/>
            </a:ext>
          </a:extLst>
        </xdr:cNvPr>
        <xdr:cNvSpPr>
          <a:spLocks noChangeArrowheads="1"/>
        </xdr:cNvSpPr>
      </xdr:nvSpPr>
      <xdr:spPr bwMode="auto">
        <a:xfrm>
          <a:off x="19309080" y="5402580"/>
          <a:ext cx="0" cy="0"/>
        </a:xfrm>
        <a:prstGeom prst="star4">
          <a:avLst>
            <a:gd name="adj" fmla="val 13792"/>
          </a:avLst>
        </a:prstGeom>
        <a:solidFill>
          <a:srgbClr val="FF0000"/>
        </a:solidFill>
        <a:ln w="22225">
          <a:solidFill>
            <a:srgbClr val="FFFF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97"/>
  <sheetViews>
    <sheetView tabSelected="1" topLeftCell="A85" zoomScale="80" zoomScaleNormal="80" workbookViewId="0">
      <selection activeCell="D97" sqref="D97"/>
    </sheetView>
  </sheetViews>
  <sheetFormatPr baseColWidth="10" defaultRowHeight="14.4" x14ac:dyDescent="0.3"/>
  <cols>
    <col min="1" max="1" width="6.6640625" style="3" customWidth="1"/>
    <col min="2" max="2" width="31.109375" style="4" bestFit="1" customWidth="1"/>
    <col min="3" max="3" width="95.6640625" style="13" customWidth="1"/>
    <col min="4" max="4" width="67.109375" customWidth="1"/>
    <col min="5" max="5" width="24.4414062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13</v>
      </c>
      <c r="C8" s="27" t="s">
        <v>14</v>
      </c>
      <c r="D8" s="32" t="s">
        <v>15</v>
      </c>
      <c r="E8" s="28">
        <v>44581</v>
      </c>
      <c r="F8" s="33">
        <v>423590991</v>
      </c>
      <c r="G8" s="31"/>
    </row>
    <row r="9" spans="1:7" ht="28.8" x14ac:dyDescent="0.3">
      <c r="A9" s="30">
        <v>2</v>
      </c>
      <c r="B9" s="35" t="s">
        <v>16</v>
      </c>
      <c r="C9" s="36" t="s">
        <v>17</v>
      </c>
      <c r="D9" s="37" t="s">
        <v>18</v>
      </c>
      <c r="E9" s="38">
        <v>44586</v>
      </c>
      <c r="F9" s="39">
        <v>231691429</v>
      </c>
      <c r="G9" s="34"/>
    </row>
    <row r="10" spans="1:7" ht="100.8" x14ac:dyDescent="0.3">
      <c r="A10" s="30">
        <v>3</v>
      </c>
      <c r="B10" s="26" t="s">
        <v>19</v>
      </c>
      <c r="C10" s="27" t="s">
        <v>20</v>
      </c>
      <c r="D10" s="32" t="s">
        <v>25</v>
      </c>
      <c r="E10" s="28">
        <v>44599</v>
      </c>
      <c r="F10" s="33" t="s">
        <v>26</v>
      </c>
      <c r="G10" s="31">
        <f>166998650+609280000+64039850+9127300+157564259+295837570+23930900</f>
        <v>1326778529</v>
      </c>
    </row>
    <row r="11" spans="1:7" ht="43.2" x14ac:dyDescent="0.3">
      <c r="A11" s="30">
        <v>4</v>
      </c>
      <c r="B11" s="35" t="s">
        <v>21</v>
      </c>
      <c r="C11" s="36" t="s">
        <v>22</v>
      </c>
      <c r="D11" s="37" t="s">
        <v>27</v>
      </c>
      <c r="E11" s="28">
        <v>44600</v>
      </c>
      <c r="F11" s="39">
        <v>1265735170</v>
      </c>
      <c r="G11" s="31"/>
    </row>
    <row r="12" spans="1:7" ht="28.8" x14ac:dyDescent="0.3">
      <c r="A12" s="30">
        <v>5</v>
      </c>
      <c r="B12" s="35" t="s">
        <v>23</v>
      </c>
      <c r="C12" s="36" t="s">
        <v>24</v>
      </c>
      <c r="D12" s="37" t="s">
        <v>28</v>
      </c>
      <c r="E12" s="38">
        <v>44615</v>
      </c>
      <c r="F12" s="39">
        <v>5392394968</v>
      </c>
      <c r="G12" s="31"/>
    </row>
    <row r="13" spans="1:7" ht="28.8" x14ac:dyDescent="0.3">
      <c r="A13" s="30">
        <v>6</v>
      </c>
      <c r="B13" s="26" t="s">
        <v>29</v>
      </c>
      <c r="C13" s="27" t="s">
        <v>30</v>
      </c>
      <c r="D13" s="32" t="s">
        <v>35</v>
      </c>
      <c r="E13" s="28">
        <v>44623</v>
      </c>
      <c r="F13" s="33">
        <v>1127437006</v>
      </c>
      <c r="G13" s="31"/>
    </row>
    <row r="14" spans="1:7" ht="57.6" x14ac:dyDescent="0.3">
      <c r="A14" s="30">
        <v>7</v>
      </c>
      <c r="B14" s="35" t="s">
        <v>31</v>
      </c>
      <c r="C14" s="36" t="s">
        <v>32</v>
      </c>
      <c r="D14" s="37" t="s">
        <v>36</v>
      </c>
      <c r="E14" s="28">
        <v>44644</v>
      </c>
      <c r="F14" s="39" t="s">
        <v>37</v>
      </c>
      <c r="G14" s="31">
        <f>5533822951+6045629330</f>
        <v>11579452281</v>
      </c>
    </row>
    <row r="15" spans="1:7" x14ac:dyDescent="0.3">
      <c r="A15" s="30">
        <v>8</v>
      </c>
      <c r="B15" s="35" t="s">
        <v>33</v>
      </c>
      <c r="C15" s="36" t="s">
        <v>34</v>
      </c>
      <c r="D15" s="37" t="s">
        <v>38</v>
      </c>
      <c r="E15" s="38">
        <v>44645</v>
      </c>
      <c r="F15" s="39">
        <v>5622750</v>
      </c>
      <c r="G15" s="31"/>
    </row>
    <row r="16" spans="1:7" ht="72" x14ac:dyDescent="0.3">
      <c r="A16" s="30">
        <v>9</v>
      </c>
      <c r="B16" s="26" t="s">
        <v>39</v>
      </c>
      <c r="C16" s="27" t="s">
        <v>43</v>
      </c>
      <c r="D16" s="32" t="s">
        <v>47</v>
      </c>
      <c r="E16" s="28">
        <v>44652</v>
      </c>
      <c r="F16" s="33" t="s">
        <v>48</v>
      </c>
      <c r="G16" s="31">
        <f>562023228
+569509549</f>
        <v>1131532777</v>
      </c>
    </row>
    <row r="17" spans="1:7" ht="72" x14ac:dyDescent="0.3">
      <c r="A17" s="30">
        <v>10</v>
      </c>
      <c r="B17" s="35" t="s">
        <v>40</v>
      </c>
      <c r="C17" s="36" t="s">
        <v>44</v>
      </c>
      <c r="D17" s="37" t="s">
        <v>49</v>
      </c>
      <c r="E17" s="28">
        <v>44655</v>
      </c>
      <c r="F17" s="39">
        <v>4119988968</v>
      </c>
      <c r="G17" s="31"/>
    </row>
    <row r="18" spans="1:7" ht="28.8" x14ac:dyDescent="0.3">
      <c r="A18" s="30">
        <v>11</v>
      </c>
      <c r="B18" s="35" t="s">
        <v>41</v>
      </c>
      <c r="C18" s="36" t="s">
        <v>45</v>
      </c>
      <c r="D18" s="37" t="s">
        <v>50</v>
      </c>
      <c r="E18" s="28">
        <v>44659</v>
      </c>
      <c r="F18" s="39">
        <v>18800000</v>
      </c>
      <c r="G18" s="31"/>
    </row>
    <row r="19" spans="1:7" ht="43.2" x14ac:dyDescent="0.3">
      <c r="A19" s="30">
        <v>12</v>
      </c>
      <c r="B19" s="35" t="s">
        <v>42</v>
      </c>
      <c r="C19" s="36" t="s">
        <v>46</v>
      </c>
      <c r="D19" s="37" t="s">
        <v>51</v>
      </c>
      <c r="E19" s="28">
        <v>44680</v>
      </c>
      <c r="F19" s="39">
        <v>15986356</v>
      </c>
      <c r="G19" s="31"/>
    </row>
    <row r="20" spans="1:7" ht="28.8" x14ac:dyDescent="0.3">
      <c r="A20" s="30">
        <v>13</v>
      </c>
      <c r="B20" s="26" t="s">
        <v>55</v>
      </c>
      <c r="C20" s="27" t="s">
        <v>61</v>
      </c>
      <c r="D20" s="32" t="s">
        <v>67</v>
      </c>
      <c r="E20" s="28">
        <v>44683</v>
      </c>
      <c r="F20" s="33">
        <v>343899167</v>
      </c>
      <c r="G20" s="31"/>
    </row>
    <row r="21" spans="1:7" x14ac:dyDescent="0.3">
      <c r="A21" s="30">
        <v>14</v>
      </c>
      <c r="B21" s="35" t="s">
        <v>56</v>
      </c>
      <c r="C21" s="36" t="s">
        <v>62</v>
      </c>
      <c r="D21" s="37" t="s">
        <v>68</v>
      </c>
      <c r="E21" s="28">
        <v>44685</v>
      </c>
      <c r="F21" s="39">
        <v>362309780</v>
      </c>
      <c r="G21" s="31"/>
    </row>
    <row r="22" spans="1:7" ht="28.8" x14ac:dyDescent="0.3">
      <c r="A22" s="30">
        <v>15</v>
      </c>
      <c r="B22" s="35" t="s">
        <v>57</v>
      </c>
      <c r="C22" s="36" t="s">
        <v>63</v>
      </c>
      <c r="D22" s="37" t="s">
        <v>69</v>
      </c>
      <c r="E22" s="28">
        <v>44687</v>
      </c>
      <c r="F22" s="39">
        <v>5104740</v>
      </c>
      <c r="G22" s="31"/>
    </row>
    <row r="23" spans="1:7" ht="43.2" x14ac:dyDescent="0.3">
      <c r="A23" s="30">
        <v>16</v>
      </c>
      <c r="B23" s="35" t="s">
        <v>58</v>
      </c>
      <c r="C23" s="36" t="s">
        <v>64</v>
      </c>
      <c r="D23" s="37" t="s">
        <v>70</v>
      </c>
      <c r="E23" s="28">
        <v>44698</v>
      </c>
      <c r="F23" s="39">
        <v>5360716411</v>
      </c>
      <c r="G23" s="31"/>
    </row>
    <row r="24" spans="1:7" ht="43.2" x14ac:dyDescent="0.3">
      <c r="A24" s="30">
        <v>17</v>
      </c>
      <c r="B24" s="35" t="s">
        <v>59</v>
      </c>
      <c r="C24" s="36" t="s">
        <v>65</v>
      </c>
      <c r="D24" s="37" t="s">
        <v>71</v>
      </c>
      <c r="E24" s="28">
        <v>44706</v>
      </c>
      <c r="F24" s="39">
        <v>1394155705</v>
      </c>
      <c r="G24" s="31"/>
    </row>
    <row r="25" spans="1:7" x14ac:dyDescent="0.3">
      <c r="A25" s="30">
        <v>18</v>
      </c>
      <c r="B25" s="35" t="s">
        <v>60</v>
      </c>
      <c r="C25" s="36" t="s">
        <v>66</v>
      </c>
      <c r="D25" s="37" t="s">
        <v>72</v>
      </c>
      <c r="E25" s="28">
        <v>44706</v>
      </c>
      <c r="F25" s="39">
        <v>348001518</v>
      </c>
      <c r="G25" s="31"/>
    </row>
    <row r="26" spans="1:7" x14ac:dyDescent="0.3">
      <c r="A26" s="30">
        <v>19</v>
      </c>
      <c r="B26" s="26" t="s">
        <v>74</v>
      </c>
      <c r="C26" s="27" t="s">
        <v>77</v>
      </c>
      <c r="D26" s="32" t="s">
        <v>80</v>
      </c>
      <c r="E26" s="28">
        <v>44720</v>
      </c>
      <c r="F26" s="33">
        <v>58905000</v>
      </c>
      <c r="G26" s="31"/>
    </row>
    <row r="27" spans="1:7" ht="43.2" x14ac:dyDescent="0.3">
      <c r="A27" s="30">
        <v>20</v>
      </c>
      <c r="B27" s="35" t="s">
        <v>75</v>
      </c>
      <c r="C27" s="36" t="s">
        <v>78</v>
      </c>
      <c r="D27" s="37" t="s">
        <v>81</v>
      </c>
      <c r="E27" s="28">
        <v>44727</v>
      </c>
      <c r="F27" s="39">
        <v>180370968</v>
      </c>
      <c r="G27" s="31"/>
    </row>
    <row r="28" spans="1:7" ht="28.8" x14ac:dyDescent="0.3">
      <c r="A28" s="30">
        <v>21</v>
      </c>
      <c r="B28" s="35" t="s">
        <v>76</v>
      </c>
      <c r="C28" s="36" t="s">
        <v>79</v>
      </c>
      <c r="D28" s="37" t="s">
        <v>82</v>
      </c>
      <c r="E28" s="28">
        <v>44736</v>
      </c>
      <c r="F28" s="39">
        <v>181740991864</v>
      </c>
      <c r="G28" s="31"/>
    </row>
    <row r="29" spans="1:7" ht="57.6" x14ac:dyDescent="0.3">
      <c r="A29" s="30">
        <v>22</v>
      </c>
      <c r="B29" s="26" t="s">
        <v>85</v>
      </c>
      <c r="C29" s="27" t="s">
        <v>86</v>
      </c>
      <c r="D29" s="32" t="s">
        <v>87</v>
      </c>
      <c r="E29" s="28">
        <v>44754</v>
      </c>
      <c r="F29" s="33">
        <v>11731023116</v>
      </c>
      <c r="G29" s="31"/>
    </row>
    <row r="30" spans="1:7" x14ac:dyDescent="0.3">
      <c r="A30" s="30">
        <v>23</v>
      </c>
      <c r="B30" s="26" t="s">
        <v>89</v>
      </c>
      <c r="C30" s="27" t="s">
        <v>90</v>
      </c>
      <c r="D30" s="32" t="s">
        <v>91</v>
      </c>
      <c r="E30" s="28">
        <v>44783</v>
      </c>
      <c r="F30" s="33">
        <v>6709815</v>
      </c>
      <c r="G30" s="31"/>
    </row>
    <row r="31" spans="1:7" ht="72" x14ac:dyDescent="0.3">
      <c r="A31" s="30">
        <v>24</v>
      </c>
      <c r="B31" s="35" t="s">
        <v>92</v>
      </c>
      <c r="C31" s="36" t="s">
        <v>93</v>
      </c>
      <c r="D31" s="37" t="s">
        <v>94</v>
      </c>
      <c r="E31" s="28">
        <v>44789</v>
      </c>
      <c r="F31" s="39">
        <v>406855807</v>
      </c>
      <c r="G31" s="31"/>
    </row>
    <row r="32" spans="1:7" ht="43.2" x14ac:dyDescent="0.3">
      <c r="A32" s="30">
        <v>25</v>
      </c>
      <c r="B32" s="35" t="s">
        <v>95</v>
      </c>
      <c r="C32" s="36" t="s">
        <v>96</v>
      </c>
      <c r="D32" s="37" t="s">
        <v>97</v>
      </c>
      <c r="E32" s="28">
        <v>44790</v>
      </c>
      <c r="F32" s="39">
        <v>4608149653</v>
      </c>
      <c r="G32" s="31"/>
    </row>
    <row r="33" spans="1:7" ht="43.2" x14ac:dyDescent="0.3">
      <c r="A33" s="30">
        <v>26</v>
      </c>
      <c r="B33" s="35" t="s">
        <v>98</v>
      </c>
      <c r="C33" s="36" t="s">
        <v>99</v>
      </c>
      <c r="D33" s="37" t="s">
        <v>100</v>
      </c>
      <c r="E33" s="28">
        <v>44799</v>
      </c>
      <c r="F33" s="39">
        <v>73012221.519999996</v>
      </c>
      <c r="G33" s="31"/>
    </row>
    <row r="34" spans="1:7" ht="28.8" x14ac:dyDescent="0.3">
      <c r="A34" s="30">
        <v>27</v>
      </c>
      <c r="B34" s="35" t="s">
        <v>101</v>
      </c>
      <c r="C34" s="36" t="s">
        <v>102</v>
      </c>
      <c r="D34" s="37" t="s">
        <v>103</v>
      </c>
      <c r="E34" s="28">
        <v>44804</v>
      </c>
      <c r="F34" s="39">
        <v>1018765766</v>
      </c>
      <c r="G34" s="31"/>
    </row>
    <row r="35" spans="1:7" ht="72" x14ac:dyDescent="0.3">
      <c r="A35" s="30">
        <v>28</v>
      </c>
      <c r="B35" s="35" t="s">
        <v>105</v>
      </c>
      <c r="C35" s="36" t="s">
        <v>106</v>
      </c>
      <c r="D35" s="37" t="s">
        <v>107</v>
      </c>
      <c r="E35" s="38">
        <v>44810</v>
      </c>
      <c r="F35" s="39">
        <v>876197000</v>
      </c>
      <c r="G35" s="31"/>
    </row>
    <row r="36" spans="1:7" ht="28.8" x14ac:dyDescent="0.3">
      <c r="A36" s="30">
        <v>29</v>
      </c>
      <c r="B36" s="26" t="s">
        <v>109</v>
      </c>
      <c r="C36" s="27" t="s">
        <v>119</v>
      </c>
      <c r="D36" s="32" t="s">
        <v>129</v>
      </c>
      <c r="E36" s="28">
        <v>44840</v>
      </c>
      <c r="F36" s="33">
        <v>29375682501</v>
      </c>
      <c r="G36" s="31"/>
    </row>
    <row r="37" spans="1:7" ht="43.2" x14ac:dyDescent="0.3">
      <c r="A37" s="30">
        <v>30</v>
      </c>
      <c r="B37" s="35" t="s">
        <v>110</v>
      </c>
      <c r="C37" s="27" t="s">
        <v>120</v>
      </c>
      <c r="D37" s="37" t="s">
        <v>130</v>
      </c>
      <c r="E37" s="28">
        <v>44844</v>
      </c>
      <c r="F37" s="39">
        <v>406394452</v>
      </c>
      <c r="G37" s="31"/>
    </row>
    <row r="38" spans="1:7" ht="28.8" x14ac:dyDescent="0.3">
      <c r="A38" s="30">
        <v>31</v>
      </c>
      <c r="B38" s="35" t="s">
        <v>111</v>
      </c>
      <c r="C38" s="27" t="s">
        <v>121</v>
      </c>
      <c r="D38" s="37" t="s">
        <v>131</v>
      </c>
      <c r="E38" s="28">
        <v>44845</v>
      </c>
      <c r="F38" s="39">
        <v>4361865423</v>
      </c>
      <c r="G38" s="31"/>
    </row>
    <row r="39" spans="1:7" ht="57.6" x14ac:dyDescent="0.3">
      <c r="A39" s="30">
        <v>32</v>
      </c>
      <c r="B39" s="35" t="s">
        <v>112</v>
      </c>
      <c r="C39" s="27" t="s">
        <v>122</v>
      </c>
      <c r="D39" s="37" t="s">
        <v>132</v>
      </c>
      <c r="E39" s="28">
        <v>44845</v>
      </c>
      <c r="F39" s="39">
        <v>3238102467</v>
      </c>
      <c r="G39" s="31"/>
    </row>
    <row r="40" spans="1:7" ht="28.8" x14ac:dyDescent="0.3">
      <c r="A40" s="30">
        <v>33</v>
      </c>
      <c r="B40" s="35" t="s">
        <v>113</v>
      </c>
      <c r="C40" s="27" t="s">
        <v>123</v>
      </c>
      <c r="D40" s="37" t="s">
        <v>133</v>
      </c>
      <c r="E40" s="28">
        <v>44852</v>
      </c>
      <c r="F40" s="39">
        <v>52566542</v>
      </c>
      <c r="G40" s="31"/>
    </row>
    <row r="41" spans="1:7" ht="28.8" x14ac:dyDescent="0.3">
      <c r="A41" s="30">
        <v>34</v>
      </c>
      <c r="B41" s="35" t="s">
        <v>114</v>
      </c>
      <c r="C41" s="27" t="s">
        <v>124</v>
      </c>
      <c r="D41" s="37" t="s">
        <v>134</v>
      </c>
      <c r="E41" s="28">
        <v>44854</v>
      </c>
      <c r="F41" s="39">
        <v>321758210</v>
      </c>
      <c r="G41" s="31"/>
    </row>
    <row r="42" spans="1:7" ht="43.2" x14ac:dyDescent="0.3">
      <c r="A42" s="30">
        <v>35</v>
      </c>
      <c r="B42" s="35" t="s">
        <v>115</v>
      </c>
      <c r="C42" s="27" t="s">
        <v>125</v>
      </c>
      <c r="D42" s="37" t="s">
        <v>135</v>
      </c>
      <c r="E42" s="28">
        <v>44859</v>
      </c>
      <c r="F42" s="39">
        <v>287021642</v>
      </c>
      <c r="G42" s="31"/>
    </row>
    <row r="43" spans="1:7" x14ac:dyDescent="0.3">
      <c r="A43" s="30">
        <v>36</v>
      </c>
      <c r="B43" s="35" t="s">
        <v>116</v>
      </c>
      <c r="C43" s="27" t="s">
        <v>126</v>
      </c>
      <c r="D43" s="37" t="s">
        <v>134</v>
      </c>
      <c r="E43" s="28">
        <v>44860</v>
      </c>
      <c r="F43" s="39">
        <v>791605969</v>
      </c>
      <c r="G43" s="31"/>
    </row>
    <row r="44" spans="1:7" ht="57.6" x14ac:dyDescent="0.3">
      <c r="A44" s="30">
        <v>37</v>
      </c>
      <c r="B44" s="35" t="s">
        <v>117</v>
      </c>
      <c r="C44" s="27" t="s">
        <v>127</v>
      </c>
      <c r="D44" s="37" t="s">
        <v>133</v>
      </c>
      <c r="E44" s="28">
        <v>44861</v>
      </c>
      <c r="F44" s="39">
        <v>16857688</v>
      </c>
      <c r="G44" s="31"/>
    </row>
    <row r="45" spans="1:7" ht="28.8" x14ac:dyDescent="0.3">
      <c r="A45" s="30">
        <v>38</v>
      </c>
      <c r="B45" s="35" t="s">
        <v>118</v>
      </c>
      <c r="C45" s="27" t="s">
        <v>128</v>
      </c>
      <c r="D45" s="37" t="s">
        <v>136</v>
      </c>
      <c r="E45" s="28">
        <v>44865</v>
      </c>
      <c r="F45" s="39">
        <v>35674891</v>
      </c>
      <c r="G45" s="31"/>
    </row>
    <row r="46" spans="1:7" ht="43.2" x14ac:dyDescent="0.3">
      <c r="A46" s="30">
        <v>39</v>
      </c>
      <c r="B46" s="26" t="s">
        <v>137</v>
      </c>
      <c r="C46" s="27" t="s">
        <v>146</v>
      </c>
      <c r="D46" s="32" t="s">
        <v>192</v>
      </c>
      <c r="E46" s="28">
        <v>44873</v>
      </c>
      <c r="F46" s="33">
        <v>52792809</v>
      </c>
      <c r="G46" s="31"/>
    </row>
    <row r="47" spans="1:7" ht="28.8" x14ac:dyDescent="0.3">
      <c r="A47" s="30">
        <v>40</v>
      </c>
      <c r="B47" s="35" t="s">
        <v>138</v>
      </c>
      <c r="C47" s="27" t="s">
        <v>147</v>
      </c>
      <c r="D47" s="37" t="s">
        <v>193</v>
      </c>
      <c r="E47" s="28">
        <v>44874</v>
      </c>
      <c r="F47" s="39">
        <v>3561667602</v>
      </c>
      <c r="G47" s="31"/>
    </row>
    <row r="48" spans="1:7" x14ac:dyDescent="0.3">
      <c r="A48" s="30">
        <v>41</v>
      </c>
      <c r="B48" s="35" t="s">
        <v>139</v>
      </c>
      <c r="C48" s="27" t="s">
        <v>148</v>
      </c>
      <c r="D48" s="37" t="s">
        <v>194</v>
      </c>
      <c r="E48" s="28">
        <v>44883</v>
      </c>
      <c r="F48" s="39">
        <v>2856000</v>
      </c>
      <c r="G48" s="31"/>
    </row>
    <row r="49" spans="1:7" ht="43.2" x14ac:dyDescent="0.3">
      <c r="A49" s="30">
        <v>42</v>
      </c>
      <c r="B49" s="35" t="s">
        <v>140</v>
      </c>
      <c r="C49" s="27" t="s">
        <v>149</v>
      </c>
      <c r="D49" s="37" t="s">
        <v>195</v>
      </c>
      <c r="E49" s="28">
        <v>44887</v>
      </c>
      <c r="F49" s="39">
        <v>756356027</v>
      </c>
      <c r="G49" s="31"/>
    </row>
    <row r="50" spans="1:7" ht="28.8" x14ac:dyDescent="0.3">
      <c r="A50" s="30">
        <v>43</v>
      </c>
      <c r="B50" s="35" t="s">
        <v>141</v>
      </c>
      <c r="C50" s="27" t="s">
        <v>150</v>
      </c>
      <c r="D50" s="37" t="s">
        <v>196</v>
      </c>
      <c r="E50" s="28">
        <v>44887</v>
      </c>
      <c r="F50" s="39">
        <v>6414431387</v>
      </c>
      <c r="G50" s="31"/>
    </row>
    <row r="51" spans="1:7" ht="28.8" x14ac:dyDescent="0.3">
      <c r="A51" s="30">
        <v>44</v>
      </c>
      <c r="B51" s="35" t="s">
        <v>142</v>
      </c>
      <c r="C51" s="27" t="s">
        <v>151</v>
      </c>
      <c r="D51" s="37" t="s">
        <v>197</v>
      </c>
      <c r="E51" s="28">
        <v>44894</v>
      </c>
      <c r="F51" s="39">
        <v>763993662</v>
      </c>
      <c r="G51" s="31"/>
    </row>
    <row r="52" spans="1:7" ht="43.2" x14ac:dyDescent="0.3">
      <c r="A52" s="30">
        <v>45</v>
      </c>
      <c r="B52" s="35" t="s">
        <v>143</v>
      </c>
      <c r="C52" s="27" t="s">
        <v>152</v>
      </c>
      <c r="D52" s="37" t="s">
        <v>198</v>
      </c>
      <c r="E52" s="28">
        <v>44894</v>
      </c>
      <c r="F52" s="39">
        <v>89968590</v>
      </c>
      <c r="G52" s="31"/>
    </row>
    <row r="53" spans="1:7" ht="43.2" x14ac:dyDescent="0.3">
      <c r="A53" s="30">
        <v>46</v>
      </c>
      <c r="B53" s="35" t="s">
        <v>144</v>
      </c>
      <c r="C53" s="27" t="s">
        <v>153</v>
      </c>
      <c r="D53" s="37" t="s">
        <v>199</v>
      </c>
      <c r="E53" s="28">
        <v>44895</v>
      </c>
      <c r="F53" s="39">
        <v>42696000</v>
      </c>
      <c r="G53" s="31"/>
    </row>
    <row r="54" spans="1:7" ht="28.8" x14ac:dyDescent="0.3">
      <c r="A54" s="30">
        <v>47</v>
      </c>
      <c r="B54" s="35" t="s">
        <v>145</v>
      </c>
      <c r="C54" s="27" t="s">
        <v>154</v>
      </c>
      <c r="D54" s="37" t="s">
        <v>200</v>
      </c>
      <c r="E54" s="28">
        <v>44895</v>
      </c>
      <c r="F54" s="39">
        <v>4480000</v>
      </c>
      <c r="G54" s="31"/>
    </row>
    <row r="55" spans="1:7" ht="28.8" x14ac:dyDescent="0.3">
      <c r="A55" s="30">
        <v>48</v>
      </c>
      <c r="B55" s="26" t="s">
        <v>202</v>
      </c>
      <c r="C55" s="27" t="s">
        <v>155</v>
      </c>
      <c r="D55" s="32" t="s">
        <v>239</v>
      </c>
      <c r="E55" s="28">
        <v>44896</v>
      </c>
      <c r="F55" s="33">
        <v>215390000</v>
      </c>
      <c r="G55" s="31"/>
    </row>
    <row r="56" spans="1:7" ht="28.8" x14ac:dyDescent="0.3">
      <c r="A56" s="30">
        <v>49</v>
      </c>
      <c r="B56" s="35" t="s">
        <v>203</v>
      </c>
      <c r="C56" s="27" t="s">
        <v>156</v>
      </c>
      <c r="D56" s="37" t="s">
        <v>240</v>
      </c>
      <c r="E56" s="28">
        <v>44897</v>
      </c>
      <c r="F56" s="39">
        <v>41800000</v>
      </c>
      <c r="G56" s="31"/>
    </row>
    <row r="57" spans="1:7" ht="28.8" x14ac:dyDescent="0.3">
      <c r="A57" s="30">
        <v>50</v>
      </c>
      <c r="B57" s="35" t="s">
        <v>204</v>
      </c>
      <c r="C57" s="27" t="s">
        <v>157</v>
      </c>
      <c r="D57" s="37" t="s">
        <v>241</v>
      </c>
      <c r="E57" s="28">
        <v>44897</v>
      </c>
      <c r="F57" s="39">
        <v>68960500</v>
      </c>
      <c r="G57" s="31"/>
    </row>
    <row r="58" spans="1:7" ht="57.6" x14ac:dyDescent="0.3">
      <c r="A58" s="30">
        <v>51</v>
      </c>
      <c r="B58" s="35" t="s">
        <v>205</v>
      </c>
      <c r="C58" s="27" t="s">
        <v>158</v>
      </c>
      <c r="D58" s="37" t="s">
        <v>242</v>
      </c>
      <c r="E58" s="28">
        <v>44900</v>
      </c>
      <c r="F58" s="39">
        <v>15113000</v>
      </c>
      <c r="G58" s="31"/>
    </row>
    <row r="59" spans="1:7" ht="43.2" x14ac:dyDescent="0.3">
      <c r="A59" s="30">
        <v>52</v>
      </c>
      <c r="B59" s="35" t="s">
        <v>206</v>
      </c>
      <c r="C59" s="27" t="s">
        <v>159</v>
      </c>
      <c r="D59" s="37" t="s">
        <v>243</v>
      </c>
      <c r="E59" s="28">
        <v>44900</v>
      </c>
      <c r="F59" s="39">
        <v>13030705373</v>
      </c>
      <c r="G59" s="31"/>
    </row>
    <row r="60" spans="1:7" ht="28.8" x14ac:dyDescent="0.3">
      <c r="A60" s="30">
        <v>53</v>
      </c>
      <c r="B60" s="35" t="s">
        <v>207</v>
      </c>
      <c r="C60" s="27" t="s">
        <v>160</v>
      </c>
      <c r="D60" s="37" t="s">
        <v>244</v>
      </c>
      <c r="E60" s="28">
        <v>44900</v>
      </c>
      <c r="F60" s="39" t="s">
        <v>245</v>
      </c>
      <c r="G60" s="31">
        <f>992645640+405837600</f>
        <v>1398483240</v>
      </c>
    </row>
    <row r="61" spans="1:7" ht="28.8" x14ac:dyDescent="0.3">
      <c r="A61" s="30">
        <v>54</v>
      </c>
      <c r="B61" s="35" t="s">
        <v>208</v>
      </c>
      <c r="C61" s="27" t="s">
        <v>161</v>
      </c>
      <c r="D61" s="37" t="s">
        <v>246</v>
      </c>
      <c r="E61" s="28">
        <v>44901</v>
      </c>
      <c r="F61" s="39">
        <v>35557200</v>
      </c>
      <c r="G61" s="31"/>
    </row>
    <row r="62" spans="1:7" ht="28.8" x14ac:dyDescent="0.3">
      <c r="A62" s="30">
        <v>55</v>
      </c>
      <c r="B62" s="35" t="s">
        <v>209</v>
      </c>
      <c r="C62" s="27" t="s">
        <v>162</v>
      </c>
      <c r="D62" s="37" t="s">
        <v>247</v>
      </c>
      <c r="E62" s="28">
        <v>44901</v>
      </c>
      <c r="F62" s="39">
        <v>1733254560</v>
      </c>
      <c r="G62" s="31"/>
    </row>
    <row r="63" spans="1:7" ht="28.8" x14ac:dyDescent="0.3">
      <c r="A63" s="30">
        <v>56</v>
      </c>
      <c r="B63" s="35" t="s">
        <v>210</v>
      </c>
      <c r="C63" s="27" t="s">
        <v>163</v>
      </c>
      <c r="D63" s="37" t="s">
        <v>248</v>
      </c>
      <c r="E63" s="28">
        <v>44902</v>
      </c>
      <c r="F63" s="39">
        <v>14339500</v>
      </c>
      <c r="G63" s="31"/>
    </row>
    <row r="64" spans="1:7" ht="57.6" x14ac:dyDescent="0.3">
      <c r="A64" s="30">
        <v>57</v>
      </c>
      <c r="B64" s="35" t="s">
        <v>211</v>
      </c>
      <c r="C64" s="36" t="s">
        <v>164</v>
      </c>
      <c r="D64" s="37" t="s">
        <v>249</v>
      </c>
      <c r="E64" s="28">
        <v>44902</v>
      </c>
      <c r="F64" s="39">
        <v>3091384529</v>
      </c>
      <c r="G64" s="31"/>
    </row>
    <row r="65" spans="1:7" ht="28.8" x14ac:dyDescent="0.3">
      <c r="A65" s="30">
        <v>58</v>
      </c>
      <c r="B65" s="35" t="s">
        <v>212</v>
      </c>
      <c r="C65" s="36" t="s">
        <v>165</v>
      </c>
      <c r="D65" s="37" t="s">
        <v>250</v>
      </c>
      <c r="E65" s="28">
        <v>44907</v>
      </c>
      <c r="F65" s="39">
        <v>14733182348</v>
      </c>
      <c r="G65" s="31"/>
    </row>
    <row r="66" spans="1:7" ht="28.8" x14ac:dyDescent="0.3">
      <c r="A66" s="30">
        <v>59</v>
      </c>
      <c r="B66" s="35" t="s">
        <v>213</v>
      </c>
      <c r="C66" s="36" t="s">
        <v>166</v>
      </c>
      <c r="D66" s="37" t="s">
        <v>251</v>
      </c>
      <c r="E66" s="28">
        <v>44907</v>
      </c>
      <c r="F66" s="39">
        <v>4255469729</v>
      </c>
      <c r="G66" s="31"/>
    </row>
    <row r="67" spans="1:7" ht="43.2" x14ac:dyDescent="0.3">
      <c r="A67" s="30">
        <v>60</v>
      </c>
      <c r="B67" s="35" t="s">
        <v>214</v>
      </c>
      <c r="C67" s="36" t="s">
        <v>167</v>
      </c>
      <c r="D67" s="37" t="s">
        <v>252</v>
      </c>
      <c r="E67" s="28">
        <v>44909</v>
      </c>
      <c r="F67" s="39">
        <v>6099699000</v>
      </c>
      <c r="G67" s="31"/>
    </row>
    <row r="68" spans="1:7" ht="28.8" x14ac:dyDescent="0.3">
      <c r="A68" s="30">
        <v>61</v>
      </c>
      <c r="B68" s="35" t="s">
        <v>215</v>
      </c>
      <c r="C68" s="36" t="s">
        <v>168</v>
      </c>
      <c r="D68" s="37" t="s">
        <v>253</v>
      </c>
      <c r="E68" s="28">
        <v>44909</v>
      </c>
      <c r="F68" s="39">
        <v>12824528926</v>
      </c>
      <c r="G68" s="31"/>
    </row>
    <row r="69" spans="1:7" ht="28.8" x14ac:dyDescent="0.3">
      <c r="A69" s="30">
        <v>62</v>
      </c>
      <c r="B69" s="35" t="s">
        <v>216</v>
      </c>
      <c r="C69" s="36" t="s">
        <v>169</v>
      </c>
      <c r="D69" s="37" t="s">
        <v>254</v>
      </c>
      <c r="E69" s="28">
        <v>44910</v>
      </c>
      <c r="F69" s="39">
        <v>13437626606</v>
      </c>
      <c r="G69" s="31"/>
    </row>
    <row r="70" spans="1:7" ht="57.6" x14ac:dyDescent="0.3">
      <c r="A70" s="30">
        <v>63</v>
      </c>
      <c r="B70" s="35" t="s">
        <v>217</v>
      </c>
      <c r="C70" s="36" t="s">
        <v>170</v>
      </c>
      <c r="D70" s="37" t="s">
        <v>255</v>
      </c>
      <c r="E70" s="28">
        <v>44910</v>
      </c>
      <c r="F70" s="39" t="s">
        <v>256</v>
      </c>
      <c r="G70" s="31">
        <f>1893644000+1911945201</f>
        <v>3805589201</v>
      </c>
    </row>
    <row r="71" spans="1:7" ht="72" x14ac:dyDescent="0.3">
      <c r="A71" s="30">
        <v>64</v>
      </c>
      <c r="B71" s="35" t="s">
        <v>218</v>
      </c>
      <c r="C71" s="36" t="s">
        <v>171</v>
      </c>
      <c r="D71" s="37" t="s">
        <v>257</v>
      </c>
      <c r="E71" s="28">
        <v>44911</v>
      </c>
      <c r="F71" s="39">
        <v>1243315238</v>
      </c>
      <c r="G71" s="31"/>
    </row>
    <row r="72" spans="1:7" ht="28.8" x14ac:dyDescent="0.3">
      <c r="A72" s="30">
        <v>65</v>
      </c>
      <c r="B72" s="35" t="s">
        <v>219</v>
      </c>
      <c r="C72" s="36" t="s">
        <v>172</v>
      </c>
      <c r="D72" s="37" t="s">
        <v>258</v>
      </c>
      <c r="E72" s="28">
        <v>44911</v>
      </c>
      <c r="F72" s="39">
        <v>2065352876</v>
      </c>
      <c r="G72" s="31"/>
    </row>
    <row r="73" spans="1:7" ht="28.8" x14ac:dyDescent="0.3">
      <c r="A73" s="30">
        <v>66</v>
      </c>
      <c r="B73" s="35" t="s">
        <v>220</v>
      </c>
      <c r="C73" s="36" t="s">
        <v>173</v>
      </c>
      <c r="D73" s="37" t="s">
        <v>259</v>
      </c>
      <c r="E73" s="28">
        <v>44911</v>
      </c>
      <c r="F73" s="39">
        <v>2946969985</v>
      </c>
      <c r="G73" s="31"/>
    </row>
    <row r="74" spans="1:7" ht="43.2" x14ac:dyDescent="0.3">
      <c r="A74" s="30">
        <v>67</v>
      </c>
      <c r="B74" s="35" t="s">
        <v>221</v>
      </c>
      <c r="C74" s="36" t="s">
        <v>174</v>
      </c>
      <c r="D74" s="37" t="s">
        <v>260</v>
      </c>
      <c r="E74" s="28">
        <v>44911</v>
      </c>
      <c r="F74" s="39" t="s">
        <v>261</v>
      </c>
      <c r="G74" s="31">
        <f>6823983755+6823983755</f>
        <v>13647967510</v>
      </c>
    </row>
    <row r="75" spans="1:7" ht="28.8" x14ac:dyDescent="0.3">
      <c r="A75" s="30">
        <v>68</v>
      </c>
      <c r="B75" s="35" t="s">
        <v>222</v>
      </c>
      <c r="C75" s="36" t="s">
        <v>175</v>
      </c>
      <c r="D75" s="37" t="s">
        <v>262</v>
      </c>
      <c r="E75" s="28">
        <v>44914</v>
      </c>
      <c r="F75" s="39">
        <v>4499806024</v>
      </c>
      <c r="G75" s="31"/>
    </row>
    <row r="76" spans="1:7" ht="28.8" x14ac:dyDescent="0.3">
      <c r="A76" s="30">
        <v>69</v>
      </c>
      <c r="B76" s="35" t="s">
        <v>223</v>
      </c>
      <c r="C76" s="36" t="s">
        <v>176</v>
      </c>
      <c r="D76" s="37" t="s">
        <v>263</v>
      </c>
      <c r="E76" s="28">
        <v>44914</v>
      </c>
      <c r="F76" s="39">
        <v>2153272986</v>
      </c>
      <c r="G76" s="31"/>
    </row>
    <row r="77" spans="1:7" ht="28.8" x14ac:dyDescent="0.3">
      <c r="A77" s="30">
        <v>70</v>
      </c>
      <c r="B77" s="35" t="s">
        <v>224</v>
      </c>
      <c r="C77" s="36" t="s">
        <v>177</v>
      </c>
      <c r="D77" s="37" t="s">
        <v>264</v>
      </c>
      <c r="E77" s="28">
        <v>44914</v>
      </c>
      <c r="F77" s="39">
        <v>3871292506</v>
      </c>
      <c r="G77" s="31"/>
    </row>
    <row r="78" spans="1:7" ht="28.8" x14ac:dyDescent="0.3">
      <c r="A78" s="30">
        <v>71</v>
      </c>
      <c r="B78" s="35" t="s">
        <v>225</v>
      </c>
      <c r="C78" s="36" t="s">
        <v>178</v>
      </c>
      <c r="D78" s="37" t="s">
        <v>257</v>
      </c>
      <c r="E78" s="28">
        <v>44915</v>
      </c>
      <c r="F78" s="39">
        <v>2770076620</v>
      </c>
      <c r="G78" s="31"/>
    </row>
    <row r="79" spans="1:7" ht="28.8" x14ac:dyDescent="0.3">
      <c r="A79" s="30">
        <v>72</v>
      </c>
      <c r="B79" s="35" t="s">
        <v>226</v>
      </c>
      <c r="C79" s="36" t="s">
        <v>179</v>
      </c>
      <c r="D79" s="37" t="s">
        <v>265</v>
      </c>
      <c r="E79" s="28">
        <v>44915</v>
      </c>
      <c r="F79" s="39">
        <v>158270000</v>
      </c>
      <c r="G79" s="31"/>
    </row>
    <row r="80" spans="1:7" ht="28.8" x14ac:dyDescent="0.3">
      <c r="A80" s="30">
        <v>73</v>
      </c>
      <c r="B80" s="35" t="s">
        <v>227</v>
      </c>
      <c r="C80" s="36" t="s">
        <v>180</v>
      </c>
      <c r="D80" s="37" t="s">
        <v>266</v>
      </c>
      <c r="E80" s="28">
        <v>44915</v>
      </c>
      <c r="F80" s="39">
        <v>8311049895</v>
      </c>
      <c r="G80" s="31"/>
    </row>
    <row r="81" spans="1:7" ht="57.6" x14ac:dyDescent="0.3">
      <c r="A81" s="30">
        <v>74</v>
      </c>
      <c r="B81" s="35" t="s">
        <v>228</v>
      </c>
      <c r="C81" s="36" t="s">
        <v>181</v>
      </c>
      <c r="D81" s="37" t="s">
        <v>267</v>
      </c>
      <c r="E81" s="28">
        <v>44916</v>
      </c>
      <c r="F81" s="39" t="s">
        <v>268</v>
      </c>
      <c r="G81" s="31">
        <f>1167611242+1167611242</f>
        <v>2335222484</v>
      </c>
    </row>
    <row r="82" spans="1:7" ht="28.8" x14ac:dyDescent="0.3">
      <c r="A82" s="30">
        <v>75</v>
      </c>
      <c r="B82" s="35" t="s">
        <v>229</v>
      </c>
      <c r="C82" s="36" t="s">
        <v>182</v>
      </c>
      <c r="D82" s="37" t="s">
        <v>269</v>
      </c>
      <c r="E82" s="28">
        <v>44916</v>
      </c>
      <c r="F82" s="39">
        <v>1725287191</v>
      </c>
      <c r="G82" s="31"/>
    </row>
    <row r="83" spans="1:7" ht="43.2" x14ac:dyDescent="0.3">
      <c r="A83" s="30">
        <v>76</v>
      </c>
      <c r="B83" s="35" t="s">
        <v>230</v>
      </c>
      <c r="C83" s="36" t="s">
        <v>183</v>
      </c>
      <c r="D83" s="37" t="s">
        <v>270</v>
      </c>
      <c r="E83" s="28">
        <v>44917</v>
      </c>
      <c r="F83" s="39">
        <v>2148076975</v>
      </c>
      <c r="G83" s="31"/>
    </row>
    <row r="84" spans="1:7" ht="43.2" x14ac:dyDescent="0.3">
      <c r="A84" s="30">
        <v>77</v>
      </c>
      <c r="B84" s="35" t="s">
        <v>231</v>
      </c>
      <c r="C84" s="36" t="s">
        <v>184</v>
      </c>
      <c r="D84" s="37" t="s">
        <v>271</v>
      </c>
      <c r="E84" s="28">
        <v>44917</v>
      </c>
      <c r="F84" s="39">
        <v>2412544120</v>
      </c>
      <c r="G84" s="31"/>
    </row>
    <row r="85" spans="1:7" ht="43.2" x14ac:dyDescent="0.3">
      <c r="A85" s="30">
        <v>78</v>
      </c>
      <c r="B85" s="35" t="s">
        <v>232</v>
      </c>
      <c r="C85" s="36" t="s">
        <v>185</v>
      </c>
      <c r="D85" s="37" t="s">
        <v>272</v>
      </c>
      <c r="E85" s="28">
        <v>44917</v>
      </c>
      <c r="F85" s="39">
        <v>925311838</v>
      </c>
      <c r="G85" s="31"/>
    </row>
    <row r="86" spans="1:7" ht="43.2" x14ac:dyDescent="0.3">
      <c r="A86" s="30">
        <v>79</v>
      </c>
      <c r="B86" s="35" t="s">
        <v>233</v>
      </c>
      <c r="C86" s="36" t="s">
        <v>186</v>
      </c>
      <c r="D86" s="37" t="s">
        <v>273</v>
      </c>
      <c r="E86" s="28">
        <v>44922</v>
      </c>
      <c r="F86" s="39">
        <v>1146835005</v>
      </c>
      <c r="G86" s="31"/>
    </row>
    <row r="87" spans="1:7" ht="43.2" x14ac:dyDescent="0.3">
      <c r="A87" s="30">
        <v>80</v>
      </c>
      <c r="B87" s="35" t="s">
        <v>234</v>
      </c>
      <c r="C87" s="36" t="s">
        <v>187</v>
      </c>
      <c r="D87" s="37" t="s">
        <v>274</v>
      </c>
      <c r="E87" s="28">
        <v>44922</v>
      </c>
      <c r="F87" s="39">
        <v>8083218550</v>
      </c>
      <c r="G87" s="31"/>
    </row>
    <row r="88" spans="1:7" ht="57.6" x14ac:dyDescent="0.3">
      <c r="A88" s="30">
        <v>81</v>
      </c>
      <c r="B88" s="35" t="s">
        <v>235</v>
      </c>
      <c r="C88" s="36" t="s">
        <v>188</v>
      </c>
      <c r="D88" s="37" t="s">
        <v>275</v>
      </c>
      <c r="E88" s="28">
        <v>44922</v>
      </c>
      <c r="F88" s="39">
        <v>7153448222</v>
      </c>
      <c r="G88" s="31"/>
    </row>
    <row r="89" spans="1:7" ht="43.2" x14ac:dyDescent="0.3">
      <c r="A89" s="30">
        <v>82</v>
      </c>
      <c r="B89" s="35" t="s">
        <v>236</v>
      </c>
      <c r="C89" s="36" t="s">
        <v>189</v>
      </c>
      <c r="D89" s="37" t="s">
        <v>275</v>
      </c>
      <c r="E89" s="28">
        <v>44922</v>
      </c>
      <c r="F89" s="39">
        <v>10467616641</v>
      </c>
      <c r="G89" s="31"/>
    </row>
    <row r="90" spans="1:7" ht="43.2" x14ac:dyDescent="0.3">
      <c r="A90" s="30">
        <v>83</v>
      </c>
      <c r="B90" s="35" t="s">
        <v>237</v>
      </c>
      <c r="C90" s="36" t="s">
        <v>190</v>
      </c>
      <c r="D90" s="37" t="s">
        <v>276</v>
      </c>
      <c r="E90" s="28">
        <v>44923</v>
      </c>
      <c r="F90" s="39">
        <v>890896511</v>
      </c>
      <c r="G90" s="31"/>
    </row>
    <row r="91" spans="1:7" ht="72" x14ac:dyDescent="0.3">
      <c r="A91" s="30">
        <v>84</v>
      </c>
      <c r="B91" s="35" t="s">
        <v>238</v>
      </c>
      <c r="C91" s="36" t="s">
        <v>191</v>
      </c>
      <c r="D91" s="37" t="s">
        <v>277</v>
      </c>
      <c r="E91" s="28">
        <v>44924</v>
      </c>
      <c r="F91" s="39">
        <v>536280535</v>
      </c>
      <c r="G91" s="31"/>
    </row>
    <row r="92" spans="1:7" ht="15" thickBot="1" x14ac:dyDescent="0.35">
      <c r="A92" s="21"/>
      <c r="B92" s="22"/>
      <c r="C92" s="23"/>
      <c r="D92" s="24"/>
      <c r="E92" s="25"/>
      <c r="F92" s="29"/>
    </row>
    <row r="93" spans="1:7" ht="15" thickTop="1" x14ac:dyDescent="0.3"/>
    <row r="95" spans="1:7" x14ac:dyDescent="0.3">
      <c r="C95" s="11" t="s">
        <v>7</v>
      </c>
      <c r="D95" s="12">
        <f>+COUNT(A8:A92)</f>
        <v>84</v>
      </c>
    </row>
    <row r="97" spans="1:6" s="16" customFormat="1" x14ac:dyDescent="0.3">
      <c r="A97" s="3"/>
      <c r="B97" s="4"/>
      <c r="C97" s="11" t="s">
        <v>8</v>
      </c>
      <c r="D97" s="14">
        <f>SUM(F8:F92)+G10+G14+G16+G60+G70+G74+G81</f>
        <v>440024147042.52002</v>
      </c>
      <c r="F97"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5"/>
  <sheetViews>
    <sheetView zoomScale="70" zoomScaleNormal="70" workbookViewId="0">
      <selection activeCell="C23" sqref="C2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8" max="251" width="11.44140625"/>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262" max="507" width="11.44140625"/>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518" max="763" width="11.44140625"/>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774" max="1019" width="11.44140625"/>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030" max="1275" width="11.44140625"/>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286" max="1531" width="11.44140625"/>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542" max="1787" width="11.44140625"/>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1798" max="2043" width="11.44140625"/>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054" max="2299" width="11.44140625"/>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310" max="2555" width="11.44140625"/>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566" max="2811" width="11.44140625"/>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2822" max="3067" width="11.44140625"/>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078" max="3323" width="11.44140625"/>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334" max="3579" width="11.44140625"/>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590" max="3835" width="11.44140625"/>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3846" max="4091" width="11.44140625"/>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102" max="4347" width="11.44140625"/>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358" max="4603" width="11.44140625"/>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614" max="4859" width="11.44140625"/>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4870" max="5115" width="11.44140625"/>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126" max="5371" width="11.44140625"/>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382" max="5627" width="11.44140625"/>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638" max="5883" width="11.44140625"/>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5894" max="6139" width="11.44140625"/>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150" max="6395" width="11.44140625"/>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406" max="6651" width="11.44140625"/>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662" max="6907" width="11.44140625"/>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6918" max="7163" width="11.44140625"/>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174" max="7419" width="11.44140625"/>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430" max="7675" width="11.44140625"/>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686" max="7931" width="11.44140625"/>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7942" max="8187" width="11.44140625"/>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198" max="8443" width="11.44140625"/>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454" max="8699" width="11.44140625"/>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710" max="8955" width="11.44140625"/>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8966" max="9211" width="11.44140625"/>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222" max="9467" width="11.44140625"/>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478" max="9723" width="11.44140625"/>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734" max="9979" width="11.44140625"/>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9990" max="10235" width="11.44140625"/>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246" max="10491" width="11.44140625"/>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502" max="10747" width="11.44140625"/>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0758" max="11003" width="11.44140625"/>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014" max="11259" width="11.44140625"/>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270" max="11515" width="11.44140625"/>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526" max="11771" width="11.44140625"/>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1782" max="12027" width="11.44140625"/>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038" max="12283" width="11.44140625"/>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294" max="12539" width="11.44140625"/>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550" max="12795" width="11.44140625"/>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2806" max="13051" width="11.44140625"/>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062" max="13307" width="11.44140625"/>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318" max="13563" width="11.44140625"/>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574" max="13819" width="11.44140625"/>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3830" max="14075" width="11.44140625"/>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086" max="14331" width="11.44140625"/>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342" max="14587" width="11.44140625"/>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598" max="14843" width="11.44140625"/>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4854" max="15099" width="11.44140625"/>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110" max="15355" width="11.44140625"/>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366" max="15611" width="11.44140625"/>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622" max="15867" width="11.44140625"/>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5878" max="16123" width="11.44140625"/>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 min="16134" max="16384" width="11.44140625"/>
  </cols>
  <sheetData>
    <row r="1" spans="1:7" x14ac:dyDescent="0.3">
      <c r="A1" s="1" t="s">
        <v>0</v>
      </c>
      <c r="B1" s="1"/>
      <c r="C1" s="1"/>
      <c r="D1" s="1"/>
      <c r="E1" s="15"/>
      <c r="F1" s="1"/>
    </row>
    <row r="2" spans="1:7" x14ac:dyDescent="0.3">
      <c r="A2" s="1" t="s">
        <v>9</v>
      </c>
      <c r="B2" s="1"/>
      <c r="C2" s="1"/>
      <c r="D2" s="1"/>
      <c r="E2" s="15"/>
      <c r="F2" s="1"/>
    </row>
    <row r="3" spans="1:7" x14ac:dyDescent="0.3">
      <c r="A3" s="2" t="s">
        <v>11</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57.6" x14ac:dyDescent="0.3">
      <c r="A8" s="30">
        <v>1</v>
      </c>
      <c r="B8" s="26" t="s">
        <v>13</v>
      </c>
      <c r="C8" s="27" t="s">
        <v>14</v>
      </c>
      <c r="D8" s="32" t="s">
        <v>15</v>
      </c>
      <c r="E8" s="28">
        <v>44581</v>
      </c>
      <c r="F8" s="33">
        <v>423590991</v>
      </c>
      <c r="G8" s="31"/>
    </row>
    <row r="9" spans="1:7" ht="31.2" customHeight="1" x14ac:dyDescent="0.3">
      <c r="A9" s="30">
        <v>2</v>
      </c>
      <c r="B9" s="35" t="s">
        <v>16</v>
      </c>
      <c r="C9" s="36" t="s">
        <v>17</v>
      </c>
      <c r="D9" s="37" t="s">
        <v>18</v>
      </c>
      <c r="E9" s="38">
        <v>44586</v>
      </c>
      <c r="F9" s="39">
        <v>231691429</v>
      </c>
      <c r="G9" s="31"/>
    </row>
    <row r="10" spans="1:7" ht="15" thickBot="1" x14ac:dyDescent="0.35">
      <c r="A10" s="21"/>
      <c r="B10" s="22"/>
      <c r="C10" s="23"/>
      <c r="D10" s="24"/>
      <c r="E10" s="25"/>
      <c r="F10" s="29"/>
    </row>
    <row r="11" spans="1:7" ht="15" thickTop="1" x14ac:dyDescent="0.3"/>
    <row r="13" spans="1:7" x14ac:dyDescent="0.3">
      <c r="C13" s="11" t="s">
        <v>7</v>
      </c>
      <c r="D13" s="12">
        <f>+COUNT(A8:A10)</f>
        <v>2</v>
      </c>
    </row>
    <row r="15" spans="1:7" s="16" customFormat="1" x14ac:dyDescent="0.3">
      <c r="A15" s="3"/>
      <c r="B15" s="4"/>
      <c r="C15" s="11" t="s">
        <v>8</v>
      </c>
      <c r="D15" s="14">
        <f>SUM(F8:F10)</f>
        <v>655282420</v>
      </c>
      <c r="F15" s="7"/>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63D3-4B38-4B80-B1B7-678E9CFECE90}">
  <dimension ref="A1:G16"/>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54</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100.8" x14ac:dyDescent="0.3">
      <c r="A8" s="30">
        <v>1</v>
      </c>
      <c r="B8" s="26" t="s">
        <v>19</v>
      </c>
      <c r="C8" s="27" t="s">
        <v>20</v>
      </c>
      <c r="D8" s="32" t="s">
        <v>25</v>
      </c>
      <c r="E8" s="28">
        <v>44599</v>
      </c>
      <c r="F8" s="33" t="s">
        <v>26</v>
      </c>
      <c r="G8" s="31">
        <f>166998650+609280000+64039850+9127300+157564259+295837570+23930900</f>
        <v>1326778529</v>
      </c>
    </row>
    <row r="9" spans="1:7" ht="43.2" x14ac:dyDescent="0.3">
      <c r="A9" s="30">
        <v>2</v>
      </c>
      <c r="B9" s="35" t="s">
        <v>21</v>
      </c>
      <c r="C9" s="36" t="s">
        <v>22</v>
      </c>
      <c r="D9" s="37" t="s">
        <v>27</v>
      </c>
      <c r="E9" s="28">
        <v>44600</v>
      </c>
      <c r="F9" s="39">
        <v>1265735170</v>
      </c>
      <c r="G9" s="31"/>
    </row>
    <row r="10" spans="1:7" ht="31.2" customHeight="1" x14ac:dyDescent="0.3">
      <c r="A10" s="30">
        <v>3</v>
      </c>
      <c r="B10" s="35" t="s">
        <v>23</v>
      </c>
      <c r="C10" s="36" t="s">
        <v>24</v>
      </c>
      <c r="D10" s="37" t="s">
        <v>28</v>
      </c>
      <c r="E10" s="38">
        <v>44615</v>
      </c>
      <c r="F10" s="39">
        <v>5392394968</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SUM(F8:F11)+G8</f>
        <v>7984908667</v>
      </c>
      <c r="F16" s="7"/>
    </row>
  </sheetDat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3ECF9-D7EA-41DC-8520-235817B7438C}">
  <dimension ref="A1:G16"/>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53</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29</v>
      </c>
      <c r="C8" s="27" t="s">
        <v>30</v>
      </c>
      <c r="D8" s="32" t="s">
        <v>35</v>
      </c>
      <c r="E8" s="28">
        <v>44623</v>
      </c>
      <c r="F8" s="33">
        <v>1127437006</v>
      </c>
      <c r="G8" s="31"/>
    </row>
    <row r="9" spans="1:7" ht="57.6" x14ac:dyDescent="0.3">
      <c r="A9" s="30">
        <v>2</v>
      </c>
      <c r="B9" s="35" t="s">
        <v>31</v>
      </c>
      <c r="C9" s="36" t="s">
        <v>32</v>
      </c>
      <c r="D9" s="37" t="s">
        <v>36</v>
      </c>
      <c r="E9" s="28">
        <v>44644</v>
      </c>
      <c r="F9" s="39" t="s">
        <v>37</v>
      </c>
      <c r="G9" s="31">
        <f>5533822951+6045629330</f>
        <v>11579452281</v>
      </c>
    </row>
    <row r="10" spans="1:7" ht="31.2" customHeight="1" x14ac:dyDescent="0.3">
      <c r="A10" s="30">
        <v>3</v>
      </c>
      <c r="B10" s="35" t="s">
        <v>33</v>
      </c>
      <c r="C10" s="36" t="s">
        <v>34</v>
      </c>
      <c r="D10" s="37" t="s">
        <v>38</v>
      </c>
      <c r="E10" s="38">
        <v>44645</v>
      </c>
      <c r="F10" s="39">
        <v>5622750</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SUM(F8:F11)+G9</f>
        <v>12712512037</v>
      </c>
      <c r="F16" s="7"/>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AF98-A570-4E10-96A4-8F9612394AD5}">
  <dimension ref="A1:G17"/>
  <sheetViews>
    <sheetView topLeftCell="B1" zoomScale="70" zoomScaleNormal="70" workbookViewId="0">
      <selection activeCell="B8" sqref="B8:G11"/>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52</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39</v>
      </c>
      <c r="C8" s="27" t="s">
        <v>43</v>
      </c>
      <c r="D8" s="32" t="s">
        <v>47</v>
      </c>
      <c r="E8" s="28">
        <v>44652</v>
      </c>
      <c r="F8" s="33" t="s">
        <v>48</v>
      </c>
      <c r="G8" s="31">
        <f>562023228
+569509549</f>
        <v>1131532777</v>
      </c>
    </row>
    <row r="9" spans="1:7" ht="43.2" x14ac:dyDescent="0.3">
      <c r="A9" s="30">
        <v>2</v>
      </c>
      <c r="B9" s="35" t="s">
        <v>40</v>
      </c>
      <c r="C9" s="36" t="s">
        <v>44</v>
      </c>
      <c r="D9" s="37" t="s">
        <v>49</v>
      </c>
      <c r="E9" s="28">
        <v>44655</v>
      </c>
      <c r="F9" s="39">
        <v>4119988968</v>
      </c>
      <c r="G9" s="31"/>
    </row>
    <row r="10" spans="1:7" ht="28.8" x14ac:dyDescent="0.3">
      <c r="A10" s="30">
        <v>3</v>
      </c>
      <c r="B10" s="35" t="s">
        <v>41</v>
      </c>
      <c r="C10" s="36" t="s">
        <v>45</v>
      </c>
      <c r="D10" s="37" t="s">
        <v>50</v>
      </c>
      <c r="E10" s="28">
        <v>44659</v>
      </c>
      <c r="F10" s="39">
        <v>18800000</v>
      </c>
      <c r="G10" s="31"/>
    </row>
    <row r="11" spans="1:7" ht="31.2" customHeight="1" x14ac:dyDescent="0.3">
      <c r="A11" s="30">
        <v>4</v>
      </c>
      <c r="B11" s="35" t="s">
        <v>42</v>
      </c>
      <c r="C11" s="36" t="s">
        <v>46</v>
      </c>
      <c r="D11" s="37" t="s">
        <v>51</v>
      </c>
      <c r="E11" s="28">
        <v>44680</v>
      </c>
      <c r="F11" s="39">
        <v>15986356</v>
      </c>
      <c r="G11" s="31"/>
    </row>
    <row r="12" spans="1:7" ht="15" thickBot="1" x14ac:dyDescent="0.35">
      <c r="A12" s="21"/>
      <c r="B12" s="22"/>
      <c r="C12" s="23"/>
      <c r="D12" s="24"/>
      <c r="E12" s="25"/>
      <c r="F12" s="29"/>
    </row>
    <row r="13" spans="1:7" ht="15" thickTop="1" x14ac:dyDescent="0.3"/>
    <row r="15" spans="1:7" x14ac:dyDescent="0.3">
      <c r="C15" s="11" t="s">
        <v>7</v>
      </c>
      <c r="D15" s="12">
        <f>+COUNT(A8:A12)</f>
        <v>4</v>
      </c>
    </row>
    <row r="17" spans="1:6" s="16" customFormat="1" x14ac:dyDescent="0.3">
      <c r="A17" s="3"/>
      <c r="B17" s="4"/>
      <c r="C17" s="11" t="s">
        <v>8</v>
      </c>
      <c r="D17" s="14">
        <f>SUM(F8:F12)+G8</f>
        <v>5286308101</v>
      </c>
      <c r="F17" s="7"/>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88CC9-EC91-4A20-B66F-5FFF729FE5D9}">
  <dimension ref="A1:G19"/>
  <sheetViews>
    <sheetView topLeftCell="F1" zoomScale="70" zoomScaleNormal="70" workbookViewId="0">
      <selection activeCell="B8" sqref="B8:F13"/>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73</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55</v>
      </c>
      <c r="C8" s="27" t="s">
        <v>61</v>
      </c>
      <c r="D8" s="32" t="s">
        <v>67</v>
      </c>
      <c r="E8" s="28">
        <v>44683</v>
      </c>
      <c r="F8" s="33">
        <v>343899167</v>
      </c>
      <c r="G8" s="31"/>
    </row>
    <row r="9" spans="1:7" x14ac:dyDescent="0.3">
      <c r="A9" s="30">
        <v>2</v>
      </c>
      <c r="B9" s="35" t="s">
        <v>56</v>
      </c>
      <c r="C9" s="36" t="s">
        <v>62</v>
      </c>
      <c r="D9" s="37" t="s">
        <v>68</v>
      </c>
      <c r="E9" s="28">
        <v>44685</v>
      </c>
      <c r="F9" s="39">
        <v>362309780</v>
      </c>
      <c r="G9" s="31"/>
    </row>
    <row r="10" spans="1:7" ht="28.8" x14ac:dyDescent="0.3">
      <c r="A10" s="30">
        <v>3</v>
      </c>
      <c r="B10" s="35" t="s">
        <v>57</v>
      </c>
      <c r="C10" s="36" t="s">
        <v>63</v>
      </c>
      <c r="D10" s="37" t="s">
        <v>69</v>
      </c>
      <c r="E10" s="28">
        <v>44687</v>
      </c>
      <c r="F10" s="39">
        <v>5104740</v>
      </c>
      <c r="G10" s="31"/>
    </row>
    <row r="11" spans="1:7" ht="31.2" customHeight="1" x14ac:dyDescent="0.3">
      <c r="A11" s="30">
        <v>4</v>
      </c>
      <c r="B11" s="35" t="s">
        <v>58</v>
      </c>
      <c r="C11" s="36" t="s">
        <v>64</v>
      </c>
      <c r="D11" s="37" t="s">
        <v>70</v>
      </c>
      <c r="E11" s="28">
        <v>44698</v>
      </c>
      <c r="F11" s="39">
        <v>5360716411</v>
      </c>
      <c r="G11" s="31"/>
    </row>
    <row r="12" spans="1:7" ht="31.2" customHeight="1" x14ac:dyDescent="0.3">
      <c r="A12" s="30">
        <v>5</v>
      </c>
      <c r="B12" s="35" t="s">
        <v>59</v>
      </c>
      <c r="C12" s="36" t="s">
        <v>65</v>
      </c>
      <c r="D12" s="37" t="s">
        <v>71</v>
      </c>
      <c r="E12" s="28">
        <v>44706</v>
      </c>
      <c r="F12" s="39">
        <v>1394155705</v>
      </c>
      <c r="G12" s="31"/>
    </row>
    <row r="13" spans="1:7" ht="31.2" customHeight="1" x14ac:dyDescent="0.3">
      <c r="A13" s="30">
        <v>6</v>
      </c>
      <c r="B13" s="35" t="s">
        <v>60</v>
      </c>
      <c r="C13" s="36" t="s">
        <v>66</v>
      </c>
      <c r="D13" s="37" t="s">
        <v>72</v>
      </c>
      <c r="E13" s="28">
        <v>44706</v>
      </c>
      <c r="F13" s="39">
        <v>348001518</v>
      </c>
      <c r="G13" s="31"/>
    </row>
    <row r="14" spans="1:7" ht="15" thickBot="1" x14ac:dyDescent="0.35">
      <c r="A14" s="21"/>
      <c r="B14" s="22"/>
      <c r="C14" s="23"/>
      <c r="D14" s="24"/>
      <c r="E14" s="25"/>
      <c r="F14" s="29"/>
    </row>
    <row r="15" spans="1:7" ht="15" thickTop="1" x14ac:dyDescent="0.3"/>
    <row r="17" spans="1:6" x14ac:dyDescent="0.3">
      <c r="C17" s="11" t="s">
        <v>7</v>
      </c>
      <c r="D17" s="12">
        <f>+COUNT(A8:A14)</f>
        <v>6</v>
      </c>
    </row>
    <row r="19" spans="1:6" s="16" customFormat="1" x14ac:dyDescent="0.3">
      <c r="A19" s="3"/>
      <c r="B19" s="4"/>
      <c r="C19" s="11" t="s">
        <v>8</v>
      </c>
      <c r="D19" s="14">
        <f>SUM(F8:F14)</f>
        <v>7814187321</v>
      </c>
      <c r="F19" s="7"/>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44BAD-E1F8-411E-95AF-EED11720B03F}">
  <dimension ref="A1:G16"/>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83</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74</v>
      </c>
      <c r="C8" s="27" t="s">
        <v>77</v>
      </c>
      <c r="D8" s="32" t="s">
        <v>80</v>
      </c>
      <c r="E8" s="28">
        <v>44720</v>
      </c>
      <c r="F8" s="33">
        <v>58905000</v>
      </c>
      <c r="G8" s="31"/>
    </row>
    <row r="9" spans="1:7" ht="43.2" x14ac:dyDescent="0.3">
      <c r="A9" s="30">
        <v>2</v>
      </c>
      <c r="B9" s="35" t="s">
        <v>75</v>
      </c>
      <c r="C9" s="36" t="s">
        <v>78</v>
      </c>
      <c r="D9" s="37" t="s">
        <v>81</v>
      </c>
      <c r="E9" s="28">
        <v>44727</v>
      </c>
      <c r="F9" s="39">
        <v>180370968</v>
      </c>
      <c r="G9" s="31"/>
    </row>
    <row r="10" spans="1:7" ht="28.8" x14ac:dyDescent="0.3">
      <c r="A10" s="30">
        <v>3</v>
      </c>
      <c r="B10" s="35" t="s">
        <v>76</v>
      </c>
      <c r="C10" s="36" t="s">
        <v>79</v>
      </c>
      <c r="D10" s="37" t="s">
        <v>82</v>
      </c>
      <c r="E10" s="28">
        <v>44736</v>
      </c>
      <c r="F10" s="39">
        <v>181740991864</v>
      </c>
      <c r="G10" s="31"/>
    </row>
    <row r="11" spans="1:7" ht="15" thickBot="1" x14ac:dyDescent="0.35">
      <c r="A11" s="21"/>
      <c r="B11" s="22"/>
      <c r="C11" s="23"/>
      <c r="D11" s="24"/>
      <c r="E11" s="25"/>
      <c r="F11" s="29"/>
    </row>
    <row r="12" spans="1:7" ht="15" thickTop="1" x14ac:dyDescent="0.3"/>
    <row r="14" spans="1:7" x14ac:dyDescent="0.3">
      <c r="C14" s="11" t="s">
        <v>7</v>
      </c>
      <c r="D14" s="12">
        <f>+COUNT(A8:A11)</f>
        <v>3</v>
      </c>
    </row>
    <row r="16" spans="1:7" s="16" customFormat="1" x14ac:dyDescent="0.3">
      <c r="A16" s="3"/>
      <c r="B16" s="4"/>
      <c r="C16" s="11" t="s">
        <v>8</v>
      </c>
      <c r="D16" s="14">
        <f>SUM(F8:F11)</f>
        <v>181980267832</v>
      </c>
      <c r="F16" s="7"/>
    </row>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DBA56-761B-470B-956B-24FF8504CE07}">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84</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85</v>
      </c>
      <c r="C8" s="27" t="s">
        <v>86</v>
      </c>
      <c r="D8" s="32" t="s">
        <v>87</v>
      </c>
      <c r="E8" s="28">
        <v>44754</v>
      </c>
      <c r="F8" s="33">
        <v>11731023116</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11731023116</v>
      </c>
      <c r="F14" s="7"/>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3B4AD-0D28-4563-A4B8-FDF4FD910BF1}">
  <dimension ref="A1:G18"/>
  <sheetViews>
    <sheetView zoomScale="70" zoomScaleNormal="70" workbookViewId="0">
      <selection activeCell="C8" sqref="C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88</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x14ac:dyDescent="0.3">
      <c r="A8" s="30">
        <v>1</v>
      </c>
      <c r="B8" s="26" t="s">
        <v>89</v>
      </c>
      <c r="C8" s="27" t="s">
        <v>90</v>
      </c>
      <c r="D8" s="32" t="s">
        <v>91</v>
      </c>
      <c r="E8" s="28">
        <v>44783</v>
      </c>
      <c r="F8" s="33">
        <v>6709815</v>
      </c>
      <c r="G8" s="31"/>
    </row>
    <row r="9" spans="1:7" ht="72" x14ac:dyDescent="0.3">
      <c r="A9" s="30">
        <v>2</v>
      </c>
      <c r="B9" s="35" t="s">
        <v>92</v>
      </c>
      <c r="C9" s="36" t="s">
        <v>93</v>
      </c>
      <c r="D9" s="37" t="s">
        <v>94</v>
      </c>
      <c r="E9" s="28">
        <v>44789</v>
      </c>
      <c r="F9" s="39">
        <v>406855807</v>
      </c>
      <c r="G9" s="31"/>
    </row>
    <row r="10" spans="1:7" ht="43.2" x14ac:dyDescent="0.3">
      <c r="A10" s="30">
        <v>3</v>
      </c>
      <c r="B10" s="35" t="s">
        <v>95</v>
      </c>
      <c r="C10" s="36" t="s">
        <v>96</v>
      </c>
      <c r="D10" s="37" t="s">
        <v>97</v>
      </c>
      <c r="E10" s="28">
        <v>44790</v>
      </c>
      <c r="F10" s="39">
        <v>4608149653</v>
      </c>
      <c r="G10" s="31"/>
    </row>
    <row r="11" spans="1:7" ht="43.2" x14ac:dyDescent="0.3">
      <c r="A11" s="30">
        <v>4</v>
      </c>
      <c r="B11" s="35" t="s">
        <v>98</v>
      </c>
      <c r="C11" s="36" t="s">
        <v>99</v>
      </c>
      <c r="D11" s="37" t="s">
        <v>100</v>
      </c>
      <c r="E11" s="28">
        <v>44799</v>
      </c>
      <c r="F11" s="39">
        <v>73012221.519999996</v>
      </c>
      <c r="G11" s="31"/>
    </row>
    <row r="12" spans="1:7" ht="28.8" x14ac:dyDescent="0.3">
      <c r="A12" s="30">
        <v>5</v>
      </c>
      <c r="B12" s="35" t="s">
        <v>101</v>
      </c>
      <c r="C12" s="36" t="s">
        <v>102</v>
      </c>
      <c r="D12" s="37" t="s">
        <v>103</v>
      </c>
      <c r="E12" s="28">
        <v>44804</v>
      </c>
      <c r="F12" s="39">
        <v>1018765766</v>
      </c>
      <c r="G12" s="31"/>
    </row>
    <row r="13" spans="1:7" ht="15" thickBot="1" x14ac:dyDescent="0.35">
      <c r="A13" s="21"/>
      <c r="B13" s="22"/>
      <c r="C13" s="23"/>
      <c r="D13" s="24"/>
      <c r="E13" s="25"/>
      <c r="F13" s="29"/>
    </row>
    <row r="14" spans="1:7" ht="15" thickTop="1" x14ac:dyDescent="0.3"/>
    <row r="16" spans="1:7" x14ac:dyDescent="0.3">
      <c r="C16" s="11" t="s">
        <v>7</v>
      </c>
      <c r="D16" s="12">
        <f>+COUNT(A8:A13)</f>
        <v>5</v>
      </c>
    </row>
    <row r="18" spans="1:6" s="16" customFormat="1" x14ac:dyDescent="0.3">
      <c r="A18" s="3"/>
      <c r="B18" s="4"/>
      <c r="C18" s="11" t="s">
        <v>8</v>
      </c>
      <c r="D18" s="14">
        <f>SUM(F8:F13)</f>
        <v>6113493262.5200005</v>
      </c>
      <c r="F18" s="7"/>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B8896A-F511-4481-84B7-3D32E15BE4C8}">
  <dimension ref="A1:G14"/>
  <sheetViews>
    <sheetView zoomScale="70" zoomScaleNormal="70" workbookViewId="0">
      <selection activeCell="B8" sqref="B8:F8"/>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104</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72" x14ac:dyDescent="0.3">
      <c r="A8" s="30">
        <v>1</v>
      </c>
      <c r="B8" s="26" t="s">
        <v>105</v>
      </c>
      <c r="C8" s="27" t="s">
        <v>106</v>
      </c>
      <c r="D8" s="32" t="s">
        <v>107</v>
      </c>
      <c r="E8" s="28">
        <v>44810</v>
      </c>
      <c r="F8" s="33">
        <v>876197000</v>
      </c>
      <c r="G8" s="31"/>
    </row>
    <row r="9" spans="1:7" ht="15" thickBot="1" x14ac:dyDescent="0.35">
      <c r="A9" s="21"/>
      <c r="B9" s="22"/>
      <c r="C9" s="23"/>
      <c r="D9" s="24"/>
      <c r="E9" s="25"/>
      <c r="F9" s="29"/>
    </row>
    <row r="10" spans="1:7" ht="15" thickTop="1" x14ac:dyDescent="0.3"/>
    <row r="12" spans="1:7" x14ac:dyDescent="0.3">
      <c r="C12" s="11" t="s">
        <v>7</v>
      </c>
      <c r="D12" s="12">
        <f>+COUNT(A8:A9)</f>
        <v>1</v>
      </c>
    </row>
    <row r="14" spans="1:7" s="16" customFormat="1" x14ac:dyDescent="0.3">
      <c r="A14" s="3"/>
      <c r="B14" s="4"/>
      <c r="C14" s="11" t="s">
        <v>8</v>
      </c>
      <c r="D14" s="14">
        <f>SUM(F8:F9)</f>
        <v>876197000</v>
      </c>
      <c r="F14" s="7"/>
    </row>
  </sheetData>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5DC8D-6D5E-485A-9C0F-C432055FFAF3}">
  <dimension ref="A1:G23"/>
  <sheetViews>
    <sheetView topLeftCell="A2" zoomScale="70" zoomScaleNormal="70" workbookViewId="0">
      <selection activeCell="B8" sqref="B8:F17"/>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108</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109</v>
      </c>
      <c r="C8" s="27" t="s">
        <v>119</v>
      </c>
      <c r="D8" s="32" t="s">
        <v>129</v>
      </c>
      <c r="E8" s="28">
        <v>44840</v>
      </c>
      <c r="F8" s="33">
        <v>29375682501</v>
      </c>
      <c r="G8" s="31"/>
    </row>
    <row r="9" spans="1:7" ht="43.2" x14ac:dyDescent="0.3">
      <c r="A9" s="30">
        <v>2</v>
      </c>
      <c r="B9" s="35" t="s">
        <v>110</v>
      </c>
      <c r="C9" s="27" t="s">
        <v>120</v>
      </c>
      <c r="D9" s="37" t="s">
        <v>130</v>
      </c>
      <c r="E9" s="28">
        <v>44844</v>
      </c>
      <c r="F9" s="39">
        <v>406394452</v>
      </c>
      <c r="G9" s="31"/>
    </row>
    <row r="10" spans="1:7" ht="28.8" x14ac:dyDescent="0.3">
      <c r="A10" s="30">
        <v>3</v>
      </c>
      <c r="B10" s="35" t="s">
        <v>111</v>
      </c>
      <c r="C10" s="27" t="s">
        <v>121</v>
      </c>
      <c r="D10" s="37" t="s">
        <v>131</v>
      </c>
      <c r="E10" s="28">
        <v>44845</v>
      </c>
      <c r="F10" s="39">
        <v>4361865423</v>
      </c>
      <c r="G10" s="31"/>
    </row>
    <row r="11" spans="1:7" ht="57.6" x14ac:dyDescent="0.3">
      <c r="A11" s="30">
        <v>4</v>
      </c>
      <c r="B11" s="35" t="s">
        <v>112</v>
      </c>
      <c r="C11" s="27" t="s">
        <v>122</v>
      </c>
      <c r="D11" s="37" t="s">
        <v>132</v>
      </c>
      <c r="E11" s="28">
        <v>44845</v>
      </c>
      <c r="F11" s="39">
        <v>3238102467</v>
      </c>
      <c r="G11" s="31"/>
    </row>
    <row r="12" spans="1:7" ht="28.8" x14ac:dyDescent="0.3">
      <c r="A12" s="30">
        <v>5</v>
      </c>
      <c r="B12" s="35" t="s">
        <v>113</v>
      </c>
      <c r="C12" s="27" t="s">
        <v>123</v>
      </c>
      <c r="D12" s="37" t="s">
        <v>133</v>
      </c>
      <c r="E12" s="28">
        <v>44852</v>
      </c>
      <c r="F12" s="39">
        <v>52566542</v>
      </c>
      <c r="G12" s="31"/>
    </row>
    <row r="13" spans="1:7" ht="28.8" x14ac:dyDescent="0.3">
      <c r="A13" s="30">
        <v>6</v>
      </c>
      <c r="B13" s="35" t="s">
        <v>114</v>
      </c>
      <c r="C13" s="27" t="s">
        <v>124</v>
      </c>
      <c r="D13" s="37" t="s">
        <v>134</v>
      </c>
      <c r="E13" s="28">
        <v>44854</v>
      </c>
      <c r="F13" s="39">
        <v>321758210</v>
      </c>
      <c r="G13" s="31"/>
    </row>
    <row r="14" spans="1:7" ht="43.2" x14ac:dyDescent="0.3">
      <c r="A14" s="30">
        <v>7</v>
      </c>
      <c r="B14" s="35" t="s">
        <v>115</v>
      </c>
      <c r="C14" s="27" t="s">
        <v>125</v>
      </c>
      <c r="D14" s="37" t="s">
        <v>135</v>
      </c>
      <c r="E14" s="28">
        <v>44859</v>
      </c>
      <c r="F14" s="39">
        <v>287021642</v>
      </c>
      <c r="G14" s="31"/>
    </row>
    <row r="15" spans="1:7" x14ac:dyDescent="0.3">
      <c r="A15" s="30">
        <v>8</v>
      </c>
      <c r="B15" s="35" t="s">
        <v>116</v>
      </c>
      <c r="C15" s="27" t="s">
        <v>126</v>
      </c>
      <c r="D15" s="37" t="s">
        <v>134</v>
      </c>
      <c r="E15" s="28">
        <v>44860</v>
      </c>
      <c r="F15" s="39">
        <v>791605969</v>
      </c>
      <c r="G15" s="31"/>
    </row>
    <row r="16" spans="1:7" ht="57.6" x14ac:dyDescent="0.3">
      <c r="A16" s="30">
        <v>9</v>
      </c>
      <c r="B16" s="35" t="s">
        <v>117</v>
      </c>
      <c r="C16" s="27" t="s">
        <v>127</v>
      </c>
      <c r="D16" s="37" t="s">
        <v>133</v>
      </c>
      <c r="E16" s="28">
        <v>44861</v>
      </c>
      <c r="F16" s="39">
        <v>16857688</v>
      </c>
      <c r="G16" s="31"/>
    </row>
    <row r="17" spans="1:7" ht="28.8" x14ac:dyDescent="0.3">
      <c r="A17" s="30">
        <v>10</v>
      </c>
      <c r="B17" s="35" t="s">
        <v>118</v>
      </c>
      <c r="C17" s="27" t="s">
        <v>128</v>
      </c>
      <c r="D17" s="37" t="s">
        <v>136</v>
      </c>
      <c r="E17" s="28">
        <v>44865</v>
      </c>
      <c r="F17" s="39">
        <v>35674891</v>
      </c>
      <c r="G17" s="31"/>
    </row>
    <row r="18" spans="1:7" ht="15" thickBot="1" x14ac:dyDescent="0.35">
      <c r="A18" s="21"/>
      <c r="B18" s="22"/>
      <c r="C18" s="22"/>
      <c r="D18" s="24"/>
      <c r="E18" s="25"/>
      <c r="F18" s="29"/>
    </row>
    <row r="19" spans="1:7" ht="15" thickTop="1" x14ac:dyDescent="0.3">
      <c r="C19" s="4"/>
    </row>
    <row r="21" spans="1:7" x14ac:dyDescent="0.3">
      <c r="C21" s="11" t="s">
        <v>7</v>
      </c>
      <c r="D21" s="12">
        <f>+COUNT(A8:A18)</f>
        <v>10</v>
      </c>
    </row>
    <row r="23" spans="1:7" s="16" customFormat="1" x14ac:dyDescent="0.3">
      <c r="A23" s="3"/>
      <c r="B23" s="4"/>
      <c r="C23" s="11" t="s">
        <v>8</v>
      </c>
      <c r="D23" s="14">
        <f>SUM(F8:F18)</f>
        <v>38887529785</v>
      </c>
      <c r="F23" s="7"/>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3F9AC-5E39-4B28-AE36-22DFD66812D6}">
  <dimension ref="A1:G22"/>
  <sheetViews>
    <sheetView topLeftCell="A2" zoomScale="70" zoomScaleNormal="70" workbookViewId="0">
      <selection activeCell="B8" sqref="B8:F16"/>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201</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43.2" x14ac:dyDescent="0.3">
      <c r="A8" s="30">
        <v>1</v>
      </c>
      <c r="B8" s="26" t="s">
        <v>137</v>
      </c>
      <c r="C8" s="27" t="s">
        <v>146</v>
      </c>
      <c r="D8" s="32" t="s">
        <v>192</v>
      </c>
      <c r="E8" s="28">
        <v>44873</v>
      </c>
      <c r="F8" s="33">
        <v>52792809</v>
      </c>
      <c r="G8" s="31"/>
    </row>
    <row r="9" spans="1:7" ht="28.8" x14ac:dyDescent="0.3">
      <c r="A9" s="30">
        <v>2</v>
      </c>
      <c r="B9" s="35" t="s">
        <v>138</v>
      </c>
      <c r="C9" s="27" t="s">
        <v>147</v>
      </c>
      <c r="D9" s="37" t="s">
        <v>193</v>
      </c>
      <c r="E9" s="28">
        <v>44874</v>
      </c>
      <c r="F9" s="39">
        <v>3561667602</v>
      </c>
      <c r="G9" s="31"/>
    </row>
    <row r="10" spans="1:7" x14ac:dyDescent="0.3">
      <c r="A10" s="30">
        <v>3</v>
      </c>
      <c r="B10" s="35" t="s">
        <v>139</v>
      </c>
      <c r="C10" s="27" t="s">
        <v>148</v>
      </c>
      <c r="D10" s="37" t="s">
        <v>194</v>
      </c>
      <c r="E10" s="28">
        <v>44883</v>
      </c>
      <c r="F10" s="39">
        <v>2856000</v>
      </c>
      <c r="G10" s="31"/>
    </row>
    <row r="11" spans="1:7" ht="43.2" x14ac:dyDescent="0.3">
      <c r="A11" s="30">
        <v>4</v>
      </c>
      <c r="B11" s="35" t="s">
        <v>140</v>
      </c>
      <c r="C11" s="27" t="s">
        <v>149</v>
      </c>
      <c r="D11" s="37" t="s">
        <v>195</v>
      </c>
      <c r="E11" s="28">
        <v>44887</v>
      </c>
      <c r="F11" s="39">
        <v>756356027</v>
      </c>
      <c r="G11" s="31"/>
    </row>
    <row r="12" spans="1:7" ht="28.8" x14ac:dyDescent="0.3">
      <c r="A12" s="30">
        <v>5</v>
      </c>
      <c r="B12" s="35" t="s">
        <v>141</v>
      </c>
      <c r="C12" s="27" t="s">
        <v>150</v>
      </c>
      <c r="D12" s="37" t="s">
        <v>196</v>
      </c>
      <c r="E12" s="28">
        <v>44887</v>
      </c>
      <c r="F12" s="39">
        <v>6414431387</v>
      </c>
      <c r="G12" s="31"/>
    </row>
    <row r="13" spans="1:7" ht="28.8" x14ac:dyDescent="0.3">
      <c r="A13" s="30">
        <v>6</v>
      </c>
      <c r="B13" s="35" t="s">
        <v>142</v>
      </c>
      <c r="C13" s="27" t="s">
        <v>151</v>
      </c>
      <c r="D13" s="37" t="s">
        <v>197</v>
      </c>
      <c r="E13" s="28">
        <v>44894</v>
      </c>
      <c r="F13" s="39">
        <v>763993662</v>
      </c>
      <c r="G13" s="31"/>
    </row>
    <row r="14" spans="1:7" ht="43.2" x14ac:dyDescent="0.3">
      <c r="A14" s="30">
        <v>7</v>
      </c>
      <c r="B14" s="35" t="s">
        <v>143</v>
      </c>
      <c r="C14" s="27" t="s">
        <v>152</v>
      </c>
      <c r="D14" s="37" t="s">
        <v>198</v>
      </c>
      <c r="E14" s="28">
        <v>44894</v>
      </c>
      <c r="F14" s="39">
        <v>89968590</v>
      </c>
      <c r="G14" s="31"/>
    </row>
    <row r="15" spans="1:7" ht="43.2" x14ac:dyDescent="0.3">
      <c r="A15" s="30">
        <v>8</v>
      </c>
      <c r="B15" s="35" t="s">
        <v>144</v>
      </c>
      <c r="C15" s="27" t="s">
        <v>153</v>
      </c>
      <c r="D15" s="37" t="s">
        <v>199</v>
      </c>
      <c r="E15" s="28">
        <v>44895</v>
      </c>
      <c r="F15" s="39">
        <v>42696000</v>
      </c>
      <c r="G15" s="31"/>
    </row>
    <row r="16" spans="1:7" ht="28.8" x14ac:dyDescent="0.3">
      <c r="A16" s="30">
        <v>9</v>
      </c>
      <c r="B16" s="35" t="s">
        <v>145</v>
      </c>
      <c r="C16" s="27" t="s">
        <v>154</v>
      </c>
      <c r="D16" s="37" t="s">
        <v>200</v>
      </c>
      <c r="E16" s="28">
        <v>44895</v>
      </c>
      <c r="F16" s="39">
        <v>4480000</v>
      </c>
      <c r="G16" s="31"/>
    </row>
    <row r="17" spans="1:6" ht="15" thickBot="1" x14ac:dyDescent="0.35">
      <c r="A17" s="21"/>
      <c r="B17" s="22"/>
      <c r="C17" s="22"/>
      <c r="D17" s="24"/>
      <c r="E17" s="25"/>
      <c r="F17" s="29"/>
    </row>
    <row r="18" spans="1:6" ht="15" thickTop="1" x14ac:dyDescent="0.3">
      <c r="C18" s="4"/>
    </row>
    <row r="20" spans="1:6" x14ac:dyDescent="0.3">
      <c r="C20" s="11" t="s">
        <v>7</v>
      </c>
      <c r="D20" s="12">
        <f>+COUNT(A8:A17)</f>
        <v>9</v>
      </c>
    </row>
    <row r="22" spans="1:6" s="16" customFormat="1" x14ac:dyDescent="0.3">
      <c r="A22" s="3"/>
      <c r="B22" s="4"/>
      <c r="C22" s="11" t="s">
        <v>8</v>
      </c>
      <c r="D22" s="14">
        <f>SUM(F8:F17)</f>
        <v>11689242077</v>
      </c>
      <c r="F22" s="7"/>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E01A-F8EB-440C-9C87-3F5623B76608}">
  <dimension ref="A1:G50"/>
  <sheetViews>
    <sheetView zoomScale="70" zoomScaleNormal="70" workbookViewId="0">
      <selection activeCell="A4" sqref="A4"/>
    </sheetView>
  </sheetViews>
  <sheetFormatPr baseColWidth="10" defaultRowHeight="14.4" x14ac:dyDescent="0.3"/>
  <cols>
    <col min="1" max="1" width="6.6640625" style="3" customWidth="1"/>
    <col min="2" max="2" width="31.109375" style="4" bestFit="1" customWidth="1"/>
    <col min="3" max="3" width="97" style="13" customWidth="1"/>
    <col min="4" max="4" width="100" customWidth="1"/>
    <col min="5" max="5" width="23.109375" style="16" customWidth="1"/>
    <col min="6" max="6" width="23.6640625" style="7" customWidth="1"/>
    <col min="7" max="7" width="15.44140625" bestFit="1" customWidth="1"/>
    <col min="252" max="252" width="8.33203125" customWidth="1"/>
    <col min="253" max="253" width="22.33203125" customWidth="1"/>
    <col min="254" max="254" width="51.6640625" customWidth="1"/>
    <col min="255" max="255" width="67.6640625" customWidth="1"/>
    <col min="256" max="256" width="30.88671875" customWidth="1"/>
    <col min="257" max="257" width="27.44140625" customWidth="1"/>
    <col min="258" max="258" width="31.88671875" customWidth="1"/>
    <col min="259" max="259" width="0" hidden="1" customWidth="1"/>
    <col min="260" max="260" width="22.33203125" customWidth="1"/>
    <col min="261" max="261" width="15.44140625" bestFit="1" customWidth="1"/>
    <col min="508" max="508" width="8.33203125" customWidth="1"/>
    <col min="509" max="509" width="22.33203125" customWidth="1"/>
    <col min="510" max="510" width="51.6640625" customWidth="1"/>
    <col min="511" max="511" width="67.6640625" customWidth="1"/>
    <col min="512" max="512" width="30.88671875" customWidth="1"/>
    <col min="513" max="513" width="27.44140625" customWidth="1"/>
    <col min="514" max="514" width="31.88671875" customWidth="1"/>
    <col min="515" max="515" width="0" hidden="1" customWidth="1"/>
    <col min="516" max="516" width="22.33203125" customWidth="1"/>
    <col min="517" max="517" width="15.44140625" bestFit="1" customWidth="1"/>
    <col min="764" max="764" width="8.33203125" customWidth="1"/>
    <col min="765" max="765" width="22.33203125" customWidth="1"/>
    <col min="766" max="766" width="51.6640625" customWidth="1"/>
    <col min="767" max="767" width="67.6640625" customWidth="1"/>
    <col min="768" max="768" width="30.88671875" customWidth="1"/>
    <col min="769" max="769" width="27.44140625" customWidth="1"/>
    <col min="770" max="770" width="31.88671875" customWidth="1"/>
    <col min="771" max="771" width="0" hidden="1" customWidth="1"/>
    <col min="772" max="772" width="22.33203125" customWidth="1"/>
    <col min="773" max="773" width="15.44140625" bestFit="1" customWidth="1"/>
    <col min="1020" max="1020" width="8.33203125" customWidth="1"/>
    <col min="1021" max="1021" width="22.33203125" customWidth="1"/>
    <col min="1022" max="1022" width="51.6640625" customWidth="1"/>
    <col min="1023" max="1023" width="67.6640625" customWidth="1"/>
    <col min="1024" max="1024" width="30.88671875" customWidth="1"/>
    <col min="1025" max="1025" width="27.44140625" customWidth="1"/>
    <col min="1026" max="1026" width="31.88671875" customWidth="1"/>
    <col min="1027" max="1027" width="0" hidden="1" customWidth="1"/>
    <col min="1028" max="1028" width="22.33203125" customWidth="1"/>
    <col min="1029" max="1029" width="15.44140625" bestFit="1" customWidth="1"/>
    <col min="1276" max="1276" width="8.33203125" customWidth="1"/>
    <col min="1277" max="1277" width="22.33203125" customWidth="1"/>
    <col min="1278" max="1278" width="51.6640625" customWidth="1"/>
    <col min="1279" max="1279" width="67.6640625" customWidth="1"/>
    <col min="1280" max="1280" width="30.88671875" customWidth="1"/>
    <col min="1281" max="1281" width="27.44140625" customWidth="1"/>
    <col min="1282" max="1282" width="31.88671875" customWidth="1"/>
    <col min="1283" max="1283" width="0" hidden="1" customWidth="1"/>
    <col min="1284" max="1284" width="22.33203125" customWidth="1"/>
    <col min="1285" max="1285" width="15.44140625" bestFit="1" customWidth="1"/>
    <col min="1532" max="1532" width="8.33203125" customWidth="1"/>
    <col min="1533" max="1533" width="22.33203125" customWidth="1"/>
    <col min="1534" max="1534" width="51.6640625" customWidth="1"/>
    <col min="1535" max="1535" width="67.6640625" customWidth="1"/>
    <col min="1536" max="1536" width="30.88671875" customWidth="1"/>
    <col min="1537" max="1537" width="27.44140625" customWidth="1"/>
    <col min="1538" max="1538" width="31.88671875" customWidth="1"/>
    <col min="1539" max="1539" width="0" hidden="1" customWidth="1"/>
    <col min="1540" max="1540" width="22.33203125" customWidth="1"/>
    <col min="1541" max="1541" width="15.44140625" bestFit="1" customWidth="1"/>
    <col min="1788" max="1788" width="8.33203125" customWidth="1"/>
    <col min="1789" max="1789" width="22.33203125" customWidth="1"/>
    <col min="1790" max="1790" width="51.6640625" customWidth="1"/>
    <col min="1791" max="1791" width="67.6640625" customWidth="1"/>
    <col min="1792" max="1792" width="30.88671875" customWidth="1"/>
    <col min="1793" max="1793" width="27.44140625" customWidth="1"/>
    <col min="1794" max="1794" width="31.88671875" customWidth="1"/>
    <col min="1795" max="1795" width="0" hidden="1" customWidth="1"/>
    <col min="1796" max="1796" width="22.33203125" customWidth="1"/>
    <col min="1797" max="1797" width="15.44140625" bestFit="1" customWidth="1"/>
    <col min="2044" max="2044" width="8.33203125" customWidth="1"/>
    <col min="2045" max="2045" width="22.33203125" customWidth="1"/>
    <col min="2046" max="2046" width="51.6640625" customWidth="1"/>
    <col min="2047" max="2047" width="67.6640625" customWidth="1"/>
    <col min="2048" max="2048" width="30.88671875" customWidth="1"/>
    <col min="2049" max="2049" width="27.44140625" customWidth="1"/>
    <col min="2050" max="2050" width="31.88671875" customWidth="1"/>
    <col min="2051" max="2051" width="0" hidden="1" customWidth="1"/>
    <col min="2052" max="2052" width="22.33203125" customWidth="1"/>
    <col min="2053" max="2053" width="15.44140625" bestFit="1" customWidth="1"/>
    <col min="2300" max="2300" width="8.33203125" customWidth="1"/>
    <col min="2301" max="2301" width="22.33203125" customWidth="1"/>
    <col min="2302" max="2302" width="51.6640625" customWidth="1"/>
    <col min="2303" max="2303" width="67.6640625" customWidth="1"/>
    <col min="2304" max="2304" width="30.88671875" customWidth="1"/>
    <col min="2305" max="2305" width="27.44140625" customWidth="1"/>
    <col min="2306" max="2306" width="31.88671875" customWidth="1"/>
    <col min="2307" max="2307" width="0" hidden="1" customWidth="1"/>
    <col min="2308" max="2308" width="22.33203125" customWidth="1"/>
    <col min="2309" max="2309" width="15.44140625" bestFit="1" customWidth="1"/>
    <col min="2556" max="2556" width="8.33203125" customWidth="1"/>
    <col min="2557" max="2557" width="22.33203125" customWidth="1"/>
    <col min="2558" max="2558" width="51.6640625" customWidth="1"/>
    <col min="2559" max="2559" width="67.6640625" customWidth="1"/>
    <col min="2560" max="2560" width="30.88671875" customWidth="1"/>
    <col min="2561" max="2561" width="27.44140625" customWidth="1"/>
    <col min="2562" max="2562" width="31.88671875" customWidth="1"/>
    <col min="2563" max="2563" width="0" hidden="1" customWidth="1"/>
    <col min="2564" max="2564" width="22.33203125" customWidth="1"/>
    <col min="2565" max="2565" width="15.44140625" bestFit="1" customWidth="1"/>
    <col min="2812" max="2812" width="8.33203125" customWidth="1"/>
    <col min="2813" max="2813" width="22.33203125" customWidth="1"/>
    <col min="2814" max="2814" width="51.6640625" customWidth="1"/>
    <col min="2815" max="2815" width="67.6640625" customWidth="1"/>
    <col min="2816" max="2816" width="30.88671875" customWidth="1"/>
    <col min="2817" max="2817" width="27.44140625" customWidth="1"/>
    <col min="2818" max="2818" width="31.88671875" customWidth="1"/>
    <col min="2819" max="2819" width="0" hidden="1" customWidth="1"/>
    <col min="2820" max="2820" width="22.33203125" customWidth="1"/>
    <col min="2821" max="2821" width="15.44140625" bestFit="1" customWidth="1"/>
    <col min="3068" max="3068" width="8.33203125" customWidth="1"/>
    <col min="3069" max="3069" width="22.33203125" customWidth="1"/>
    <col min="3070" max="3070" width="51.6640625" customWidth="1"/>
    <col min="3071" max="3071" width="67.6640625" customWidth="1"/>
    <col min="3072" max="3072" width="30.88671875" customWidth="1"/>
    <col min="3073" max="3073" width="27.44140625" customWidth="1"/>
    <col min="3074" max="3074" width="31.88671875" customWidth="1"/>
    <col min="3075" max="3075" width="0" hidden="1" customWidth="1"/>
    <col min="3076" max="3076" width="22.33203125" customWidth="1"/>
    <col min="3077" max="3077" width="15.44140625" bestFit="1" customWidth="1"/>
    <col min="3324" max="3324" width="8.33203125" customWidth="1"/>
    <col min="3325" max="3325" width="22.33203125" customWidth="1"/>
    <col min="3326" max="3326" width="51.6640625" customWidth="1"/>
    <col min="3327" max="3327" width="67.6640625" customWidth="1"/>
    <col min="3328" max="3328" width="30.88671875" customWidth="1"/>
    <col min="3329" max="3329" width="27.44140625" customWidth="1"/>
    <col min="3330" max="3330" width="31.88671875" customWidth="1"/>
    <col min="3331" max="3331" width="0" hidden="1" customWidth="1"/>
    <col min="3332" max="3332" width="22.33203125" customWidth="1"/>
    <col min="3333" max="3333" width="15.44140625" bestFit="1" customWidth="1"/>
    <col min="3580" max="3580" width="8.33203125" customWidth="1"/>
    <col min="3581" max="3581" width="22.33203125" customWidth="1"/>
    <col min="3582" max="3582" width="51.6640625" customWidth="1"/>
    <col min="3583" max="3583" width="67.6640625" customWidth="1"/>
    <col min="3584" max="3584" width="30.88671875" customWidth="1"/>
    <col min="3585" max="3585" width="27.44140625" customWidth="1"/>
    <col min="3586" max="3586" width="31.88671875" customWidth="1"/>
    <col min="3587" max="3587" width="0" hidden="1" customWidth="1"/>
    <col min="3588" max="3588" width="22.33203125" customWidth="1"/>
    <col min="3589" max="3589" width="15.44140625" bestFit="1" customWidth="1"/>
    <col min="3836" max="3836" width="8.33203125" customWidth="1"/>
    <col min="3837" max="3837" width="22.33203125" customWidth="1"/>
    <col min="3838" max="3838" width="51.6640625" customWidth="1"/>
    <col min="3839" max="3839" width="67.6640625" customWidth="1"/>
    <col min="3840" max="3840" width="30.88671875" customWidth="1"/>
    <col min="3841" max="3841" width="27.44140625" customWidth="1"/>
    <col min="3842" max="3842" width="31.88671875" customWidth="1"/>
    <col min="3843" max="3843" width="0" hidden="1" customWidth="1"/>
    <col min="3844" max="3844" width="22.33203125" customWidth="1"/>
    <col min="3845" max="3845" width="15.44140625" bestFit="1" customWidth="1"/>
    <col min="4092" max="4092" width="8.33203125" customWidth="1"/>
    <col min="4093" max="4093" width="22.33203125" customWidth="1"/>
    <col min="4094" max="4094" width="51.6640625" customWidth="1"/>
    <col min="4095" max="4095" width="67.6640625" customWidth="1"/>
    <col min="4096" max="4096" width="30.88671875" customWidth="1"/>
    <col min="4097" max="4097" width="27.44140625" customWidth="1"/>
    <col min="4098" max="4098" width="31.88671875" customWidth="1"/>
    <col min="4099" max="4099" width="0" hidden="1" customWidth="1"/>
    <col min="4100" max="4100" width="22.33203125" customWidth="1"/>
    <col min="4101" max="4101" width="15.44140625" bestFit="1" customWidth="1"/>
    <col min="4348" max="4348" width="8.33203125" customWidth="1"/>
    <col min="4349" max="4349" width="22.33203125" customWidth="1"/>
    <col min="4350" max="4350" width="51.6640625" customWidth="1"/>
    <col min="4351" max="4351" width="67.6640625" customWidth="1"/>
    <col min="4352" max="4352" width="30.88671875" customWidth="1"/>
    <col min="4353" max="4353" width="27.44140625" customWidth="1"/>
    <col min="4354" max="4354" width="31.88671875" customWidth="1"/>
    <col min="4355" max="4355" width="0" hidden="1" customWidth="1"/>
    <col min="4356" max="4356" width="22.33203125" customWidth="1"/>
    <col min="4357" max="4357" width="15.44140625" bestFit="1" customWidth="1"/>
    <col min="4604" max="4604" width="8.33203125" customWidth="1"/>
    <col min="4605" max="4605" width="22.33203125" customWidth="1"/>
    <col min="4606" max="4606" width="51.6640625" customWidth="1"/>
    <col min="4607" max="4607" width="67.6640625" customWidth="1"/>
    <col min="4608" max="4608" width="30.88671875" customWidth="1"/>
    <col min="4609" max="4609" width="27.44140625" customWidth="1"/>
    <col min="4610" max="4610" width="31.88671875" customWidth="1"/>
    <col min="4611" max="4611" width="0" hidden="1" customWidth="1"/>
    <col min="4612" max="4612" width="22.33203125" customWidth="1"/>
    <col min="4613" max="4613" width="15.44140625" bestFit="1" customWidth="1"/>
    <col min="4860" max="4860" width="8.33203125" customWidth="1"/>
    <col min="4861" max="4861" width="22.33203125" customWidth="1"/>
    <col min="4862" max="4862" width="51.6640625" customWidth="1"/>
    <col min="4863" max="4863" width="67.6640625" customWidth="1"/>
    <col min="4864" max="4864" width="30.88671875" customWidth="1"/>
    <col min="4865" max="4865" width="27.44140625" customWidth="1"/>
    <col min="4866" max="4866" width="31.88671875" customWidth="1"/>
    <col min="4867" max="4867" width="0" hidden="1" customWidth="1"/>
    <col min="4868" max="4868" width="22.33203125" customWidth="1"/>
    <col min="4869" max="4869" width="15.44140625" bestFit="1" customWidth="1"/>
    <col min="5116" max="5116" width="8.33203125" customWidth="1"/>
    <col min="5117" max="5117" width="22.33203125" customWidth="1"/>
    <col min="5118" max="5118" width="51.6640625" customWidth="1"/>
    <col min="5119" max="5119" width="67.6640625" customWidth="1"/>
    <col min="5120" max="5120" width="30.88671875" customWidth="1"/>
    <col min="5121" max="5121" width="27.44140625" customWidth="1"/>
    <col min="5122" max="5122" width="31.88671875" customWidth="1"/>
    <col min="5123" max="5123" width="0" hidden="1" customWidth="1"/>
    <col min="5124" max="5124" width="22.33203125" customWidth="1"/>
    <col min="5125" max="5125" width="15.44140625" bestFit="1" customWidth="1"/>
    <col min="5372" max="5372" width="8.33203125" customWidth="1"/>
    <col min="5373" max="5373" width="22.33203125" customWidth="1"/>
    <col min="5374" max="5374" width="51.6640625" customWidth="1"/>
    <col min="5375" max="5375" width="67.6640625" customWidth="1"/>
    <col min="5376" max="5376" width="30.88671875" customWidth="1"/>
    <col min="5377" max="5377" width="27.44140625" customWidth="1"/>
    <col min="5378" max="5378" width="31.88671875" customWidth="1"/>
    <col min="5379" max="5379" width="0" hidden="1" customWidth="1"/>
    <col min="5380" max="5380" width="22.33203125" customWidth="1"/>
    <col min="5381" max="5381" width="15.44140625" bestFit="1" customWidth="1"/>
    <col min="5628" max="5628" width="8.33203125" customWidth="1"/>
    <col min="5629" max="5629" width="22.33203125" customWidth="1"/>
    <col min="5630" max="5630" width="51.6640625" customWidth="1"/>
    <col min="5631" max="5631" width="67.6640625" customWidth="1"/>
    <col min="5632" max="5632" width="30.88671875" customWidth="1"/>
    <col min="5633" max="5633" width="27.44140625" customWidth="1"/>
    <col min="5634" max="5634" width="31.88671875" customWidth="1"/>
    <col min="5635" max="5635" width="0" hidden="1" customWidth="1"/>
    <col min="5636" max="5636" width="22.33203125" customWidth="1"/>
    <col min="5637" max="5637" width="15.44140625" bestFit="1" customWidth="1"/>
    <col min="5884" max="5884" width="8.33203125" customWidth="1"/>
    <col min="5885" max="5885" width="22.33203125" customWidth="1"/>
    <col min="5886" max="5886" width="51.6640625" customWidth="1"/>
    <col min="5887" max="5887" width="67.6640625" customWidth="1"/>
    <col min="5888" max="5888" width="30.88671875" customWidth="1"/>
    <col min="5889" max="5889" width="27.44140625" customWidth="1"/>
    <col min="5890" max="5890" width="31.88671875" customWidth="1"/>
    <col min="5891" max="5891" width="0" hidden="1" customWidth="1"/>
    <col min="5892" max="5892" width="22.33203125" customWidth="1"/>
    <col min="5893" max="5893" width="15.44140625" bestFit="1" customWidth="1"/>
    <col min="6140" max="6140" width="8.33203125" customWidth="1"/>
    <col min="6141" max="6141" width="22.33203125" customWidth="1"/>
    <col min="6142" max="6142" width="51.6640625" customWidth="1"/>
    <col min="6143" max="6143" width="67.6640625" customWidth="1"/>
    <col min="6144" max="6144" width="30.88671875" customWidth="1"/>
    <col min="6145" max="6145" width="27.44140625" customWidth="1"/>
    <col min="6146" max="6146" width="31.88671875" customWidth="1"/>
    <col min="6147" max="6147" width="0" hidden="1" customWidth="1"/>
    <col min="6148" max="6148" width="22.33203125" customWidth="1"/>
    <col min="6149" max="6149" width="15.44140625" bestFit="1" customWidth="1"/>
    <col min="6396" max="6396" width="8.33203125" customWidth="1"/>
    <col min="6397" max="6397" width="22.33203125" customWidth="1"/>
    <col min="6398" max="6398" width="51.6640625" customWidth="1"/>
    <col min="6399" max="6399" width="67.6640625" customWidth="1"/>
    <col min="6400" max="6400" width="30.88671875" customWidth="1"/>
    <col min="6401" max="6401" width="27.44140625" customWidth="1"/>
    <col min="6402" max="6402" width="31.88671875" customWidth="1"/>
    <col min="6403" max="6403" width="0" hidden="1" customWidth="1"/>
    <col min="6404" max="6404" width="22.33203125" customWidth="1"/>
    <col min="6405" max="6405" width="15.44140625" bestFit="1" customWidth="1"/>
    <col min="6652" max="6652" width="8.33203125" customWidth="1"/>
    <col min="6653" max="6653" width="22.33203125" customWidth="1"/>
    <col min="6654" max="6654" width="51.6640625" customWidth="1"/>
    <col min="6655" max="6655" width="67.6640625" customWidth="1"/>
    <col min="6656" max="6656" width="30.88671875" customWidth="1"/>
    <col min="6657" max="6657" width="27.44140625" customWidth="1"/>
    <col min="6658" max="6658" width="31.88671875" customWidth="1"/>
    <col min="6659" max="6659" width="0" hidden="1" customWidth="1"/>
    <col min="6660" max="6660" width="22.33203125" customWidth="1"/>
    <col min="6661" max="6661" width="15.44140625" bestFit="1" customWidth="1"/>
    <col min="6908" max="6908" width="8.33203125" customWidth="1"/>
    <col min="6909" max="6909" width="22.33203125" customWidth="1"/>
    <col min="6910" max="6910" width="51.6640625" customWidth="1"/>
    <col min="6911" max="6911" width="67.6640625" customWidth="1"/>
    <col min="6912" max="6912" width="30.88671875" customWidth="1"/>
    <col min="6913" max="6913" width="27.44140625" customWidth="1"/>
    <col min="6914" max="6914" width="31.88671875" customWidth="1"/>
    <col min="6915" max="6915" width="0" hidden="1" customWidth="1"/>
    <col min="6916" max="6916" width="22.33203125" customWidth="1"/>
    <col min="6917" max="6917" width="15.44140625" bestFit="1" customWidth="1"/>
    <col min="7164" max="7164" width="8.33203125" customWidth="1"/>
    <col min="7165" max="7165" width="22.33203125" customWidth="1"/>
    <col min="7166" max="7166" width="51.6640625" customWidth="1"/>
    <col min="7167" max="7167" width="67.6640625" customWidth="1"/>
    <col min="7168" max="7168" width="30.88671875" customWidth="1"/>
    <col min="7169" max="7169" width="27.44140625" customWidth="1"/>
    <col min="7170" max="7170" width="31.88671875" customWidth="1"/>
    <col min="7171" max="7171" width="0" hidden="1" customWidth="1"/>
    <col min="7172" max="7172" width="22.33203125" customWidth="1"/>
    <col min="7173" max="7173" width="15.44140625" bestFit="1" customWidth="1"/>
    <col min="7420" max="7420" width="8.33203125" customWidth="1"/>
    <col min="7421" max="7421" width="22.33203125" customWidth="1"/>
    <col min="7422" max="7422" width="51.6640625" customWidth="1"/>
    <col min="7423" max="7423" width="67.6640625" customWidth="1"/>
    <col min="7424" max="7424" width="30.88671875" customWidth="1"/>
    <col min="7425" max="7425" width="27.44140625" customWidth="1"/>
    <col min="7426" max="7426" width="31.88671875" customWidth="1"/>
    <col min="7427" max="7427" width="0" hidden="1" customWidth="1"/>
    <col min="7428" max="7428" width="22.33203125" customWidth="1"/>
    <col min="7429" max="7429" width="15.44140625" bestFit="1" customWidth="1"/>
    <col min="7676" max="7676" width="8.33203125" customWidth="1"/>
    <col min="7677" max="7677" width="22.33203125" customWidth="1"/>
    <col min="7678" max="7678" width="51.6640625" customWidth="1"/>
    <col min="7679" max="7679" width="67.6640625" customWidth="1"/>
    <col min="7680" max="7680" width="30.88671875" customWidth="1"/>
    <col min="7681" max="7681" width="27.44140625" customWidth="1"/>
    <col min="7682" max="7682" width="31.88671875" customWidth="1"/>
    <col min="7683" max="7683" width="0" hidden="1" customWidth="1"/>
    <col min="7684" max="7684" width="22.33203125" customWidth="1"/>
    <col min="7685" max="7685" width="15.44140625" bestFit="1" customWidth="1"/>
    <col min="7932" max="7932" width="8.33203125" customWidth="1"/>
    <col min="7933" max="7933" width="22.33203125" customWidth="1"/>
    <col min="7934" max="7934" width="51.6640625" customWidth="1"/>
    <col min="7935" max="7935" width="67.6640625" customWidth="1"/>
    <col min="7936" max="7936" width="30.88671875" customWidth="1"/>
    <col min="7937" max="7937" width="27.44140625" customWidth="1"/>
    <col min="7938" max="7938" width="31.88671875" customWidth="1"/>
    <col min="7939" max="7939" width="0" hidden="1" customWidth="1"/>
    <col min="7940" max="7940" width="22.33203125" customWidth="1"/>
    <col min="7941" max="7941" width="15.44140625" bestFit="1" customWidth="1"/>
    <col min="8188" max="8188" width="8.33203125" customWidth="1"/>
    <col min="8189" max="8189" width="22.33203125" customWidth="1"/>
    <col min="8190" max="8190" width="51.6640625" customWidth="1"/>
    <col min="8191" max="8191" width="67.6640625" customWidth="1"/>
    <col min="8192" max="8192" width="30.88671875" customWidth="1"/>
    <col min="8193" max="8193" width="27.44140625" customWidth="1"/>
    <col min="8194" max="8194" width="31.88671875" customWidth="1"/>
    <col min="8195" max="8195" width="0" hidden="1" customWidth="1"/>
    <col min="8196" max="8196" width="22.33203125" customWidth="1"/>
    <col min="8197" max="8197" width="15.44140625" bestFit="1" customWidth="1"/>
    <col min="8444" max="8444" width="8.33203125" customWidth="1"/>
    <col min="8445" max="8445" width="22.33203125" customWidth="1"/>
    <col min="8446" max="8446" width="51.6640625" customWidth="1"/>
    <col min="8447" max="8447" width="67.6640625" customWidth="1"/>
    <col min="8448" max="8448" width="30.88671875" customWidth="1"/>
    <col min="8449" max="8449" width="27.44140625" customWidth="1"/>
    <col min="8450" max="8450" width="31.88671875" customWidth="1"/>
    <col min="8451" max="8451" width="0" hidden="1" customWidth="1"/>
    <col min="8452" max="8452" width="22.33203125" customWidth="1"/>
    <col min="8453" max="8453" width="15.44140625" bestFit="1" customWidth="1"/>
    <col min="8700" max="8700" width="8.33203125" customWidth="1"/>
    <col min="8701" max="8701" width="22.33203125" customWidth="1"/>
    <col min="8702" max="8702" width="51.6640625" customWidth="1"/>
    <col min="8703" max="8703" width="67.6640625" customWidth="1"/>
    <col min="8704" max="8704" width="30.88671875" customWidth="1"/>
    <col min="8705" max="8705" width="27.44140625" customWidth="1"/>
    <col min="8706" max="8706" width="31.88671875" customWidth="1"/>
    <col min="8707" max="8707" width="0" hidden="1" customWidth="1"/>
    <col min="8708" max="8708" width="22.33203125" customWidth="1"/>
    <col min="8709" max="8709" width="15.44140625" bestFit="1" customWidth="1"/>
    <col min="8956" max="8956" width="8.33203125" customWidth="1"/>
    <col min="8957" max="8957" width="22.33203125" customWidth="1"/>
    <col min="8958" max="8958" width="51.6640625" customWidth="1"/>
    <col min="8959" max="8959" width="67.6640625" customWidth="1"/>
    <col min="8960" max="8960" width="30.88671875" customWidth="1"/>
    <col min="8961" max="8961" width="27.44140625" customWidth="1"/>
    <col min="8962" max="8962" width="31.88671875" customWidth="1"/>
    <col min="8963" max="8963" width="0" hidden="1" customWidth="1"/>
    <col min="8964" max="8964" width="22.33203125" customWidth="1"/>
    <col min="8965" max="8965" width="15.44140625" bestFit="1" customWidth="1"/>
    <col min="9212" max="9212" width="8.33203125" customWidth="1"/>
    <col min="9213" max="9213" width="22.33203125" customWidth="1"/>
    <col min="9214" max="9214" width="51.6640625" customWidth="1"/>
    <col min="9215" max="9215" width="67.6640625" customWidth="1"/>
    <col min="9216" max="9216" width="30.88671875" customWidth="1"/>
    <col min="9217" max="9217" width="27.44140625" customWidth="1"/>
    <col min="9218" max="9218" width="31.88671875" customWidth="1"/>
    <col min="9219" max="9219" width="0" hidden="1" customWidth="1"/>
    <col min="9220" max="9220" width="22.33203125" customWidth="1"/>
    <col min="9221" max="9221" width="15.44140625" bestFit="1" customWidth="1"/>
    <col min="9468" max="9468" width="8.33203125" customWidth="1"/>
    <col min="9469" max="9469" width="22.33203125" customWidth="1"/>
    <col min="9470" max="9470" width="51.6640625" customWidth="1"/>
    <col min="9471" max="9471" width="67.6640625" customWidth="1"/>
    <col min="9472" max="9472" width="30.88671875" customWidth="1"/>
    <col min="9473" max="9473" width="27.44140625" customWidth="1"/>
    <col min="9474" max="9474" width="31.88671875" customWidth="1"/>
    <col min="9475" max="9475" width="0" hidden="1" customWidth="1"/>
    <col min="9476" max="9476" width="22.33203125" customWidth="1"/>
    <col min="9477" max="9477" width="15.44140625" bestFit="1" customWidth="1"/>
    <col min="9724" max="9724" width="8.33203125" customWidth="1"/>
    <col min="9725" max="9725" width="22.33203125" customWidth="1"/>
    <col min="9726" max="9726" width="51.6640625" customWidth="1"/>
    <col min="9727" max="9727" width="67.6640625" customWidth="1"/>
    <col min="9728" max="9728" width="30.88671875" customWidth="1"/>
    <col min="9729" max="9729" width="27.44140625" customWidth="1"/>
    <col min="9730" max="9730" width="31.88671875" customWidth="1"/>
    <col min="9731" max="9731" width="0" hidden="1" customWidth="1"/>
    <col min="9732" max="9732" width="22.33203125" customWidth="1"/>
    <col min="9733" max="9733" width="15.44140625" bestFit="1" customWidth="1"/>
    <col min="9980" max="9980" width="8.33203125" customWidth="1"/>
    <col min="9981" max="9981" width="22.33203125" customWidth="1"/>
    <col min="9982" max="9982" width="51.6640625" customWidth="1"/>
    <col min="9983" max="9983" width="67.6640625" customWidth="1"/>
    <col min="9984" max="9984" width="30.88671875" customWidth="1"/>
    <col min="9985" max="9985" width="27.44140625" customWidth="1"/>
    <col min="9986" max="9986" width="31.88671875" customWidth="1"/>
    <col min="9987" max="9987" width="0" hidden="1" customWidth="1"/>
    <col min="9988" max="9988" width="22.33203125" customWidth="1"/>
    <col min="9989" max="9989" width="15.44140625" bestFit="1" customWidth="1"/>
    <col min="10236" max="10236" width="8.33203125" customWidth="1"/>
    <col min="10237" max="10237" width="22.33203125" customWidth="1"/>
    <col min="10238" max="10238" width="51.6640625" customWidth="1"/>
    <col min="10239" max="10239" width="67.6640625" customWidth="1"/>
    <col min="10240" max="10240" width="30.88671875" customWidth="1"/>
    <col min="10241" max="10241" width="27.44140625" customWidth="1"/>
    <col min="10242" max="10242" width="31.88671875" customWidth="1"/>
    <col min="10243" max="10243" width="0" hidden="1" customWidth="1"/>
    <col min="10244" max="10244" width="22.33203125" customWidth="1"/>
    <col min="10245" max="10245" width="15.44140625" bestFit="1" customWidth="1"/>
    <col min="10492" max="10492" width="8.33203125" customWidth="1"/>
    <col min="10493" max="10493" width="22.33203125" customWidth="1"/>
    <col min="10494" max="10494" width="51.6640625" customWidth="1"/>
    <col min="10495" max="10495" width="67.6640625" customWidth="1"/>
    <col min="10496" max="10496" width="30.88671875" customWidth="1"/>
    <col min="10497" max="10497" width="27.44140625" customWidth="1"/>
    <col min="10498" max="10498" width="31.88671875" customWidth="1"/>
    <col min="10499" max="10499" width="0" hidden="1" customWidth="1"/>
    <col min="10500" max="10500" width="22.33203125" customWidth="1"/>
    <col min="10501" max="10501" width="15.44140625" bestFit="1" customWidth="1"/>
    <col min="10748" max="10748" width="8.33203125" customWidth="1"/>
    <col min="10749" max="10749" width="22.33203125" customWidth="1"/>
    <col min="10750" max="10750" width="51.6640625" customWidth="1"/>
    <col min="10751" max="10751" width="67.6640625" customWidth="1"/>
    <col min="10752" max="10752" width="30.88671875" customWidth="1"/>
    <col min="10753" max="10753" width="27.44140625" customWidth="1"/>
    <col min="10754" max="10754" width="31.88671875" customWidth="1"/>
    <col min="10755" max="10755" width="0" hidden="1" customWidth="1"/>
    <col min="10756" max="10756" width="22.33203125" customWidth="1"/>
    <col min="10757" max="10757" width="15.44140625" bestFit="1" customWidth="1"/>
    <col min="11004" max="11004" width="8.33203125" customWidth="1"/>
    <col min="11005" max="11005" width="22.33203125" customWidth="1"/>
    <col min="11006" max="11006" width="51.6640625" customWidth="1"/>
    <col min="11007" max="11007" width="67.6640625" customWidth="1"/>
    <col min="11008" max="11008" width="30.88671875" customWidth="1"/>
    <col min="11009" max="11009" width="27.44140625" customWidth="1"/>
    <col min="11010" max="11010" width="31.88671875" customWidth="1"/>
    <col min="11011" max="11011" width="0" hidden="1" customWidth="1"/>
    <col min="11012" max="11012" width="22.33203125" customWidth="1"/>
    <col min="11013" max="11013" width="15.44140625" bestFit="1" customWidth="1"/>
    <col min="11260" max="11260" width="8.33203125" customWidth="1"/>
    <col min="11261" max="11261" width="22.33203125" customWidth="1"/>
    <col min="11262" max="11262" width="51.6640625" customWidth="1"/>
    <col min="11263" max="11263" width="67.6640625" customWidth="1"/>
    <col min="11264" max="11264" width="30.88671875" customWidth="1"/>
    <col min="11265" max="11265" width="27.44140625" customWidth="1"/>
    <col min="11266" max="11266" width="31.88671875" customWidth="1"/>
    <col min="11267" max="11267" width="0" hidden="1" customWidth="1"/>
    <col min="11268" max="11268" width="22.33203125" customWidth="1"/>
    <col min="11269" max="11269" width="15.44140625" bestFit="1" customWidth="1"/>
    <col min="11516" max="11516" width="8.33203125" customWidth="1"/>
    <col min="11517" max="11517" width="22.33203125" customWidth="1"/>
    <col min="11518" max="11518" width="51.6640625" customWidth="1"/>
    <col min="11519" max="11519" width="67.6640625" customWidth="1"/>
    <col min="11520" max="11520" width="30.88671875" customWidth="1"/>
    <col min="11521" max="11521" width="27.44140625" customWidth="1"/>
    <col min="11522" max="11522" width="31.88671875" customWidth="1"/>
    <col min="11523" max="11523" width="0" hidden="1" customWidth="1"/>
    <col min="11524" max="11524" width="22.33203125" customWidth="1"/>
    <col min="11525" max="11525" width="15.44140625" bestFit="1" customWidth="1"/>
    <col min="11772" max="11772" width="8.33203125" customWidth="1"/>
    <col min="11773" max="11773" width="22.33203125" customWidth="1"/>
    <col min="11774" max="11774" width="51.6640625" customWidth="1"/>
    <col min="11775" max="11775" width="67.6640625" customWidth="1"/>
    <col min="11776" max="11776" width="30.88671875" customWidth="1"/>
    <col min="11777" max="11777" width="27.44140625" customWidth="1"/>
    <col min="11778" max="11778" width="31.88671875" customWidth="1"/>
    <col min="11779" max="11779" width="0" hidden="1" customWidth="1"/>
    <col min="11780" max="11780" width="22.33203125" customWidth="1"/>
    <col min="11781" max="11781" width="15.44140625" bestFit="1" customWidth="1"/>
    <col min="12028" max="12028" width="8.33203125" customWidth="1"/>
    <col min="12029" max="12029" width="22.33203125" customWidth="1"/>
    <col min="12030" max="12030" width="51.6640625" customWidth="1"/>
    <col min="12031" max="12031" width="67.6640625" customWidth="1"/>
    <col min="12032" max="12032" width="30.88671875" customWidth="1"/>
    <col min="12033" max="12033" width="27.44140625" customWidth="1"/>
    <col min="12034" max="12034" width="31.88671875" customWidth="1"/>
    <col min="12035" max="12035" width="0" hidden="1" customWidth="1"/>
    <col min="12036" max="12036" width="22.33203125" customWidth="1"/>
    <col min="12037" max="12037" width="15.44140625" bestFit="1" customWidth="1"/>
    <col min="12284" max="12284" width="8.33203125" customWidth="1"/>
    <col min="12285" max="12285" width="22.33203125" customWidth="1"/>
    <col min="12286" max="12286" width="51.6640625" customWidth="1"/>
    <col min="12287" max="12287" width="67.6640625" customWidth="1"/>
    <col min="12288" max="12288" width="30.88671875" customWidth="1"/>
    <col min="12289" max="12289" width="27.44140625" customWidth="1"/>
    <col min="12290" max="12290" width="31.88671875" customWidth="1"/>
    <col min="12291" max="12291" width="0" hidden="1" customWidth="1"/>
    <col min="12292" max="12292" width="22.33203125" customWidth="1"/>
    <col min="12293" max="12293" width="15.44140625" bestFit="1" customWidth="1"/>
    <col min="12540" max="12540" width="8.33203125" customWidth="1"/>
    <col min="12541" max="12541" width="22.33203125" customWidth="1"/>
    <col min="12542" max="12542" width="51.6640625" customWidth="1"/>
    <col min="12543" max="12543" width="67.6640625" customWidth="1"/>
    <col min="12544" max="12544" width="30.88671875" customWidth="1"/>
    <col min="12545" max="12545" width="27.44140625" customWidth="1"/>
    <col min="12546" max="12546" width="31.88671875" customWidth="1"/>
    <col min="12547" max="12547" width="0" hidden="1" customWidth="1"/>
    <col min="12548" max="12548" width="22.33203125" customWidth="1"/>
    <col min="12549" max="12549" width="15.44140625" bestFit="1" customWidth="1"/>
    <col min="12796" max="12796" width="8.33203125" customWidth="1"/>
    <col min="12797" max="12797" width="22.33203125" customWidth="1"/>
    <col min="12798" max="12798" width="51.6640625" customWidth="1"/>
    <col min="12799" max="12799" width="67.6640625" customWidth="1"/>
    <col min="12800" max="12800" width="30.88671875" customWidth="1"/>
    <col min="12801" max="12801" width="27.44140625" customWidth="1"/>
    <col min="12802" max="12802" width="31.88671875" customWidth="1"/>
    <col min="12803" max="12803" width="0" hidden="1" customWidth="1"/>
    <col min="12804" max="12804" width="22.33203125" customWidth="1"/>
    <col min="12805" max="12805" width="15.44140625" bestFit="1" customWidth="1"/>
    <col min="13052" max="13052" width="8.33203125" customWidth="1"/>
    <col min="13053" max="13053" width="22.33203125" customWidth="1"/>
    <col min="13054" max="13054" width="51.6640625" customWidth="1"/>
    <col min="13055" max="13055" width="67.6640625" customWidth="1"/>
    <col min="13056" max="13056" width="30.88671875" customWidth="1"/>
    <col min="13057" max="13057" width="27.44140625" customWidth="1"/>
    <col min="13058" max="13058" width="31.88671875" customWidth="1"/>
    <col min="13059" max="13059" width="0" hidden="1" customWidth="1"/>
    <col min="13060" max="13060" width="22.33203125" customWidth="1"/>
    <col min="13061" max="13061" width="15.44140625" bestFit="1" customWidth="1"/>
    <col min="13308" max="13308" width="8.33203125" customWidth="1"/>
    <col min="13309" max="13309" width="22.33203125" customWidth="1"/>
    <col min="13310" max="13310" width="51.6640625" customWidth="1"/>
    <col min="13311" max="13311" width="67.6640625" customWidth="1"/>
    <col min="13312" max="13312" width="30.88671875" customWidth="1"/>
    <col min="13313" max="13313" width="27.44140625" customWidth="1"/>
    <col min="13314" max="13314" width="31.88671875" customWidth="1"/>
    <col min="13315" max="13315" width="0" hidden="1" customWidth="1"/>
    <col min="13316" max="13316" width="22.33203125" customWidth="1"/>
    <col min="13317" max="13317" width="15.44140625" bestFit="1" customWidth="1"/>
    <col min="13564" max="13564" width="8.33203125" customWidth="1"/>
    <col min="13565" max="13565" width="22.33203125" customWidth="1"/>
    <col min="13566" max="13566" width="51.6640625" customWidth="1"/>
    <col min="13567" max="13567" width="67.6640625" customWidth="1"/>
    <col min="13568" max="13568" width="30.88671875" customWidth="1"/>
    <col min="13569" max="13569" width="27.44140625" customWidth="1"/>
    <col min="13570" max="13570" width="31.88671875" customWidth="1"/>
    <col min="13571" max="13571" width="0" hidden="1" customWidth="1"/>
    <col min="13572" max="13572" width="22.33203125" customWidth="1"/>
    <col min="13573" max="13573" width="15.44140625" bestFit="1" customWidth="1"/>
    <col min="13820" max="13820" width="8.33203125" customWidth="1"/>
    <col min="13821" max="13821" width="22.33203125" customWidth="1"/>
    <col min="13822" max="13822" width="51.6640625" customWidth="1"/>
    <col min="13823" max="13823" width="67.6640625" customWidth="1"/>
    <col min="13824" max="13824" width="30.88671875" customWidth="1"/>
    <col min="13825" max="13825" width="27.44140625" customWidth="1"/>
    <col min="13826" max="13826" width="31.88671875" customWidth="1"/>
    <col min="13827" max="13827" width="0" hidden="1" customWidth="1"/>
    <col min="13828" max="13828" width="22.33203125" customWidth="1"/>
    <col min="13829" max="13829" width="15.44140625" bestFit="1" customWidth="1"/>
    <col min="14076" max="14076" width="8.33203125" customWidth="1"/>
    <col min="14077" max="14077" width="22.33203125" customWidth="1"/>
    <col min="14078" max="14078" width="51.6640625" customWidth="1"/>
    <col min="14079" max="14079" width="67.6640625" customWidth="1"/>
    <col min="14080" max="14080" width="30.88671875" customWidth="1"/>
    <col min="14081" max="14081" width="27.44140625" customWidth="1"/>
    <col min="14082" max="14082" width="31.88671875" customWidth="1"/>
    <col min="14083" max="14083" width="0" hidden="1" customWidth="1"/>
    <col min="14084" max="14084" width="22.33203125" customWidth="1"/>
    <col min="14085" max="14085" width="15.44140625" bestFit="1" customWidth="1"/>
    <col min="14332" max="14332" width="8.33203125" customWidth="1"/>
    <col min="14333" max="14333" width="22.33203125" customWidth="1"/>
    <col min="14334" max="14334" width="51.6640625" customWidth="1"/>
    <col min="14335" max="14335" width="67.6640625" customWidth="1"/>
    <col min="14336" max="14336" width="30.88671875" customWidth="1"/>
    <col min="14337" max="14337" width="27.44140625" customWidth="1"/>
    <col min="14338" max="14338" width="31.88671875" customWidth="1"/>
    <col min="14339" max="14339" width="0" hidden="1" customWidth="1"/>
    <col min="14340" max="14340" width="22.33203125" customWidth="1"/>
    <col min="14341" max="14341" width="15.44140625" bestFit="1" customWidth="1"/>
    <col min="14588" max="14588" width="8.33203125" customWidth="1"/>
    <col min="14589" max="14589" width="22.33203125" customWidth="1"/>
    <col min="14590" max="14590" width="51.6640625" customWidth="1"/>
    <col min="14591" max="14591" width="67.6640625" customWidth="1"/>
    <col min="14592" max="14592" width="30.88671875" customWidth="1"/>
    <col min="14593" max="14593" width="27.44140625" customWidth="1"/>
    <col min="14594" max="14594" width="31.88671875" customWidth="1"/>
    <col min="14595" max="14595" width="0" hidden="1" customWidth="1"/>
    <col min="14596" max="14596" width="22.33203125" customWidth="1"/>
    <col min="14597" max="14597" width="15.44140625" bestFit="1" customWidth="1"/>
    <col min="14844" max="14844" width="8.33203125" customWidth="1"/>
    <col min="14845" max="14845" width="22.33203125" customWidth="1"/>
    <col min="14846" max="14846" width="51.6640625" customWidth="1"/>
    <col min="14847" max="14847" width="67.6640625" customWidth="1"/>
    <col min="14848" max="14848" width="30.88671875" customWidth="1"/>
    <col min="14849" max="14849" width="27.44140625" customWidth="1"/>
    <col min="14850" max="14850" width="31.88671875" customWidth="1"/>
    <col min="14851" max="14851" width="0" hidden="1" customWidth="1"/>
    <col min="14852" max="14852" width="22.33203125" customWidth="1"/>
    <col min="14853" max="14853" width="15.44140625" bestFit="1" customWidth="1"/>
    <col min="15100" max="15100" width="8.33203125" customWidth="1"/>
    <col min="15101" max="15101" width="22.33203125" customWidth="1"/>
    <col min="15102" max="15102" width="51.6640625" customWidth="1"/>
    <col min="15103" max="15103" width="67.6640625" customWidth="1"/>
    <col min="15104" max="15104" width="30.88671875" customWidth="1"/>
    <col min="15105" max="15105" width="27.44140625" customWidth="1"/>
    <col min="15106" max="15106" width="31.88671875" customWidth="1"/>
    <col min="15107" max="15107" width="0" hidden="1" customWidth="1"/>
    <col min="15108" max="15108" width="22.33203125" customWidth="1"/>
    <col min="15109" max="15109" width="15.44140625" bestFit="1" customWidth="1"/>
    <col min="15356" max="15356" width="8.33203125" customWidth="1"/>
    <col min="15357" max="15357" width="22.33203125" customWidth="1"/>
    <col min="15358" max="15358" width="51.6640625" customWidth="1"/>
    <col min="15359" max="15359" width="67.6640625" customWidth="1"/>
    <col min="15360" max="15360" width="30.88671875" customWidth="1"/>
    <col min="15361" max="15361" width="27.44140625" customWidth="1"/>
    <col min="15362" max="15362" width="31.88671875" customWidth="1"/>
    <col min="15363" max="15363" width="0" hidden="1" customWidth="1"/>
    <col min="15364" max="15364" width="22.33203125" customWidth="1"/>
    <col min="15365" max="15365" width="15.44140625" bestFit="1" customWidth="1"/>
    <col min="15612" max="15612" width="8.33203125" customWidth="1"/>
    <col min="15613" max="15613" width="22.33203125" customWidth="1"/>
    <col min="15614" max="15614" width="51.6640625" customWidth="1"/>
    <col min="15615" max="15615" width="67.6640625" customWidth="1"/>
    <col min="15616" max="15616" width="30.88671875" customWidth="1"/>
    <col min="15617" max="15617" width="27.44140625" customWidth="1"/>
    <col min="15618" max="15618" width="31.88671875" customWidth="1"/>
    <col min="15619" max="15619" width="0" hidden="1" customWidth="1"/>
    <col min="15620" max="15620" width="22.33203125" customWidth="1"/>
    <col min="15621" max="15621" width="15.44140625" bestFit="1" customWidth="1"/>
    <col min="15868" max="15868" width="8.33203125" customWidth="1"/>
    <col min="15869" max="15869" width="22.33203125" customWidth="1"/>
    <col min="15870" max="15870" width="51.6640625" customWidth="1"/>
    <col min="15871" max="15871" width="67.6640625" customWidth="1"/>
    <col min="15872" max="15872" width="30.88671875" customWidth="1"/>
    <col min="15873" max="15873" width="27.44140625" customWidth="1"/>
    <col min="15874" max="15874" width="31.88671875" customWidth="1"/>
    <col min="15875" max="15875" width="0" hidden="1" customWidth="1"/>
    <col min="15876" max="15876" width="22.33203125" customWidth="1"/>
    <col min="15877" max="15877" width="15.44140625" bestFit="1" customWidth="1"/>
    <col min="16124" max="16124" width="8.33203125" customWidth="1"/>
    <col min="16125" max="16125" width="22.33203125" customWidth="1"/>
    <col min="16126" max="16126" width="51.6640625" customWidth="1"/>
    <col min="16127" max="16127" width="67.6640625" customWidth="1"/>
    <col min="16128" max="16128" width="30.88671875" customWidth="1"/>
    <col min="16129" max="16129" width="27.44140625" customWidth="1"/>
    <col min="16130" max="16130" width="31.88671875" customWidth="1"/>
    <col min="16131" max="16131" width="0" hidden="1" customWidth="1"/>
    <col min="16132" max="16132" width="22.33203125" customWidth="1"/>
    <col min="16133" max="16133" width="15.44140625" bestFit="1" customWidth="1"/>
  </cols>
  <sheetData>
    <row r="1" spans="1:7" x14ac:dyDescent="0.3">
      <c r="A1" s="1" t="s">
        <v>0</v>
      </c>
      <c r="B1" s="1"/>
      <c r="C1" s="1"/>
      <c r="D1" s="1"/>
      <c r="E1" s="15"/>
      <c r="F1" s="1"/>
    </row>
    <row r="2" spans="1:7" x14ac:dyDescent="0.3">
      <c r="A2" s="1" t="s">
        <v>9</v>
      </c>
      <c r="B2" s="1"/>
      <c r="C2" s="1"/>
      <c r="D2" s="1"/>
      <c r="E2" s="15"/>
      <c r="F2" s="1"/>
    </row>
    <row r="3" spans="1:7" x14ac:dyDescent="0.3">
      <c r="A3" s="2" t="s">
        <v>278</v>
      </c>
      <c r="B3" s="2"/>
      <c r="C3" s="2"/>
      <c r="D3" s="2"/>
      <c r="E3" s="15"/>
      <c r="F3" s="2"/>
    </row>
    <row r="4" spans="1:7" x14ac:dyDescent="0.3">
      <c r="A4" s="2" t="s">
        <v>12</v>
      </c>
      <c r="B4" s="2"/>
      <c r="C4" s="2"/>
      <c r="D4" s="2"/>
      <c r="E4" s="15"/>
      <c r="F4" s="2"/>
    </row>
    <row r="5" spans="1:7" x14ac:dyDescent="0.3">
      <c r="C5" s="5"/>
      <c r="D5" s="6"/>
    </row>
    <row r="6" spans="1:7" s="10" customFormat="1" ht="15" thickBot="1" x14ac:dyDescent="0.35">
      <c r="A6" s="8"/>
      <c r="B6" s="8"/>
      <c r="C6" s="8"/>
      <c r="D6" s="8"/>
      <c r="E6" s="17"/>
      <c r="F6" s="9"/>
    </row>
    <row r="7" spans="1:7" s="10" customFormat="1" ht="36" customHeight="1" thickTop="1" x14ac:dyDescent="0.3">
      <c r="A7" s="18" t="s">
        <v>2</v>
      </c>
      <c r="B7" s="19" t="s">
        <v>3</v>
      </c>
      <c r="C7" s="19" t="s">
        <v>4</v>
      </c>
      <c r="D7" s="19" t="s">
        <v>5</v>
      </c>
      <c r="E7" s="19" t="s">
        <v>10</v>
      </c>
      <c r="F7" s="20" t="s">
        <v>6</v>
      </c>
    </row>
    <row r="8" spans="1:7" ht="28.8" x14ac:dyDescent="0.3">
      <c r="A8" s="30">
        <v>1</v>
      </c>
      <c r="B8" s="26" t="s">
        <v>202</v>
      </c>
      <c r="C8" s="27" t="s">
        <v>155</v>
      </c>
      <c r="D8" s="32" t="s">
        <v>239</v>
      </c>
      <c r="E8" s="28">
        <v>44896</v>
      </c>
      <c r="F8" s="33">
        <v>215390000</v>
      </c>
      <c r="G8" s="31"/>
    </row>
    <row r="9" spans="1:7" ht="28.8" x14ac:dyDescent="0.3">
      <c r="A9" s="30">
        <v>2</v>
      </c>
      <c r="B9" s="35" t="s">
        <v>203</v>
      </c>
      <c r="C9" s="27" t="s">
        <v>156</v>
      </c>
      <c r="D9" s="37" t="s">
        <v>240</v>
      </c>
      <c r="E9" s="28">
        <v>44897</v>
      </c>
      <c r="F9" s="39">
        <v>41800000</v>
      </c>
      <c r="G9" s="31"/>
    </row>
    <row r="10" spans="1:7" ht="28.8" x14ac:dyDescent="0.3">
      <c r="A10" s="30">
        <v>3</v>
      </c>
      <c r="B10" s="35" t="s">
        <v>204</v>
      </c>
      <c r="C10" s="27" t="s">
        <v>157</v>
      </c>
      <c r="D10" s="37" t="s">
        <v>241</v>
      </c>
      <c r="E10" s="28">
        <v>44897</v>
      </c>
      <c r="F10" s="39">
        <v>68960500</v>
      </c>
      <c r="G10" s="31"/>
    </row>
    <row r="11" spans="1:7" ht="57.6" x14ac:dyDescent="0.3">
      <c r="A11" s="30">
        <v>4</v>
      </c>
      <c r="B11" s="35" t="s">
        <v>205</v>
      </c>
      <c r="C11" s="27" t="s">
        <v>158</v>
      </c>
      <c r="D11" s="37" t="s">
        <v>242</v>
      </c>
      <c r="E11" s="28">
        <v>44900</v>
      </c>
      <c r="F11" s="39">
        <v>15113000</v>
      </c>
      <c r="G11" s="31"/>
    </row>
    <row r="12" spans="1:7" ht="43.2" x14ac:dyDescent="0.3">
      <c r="A12" s="30">
        <v>5</v>
      </c>
      <c r="B12" s="35" t="s">
        <v>206</v>
      </c>
      <c r="C12" s="27" t="s">
        <v>159</v>
      </c>
      <c r="D12" s="37" t="s">
        <v>243</v>
      </c>
      <c r="E12" s="28">
        <v>44900</v>
      </c>
      <c r="F12" s="39">
        <v>13030705373</v>
      </c>
      <c r="G12" s="31"/>
    </row>
    <row r="13" spans="1:7" ht="28.8" x14ac:dyDescent="0.3">
      <c r="A13" s="30">
        <v>6</v>
      </c>
      <c r="B13" s="35" t="s">
        <v>207</v>
      </c>
      <c r="C13" s="27" t="s">
        <v>160</v>
      </c>
      <c r="D13" s="37" t="s">
        <v>244</v>
      </c>
      <c r="E13" s="28">
        <v>44900</v>
      </c>
      <c r="F13" s="39" t="s">
        <v>245</v>
      </c>
      <c r="G13" s="31">
        <f>992645640+405837600</f>
        <v>1398483240</v>
      </c>
    </row>
    <row r="14" spans="1:7" ht="28.8" x14ac:dyDescent="0.3">
      <c r="A14" s="30">
        <v>7</v>
      </c>
      <c r="B14" s="35" t="s">
        <v>208</v>
      </c>
      <c r="C14" s="27" t="s">
        <v>161</v>
      </c>
      <c r="D14" s="37" t="s">
        <v>246</v>
      </c>
      <c r="E14" s="28">
        <v>44901</v>
      </c>
      <c r="F14" s="39">
        <v>35557200</v>
      </c>
      <c r="G14" s="31"/>
    </row>
    <row r="15" spans="1:7" ht="28.8" x14ac:dyDescent="0.3">
      <c r="A15" s="30">
        <v>8</v>
      </c>
      <c r="B15" s="35" t="s">
        <v>209</v>
      </c>
      <c r="C15" s="27" t="s">
        <v>162</v>
      </c>
      <c r="D15" s="37" t="s">
        <v>247</v>
      </c>
      <c r="E15" s="28">
        <v>44901</v>
      </c>
      <c r="F15" s="39">
        <v>1733254560</v>
      </c>
      <c r="G15" s="31"/>
    </row>
    <row r="16" spans="1:7" ht="28.8" x14ac:dyDescent="0.3">
      <c r="A16" s="30">
        <v>9</v>
      </c>
      <c r="B16" s="35" t="s">
        <v>210</v>
      </c>
      <c r="C16" s="27" t="s">
        <v>163</v>
      </c>
      <c r="D16" s="37" t="s">
        <v>248</v>
      </c>
      <c r="E16" s="28">
        <v>44902</v>
      </c>
      <c r="F16" s="39">
        <v>14339500</v>
      </c>
      <c r="G16" s="31"/>
    </row>
    <row r="17" spans="1:7" ht="57.6" x14ac:dyDescent="0.3">
      <c r="A17" s="30">
        <v>10</v>
      </c>
      <c r="B17" s="35" t="s">
        <v>211</v>
      </c>
      <c r="C17" s="36" t="s">
        <v>164</v>
      </c>
      <c r="D17" s="37" t="s">
        <v>249</v>
      </c>
      <c r="E17" s="28">
        <v>44902</v>
      </c>
      <c r="F17" s="39">
        <v>3091384529</v>
      </c>
      <c r="G17" s="31"/>
    </row>
    <row r="18" spans="1:7" ht="28.8" x14ac:dyDescent="0.3">
      <c r="A18" s="30">
        <v>11</v>
      </c>
      <c r="B18" s="35" t="s">
        <v>212</v>
      </c>
      <c r="C18" s="36" t="s">
        <v>165</v>
      </c>
      <c r="D18" s="37" t="s">
        <v>250</v>
      </c>
      <c r="E18" s="28">
        <v>44907</v>
      </c>
      <c r="F18" s="39">
        <v>14733182348</v>
      </c>
      <c r="G18" s="31"/>
    </row>
    <row r="19" spans="1:7" ht="28.8" x14ac:dyDescent="0.3">
      <c r="A19" s="30">
        <v>12</v>
      </c>
      <c r="B19" s="35" t="s">
        <v>213</v>
      </c>
      <c r="C19" s="36" t="s">
        <v>166</v>
      </c>
      <c r="D19" s="37" t="s">
        <v>251</v>
      </c>
      <c r="E19" s="28">
        <v>44907</v>
      </c>
      <c r="F19" s="39">
        <v>4255469729</v>
      </c>
      <c r="G19" s="31"/>
    </row>
    <row r="20" spans="1:7" ht="43.2" x14ac:dyDescent="0.3">
      <c r="A20" s="30">
        <v>13</v>
      </c>
      <c r="B20" s="35" t="s">
        <v>214</v>
      </c>
      <c r="C20" s="36" t="s">
        <v>167</v>
      </c>
      <c r="D20" s="37" t="s">
        <v>252</v>
      </c>
      <c r="E20" s="28">
        <v>44909</v>
      </c>
      <c r="F20" s="39">
        <v>6099699000</v>
      </c>
      <c r="G20" s="31"/>
    </row>
    <row r="21" spans="1:7" ht="28.8" x14ac:dyDescent="0.3">
      <c r="A21" s="30">
        <v>14</v>
      </c>
      <c r="B21" s="35" t="s">
        <v>215</v>
      </c>
      <c r="C21" s="36" t="s">
        <v>168</v>
      </c>
      <c r="D21" s="37" t="s">
        <v>253</v>
      </c>
      <c r="E21" s="28">
        <v>44909</v>
      </c>
      <c r="F21" s="39">
        <v>12824528926</v>
      </c>
      <c r="G21" s="31"/>
    </row>
    <row r="22" spans="1:7" ht="28.8" x14ac:dyDescent="0.3">
      <c r="A22" s="30">
        <v>15</v>
      </c>
      <c r="B22" s="35" t="s">
        <v>216</v>
      </c>
      <c r="C22" s="36" t="s">
        <v>169</v>
      </c>
      <c r="D22" s="37" t="s">
        <v>254</v>
      </c>
      <c r="E22" s="28">
        <v>44910</v>
      </c>
      <c r="F22" s="39">
        <v>13437626606</v>
      </c>
      <c r="G22" s="31"/>
    </row>
    <row r="23" spans="1:7" ht="28.8" x14ac:dyDescent="0.3">
      <c r="A23" s="30">
        <v>16</v>
      </c>
      <c r="B23" s="35" t="s">
        <v>217</v>
      </c>
      <c r="C23" s="36" t="s">
        <v>170</v>
      </c>
      <c r="D23" s="37" t="s">
        <v>255</v>
      </c>
      <c r="E23" s="28">
        <v>44910</v>
      </c>
      <c r="F23" s="39" t="s">
        <v>256</v>
      </c>
      <c r="G23" s="31">
        <f>1893644000+1911945201</f>
        <v>3805589201</v>
      </c>
    </row>
    <row r="24" spans="1:7" ht="72" x14ac:dyDescent="0.3">
      <c r="A24" s="30">
        <v>17</v>
      </c>
      <c r="B24" s="35" t="s">
        <v>218</v>
      </c>
      <c r="C24" s="36" t="s">
        <v>171</v>
      </c>
      <c r="D24" s="37" t="s">
        <v>257</v>
      </c>
      <c r="E24" s="28">
        <v>44911</v>
      </c>
      <c r="F24" s="39">
        <v>1243315238</v>
      </c>
      <c r="G24" s="31"/>
    </row>
    <row r="25" spans="1:7" ht="28.8" x14ac:dyDescent="0.3">
      <c r="A25" s="30">
        <v>18</v>
      </c>
      <c r="B25" s="35" t="s">
        <v>219</v>
      </c>
      <c r="C25" s="36" t="s">
        <v>172</v>
      </c>
      <c r="D25" s="37" t="s">
        <v>258</v>
      </c>
      <c r="E25" s="28">
        <v>44911</v>
      </c>
      <c r="F25" s="39">
        <v>2065352876</v>
      </c>
      <c r="G25" s="31"/>
    </row>
    <row r="26" spans="1:7" ht="28.8" x14ac:dyDescent="0.3">
      <c r="A26" s="30">
        <v>19</v>
      </c>
      <c r="B26" s="35" t="s">
        <v>220</v>
      </c>
      <c r="C26" s="36" t="s">
        <v>173</v>
      </c>
      <c r="D26" s="37" t="s">
        <v>259</v>
      </c>
      <c r="E26" s="28">
        <v>44911</v>
      </c>
      <c r="F26" s="39">
        <v>2946969985</v>
      </c>
      <c r="G26" s="31"/>
    </row>
    <row r="27" spans="1:7" ht="28.8" x14ac:dyDescent="0.3">
      <c r="A27" s="30">
        <v>20</v>
      </c>
      <c r="B27" s="35" t="s">
        <v>221</v>
      </c>
      <c r="C27" s="36" t="s">
        <v>174</v>
      </c>
      <c r="D27" s="37" t="s">
        <v>260</v>
      </c>
      <c r="E27" s="28">
        <v>44911</v>
      </c>
      <c r="F27" s="39" t="s">
        <v>261</v>
      </c>
      <c r="G27" s="31">
        <f>6823983755+6823983755</f>
        <v>13647967510</v>
      </c>
    </row>
    <row r="28" spans="1:7" x14ac:dyDescent="0.3">
      <c r="A28" s="30">
        <v>21</v>
      </c>
      <c r="B28" s="35" t="s">
        <v>222</v>
      </c>
      <c r="C28" s="36" t="s">
        <v>175</v>
      </c>
      <c r="D28" s="37" t="s">
        <v>262</v>
      </c>
      <c r="E28" s="28">
        <v>44914</v>
      </c>
      <c r="F28" s="39">
        <v>4499806024</v>
      </c>
      <c r="G28" s="31"/>
    </row>
    <row r="29" spans="1:7" ht="28.8" x14ac:dyDescent="0.3">
      <c r="A29" s="30">
        <v>22</v>
      </c>
      <c r="B29" s="35" t="s">
        <v>223</v>
      </c>
      <c r="C29" s="36" t="s">
        <v>176</v>
      </c>
      <c r="D29" s="37" t="s">
        <v>263</v>
      </c>
      <c r="E29" s="28">
        <v>44914</v>
      </c>
      <c r="F29" s="39">
        <v>2153272986</v>
      </c>
      <c r="G29" s="31"/>
    </row>
    <row r="30" spans="1:7" ht="28.8" x14ac:dyDescent="0.3">
      <c r="A30" s="30">
        <v>23</v>
      </c>
      <c r="B30" s="35" t="s">
        <v>224</v>
      </c>
      <c r="C30" s="36" t="s">
        <v>177</v>
      </c>
      <c r="D30" s="37" t="s">
        <v>264</v>
      </c>
      <c r="E30" s="28">
        <v>44914</v>
      </c>
      <c r="F30" s="39">
        <v>3871292506</v>
      </c>
      <c r="G30" s="31"/>
    </row>
    <row r="31" spans="1:7" ht="28.8" x14ac:dyDescent="0.3">
      <c r="A31" s="30">
        <v>24</v>
      </c>
      <c r="B31" s="35" t="s">
        <v>225</v>
      </c>
      <c r="C31" s="36" t="s">
        <v>178</v>
      </c>
      <c r="D31" s="37" t="s">
        <v>257</v>
      </c>
      <c r="E31" s="28">
        <v>44915</v>
      </c>
      <c r="F31" s="39">
        <v>2770076620</v>
      </c>
      <c r="G31" s="31"/>
    </row>
    <row r="32" spans="1:7" ht="28.8" x14ac:dyDescent="0.3">
      <c r="A32" s="30">
        <v>25</v>
      </c>
      <c r="B32" s="35" t="s">
        <v>226</v>
      </c>
      <c r="C32" s="36" t="s">
        <v>179</v>
      </c>
      <c r="D32" s="37" t="s">
        <v>265</v>
      </c>
      <c r="E32" s="28">
        <v>44915</v>
      </c>
      <c r="F32" s="39">
        <v>158270000</v>
      </c>
      <c r="G32" s="31"/>
    </row>
    <row r="33" spans="1:7" ht="28.8" x14ac:dyDescent="0.3">
      <c r="A33" s="30">
        <v>26</v>
      </c>
      <c r="B33" s="35" t="s">
        <v>227</v>
      </c>
      <c r="C33" s="36" t="s">
        <v>180</v>
      </c>
      <c r="D33" s="37" t="s">
        <v>266</v>
      </c>
      <c r="E33" s="28">
        <v>44915</v>
      </c>
      <c r="F33" s="39">
        <v>8311049895</v>
      </c>
      <c r="G33" s="31"/>
    </row>
    <row r="34" spans="1:7" ht="28.8" x14ac:dyDescent="0.3">
      <c r="A34" s="30">
        <v>27</v>
      </c>
      <c r="B34" s="35" t="s">
        <v>228</v>
      </c>
      <c r="C34" s="36" t="s">
        <v>181</v>
      </c>
      <c r="D34" s="37" t="s">
        <v>267</v>
      </c>
      <c r="E34" s="28">
        <v>44916</v>
      </c>
      <c r="F34" s="39" t="s">
        <v>268</v>
      </c>
      <c r="G34" s="31">
        <f>1167611242+1167611242</f>
        <v>2335222484</v>
      </c>
    </row>
    <row r="35" spans="1:7" ht="28.8" x14ac:dyDescent="0.3">
      <c r="A35" s="30">
        <v>28</v>
      </c>
      <c r="B35" s="35" t="s">
        <v>229</v>
      </c>
      <c r="C35" s="36" t="s">
        <v>182</v>
      </c>
      <c r="D35" s="37" t="s">
        <v>269</v>
      </c>
      <c r="E35" s="28">
        <v>44916</v>
      </c>
      <c r="F35" s="39">
        <v>1725287191</v>
      </c>
      <c r="G35" s="31"/>
    </row>
    <row r="36" spans="1:7" ht="43.2" x14ac:dyDescent="0.3">
      <c r="A36" s="30">
        <v>29</v>
      </c>
      <c r="B36" s="35" t="s">
        <v>230</v>
      </c>
      <c r="C36" s="36" t="s">
        <v>183</v>
      </c>
      <c r="D36" s="37" t="s">
        <v>270</v>
      </c>
      <c r="E36" s="28">
        <v>44917</v>
      </c>
      <c r="F36" s="39">
        <v>2148076975</v>
      </c>
      <c r="G36" s="31"/>
    </row>
    <row r="37" spans="1:7" ht="43.2" x14ac:dyDescent="0.3">
      <c r="A37" s="30">
        <v>30</v>
      </c>
      <c r="B37" s="35" t="s">
        <v>231</v>
      </c>
      <c r="C37" s="36" t="s">
        <v>184</v>
      </c>
      <c r="D37" s="37" t="s">
        <v>271</v>
      </c>
      <c r="E37" s="28">
        <v>44917</v>
      </c>
      <c r="F37" s="39">
        <v>2412544120</v>
      </c>
      <c r="G37" s="31"/>
    </row>
    <row r="38" spans="1:7" ht="43.2" x14ac:dyDescent="0.3">
      <c r="A38" s="30">
        <v>31</v>
      </c>
      <c r="B38" s="35" t="s">
        <v>232</v>
      </c>
      <c r="C38" s="36" t="s">
        <v>185</v>
      </c>
      <c r="D38" s="37" t="s">
        <v>272</v>
      </c>
      <c r="E38" s="28">
        <v>44917</v>
      </c>
      <c r="F38" s="39">
        <v>925311838</v>
      </c>
      <c r="G38" s="31"/>
    </row>
    <row r="39" spans="1:7" ht="43.2" x14ac:dyDescent="0.3">
      <c r="A39" s="30">
        <v>32</v>
      </c>
      <c r="B39" s="35" t="s">
        <v>233</v>
      </c>
      <c r="C39" s="36" t="s">
        <v>186</v>
      </c>
      <c r="D39" s="37" t="s">
        <v>273</v>
      </c>
      <c r="E39" s="28">
        <v>44922</v>
      </c>
      <c r="F39" s="39">
        <v>1146835005</v>
      </c>
      <c r="G39" s="31"/>
    </row>
    <row r="40" spans="1:7" ht="28.8" x14ac:dyDescent="0.3">
      <c r="A40" s="30">
        <v>33</v>
      </c>
      <c r="B40" s="35" t="s">
        <v>234</v>
      </c>
      <c r="C40" s="36" t="s">
        <v>187</v>
      </c>
      <c r="D40" s="37" t="s">
        <v>274</v>
      </c>
      <c r="E40" s="28">
        <v>44922</v>
      </c>
      <c r="F40" s="39">
        <v>8083218550</v>
      </c>
      <c r="G40" s="31"/>
    </row>
    <row r="41" spans="1:7" ht="57.6" x14ac:dyDescent="0.3">
      <c r="A41" s="30">
        <v>34</v>
      </c>
      <c r="B41" s="35" t="s">
        <v>235</v>
      </c>
      <c r="C41" s="36" t="s">
        <v>188</v>
      </c>
      <c r="D41" s="37" t="s">
        <v>275</v>
      </c>
      <c r="E41" s="28">
        <v>44922</v>
      </c>
      <c r="F41" s="39">
        <v>7153448222</v>
      </c>
      <c r="G41" s="31"/>
    </row>
    <row r="42" spans="1:7" ht="43.2" x14ac:dyDescent="0.3">
      <c r="A42" s="30">
        <v>35</v>
      </c>
      <c r="B42" s="35" t="s">
        <v>236</v>
      </c>
      <c r="C42" s="36" t="s">
        <v>189</v>
      </c>
      <c r="D42" s="37" t="s">
        <v>275</v>
      </c>
      <c r="E42" s="28">
        <v>44922</v>
      </c>
      <c r="F42" s="39">
        <v>10467616641</v>
      </c>
      <c r="G42" s="31"/>
    </row>
    <row r="43" spans="1:7" ht="43.2" x14ac:dyDescent="0.3">
      <c r="A43" s="30">
        <v>36</v>
      </c>
      <c r="B43" s="35" t="s">
        <v>237</v>
      </c>
      <c r="C43" s="36" t="s">
        <v>190</v>
      </c>
      <c r="D43" s="37" t="s">
        <v>276</v>
      </c>
      <c r="E43" s="28">
        <v>44923</v>
      </c>
      <c r="F43" s="39">
        <v>890896511</v>
      </c>
      <c r="G43" s="31"/>
    </row>
    <row r="44" spans="1:7" ht="72" x14ac:dyDescent="0.3">
      <c r="A44" s="30">
        <v>37</v>
      </c>
      <c r="B44" s="35" t="s">
        <v>238</v>
      </c>
      <c r="C44" s="36" t="s">
        <v>191</v>
      </c>
      <c r="D44" s="37" t="s">
        <v>277</v>
      </c>
      <c r="E44" s="28">
        <v>44924</v>
      </c>
      <c r="F44" s="39">
        <v>536280535</v>
      </c>
      <c r="G44" s="31"/>
    </row>
    <row r="45" spans="1:7" ht="15" thickBot="1" x14ac:dyDescent="0.35">
      <c r="A45" s="21"/>
      <c r="B45" s="22"/>
      <c r="C45" s="22"/>
      <c r="D45" s="24"/>
      <c r="E45" s="25"/>
      <c r="F45" s="29"/>
    </row>
    <row r="46" spans="1:7" ht="15" thickTop="1" x14ac:dyDescent="0.3">
      <c r="C46" s="4"/>
    </row>
    <row r="48" spans="1:7" x14ac:dyDescent="0.3">
      <c r="C48" s="11" t="s">
        <v>7</v>
      </c>
      <c r="D48" s="12">
        <f>+COUNT(A8:A45)</f>
        <v>37</v>
      </c>
    </row>
    <row r="50" spans="1:6" s="16" customFormat="1" x14ac:dyDescent="0.3">
      <c r="A50" s="3"/>
      <c r="B50" s="4"/>
      <c r="C50" s="11" t="s">
        <v>8</v>
      </c>
      <c r="D50" s="14">
        <f>SUM(F8:F45)+G13+G23+G27+G34</f>
        <v>154293195424</v>
      </c>
      <c r="F50" s="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ADJUDICADOS CONS</vt:lpstr>
      <vt:lpstr>ADJ ENERO</vt:lpstr>
      <vt:lpstr>ADJ FEBRERO</vt:lpstr>
      <vt:lpstr>ADJ MARZO</vt:lpstr>
      <vt:lpstr>ADJ ABRIL</vt:lpstr>
      <vt:lpstr>ADJ MAYO</vt:lpstr>
      <vt:lpstr>ADJ JUNIO</vt:lpstr>
      <vt:lpstr>ADJ JULIO</vt:lpstr>
      <vt:lpstr>ADJ AGOSTO</vt:lpstr>
      <vt:lpstr>ADJ SEPTIEMBRE</vt:lpstr>
      <vt:lpstr>ADJ OCTUBRE</vt:lpstr>
      <vt:lpstr>ADJ NOVIEMBRE</vt:lpstr>
      <vt:lpstr>ADJ DICIEMBRE</vt:lpstr>
    </vt:vector>
  </TitlesOfParts>
  <Company>domidu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Carolina Rodriguez Oramas;DIEGO ALEXANDER GALEANO PERDOMO</dc:creator>
  <cp:lastModifiedBy>Diego Alexander Galeano Perdomo</cp:lastModifiedBy>
  <cp:lastPrinted>2016-03-08T14:46:35Z</cp:lastPrinted>
  <dcterms:created xsi:type="dcterms:W3CDTF">2013-01-14T13:53:18Z</dcterms:created>
  <dcterms:modified xsi:type="dcterms:W3CDTF">2023-01-03T15:39:01Z</dcterms:modified>
</cp:coreProperties>
</file>