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USER\Documents\Disco Duro\IDU\2022-564\Informes\Ley de transparencia\"/>
    </mc:Choice>
  </mc:AlternateContent>
  <xr:revisionPtr revIDLastSave="0" documentId="13_ncr:1_{C9A381A7-0731-4E01-8B4C-8A3971131137}" xr6:coauthVersionLast="47" xr6:coauthVersionMax="47" xr10:uidLastSave="{00000000-0000-0000-0000-000000000000}"/>
  <bookViews>
    <workbookView xWindow="-108" yWindow="-108" windowWidth="23256" windowHeight="1317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 name="ADJ OCTUBRE" sheetId="14" r:id="rId11"/>
    <sheet name="ADJ NOVIEMBRE" sheetId="15" r:id="rId12"/>
    <sheet name="ADJ DICIEMBRE"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7" i="4" l="1"/>
  <c r="G81" i="4"/>
  <c r="G74" i="4"/>
  <c r="G70" i="4"/>
  <c r="G60" i="4"/>
  <c r="D50" i="16"/>
  <c r="G34" i="16"/>
  <c r="G27" i="16"/>
  <c r="G23" i="16"/>
  <c r="G13" i="16"/>
  <c r="D48" i="16"/>
  <c r="D22" i="15" l="1"/>
  <c r="D20" i="15"/>
  <c r="D23" i="14"/>
  <c r="D21" i="14"/>
  <c r="D14" i="13"/>
  <c r="D12" i="13"/>
  <c r="D18" i="12"/>
  <c r="D16" i="12"/>
  <c r="D14" i="11"/>
  <c r="D12" i="11"/>
  <c r="D16" i="10"/>
  <c r="D14" i="10"/>
  <c r="D19" i="9"/>
  <c r="D17" i="9"/>
  <c r="G16" i="4"/>
  <c r="D17" i="8"/>
  <c r="G8" i="8"/>
  <c r="D15" i="8"/>
  <c r="G14" i="4"/>
  <c r="D16" i="7"/>
  <c r="G9" i="7"/>
  <c r="D14" i="7"/>
  <c r="G10" i="4"/>
  <c r="G8" i="6"/>
  <c r="D16" i="6" s="1"/>
  <c r="D14" i="6"/>
  <c r="D15" i="5"/>
  <c r="D13" i="5"/>
  <c r="D95" i="4" l="1"/>
</calcChain>
</file>

<file path=xl/sharedStrings.xml><?xml version="1.0" encoding="utf-8"?>
<sst xmlns="http://schemas.openxmlformats.org/spreadsheetml/2006/main" count="674" uniqueCount="279">
  <si>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</si>
  <si>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</si>
  <si>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</si>
  <si>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</si>
  <si>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</si>
  <si>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</si>
  <si>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</si>
  <si>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</si>
  <si>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</si>
  <si>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</si>
  <si>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</si>
  <si>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</si>
  <si>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AÑO 2022</t>
  </si>
  <si>
    <t>IDU-CMA-SGDU-034-2021</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</si>
  <si>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</si>
  <si>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COMPAÑÍA DE PROYECTOS TÉCNICOS CPT S.A</t>
  </si>
  <si>
    <t>IDU-SASI-DTAF-019-2021</t>
  </si>
  <si>
    <t>RENOVAR EL SOPORTE Y GARANTÍAS PARA LA PLATAFORMA DE VIRTUALIZACIÓN VMWARE</t>
  </si>
  <si>
    <t>LATTITUDE CORP S.A.S.
G2. DESIERTO</t>
  </si>
  <si>
    <t>IDU-SASI-DTAF-020-2021</t>
  </si>
  <si>
    <t>ADQUISICIÓN DE LICENCIAS NUEVAS Y RENOVACIÓN, SOPORTE, ACTUALIZACIÓN Y MANTENIMIENTO (SAM) DE SOFTWARE ESPECIALIZADO PARA PROCESOS DE INGENIERÍA EN INFRAESTRUCTURA CIVIL Y DE MOVILIDAD DEL IDU</t>
  </si>
  <si>
    <t>IDU-SASI-DTAF-018-2021</t>
  </si>
  <si>
    <t>RENOVACIÓN DEL SOPORTE Y GARANTÍAS DE LA SOLUCIÓN DE BACKUP QUE RESPALDA EL PROCESO DE COPIAS DE SEGURIDAD Y ADQUISICIÓN DE UNA PLATAFORMA COMPLEMENTARIA DE BACKUP PARA EL INSTITUTO DE DESARROLLO URBANO</t>
  </si>
  <si>
    <t>IDU-LP-DTC-036-2021</t>
  </si>
  <si>
    <t>CONSTRUCCIÓN DE CALLES COMERCIALES A CIELO ABIERTO DE LA LOCALIDAD DE ENGATIVA, FASE II (CARRERA 112A ENTRE LA CALLE 78 Y CALLE 80) EN BOGOTÁ D.C.</t>
  </si>
  <si>
    <t>G1: COMPUTADORES Y SOLUCIONES CAD DE COLOMBIA SAS 
G2: GOLD SYS LTDA
G3: COMPUTADORES Y SOLUCIONES CAD DE COLOMBIA SAS  
G4: COMPUTADORES Y SOLUCIONES CAD DE COLOMBIA SAS 
G5: COMPUTADORES Y SOLUCIONES CAD DE COLOMBIA SAS 
G6: COMPUTADORES Y SOLUCIONES CAD DE COLOMBIA SAS 
G7: COMPUTADORES Y SOLUCIONES CAD DE COLOMBIA SAS</t>
  </si>
  <si>
    <t>G1: $ 166.998.650
G2: $ 609.280.000
G3: $ 64.039.850
G4: $ 9.127.300
G5: $ 157.564.259
G6: $ 295.837.570
G7: $ 23.930.900</t>
  </si>
  <si>
    <t>UNIÓN TEMPORAL BACKUP IT 2022 (SOLUCIONES TECNOLOGIA Y SERVICIOS SA; WEXLER SAS)</t>
  </si>
  <si>
    <t>BELZCON SAS</t>
  </si>
  <si>
    <t>IDU-CMA-DTC-066-2021</t>
  </si>
  <si>
    <t>INTERVENTORÍA INTEGRAL A LA CONSTRUCCIÓN DE CALLES COMERCIALES A CIELO ABIERTO DE LA LOCALIDAD DE ENGATIVÁ, FASE II (CARRERA 112A ENTRE LA CALLE 78 Y CALLE 80) EN BOGOTÁ D.C.</t>
  </si>
  <si>
    <t>IDU-LP-SGDU-035-2021</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</si>
  <si>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 Y 2.</t>
  </si>
  <si>
    <t>IDU-MC10%-OAP-002-2022</t>
  </si>
  <si>
    <t>PRESTAR LOS SERVICIOS PARA REALIZAR LA AUDITORÍA DE RECERTIFICACIÓN EN EFR 1000-1</t>
  </si>
  <si>
    <t>DPC INGENIEROS S.A.S.</t>
  </si>
  <si>
    <t>G1: CONSORCIO OBRAS 2022 (ICSSA SAS; BETCON INGENIERIA SAS; A2G GROUP LTDA)
G2: CONSORCIO GYA 035 (GESTION INTEGRAL DEL AGUA SAS; ABECOL DEMOLICIONES Y CONSTRUCCIONES)</t>
  </si>
  <si>
    <t>G1: $5.533.822.951
G2: $ 6.045.629.330</t>
  </si>
  <si>
    <t>INSTITUTO COLOMBIANO DE NORMAS TECNICAS Y CERTIFICACION ICONTEC</t>
  </si>
  <si>
    <t>IDU-CMA-SGDU-065-2021</t>
  </si>
  <si>
    <t>IDU-CMA-SGDU-001-2022</t>
  </si>
  <si>
    <t>IDU-MC10%-DTAF-004-2022</t>
  </si>
  <si>
    <t>IDU-MC10%-DTAF-005-2022</t>
  </si>
  <si>
    <t>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 Y 2.</t>
  </si>
  <si>
    <t>INTERVENTORÍA INTEGRAL PARA LA ELABORACIÓN DE LA FACTIBILIDAD, ESTUDIOS y DISEÑOS PARA LA CONSTRUCCIÓN DE LA VÍA COTA DESDE LA CARRERA 92 (CERRO DE LA CONEJERA) E INTERSECCIÓN CON EL MUNICIPIO DE COTA</t>
  </si>
  <si>
    <t>PRESTAR LOS SERVICIOS DE SOPORTE Y ACTUALIZACIÓN DEL SOFTWARE MEGA-HOPEX DE REPOSITORIO PARA LA ARQUITECTURA EMPRESARIAL DEL INSTITUTO.</t>
  </si>
  <si>
    <t>PRESTAR EL SERVICIO DE MANTENIMIENTO PREVENTIVO Y CORRECTIVO, CON SUMINISTRO DE REPUESTOS, DE LOS SISTEMAS BIOMÉTRICOS MARCA SUPREMA, REFERENCIA “BEWM-OC BIOENTRY W” DE CONTROL DE ACCESO EN LAS SEDES DEL IDU.</t>
  </si>
  <si>
    <t>G1: TECNOLOGIAS DE NUEVAS MEDICIONES
COLOMBIA S.A.S TECNUMEC S.A.S
G2: VELNEC S.A.</t>
  </si>
  <si>
    <t>G1: $ 562.023.228
G2: $ 569.509.549</t>
  </si>
  <si>
    <t>CONSORCIO INTERVENTORIA COTA (SEG GEOTECNIA Y CONTROL DE CALIDAD S.A.S; SERVICIOS DE INGENIERIA Y COMERCIALES S.A.S SERINCO COLOMBIA; PEYCO PROYECTOS ESTUDIOS Y CONSTRUCCIONES S.A.   PEYCO COLOMBIA; GESTION Y SERVICIOS DE INGENIERIA SLU GESSING COLOMBIA; AMBIOTEC S.A.S.)</t>
  </si>
  <si>
    <t>Growdata S.A.S</t>
  </si>
  <si>
    <t>SOFTWARE AUTOMATION AND TECHNOLOGY LTDA – SAUTECH LTDA.</t>
  </si>
  <si>
    <t>PROCESOS DE SELECCIÓN ADJUDICADOS ABRIL</t>
  </si>
  <si>
    <t>PROCESOS DE SELECCIÓN ADJUDICADOS MARZO</t>
  </si>
  <si>
    <t>PROCESOS DE SELECCIÓN ADJUDICADOS FEBRERO</t>
  </si>
  <si>
    <t>IDU-SAMC-DTAF-001-2022</t>
  </si>
  <si>
    <t>IDU-SASI-DTAF-001-2022</t>
  </si>
  <si>
    <t>IDU-MC10%-DTAF-003-2022</t>
  </si>
  <si>
    <t>IDU-CMA-SGDU-002-2022</t>
  </si>
  <si>
    <t>IDU-CMA-SGDU-048-2021</t>
  </si>
  <si>
    <t>IDU-SASI-DTAF-002-2022</t>
  </si>
  <si>
    <t>PRESTAR LOS SERVICIOS DE MANTENIMIENTO Y PERSONALIZACIÓN PARA LOS SISTEMAS DE INFORMACIÓN IMPLEMENTADOS EN PLATAFORMA DELPHI, JAVA Y PHP DEL IDU</t>
  </si>
  <si>
    <t>ADQUIRIR PARA EL IDU EL SERVICIO DE RENOVACIÓN Y ACTUALIZACIÓN DEL LICENCIAMIENTO DE ANTIVIRUS.</t>
  </si>
  <si>
    <t>ADQUIRIR A PRECIOS UNITARIOS Y A MONTO AGOTABLE ELEMENTOS PARA CONSULTORIO MÉDICO, SALA DE ESTABILIZACIÓN Y BOTIQUINES PARA LAS SEDES DEL INSTITUTO DE DESARROLLO URBANO - IDU.</t>
  </si>
  <si>
    <t>ELABORACIÓN DE LA FACTIBILIDAD, ESTUDIOS Y DISEÑOS PARA LA AMPLIACIÓN DE LAS INTERSECCIONES DE LA AVENIDA LAS AMÉRICAS (AC 6) CON AV. BOYACÁ (AK 72) Y AV. DEL CONGRESO EUCARÍSTICO (AK 68) EN BOGOTÁ D.C.</t>
  </si>
  <si>
    <t>INTERVENTORIA INTEGRAL A LA ELABORACIÓN DE LA FACTIBILIDAD, ESTUDIOS Y DISEÑOS PARA LA AMPLIACIÓN DE LAS INTERSECCIONES DE LA AVENIDA LAS AMÉRICAS (AC 6) CON AV. BOYACÁ (AK 72) Y AV. DEL CONGRESO EUCARÍSTICO (AK 68) EN BOGOTÁ D.C.</t>
  </si>
  <si>
    <t>RENOVAR EL SOPORTE Y LA GARANTÍA DEL SOFTWARE ESPECIALIZADO VARONIS</t>
  </si>
  <si>
    <t>ADVANTAGE MICROSYSTEMS COLOMBIA LTDA</t>
  </si>
  <si>
    <t>SOFTICS INGENIEROS SAS C.I.</t>
  </si>
  <si>
    <t>COMPAÑÍA INDUSTRIAL FERRETERA SAS</t>
  </si>
  <si>
    <t>CONSORCIO ARDANUY IVICSA 2 (ARDANUY COLOMBIA S.A.S.; IV INGENIEROS CONSULTORES SUCURSAL COLOMBIA S.A. )</t>
  </si>
  <si>
    <t>CONSULTORES DE INGENIERÍA UG21 SL SUCURSAL EN COLOMBIA</t>
  </si>
  <si>
    <t>GLOBAL TECHNOLOGY SERVICES GTS S.A</t>
  </si>
  <si>
    <t>PROCESOS DE SELECCIÓN ADJUDICADOS MAYO</t>
  </si>
  <si>
    <t>IDU-MC10%-OAP-006-2022</t>
  </si>
  <si>
    <t>IDU-SAMC-DTAF-002-2022</t>
  </si>
  <si>
    <t>IDU-LP-SGI-038-2021</t>
  </si>
  <si>
    <t>PRESTAR LOS SERVICIOS PARA REALIZAR LA AUDITORÍA DE RECERTIFICACIÓN EN ISO 22301:2019</t>
  </si>
  <si>
    <t>CONTRATAR LA PÓLIZA DE RESPONSABILIDAD CIVIL PROTECCIÓN DE DATOS - RIESGOS CIBERNÉTICOS QUE BRINDE COBERTURAS A LOS RIESGOS PROPIOS DE ESTA COBERTURA Y QUE AMPARE AL INSTITUTO DE DESARROLLO URBANO - IDU, DE ACUERDO CON LAS CONDICIONES CONTENIDAS EN EL PLIEGO</t>
  </si>
  <si>
    <t>CONSTRUCCIÓN DE LA INTERSECCIÓN A DESNIVEL DE LA AUTOPISTA SUR (NQS) CON AVENIDA BOSA Y PROLONGACIÓN DE LA AVENIDA LAS TORRES HASTA LA CONEXIÓN DE CALLE 59 SUR (AVENIDA BOSA).</t>
  </si>
  <si>
    <t>IMS GLOBAL SAS</t>
  </si>
  <si>
    <t>SEGUROS GENERALES SURAMERICANA S.A.</t>
  </si>
  <si>
    <t>CONSORCIO CC INTERSECCION AV BOSA (CONCONCRETO PROYECTOS SAS; CONSTRUCTORA CONCONCRETO S.A)</t>
  </si>
  <si>
    <t>PROCESOS DE SELECCIÓN ADJUDICADOS JUNIO</t>
  </si>
  <si>
    <t>PROCESOS DE SELECCIÓN ADJUDICADOS JULIO</t>
  </si>
  <si>
    <t>IDU-CMA-SGI-003-2022</t>
  </si>
  <si>
    <t>INTERVENTORÍA INTEGRAL A LA CONSTRUCCIÓN DE LA INTERSECCIÓN A DESNIVEL DE LA AUTOPISTA SUR (NQS) CON AVENIDA BOSA Y PROLONGACIÓN DE LA AVENIDA LAS TORRES HASTA LA CONEXIÓN DE CALLE 59 SUR (AVENIDA BOSA)</t>
  </si>
  <si>
    <t>CONSORCIO LAS TORRES 2022 (TOMAS LLAVADOR ARQUITECTOS E INGENIEROS SL SUCURSAL COLOMBIA; SIGT INGENIEROS Y CONSULTORES S.A.S; ALEPH INGENIERIA Y CONSULTORIA S.A.S. ; CONURMA INGENIEROS CONSULTORES SL SUCURSAL COLOMBIA)</t>
  </si>
  <si>
    <t>PROCESOS DE SELECCIÓN ADJUDICADOS AGOSTO</t>
  </si>
  <si>
    <t>IDU-MC10%-OAP-008-2022</t>
  </si>
  <si>
    <t>PRESTAR LOS SERVICIOS PARA REALIZAR LA AUDITORÍA DE RECERTIFICACIÓN EN LA NORMA ISO 27001:2013</t>
  </si>
  <si>
    <t>SGS COLOMBIA SAS</t>
  </si>
  <si>
    <t>IDU-SASI-DTAF-005-2022</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</si>
  <si>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</si>
  <si>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SANTANDER CACEIS COLOMBIA S.A. SOCIEDAD FIDUCIARIA</t>
  </si>
  <si>
    <t>IDU-SASI-SGGC-003-2022</t>
  </si>
  <si>
    <t>ADQUISICIÓN, INSTALACIÓN, CONFIGURACIÓN, MIGRACIÓN E IMPLEMENTACIÓN DE UNA SOLUCIÓN HIPERCONVERGENTE PARA EL FORTALECIMIENTO DE LA PLATAFORMA TECNOLÓGICA DEL INSTITUTO DE DESARROLLO URBANO – IDU</t>
  </si>
  <si>
    <t>ADSUM SOLUCIONES TECNOLOGICAS SAS</t>
  </si>
  <si>
    <t>IDU-MC10%-DTAF-009-2022</t>
  </si>
  <si>
    <t>ADQUIRIR A PRECIOS UNITARIOS LOS ELEMENTOS DE PROTECCIÓN PERSONAL (EPP) PARA SERVIDORES PÚBLICOS Y CONTRATISTAS (PSP) DEL INSTITUTO DE DESARROLLO URBANO – IDU QUE REQUIERAN DEL USO DE ESTOS ELEMENTOS</t>
  </si>
  <si>
    <t>ORGANIZACIÓN VANEGAS S.A.S</t>
  </si>
  <si>
    <t>IDU-SASI-DTAF-004-2022</t>
  </si>
  <si>
    <t>PRESTAR LOS SERVICIOS DE MANTENIMIENTO INTEGRAL DE DATACENTER Y PARQUE COMPUTACIONAL</t>
  </si>
  <si>
    <t>UNIÓN TEMPORAL ADSUM &amp; GTS 2022 (ADSUM SOLUCIONES TECNOLOGICAS S.A.S.; GLOBAL TECHNOLOGY SERVICES GTS S.A)</t>
  </si>
  <si>
    <t>PROCESOS DE SELECCIÓN ADJUDICADOS SEPTIEMBRE</t>
  </si>
  <si>
    <t>IDU-SAMC-ORSC-003-2022</t>
  </si>
  <si>
    <t>CONTRATAR SERVICIOS ESPECIALIZADOS PARA LA FORMACIÓN EN EL DESARROLLO DE HABILIDADES Y COMPETENCIAS INDIVIDUALES Y COLECTIVAS DE CIUDADANOS Y CIUDADANAS DE BOGOTÁ, PARA CONSTRUIR CAPACIDADES EN DIFERENTES ACTORES DEL DESARROLLO URBANO QUE FACILITEN LA COMPRENSIÓN DE LOS PROCESOS Y PROYECTOS IDU Y FOMENTAR LA PARTICIPACIÓN CUALIFICADA EN EL MARCO DE LOS PROYECTOS DE INFRAESTRUCTURA PARA LA MOVILIDAD Y EL ESPACIO PÚBLICO DESARROLLADOS POR EL IDU</t>
  </si>
  <si>
    <t>UNIÓN TEMPORAL INGE-IKALA 2022 (IKALA
EMPRESA PARA EL DESARROLLO SOCIAL SAS BIC; INGEPLAN.CO SAS EMPRESA DE BENEFICIO E INTERES COLECTIVO BIC)</t>
  </si>
  <si>
    <t>PROCESOS DE SELECCIÓN ADJUDICADOS OCTUBRE</t>
  </si>
  <si>
    <t>IDU-LP-SGI-002-2022</t>
  </si>
  <si>
    <t>IDU-SAMC-DTAF-004-2022</t>
  </si>
  <si>
    <t>IDU-CMA-SGI-039-2021</t>
  </si>
  <si>
    <t>IDU-LP-SGDU-001-2022</t>
  </si>
  <si>
    <t>IDU-MC10%-DTAF-011-2022</t>
  </si>
  <si>
    <t>IDU-SASI-DTAF-007-2022</t>
  </si>
  <si>
    <t>IDU-SAMC-DTAF-005-2022</t>
  </si>
  <si>
    <t>IDU-SASI-DTAF-006-2022</t>
  </si>
  <si>
    <t>IDU-MC10%-DTAF-012-2022</t>
  </si>
  <si>
    <t>IDU-MC10%-DTAF-010-2022</t>
  </si>
  <si>
    <t>EJECUCIÓN DE LAS OBRAS Y ACTIVIDADES COMPLEMENTARIAS PARA EL REFORZAMIENTO ESTRUCTURAL DE PUENTES VEHICULARES EN BOGOTÁ D.C., GRUPO 3</t>
  </si>
  <si>
    <t>PRESTAR EL SERVICIO DE CENTRO DE OPERACIONES DE SEGURIDAD (SECURITY OPERATION CENTER - SOC) Y SEGUIMIENTO DE LAS OPERACIONES DE RED PARA EL MONITOREO Y RESPUESTA A EVENTOS DE DISPONIBILIDAD Y SEGURIDAD DE LA INFRAESTRUCTURA TECNOLÓGICA DEL IDU</t>
  </si>
  <si>
    <t>INTERVENTORIA INTEGRAL A LA EJECUCIÓN DE LAS OBRAS Y ACTIVIDADES COMPLEMENTARIAS PARA EL REFORZAMIENTO ESTRUCTURAL DE PUENTES VEHICULARES EN BOGOTÁ D.C., GRUPO 3.</t>
  </si>
  <si>
    <t>PRESTACIÓN DEL SERVICIO DE VIGILANCIA Y SEGURIDAD PRIVADA EN LA MODALIDAD DE VIGILANCIA MÓVIL, PARA LOS PREDIOS RECIBIDOS POR EL INSTITUTO DE DESARROLLO URBANO – IDU, PARA LA EJECUCIÓN DE PROYECTOS VIALES Y DE ESPACIO PÚBLICO QUE SE ENCUENTRAN EN ADMINISTRACIÓN A CARGO DE LA DIRECCIÓN TÉCNICA DE PREDIOS – EN BOGOTÁ D.C.</t>
  </si>
  <si>
    <t>PRESTAR EL SERVICIO DE MANTENIMIENTO PREVENTIVO Y CORRECTIVO CON SUMINISTRO DE PARTES, INSUMOS Y BOLSA DE REPUESTOS PARA LAS PLANTAS ELÉCTRICAS DE EMERGENCIA CON LAS QUE CUENTA EL IDU</t>
  </si>
  <si>
    <t>RENOVAR EL SOPORTE Y GARANTÍAS PARA LOS PRODUCTOS HPE, DEFINIDOS COMO COMPONENTES DE RED LAN, WIFI, ANÁLISIS DE TRÁFICO, IMC Y NAC</t>
  </si>
  <si>
    <t>SERVICIO DE MANO DE OBRA TÉCNICA Y ESPECIALIZADA PARA REALIZAR EL MANTENIMIENTO PREVENTIVO CORRECTIVO Y ADECUACIONES FÍSICAS REQUERIDAS EN LAS SEDES DEL IDU, INCLUYENDO EL SUMINISTRO DE MATERIALES QUE NO TENGAN CARACTERÍSTICAS TÉCNICAS UNIFORMES Y DE COMÚN UTILIZACIÓN</t>
  </si>
  <si>
    <t>RENOVAR EL SOPORTE Y GARANTÍA DE LOS EQUIPOS BIG-IP F5</t>
  </si>
  <si>
    <t>PRESTAR EL SERVICIO DE MANTENIMIENTO PREVENTIVO Y CORRECTIVO CON SUMINISTRO DE REPUESTOS Y ASISTENCIA TÉCNICA DE EMERGENCIA PARA LOS DIFERENTES SISTEMAS DE BOMBEO DE AGUA POTABLE Y RESIDUAL QUE FUNCIONAN EN EL IDU, Y ADQUIRIR, INSTALAR Y PONER EN FUNCIONAMIENTO UNA BOMBA EYECTORA PARA EL IDU</t>
  </si>
  <si>
    <t>PRESTAR EL SERVICIO DE MANTENIMIENTO PREVENTIVO Y CORRECTIVO DE UPS´S CON SUMINISTRO DE INSUMOS Y/O PARTES</t>
  </si>
  <si>
    <t xml:space="preserve">CONSORCIO PUENTES G3 (CIVIL ENGINEERING TECHNOLOGY S.A.S. CIVILTEC S.A.S.; BGDSA S.A.S.) </t>
  </si>
  <si>
    <t xml:space="preserve">B2BTIC S.A.S </t>
  </si>
  <si>
    <t xml:space="preserve">CONSORCIO URBANO 2021 (INGENIERIA Y CONSULTORIA INGECON S.A.S.; CPS INFRAESTRUCTURAS COLOMBIA S.A.S) </t>
  </si>
  <si>
    <t>TOP GUARD LTDA</t>
  </si>
  <si>
    <t>GPS ELECTRONICS LTDA</t>
  </si>
  <si>
    <t>GLOBAL TECHNOLOGY SERVICES GTS</t>
  </si>
  <si>
    <t>TECNIELET SAS</t>
  </si>
  <si>
    <t>SISLECOM</t>
  </si>
  <si>
    <t>IDU-MC10%-DTAF-013-2022</t>
  </si>
  <si>
    <t>IDU-LP-DTC-003-2022</t>
  </si>
  <si>
    <t>IDU-MC10%-DTAF-017-2022</t>
  </si>
  <si>
    <t>IDU-CMA-DTC-007-2022</t>
  </si>
  <si>
    <t>IDU-LP-DTC-007-2022</t>
  </si>
  <si>
    <t>IDU-SASI-DTAF-008-2022</t>
  </si>
  <si>
    <t>IDU-MC10%-DTAF-018-2022</t>
  </si>
  <si>
    <t>IDU-MC10%-OAC-014-2022</t>
  </si>
  <si>
    <t>IDU-MC10%-DTAF-016-2022</t>
  </si>
  <si>
    <t>PRESTAR LOS SERVICIOS A PRECIOS UNITARIOS FIJOS Y A MONTO AGOTABLE, PARA LA APLICACIÓN DE LA BATERÍA DE RIESGO PSICOSOCIAL DE CONFORMIDAD CON LA NORMATIVIDAD VIGENTE, PARA LOS SERVIDORES Y COLABORADORES DEL INSTITUTO DE DESARROLLO URBANO IDU</t>
  </si>
  <si>
    <t>CONSTRUCCIÓN DE LA AMPLIACIÓN Y MEJORAMIENTO DEL CICLOPARQUEADERO DEL PORTAL DE SUBA DE LA INFRAESTRUCTURA FÍSICA DE TRANSMILENIO EN LA CIUDAD DE BOGOTÁ D.C.</t>
  </si>
  <si>
    <t>ADQUISICIÓN DE CERTIFICADOS DIGITALES DE SITIOS SEGUROS SSL</t>
  </si>
  <si>
    <t>INTERVENTORÍA INTEGRAL PARA LA CONSTRUCCIÓN DE LA AMPLIACIÓN Y MEJORAMIENTO DEL CICLOPARQUEADERO DEL PORTAL DE SUBA DE LA INFRAESTRUCTURA FÍSICA DE TRANSMILENIO EN LA CIUDAD DE BOGOTÁ D.C</t>
  </si>
  <si>
    <t>CONSTRUCCIÓN DE LA CALLE 54 SUR ENTRE CARRERA 88C Y CARRERA 89B EN CUMPLIMIENTO DE LA ACCIÓN POPULAR 2013 – 00367, EN BOGOTÁ D.C</t>
  </si>
  <si>
    <t xml:space="preserve">SERVICIO DE RECUPERACIÓN Y MIGRACIÓN DE MEDIOS DIGITALES, PROCESAMIENTO DE INFORMACIÓN DIGITAL, DIGITALIZACIÓN DE IMPRESOS Y CARGUE EN EL REPOSITORIO INSTITUCIONAL DSPACE         </t>
  </si>
  <si>
    <t>CONTRATAR A PRECIOS UNITARIOS FIJOS Y A MONTO AGOTABLE EXÁMENES MÉDICOS OCUPACIONALES PARA FUNCIONARIOS DEL INSTITUTO DE DESARROLLO URBANO – IDU Y EXFUNCIONARIOS DEL IDU, (EN LOS CASOS DE REINTEGRO Y/O QUE DETERMINE LA LEY), ENTRE OTROS</t>
  </si>
  <si>
    <t>SERVICIO DE MONITOREO DE LA INFORMACIÓN QUE SE PUBLICA EN LOS DIFERENTES MEDIOS DE COMUNICACIÓN, RELACIONADA CON LA ENTIDAD Y EN GENERAL DEL SECTOR MOVILIDAD-ADMINISTRACIÓN DISTRITAL</t>
  </si>
  <si>
    <t>CONTRATAR UNA SUSCRIPCIÓN POR UN AÑO A UNA APLICACIÓN WEB CON CONTENIDO NORMATIVO, LEGISLATIVO Y JURISPRUDENCIAL PARA DAR SOPORTE EN EL DESARROLLO DE ACTIVIDADES DEL IDU</t>
  </si>
  <si>
    <t>PRESTAR EL SERVICIO DE PRUEBAS DE HACKING ÉTICO A LA INFRAESTRUCTURA TECNOLÓGICA, Y DE INGENIERÍA SOCIAL AL PERSONAL DEL INSTITUTO DE DESARROLLO URBANO – IDU</t>
  </si>
  <si>
    <t>ADQUISICIÓN DE PALETIZADORA O ENROLLADORA DE VINIPEL SOBRE ESTIBAS PARA LAS BODEGAS DEL ALMACÉN DEL INSTITUTO DE DESARROLLO URBANO</t>
  </si>
  <si>
    <t>ADQUISICIÓN DE ESTIBADORA ELÉCTRICA O APILADOR ELÉCTRICO PARA LAS BODEGAS DEL ALMACÉN DEL INSTITUTO DE DESARROLLO URBANO</t>
  </si>
  <si>
    <t>CONTRATAR LOS SERVICIOS PARA REALIZAR ESTUDIOS DE SEGURIDAD Y CONFIABILIDAD A TRAVÉS DE LA APLICACIÓN DE PRUEBAS DE POLIGRAFÍA A LOS FUNCIONARIOS Y COLABORADORES DEL INSTITUTO DE DESARROLLO URBANO, PARA SALVAGUARDAR LOS BIENES DE LA ENTIDAD EN DESARROLLO DEL SUBSISTEMA DE GESTIÓN ANTISOBORNO</t>
  </si>
  <si>
    <t xml:space="preserve">ELABORAR ESPECIFICACIONES TÉCNICAS GENERALES DE MEZCLAS ASFÁLTICAS CON INCLUSIÓN DE MATERIAL BITUMINOSO RECICLADO – MBR, A PARTIR DEL ESTUDIO DE SU COMPORTAMIENTO, MEDIANTE ENSAYOS FÍSICOS, MECÁNICOS Y PRUEBA DE FATIGA ACELERADA EN PAVIMENTOS A ESCALA REAL </t>
  </si>
  <si>
    <t>RENOVACIÓN, SOPORTE, ACTUALIZACIÓN Y MANTENIMIENTO (SAM) DE SOFTWARE ESPECIALIZADO PARA PROCESOS DE INGENIERÍA EN INFRAESTRUCTURA CIVIL Y DE MOVILIDAD DEL IDU</t>
  </si>
  <si>
    <t>ADQUISICIÓN DE ANDAMIOS PARA LAS ACTIVIDADES EN LAS BODEGAS DEL ALMACÉN Y MANTENIMIENTO EN LAS SEDES DEL INSTITUTO DE DESARROLLO URBANO - IDU</t>
  </si>
  <si>
    <t>ESTUDIOS DE TOPOGRAFÍA PARA LOS PROYECTOS A CARGO DEL INSTITUTO DE DESARROLLO URBANO EN LA CIUDAD DE BOGOTÁ D.C.</t>
  </si>
  <si>
    <t>ADQUISICIÓN DE ESCALERAS TIPO AVIÓN PARA LAS BODEGAS DEL ALMACÉN DEL INSTITUTO DE DESARROLLO URBANO</t>
  </si>
  <si>
    <t>ELABORAR LOS ESTUDIOS Y DISEÑOS PARA LA CONSTRUCCIÓN DE ACCESOS VIALES Y ESPACIO PÚBLICO MARÍA PAZ CORABASTOS TRAMO 2 COMPRENDIDO ENTRE EL PARQUE DINDALITO BELLAVISTA SOBRE LA CALLE 41 SUR HASTA LA AVENIDA TINTAL ALSACIA Y SOBRE LA CALLE 40B SUR, DESDE EL PARQUE LA BRISAS EN LA AVENIDA TINTAL ALSACIA HASTA LA AVENIDA CIUDAD DE CALI Y ACCESO A CORABASTOS EN BOGOTÁ D.C.</t>
  </si>
  <si>
    <t>EJECUTAR A PRECIOS UNITARIOS LAS OBRAS Y ACTIVIDADES NECESARIAS PARA LA CONSERVACIÓN DE PUENTES PEATONALES EN BOGOTÁ D.C., INCLUYE SUPERESTRUCTURA, SUBESTRUCTURA Y ACCESOS. GRUPO 2.</t>
  </si>
  <si>
    <t>ADQUISICIÓN, RENOVACIÓN, ACTUALIZACIÓN, SOPORTE Y MANTENIMIENTO DEL LICENCIAMIENTO PARA LA PLATAFORMA DE SEGURIDAD DEL IDU</t>
  </si>
  <si>
    <t>PRESTAR EL SERVICIO INTEGRAL DE ADMINISTRACIÓN ESPECIALIZADA, COLOCATION Y DEMÁS ACTIVIDADES NECESARIAS QUE GARANTICEN LA OPERACIÓN DE LA INFRAESTRUCTURA TECNOLÓGICA DEL INSTITUTO DE DESARROLLO URBANO</t>
  </si>
  <si>
    <t>EJECUTAR A PRECIOS UNITARIOS LAS OBRAS Y ACTIVIDADES NECESARIAS PARA LA CONSERVACIÓN DE LA MALLA VIAL ARTERIAL NO TRONCAL, EN LA CIUDAD DE BOGOTÁ D.C., GRUPO 4 Y GRUPO 5</t>
  </si>
  <si>
    <t>EJECUTAR A PRECIOS UNITARIOS LAS OBRAS Y ACTIVIDADES NECESARIAS PARA LA REVITALIZACIÓN DEL EJE AMBIENTAL EN BOGOTÁ D.C. FASE II</t>
  </si>
  <si>
    <t>INTERVENTORÍA A LA EJECUCIÓN DE LAS OBRAS Y ACTIVIDADES NECESARIAS PARA LA CONSERVACIÓN DE LA MALLA VIAL ARTERIAL NO TRONCAL, EN LA CIUDAD DE BOGOTÁ D.C., GRUPO 4 Y GRUPO 5</t>
  </si>
  <si>
    <t>INTERVENTORÍA INTEGRAL PARA ELABORAR LOS ESTUDIOS Y DISEÑOS PARA LA CONSTRUCCIÓN DE ACCESOS VIALES Y ESPACIO PÚBLICO MARÍA PAZ CORABASTOS TRAMO 2 COMPRENDIDO ENTRE EL PARQUE DINDALITO BELLAVISTA SOBRE LA CALLE 41 SUR HASTA LA AVENIDA TINTAL ALSACIA Y SOBRE LA CALLE 40B SUR, DESDE EL PARQUE LA BRISAS EN LA AVENIDA TINTAL ALSACIA HASTA LA AVENIDA CIUDAD DE CALI Y ACCESO A CORABASTOS EN BOGOTÁ D.C.</t>
  </si>
  <si>
    <t>INTERVENTORÍA A LA EJECUCIÓN DE LAS OBRAS Y ACTIVIDADES NECESARIAS PARA LA CONSERVACIÓN DE PUENTES PEATONALES EN BOGOTÁ D.C., INCLUYE SUPERESTRUCTURA, SUBESTRUCTURA Y ACCESOS. GRUPO 2</t>
  </si>
  <si>
    <t>INTERVENTORÍA A LA EJECUCIÓN DE LAS OBRAS Y ACTIVIDADES NECESARIAS PARA LA REVITALIZACIÓN DEL EJE AMBIENTAL EN BOGOTÁ D.C. FASE II</t>
  </si>
  <si>
    <t>BRIGADA DE REACCIÓN VIAL PARA ATENDER A PRECIOS UNITARIOS LA MALLA VIAL DE LA CIUDAD DE BOGOTÁ D.C. GRUPO 1 Y GRUPO 2</t>
  </si>
  <si>
    <t>PRESTAR LOS SERVICIOS DE APLICACIÓN DE LA TABLA DE VALORACIÓN DOCUMENTAL, SEGUNDA FASE -SELECCIÓN</t>
  </si>
  <si>
    <t>INTERVENTORÍA INTEGRAL PARA LA CONSTRUCCIÓN DE LA CALLE 54 SUR ENTRE CARRERA 88C Y CARRERA 89B EN CUMPLIMIENTO DE LA ACCIÓN POPULAR 2013 – 00367, EN BOGOTÁ D.C.</t>
  </si>
  <si>
    <t>CONSTRUCCIÓN DEL PUENTE PEATONAL Y VEHICULAR SOBRE LA QUEBRADA LA HOYA DEL RAMO, SECTOR CUATRO CAMINOS DE LA LOCALIDAD DE USME, EN LA CIUDAD DE BOGOTÁ D.C</t>
  </si>
  <si>
    <t>ELABORACIÓN DE FACTIBILIDAD PARA EL INTERCAMBIADOR VIAL EN LA INTERSECCIÓN DE LA AVENIDA MEDELLÍN (CALLE 80) CON AVENIDA LAS QUINTAS (CARRERA 119) Y LA CARRERA 120 EN BOGOTÁ D.C.</t>
  </si>
  <si>
    <t>COMPRA E INSTALACIÓN DE ESTANTERÍA DE PROFUNDIDAD SENCILLA CON 480 POSICIONES DE ALMACENAMIENTO</t>
  </si>
  <si>
    <t xml:space="preserve">CONSTRUCCIÓN DE LA CICLORRUTA Y DEMÁS OBRAS COMPLEMENTARIAS DE ESPACIO PÚBLICO EN LA CARRERA 15 DESDE LA CL 100 HASTA LA CL 122 EN BOGOTÁ D.C. </t>
  </si>
  <si>
    <t>INTERVENTORÍA A LA EJECUCIÓN DE LA BRIGADA DE REACCIÓN VIAL PARA ATENDER LA MALLA VIAL DE LA CIUDAD DE BOGOTÁ D.C. GRUPO 1 Y GRUPO 2</t>
  </si>
  <si>
    <t>INTERVENTORÍA INTEGRAL PARA LA CONSTRUCCIÓN DE LA CICLORRUTA Y DEMÁS OBRAS COMPLEMENTARIAS DE ESPACIO PÚBLICO EN LA CARRERA 15 DESDE LA CL 100 HASTA LA CL 122 EN BOGOTÁ D.C.</t>
  </si>
  <si>
    <t>ELABORACIÓN DE LOS ESTUDIOS Y DISEÑOS DE LA CONEXIÓN DE LA CICLORRUTA POR LA CARRERA 100 ENTRE CALLES 70 A SUR Y 63 SUR, ENTRE CALLES 59 SUR A 56 F SUR, Y DE LA CICLORRUTA POR LA CARRERA 100 A ENTRE CALLES 63 SUR Y 59 SUR</t>
  </si>
  <si>
    <t>ANALIZAR, DISEÑAR E IMPLEMENTAR EL MODELO GOBIERNO DE DATOS INSTITUCIONAL, PARA FORTALECER LAS CAPACIDADES DE ADMINISTRACIÓN DE LOS DATOS EN LA ENTIDAD, MEJORANDO LA GESTIÓN DEL CONOCIMIENTO Y HABILITANDO LA TOMA DE DECISIONES BASADA EN DATOS</t>
  </si>
  <si>
    <t>INTERVENTORÍA INTEGRAL PARA LA ELABORACIÓN DE LOS ESTUDIOS Y DISEÑOS DE LA CONEXIÓN DE LA CICLORRUTA POR LA CARRERA 100 ENTRE CALLES 70 A SUR Y 63 SUR, ENTRE CALLES 59 SUR A 56 F SUR, Y DE LA CICLORRUTA POR LA CARRERA 100 A ENTRE CALLES 63 SUR Y 59 SUR.</t>
  </si>
  <si>
    <t>INTERVENTORÍA INTEGRAL A LA ELABORACIÓN DE LA FACTIBILIDAD PARA EL INTERCAMBIADOR VIAL EN LA INTERSECCIÓN DE LA AVENIDA MEDELLÍN (CALLE 80) CON AVENIDA LAS QUINTAS (CARRERA 119) Y LA CARRERA 120 EN BOGOTÁ D.C.</t>
  </si>
  <si>
    <t>FACTIBILIDAD DE DOS SISTEMAS DE TRANSPORTE POR CABLE AÉREO PARA LAS LOCALIDADES DE SANTAFÉ Y LA CANDELARIA Y DE OBRAS COMPLEMENTARIAS, EN BOGOTÁ D.C.</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</si>
  <si>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TRANSMILENIO, EN BOGOTÁ D.C.</t>
  </si>
  <si>
    <t>DEMOLICIÓN, LIMPIEZA, CERRAMIENTO Y MANTENIMIENTO DE PREDIOS ADQUIRIDOS POR EL INSTITUTO DE DESARROLLO URBANO – IDU, PARA LA EJECUCIÓN DE LA TRONCAL CENTENARIO DESDE EL LIMITE OCCIDENTAL DEL DISTRITO HASTA LA TRONCAL AMÉRICAS CON CARRERA 50 EN BOGOTÁ.</t>
  </si>
  <si>
    <t>INTERVENTORÍA TÉCNICA, ADMINISTRATIVA, FINANCIERA, LEGAL, SOCIAL Y SST-SGA PARA DEMOLICIÓN, LIMPIEZA, CERRAMIENTO Y MANTENIMIENTO, PARA LA EJECUCIÓN DE LA TRONCAL CENTENARIO DESDE EL LÍMITE OCCIDENTAL DEL DISTRITO HASTA LA TRONCAL AMÉRICAS CON CARRERA 50, EN BOGOTÁ D.C.</t>
  </si>
  <si>
    <t>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TRANSMILENIO, EN BOGOTÁ D.C.</t>
  </si>
  <si>
    <t>SERVICIOS DE GESTION INTEGRADA SAS</t>
  </si>
  <si>
    <t>CONSORCIO CICLOSUBA (G63 INFRAESTRUCTURA Y SERVICIOS S.A.S.; INFRAESTRUCTURA DE COLOMBIA GROUP S.A.S.)</t>
  </si>
  <si>
    <t>CAMERFIRMA COLOMBIA S.A.S</t>
  </si>
  <si>
    <t>CONSORCIO PARQUEADEROS 2022 (PC INTERVENTORES S.A.S.; SIGT INGENIEROS Y CONSULTORES S.A.S.)</t>
  </si>
  <si>
    <t>CONSORCIO PRISMER 11 (CONSTRUCCIONES Y CONSULTORÍAS PRISMA SAS; MILTON EDUARDO RIVERA RINCÓN)</t>
  </si>
  <si>
    <t xml:space="preserve">PRODYGYTEK PROCESS DOCUMENT AND DATA SOLUTIONS SAS </t>
  </si>
  <si>
    <t>MEDICAL PROTECTION LTDA</t>
  </si>
  <si>
    <t>GLOBALNEWS GROUP COLOMBIA SAS</t>
  </si>
  <si>
    <t>RED JURISTA S.A.S.</t>
  </si>
  <si>
    <t>PROCESOS DE SELECCIÓN ADJUDICADOS NOVIEMBRE</t>
  </si>
  <si>
    <t>IDU-SAMC-DTAF-006-2022</t>
  </si>
  <si>
    <t>IDU-MC10%-DTAF-022-2022</t>
  </si>
  <si>
    <t>IDU-MC10%-DTAF-020-2022</t>
  </si>
  <si>
    <t>IDU-MC10%-SGGC-024-2022</t>
  </si>
  <si>
    <t>IDU-CMA-SGDU-014-2022</t>
  </si>
  <si>
    <t>IDU-SASI-DTAF-010-2022</t>
  </si>
  <si>
    <t>IDU-MC10%-DTAF-023-2022</t>
  </si>
  <si>
    <t>IDU-CMA-DTP-017-2022</t>
  </si>
  <si>
    <t>IDU-MC10%-DTAF-019-2022</t>
  </si>
  <si>
    <t>IDU-CMA-SGDU-019-2022</t>
  </si>
  <si>
    <t>IDU-LP-DTCI-008-2022</t>
  </si>
  <si>
    <t>IDU-SASI-SGGC-009-2022</t>
  </si>
  <si>
    <t>IDU-LP-SGGC-010-2022</t>
  </si>
  <si>
    <t>IDU-LP-DTCI-004-2022</t>
  </si>
  <si>
    <t>IDU-LP-DTCI-013-2022</t>
  </si>
  <si>
    <t>IDU-CMA-DTCI-005-2022</t>
  </si>
  <si>
    <t>IDU-CMA-SGDU-022-2022</t>
  </si>
  <si>
    <t>IDU-CMA-DTCI-010-2022</t>
  </si>
  <si>
    <t>IDU-CMA-DTCI-013-2022</t>
  </si>
  <si>
    <t>IDU-LP-DTCI-005-2022</t>
  </si>
  <si>
    <t>IDU-LP-SGGC-011-2022</t>
  </si>
  <si>
    <t>IDU-CMA-DTC-008-2022</t>
  </si>
  <si>
    <t>IDU-LP-DTC-012-2022</t>
  </si>
  <si>
    <t>IDU-CMA-SGDU-024-2022</t>
  </si>
  <si>
    <t>IDU-SASI-DTAF-011-2022</t>
  </si>
  <si>
    <t>IDU-LP-DTC-015-2022</t>
  </si>
  <si>
    <t>IDU-CMA-DTCI-006-2022</t>
  </si>
  <si>
    <t>IDU-CMA-DTC-016-2022</t>
  </si>
  <si>
    <t>IDU-CMA-SGDU-018-2022</t>
  </si>
  <si>
    <t>IDU-CMA-SGGC-015-2022</t>
  </si>
  <si>
    <t>IDU-CMA-SGDU-027-2022</t>
  </si>
  <si>
    <t>IDU-CMA-SGDU-029-2022</t>
  </si>
  <si>
    <t>IDU-CMA-SGDU-026-2022</t>
  </si>
  <si>
    <t>IDU-LP-SGDU-014-2022</t>
  </si>
  <si>
    <t>IDU-LP-SGDU-016-2022</t>
  </si>
  <si>
    <t>IDU-CMA-SGDU-028-2022</t>
  </si>
  <si>
    <t>IDU-CMA-SGDU-011-2022</t>
  </si>
  <si>
    <t>REALTIME CONSULTING &amp; SERVICES SAS</t>
  </si>
  <si>
    <t>VERPACKEN SAS</t>
  </si>
  <si>
    <t xml:space="preserve">LONA GROUP S.A.S </t>
  </si>
  <si>
    <t>RISK &amp; SOLUTIONS GROUP LTDA</t>
  </si>
  <si>
    <t>PONTIFICIA UNIVERSIDAD JAVERIANA</t>
  </si>
  <si>
    <t>G1: COMPUTADORES Y SOLUCIONES CAD DE COLOMBIA SAS
G2: GOLD SYS LTDA</t>
  </si>
  <si>
    <t>G1: $ 992.645.640
G2: $ 405.837.600</t>
  </si>
  <si>
    <t>SAMM COLOMBIA SAS</t>
  </si>
  <si>
    <t>ACADIT INGENIERIA LTDA</t>
  </si>
  <si>
    <t>MASINO ENGINEERING DESIGN S A S</t>
  </si>
  <si>
    <t>VELNEC S.A.</t>
  </si>
  <si>
    <t>CONSORCIO PUENTES 8-11 (LYD PROYECTOS SAS; MH INGENIERÍA &amp; CONSTRUCCIÓN SAS; AYO GORKHALI IVESTMENTS SAS)</t>
  </si>
  <si>
    <t>WEXLER SAS</t>
  </si>
  <si>
    <t>CIRION TECHNOLOGIES COLOMBIA SAS</t>
  </si>
  <si>
    <t>CONSORCIO HV-VNF BOGOTA (VNF S.A.S,  HORACIO VEGA CARDENAS)</t>
  </si>
  <si>
    <t>CONSORCIO AG3-OBRAS (AURELIO GUTIERREZ CASTILLO; AG3 INGENIERÍA S.A.S.)</t>
  </si>
  <si>
    <t>G5: CONSORCIO INTERVENTORIA BOGOTA 005 (DIQUE CONSULTORIA SAS; INGENIERIA Y GESTION VIAL S.A.S)
G4: CONSORCIO KALSIS IDU G4 Y G5 (KALPA INGENIERIA SAS; SISTEMA DE INGENIERIA SUCURSAL COLOMBIA)</t>
  </si>
  <si>
    <t>G5: $ 1.893.644.000
G4: $ 1.911.945.201</t>
  </si>
  <si>
    <t>IV INGENIEROS CONSULTORES SUCURSAL COLOMBIA S.A.</t>
  </si>
  <si>
    <t>CONSORCIO ECOSADING (SADING GROUP SAS; ESTRUCTURADOR COLOMBIA SAS)</t>
  </si>
  <si>
    <t>SERVICIOS DE INGENIERÍA Y CONSTRUCCIÓN S.A.S. -SERVINC S.A.S</t>
  </si>
  <si>
    <t>G1: CONSORCIO MALLAVIALMAX (AYO GORKHALI INVESTMENTS S.A.S; LYD PROYECTOS S.A.S)
G2: INCOPAV SAS</t>
  </si>
  <si>
    <t>G1: $ 6.823.983.755
G4: $ 6.823.983.755</t>
  </si>
  <si>
    <t>CONSORCIO PYSKAP 2022 (PROCESOS Y SERVICIOS S.A.S; SKAPHE TECNOLOGÍA S.A.)</t>
  </si>
  <si>
    <t>CONSORCIO INTERVIAS URBANAS (GPR INGENIERÍA DE PROYECTOS DE INFRAESTRUCTURA SAS; SIGT INGENIEROS Y CONSULTORES SAS)</t>
  </si>
  <si>
    <t>CONSTRUCCIONES CIVILES JFM SAS</t>
  </si>
  <si>
    <t>INVERSIONES ARCHIVOS Y SERVICIOS SAS</t>
  </si>
  <si>
    <t>EXPANSSION SAS</t>
  </si>
  <si>
    <t>G1: CONSORCIO KALRIVERA IDU 06 (KALPA INGENIERIA SAS; ORLANDO RIVERA MORAEXPANSSION SAS)
G2: CONSORCIO INTERVIAS ML (ALFREDO JOSE LEPESQUEUR MARTINEZ; MT PROJECTS SAS)</t>
  </si>
  <si>
    <t>G1: $ 1.167.611.242 
G2: $1.167.611.242</t>
  </si>
  <si>
    <t>ESTUDIOS TÉCNICOS S.A.S.</t>
  </si>
  <si>
    <t>CONSORCIO CONEXIÓN SOSTENIBLE (SIGMA GESTION DE PROYECTOS S.A.S; SALGADO MELÉNDEZ Y ASOCIADOS INGENIEROS CONSULTORES S.A.S.)</t>
  </si>
  <si>
    <t>UNIÓN TEMPORAL GOBIERNO DE DATOS IDU 2022 (NEXURA INTERNACIONAL S.A.S.; PASSWORD CONSULTING SERVICES SAS)</t>
  </si>
  <si>
    <t>CONSORCIO NOGAAL - LITORAL (NOGAALL S.A.S.; LITORAL CONSULTING S.A.S)</t>
  </si>
  <si>
    <t>CONSORCIO INTERCAMBIADOR CAA (ACTIVIDADES DE INGENIERIA EN INFRAESTRUCTURA SAS; ALEPH INGENIERIA Y CONSULTORIA S.A.S.; CIMA ENGINEERING SAS)</t>
  </si>
  <si>
    <t>CONSORCIO CABLES POR BOGOTÁ (SEG GEOTECNIA Y CONTROL DE CALIDAD S.A.S.; PEYCO COLOMBIA; INGENIERIA Y CONTROL DE OBRAS E INSTALACIONES SL)</t>
  </si>
  <si>
    <t>UNION TEMPORAL DEMOLICIONES GA 2022 (GESTIÓN VIAL INTEGRAL SAS; GESTIÓN INTEGRAL DEL AGUA SAS; ABECOL DEMOLICIONES Y CONSTRUCCIONES SAS)</t>
  </si>
  <si>
    <t>COMPAÑÍA DE PROYECTOS TECNICOS CPT S.A</t>
  </si>
  <si>
    <t xml:space="preserve">JESAK SAS </t>
  </si>
  <si>
    <t>PROCESOS DE SELECCIÓN ADJUDICADOS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</si>
</sst>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0">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2" fillId="0" borderId="10" xfId="0" applyFont="1" applyBorder="1" applyAlignment="1">
      <alignment horizontal="center" vertical="center"/>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6" fillId="0" borderId="0" xfId="0" applyFont="1" applyAlignment="1">
      <alignment wrapText="1"/>
    </xf>
    <xf numFmtId="0" fontId="0" fillId="0" borderId="11" xfId="0" applyBorder="1" applyAlignment="1">
      <alignment vertical="center"/>
    </xf>
    <xf numFmtId="0" fontId="0" fillId="0" borderId="11" xfId="0" applyBorder="1" applyAlignment="1">
      <alignment horizontal="justify" vertical="center" wrapText="1"/>
    </xf>
    <xf numFmtId="0" fontId="5" fillId="0" borderId="11" xfId="0" applyFont="1" applyBorder="1" applyAlignment="1">
      <alignment horizontal="center" vertical="center" wrapText="1"/>
    </xf>
    <xf numFmtId="14" fontId="0" fillId="3" borderId="11" xfId="0" applyNumberFormat="1" applyFill="1" applyBorder="1" applyAlignment="1">
      <alignment horizontal="center" vertical="center"/>
    </xf>
    <xf numFmtId="169" fontId="0" fillId="3" borderId="12"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91</xdr:row>
      <xdr:rowOff>0</xdr:rowOff>
    </xdr:from>
    <xdr:to>
      <xdr:col>6</xdr:col>
      <xdr:colOff>0</xdr:colOff>
      <xdr:row>91</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C531FB7C-27D1-47C6-ADE6-288608741DD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F46AB5D9-CBBA-4093-AEFE-C66AF45D6F44}"/>
            </a:ext>
          </a:extLst>
        </xdr:cNvPr>
        <xdr:cNvSpPr>
          <a:spLocks noChangeArrowheads="1"/>
        </xdr:cNvSpPr>
      </xdr:nvSpPr>
      <xdr:spPr bwMode="auto">
        <a:xfrm>
          <a:off x="19309080" y="21107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9D1FCDD-2678-4E05-BAFC-A46083D8524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17</xdr:row>
      <xdr:rowOff>0</xdr:rowOff>
    </xdr:from>
    <xdr:to>
      <xdr:col>6</xdr:col>
      <xdr:colOff>0</xdr:colOff>
      <xdr:row>17</xdr:row>
      <xdr:rowOff>0</xdr:rowOff>
    </xdr:to>
    <xdr:sp macro="" textlink="">
      <xdr:nvSpPr>
        <xdr:cNvPr id="3" name="AutoShape 155">
          <a:extLst>
            <a:ext uri="{FF2B5EF4-FFF2-40B4-BE49-F238E27FC236}">
              <a16:creationId xmlns:a16="http://schemas.microsoft.com/office/drawing/2014/main" id="{63364730-0037-4725-AB14-7A2530B84BE1}"/>
            </a:ext>
          </a:extLst>
        </xdr:cNvPr>
        <xdr:cNvSpPr>
          <a:spLocks noChangeArrowheads="1"/>
        </xdr:cNvSpPr>
      </xdr:nvSpPr>
      <xdr:spPr bwMode="auto">
        <a:xfrm>
          <a:off x="19309080" y="24765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CAF8361C-379D-4D36-BA68-6B28F683514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92F6B36C-D354-4142-AF88-A929241C2A1F}"/>
            </a:ext>
          </a:extLst>
        </xdr:cNvPr>
        <xdr:cNvSpPr>
          <a:spLocks noChangeArrowheads="1"/>
        </xdr:cNvSpPr>
      </xdr:nvSpPr>
      <xdr:spPr bwMode="auto">
        <a:xfrm>
          <a:off x="19309080" y="61341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4629089E-3700-4BCC-8319-F34FD519F5E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44</xdr:row>
      <xdr:rowOff>0</xdr:rowOff>
    </xdr:from>
    <xdr:to>
      <xdr:col>6</xdr:col>
      <xdr:colOff>0</xdr:colOff>
      <xdr:row>44</xdr:row>
      <xdr:rowOff>0</xdr:rowOff>
    </xdr:to>
    <xdr:sp macro="" textlink="">
      <xdr:nvSpPr>
        <xdr:cNvPr id="3" name="AutoShape 155">
          <a:extLst>
            <a:ext uri="{FF2B5EF4-FFF2-40B4-BE49-F238E27FC236}">
              <a16:creationId xmlns:a16="http://schemas.microsoft.com/office/drawing/2014/main" id="{0CA04968-6651-410E-815D-AF51161989B8}"/>
            </a:ext>
          </a:extLst>
        </xdr:cNvPr>
        <xdr:cNvSpPr>
          <a:spLocks noChangeArrowheads="1"/>
        </xdr:cNvSpPr>
      </xdr:nvSpPr>
      <xdr:spPr bwMode="auto">
        <a:xfrm>
          <a:off x="19309080" y="540258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EA081E7E-FD77-4721-A221-8C85CAB298B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EF4B80F7-48C0-413E-BE71-79C4813ABB05}"/>
            </a:ext>
          </a:extLst>
        </xdr:cNvPr>
        <xdr:cNvSpPr>
          <a:spLocks noChangeArrowheads="1"/>
        </xdr:cNvSpPr>
      </xdr:nvSpPr>
      <xdr:spPr bwMode="auto">
        <a:xfrm>
          <a:off x="19309080" y="26898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691075FC-FA77-4071-A991-A2C903017E1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4B8CA8B3-5291-4CB5-9543-9A33FEDF4164}"/>
            </a:ext>
          </a:extLst>
        </xdr:cNvPr>
        <xdr:cNvSpPr>
          <a:spLocks noChangeArrowheads="1"/>
        </xdr:cNvSpPr>
      </xdr:nvSpPr>
      <xdr:spPr bwMode="auto">
        <a:xfrm>
          <a:off x="19309080" y="3787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1CD76828-1765-40E7-8932-A5269A9B11C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11</xdr:row>
      <xdr:rowOff>0</xdr:rowOff>
    </xdr:from>
    <xdr:to>
      <xdr:col>6</xdr:col>
      <xdr:colOff>0</xdr:colOff>
      <xdr:row>11</xdr:row>
      <xdr:rowOff>0</xdr:rowOff>
    </xdr:to>
    <xdr:sp macro="" textlink="">
      <xdr:nvSpPr>
        <xdr:cNvPr id="3" name="AutoShape 155">
          <a:extLst>
            <a:ext uri="{FF2B5EF4-FFF2-40B4-BE49-F238E27FC236}">
              <a16:creationId xmlns:a16="http://schemas.microsoft.com/office/drawing/2014/main" id="{1A7F7244-E9FF-4425-A364-D18E2695331C}"/>
            </a:ext>
          </a:extLst>
        </xdr:cNvPr>
        <xdr:cNvSpPr>
          <a:spLocks noChangeArrowheads="1"/>
        </xdr:cNvSpPr>
      </xdr:nvSpPr>
      <xdr:spPr bwMode="auto">
        <a:xfrm>
          <a:off x="19311257" y="3254829"/>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77C97F6F-3D96-4D9D-BE5C-FB4C7368B53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1C488DD4-3601-4728-BD5A-0555B198AECB}"/>
            </a:ext>
          </a:extLst>
        </xdr:cNvPr>
        <xdr:cNvSpPr>
          <a:spLocks noChangeArrowheads="1"/>
        </xdr:cNvSpPr>
      </xdr:nvSpPr>
      <xdr:spPr bwMode="auto">
        <a:xfrm>
          <a:off x="19309080" y="3787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120F9B65-A65B-45EB-A203-097016628EA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14AD052C-31C2-4D6F-9B68-A3F1F3C4F7D2}"/>
            </a:ext>
          </a:extLst>
        </xdr:cNvPr>
        <xdr:cNvSpPr>
          <a:spLocks noChangeArrowheads="1"/>
        </xdr:cNvSpPr>
      </xdr:nvSpPr>
      <xdr:spPr bwMode="auto">
        <a:xfrm>
          <a:off x="19309080" y="36652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A39499BA-1087-43CA-9346-D416AC1DBF5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37A1ED93-3B21-4D5E-8B61-35541C53F5FA}"/>
            </a:ext>
          </a:extLst>
        </xdr:cNvPr>
        <xdr:cNvSpPr>
          <a:spLocks noChangeArrowheads="1"/>
        </xdr:cNvSpPr>
      </xdr:nvSpPr>
      <xdr:spPr bwMode="auto">
        <a:xfrm>
          <a:off x="19311257" y="2122714"/>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E5BE221A-43C6-49B9-8F4B-5A10A4E9A3F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12</xdr:row>
      <xdr:rowOff>0</xdr:rowOff>
    </xdr:from>
    <xdr:to>
      <xdr:col>6</xdr:col>
      <xdr:colOff>0</xdr:colOff>
      <xdr:row>12</xdr:row>
      <xdr:rowOff>0</xdr:rowOff>
    </xdr:to>
    <xdr:sp macro="" textlink="">
      <xdr:nvSpPr>
        <xdr:cNvPr id="3" name="AutoShape 155">
          <a:extLst>
            <a:ext uri="{FF2B5EF4-FFF2-40B4-BE49-F238E27FC236}">
              <a16:creationId xmlns:a16="http://schemas.microsoft.com/office/drawing/2014/main" id="{E78DEC9F-542A-4E6C-9775-7935D8C7BCC8}"/>
            </a:ext>
          </a:extLst>
        </xdr:cNvPr>
        <xdr:cNvSpPr>
          <a:spLocks noChangeArrowheads="1"/>
        </xdr:cNvSpPr>
      </xdr:nvSpPr>
      <xdr:spPr bwMode="auto">
        <a:xfrm>
          <a:off x="19309080" y="21107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7"/>
  <sheetViews>
    <sheetView tabSelected="1" topLeftCell="A85" zoomScale="80" zoomScaleNormal="80" workbookViewId="0">
      <selection activeCell="D97" sqref="D97"/>
    </sheetView>
  </sheetViews>
  <sheetFormatPr baseColWidth="10" defaultRowHeight="14.4" x14ac:dyDescent="0.3"/>
  <cols>
    <col min="1" max="1" width="6.6640625" style="3" customWidth="1"/>
    <col min="2" max="2" width="31.109375" style="4" bestFit="1" customWidth="1"/>
    <col min="3" max="3" width="95.6640625" style="13" customWidth="1"/>
    <col min="4" max="4" width="67.109375" customWidth="1"/>
    <col min="5" max="5" width="24.4414062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72" x14ac:dyDescent="0.3">
      <c r="A8" s="30">
        <v>1</v>
      </c>
      <c r="B8" s="26" t="s">
        <v>13</v>
      </c>
      <c r="C8" s="27" t="s">
        <v>14</v>
      </c>
      <c r="D8" s="32" t="s">
        <v>15</v>
      </c>
      <c r="E8" s="28">
        <v>44581</v>
      </c>
      <c r="F8" s="33">
        <v>423590991</v>
      </c>
      <c r="G8" s="31"/>
    </row>
    <row r="9" spans="1:7" ht="28.8" x14ac:dyDescent="0.3">
      <c r="A9" s="30">
        <v>2</v>
      </c>
      <c r="B9" s="35" t="s">
        <v>16</v>
      </c>
      <c r="C9" s="36" t="s">
        <v>17</v>
      </c>
      <c r="D9" s="37" t="s">
        <v>18</v>
      </c>
      <c r="E9" s="38">
        <v>44586</v>
      </c>
      <c r="F9" s="39">
        <v>231691429</v>
      </c>
      <c r="G9" s="34"/>
    </row>
    <row r="10" spans="1:7" ht="100.8" x14ac:dyDescent="0.3">
      <c r="A10" s="30">
        <v>3</v>
      </c>
      <c r="B10" s="26" t="s">
        <v>19</v>
      </c>
      <c r="C10" s="27" t="s">
        <v>20</v>
      </c>
      <c r="D10" s="32" t="s">
        <v>25</v>
      </c>
      <c r="E10" s="28">
        <v>44599</v>
      </c>
      <c r="F10" s="33" t="s">
        <v>26</v>
      </c>
      <c r="G10" s="31">
        <f>166998650+609280000+64039850+9127300+157564259+295837570+23930900</f>
        <v>1326778529</v>
      </c>
    </row>
    <row r="11" spans="1:7" ht="43.2" x14ac:dyDescent="0.3">
      <c r="A11" s="30">
        <v>4</v>
      </c>
      <c r="B11" s="35" t="s">
        <v>21</v>
      </c>
      <c r="C11" s="36" t="s">
        <v>22</v>
      </c>
      <c r="D11" s="37" t="s">
        <v>27</v>
      </c>
      <c r="E11" s="28">
        <v>44600</v>
      </c>
      <c r="F11" s="39">
        <v>1265735170</v>
      </c>
      <c r="G11" s="31"/>
    </row>
    <row r="12" spans="1:7" ht="28.8" x14ac:dyDescent="0.3">
      <c r="A12" s="30">
        <v>5</v>
      </c>
      <c r="B12" s="35" t="s">
        <v>23</v>
      </c>
      <c r="C12" s="36" t="s">
        <v>24</v>
      </c>
      <c r="D12" s="37" t="s">
        <v>28</v>
      </c>
      <c r="E12" s="38">
        <v>44615</v>
      </c>
      <c r="F12" s="39">
        <v>5392394968</v>
      </c>
      <c r="G12" s="31"/>
    </row>
    <row r="13" spans="1:7" ht="28.8" x14ac:dyDescent="0.3">
      <c r="A13" s="30">
        <v>6</v>
      </c>
      <c r="B13" s="26" t="s">
        <v>29</v>
      </c>
      <c r="C13" s="27" t="s">
        <v>30</v>
      </c>
      <c r="D13" s="32" t="s">
        <v>35</v>
      </c>
      <c r="E13" s="28">
        <v>44623</v>
      </c>
      <c r="F13" s="33">
        <v>1127437006</v>
      </c>
      <c r="G13" s="31"/>
    </row>
    <row r="14" spans="1:7" ht="57.6" x14ac:dyDescent="0.3">
      <c r="A14" s="30">
        <v>7</v>
      </c>
      <c r="B14" s="35" t="s">
        <v>31</v>
      </c>
      <c r="C14" s="36" t="s">
        <v>32</v>
      </c>
      <c r="D14" s="37" t="s">
        <v>36</v>
      </c>
      <c r="E14" s="28">
        <v>44644</v>
      </c>
      <c r="F14" s="39" t="s">
        <v>37</v>
      </c>
      <c r="G14" s="31">
        <f>5533822951+6045629330</f>
        <v>11579452281</v>
      </c>
    </row>
    <row r="15" spans="1:7" x14ac:dyDescent="0.3">
      <c r="A15" s="30">
        <v>8</v>
      </c>
      <c r="B15" s="35" t="s">
        <v>33</v>
      </c>
      <c r="C15" s="36" t="s">
        <v>34</v>
      </c>
      <c r="D15" s="37" t="s">
        <v>38</v>
      </c>
      <c r="E15" s="38">
        <v>44645</v>
      </c>
      <c r="F15" s="39">
        <v>5622750</v>
      </c>
      <c r="G15" s="31"/>
    </row>
    <row r="16" spans="1:7" ht="72" x14ac:dyDescent="0.3">
      <c r="A16" s="30">
        <v>9</v>
      </c>
      <c r="B16" s="26" t="s">
        <v>39</v>
      </c>
      <c r="C16" s="27" t="s">
        <v>43</v>
      </c>
      <c r="D16" s="32" t="s">
        <v>47</v>
      </c>
      <c r="E16" s="28">
        <v>44652</v>
      </c>
      <c r="F16" s="33" t="s">
        <v>48</v>
      </c>
      <c r="G16" s="31">
        <f>562023228
+569509549</f>
        <v>1131532777</v>
      </c>
    </row>
    <row r="17" spans="1:7" ht="72" x14ac:dyDescent="0.3">
      <c r="A17" s="30">
        <v>10</v>
      </c>
      <c r="B17" s="35" t="s">
        <v>40</v>
      </c>
      <c r="C17" s="36" t="s">
        <v>44</v>
      </c>
      <c r="D17" s="37" t="s">
        <v>49</v>
      </c>
      <c r="E17" s="28">
        <v>44655</v>
      </c>
      <c r="F17" s="39">
        <v>4119988968</v>
      </c>
      <c r="G17" s="31"/>
    </row>
    <row r="18" spans="1:7" ht="28.8" x14ac:dyDescent="0.3">
      <c r="A18" s="30">
        <v>11</v>
      </c>
      <c r="B18" s="35" t="s">
        <v>41</v>
      </c>
      <c r="C18" s="36" t="s">
        <v>45</v>
      </c>
      <c r="D18" s="37" t="s">
        <v>50</v>
      </c>
      <c r="E18" s="28">
        <v>44659</v>
      </c>
      <c r="F18" s="39">
        <v>18800000</v>
      </c>
      <c r="G18" s="31"/>
    </row>
    <row r="19" spans="1:7" ht="43.2" x14ac:dyDescent="0.3">
      <c r="A19" s="30">
        <v>12</v>
      </c>
      <c r="B19" s="35" t="s">
        <v>42</v>
      </c>
      <c r="C19" s="36" t="s">
        <v>46</v>
      </c>
      <c r="D19" s="37" t="s">
        <v>51</v>
      </c>
      <c r="E19" s="28">
        <v>44680</v>
      </c>
      <c r="F19" s="39">
        <v>15986356</v>
      </c>
      <c r="G19" s="31"/>
    </row>
    <row r="20" spans="1:7" ht="28.8" x14ac:dyDescent="0.3">
      <c r="A20" s="30">
        <v>13</v>
      </c>
      <c r="B20" s="26" t="s">
        <v>55</v>
      </c>
      <c r="C20" s="27" t="s">
        <v>61</v>
      </c>
      <c r="D20" s="32" t="s">
        <v>67</v>
      </c>
      <c r="E20" s="28">
        <v>44683</v>
      </c>
      <c r="F20" s="33">
        <v>343899167</v>
      </c>
      <c r="G20" s="31"/>
    </row>
    <row r="21" spans="1:7" x14ac:dyDescent="0.3">
      <c r="A21" s="30">
        <v>14</v>
      </c>
      <c r="B21" s="35" t="s">
        <v>56</v>
      </c>
      <c r="C21" s="36" t="s">
        <v>62</v>
      </c>
      <c r="D21" s="37" t="s">
        <v>68</v>
      </c>
      <c r="E21" s="28">
        <v>44685</v>
      </c>
      <c r="F21" s="39">
        <v>362309780</v>
      </c>
      <c r="G21" s="31"/>
    </row>
    <row r="22" spans="1:7" ht="28.8" x14ac:dyDescent="0.3">
      <c r="A22" s="30">
        <v>15</v>
      </c>
      <c r="B22" s="35" t="s">
        <v>57</v>
      </c>
      <c r="C22" s="36" t="s">
        <v>63</v>
      </c>
      <c r="D22" s="37" t="s">
        <v>69</v>
      </c>
      <c r="E22" s="28">
        <v>44687</v>
      </c>
      <c r="F22" s="39">
        <v>5104740</v>
      </c>
      <c r="G22" s="31"/>
    </row>
    <row r="23" spans="1:7" ht="43.2" x14ac:dyDescent="0.3">
      <c r="A23" s="30">
        <v>16</v>
      </c>
      <c r="B23" s="35" t="s">
        <v>58</v>
      </c>
      <c r="C23" s="36" t="s">
        <v>64</v>
      </c>
      <c r="D23" s="37" t="s">
        <v>70</v>
      </c>
      <c r="E23" s="28">
        <v>44698</v>
      </c>
      <c r="F23" s="39">
        <v>5360716411</v>
      </c>
      <c r="G23" s="31"/>
    </row>
    <row r="24" spans="1:7" ht="43.2" x14ac:dyDescent="0.3">
      <c r="A24" s="30">
        <v>17</v>
      </c>
      <c r="B24" s="35" t="s">
        <v>59</v>
      </c>
      <c r="C24" s="36" t="s">
        <v>65</v>
      </c>
      <c r="D24" s="37" t="s">
        <v>71</v>
      </c>
      <c r="E24" s="28">
        <v>44706</v>
      </c>
      <c r="F24" s="39">
        <v>1394155705</v>
      </c>
      <c r="G24" s="31"/>
    </row>
    <row r="25" spans="1:7" x14ac:dyDescent="0.3">
      <c r="A25" s="30">
        <v>18</v>
      </c>
      <c r="B25" s="35" t="s">
        <v>60</v>
      </c>
      <c r="C25" s="36" t="s">
        <v>66</v>
      </c>
      <c r="D25" s="37" t="s">
        <v>72</v>
      </c>
      <c r="E25" s="28">
        <v>44706</v>
      </c>
      <c r="F25" s="39">
        <v>348001518</v>
      </c>
      <c r="G25" s="31"/>
    </row>
    <row r="26" spans="1:7" x14ac:dyDescent="0.3">
      <c r="A26" s="30">
        <v>19</v>
      </c>
      <c r="B26" s="26" t="s">
        <v>74</v>
      </c>
      <c r="C26" s="27" t="s">
        <v>77</v>
      </c>
      <c r="D26" s="32" t="s">
        <v>80</v>
      </c>
      <c r="E26" s="28">
        <v>44720</v>
      </c>
      <c r="F26" s="33">
        <v>58905000</v>
      </c>
      <c r="G26" s="31"/>
    </row>
    <row r="27" spans="1:7" ht="43.2" x14ac:dyDescent="0.3">
      <c r="A27" s="30">
        <v>20</v>
      </c>
      <c r="B27" s="35" t="s">
        <v>75</v>
      </c>
      <c r="C27" s="36" t="s">
        <v>78</v>
      </c>
      <c r="D27" s="37" t="s">
        <v>81</v>
      </c>
      <c r="E27" s="28">
        <v>44727</v>
      </c>
      <c r="F27" s="39">
        <v>180370968</v>
      </c>
      <c r="G27" s="31"/>
    </row>
    <row r="28" spans="1:7" ht="28.8" x14ac:dyDescent="0.3">
      <c r="A28" s="30">
        <v>21</v>
      </c>
      <c r="B28" s="35" t="s">
        <v>76</v>
      </c>
      <c r="C28" s="36" t="s">
        <v>79</v>
      </c>
      <c r="D28" s="37" t="s">
        <v>82</v>
      </c>
      <c r="E28" s="28">
        <v>44736</v>
      </c>
      <c r="F28" s="39">
        <v>181740991864</v>
      </c>
      <c r="G28" s="31"/>
    </row>
    <row r="29" spans="1:7" ht="57.6" x14ac:dyDescent="0.3">
      <c r="A29" s="30">
        <v>22</v>
      </c>
      <c r="B29" s="26" t="s">
        <v>85</v>
      </c>
      <c r="C29" s="27" t="s">
        <v>86</v>
      </c>
      <c r="D29" s="32" t="s">
        <v>87</v>
      </c>
      <c r="E29" s="28">
        <v>44754</v>
      </c>
      <c r="F29" s="33">
        <v>11731023116</v>
      </c>
      <c r="G29" s="31"/>
    </row>
    <row r="30" spans="1:7" x14ac:dyDescent="0.3">
      <c r="A30" s="30">
        <v>23</v>
      </c>
      <c r="B30" s="26" t="s">
        <v>89</v>
      </c>
      <c r="C30" s="27" t="s">
        <v>90</v>
      </c>
      <c r="D30" s="32" t="s">
        <v>91</v>
      </c>
      <c r="E30" s="28">
        <v>44783</v>
      </c>
      <c r="F30" s="33">
        <v>6709815</v>
      </c>
      <c r="G30" s="31"/>
    </row>
    <row r="31" spans="1:7" ht="72" x14ac:dyDescent="0.3">
      <c r="A31" s="30">
        <v>24</v>
      </c>
      <c r="B31" s="35" t="s">
        <v>92</v>
      </c>
      <c r="C31" s="36" t="s">
        <v>93</v>
      </c>
      <c r="D31" s="37" t="s">
        <v>94</v>
      </c>
      <c r="E31" s="28">
        <v>44789</v>
      </c>
      <c r="F31" s="39">
        <v>406855807</v>
      </c>
      <c r="G31" s="31"/>
    </row>
    <row r="32" spans="1:7" ht="43.2" x14ac:dyDescent="0.3">
      <c r="A32" s="30">
        <v>25</v>
      </c>
      <c r="B32" s="35" t="s">
        <v>95</v>
      </c>
      <c r="C32" s="36" t="s">
        <v>96</v>
      </c>
      <c r="D32" s="37" t="s">
        <v>97</v>
      </c>
      <c r="E32" s="28">
        <v>44790</v>
      </c>
      <c r="F32" s="39">
        <v>4608149653</v>
      </c>
      <c r="G32" s="31"/>
    </row>
    <row r="33" spans="1:7" ht="43.2" x14ac:dyDescent="0.3">
      <c r="A33" s="30">
        <v>26</v>
      </c>
      <c r="B33" s="35" t="s">
        <v>98</v>
      </c>
      <c r="C33" s="36" t="s">
        <v>99</v>
      </c>
      <c r="D33" s="37" t="s">
        <v>100</v>
      </c>
      <c r="E33" s="28">
        <v>44799</v>
      </c>
      <c r="F33" s="39">
        <v>73012221.519999996</v>
      </c>
      <c r="G33" s="31"/>
    </row>
    <row r="34" spans="1:7" ht="28.8" x14ac:dyDescent="0.3">
      <c r="A34" s="30">
        <v>27</v>
      </c>
      <c r="B34" s="35" t="s">
        <v>101</v>
      </c>
      <c r="C34" s="36" t="s">
        <v>102</v>
      </c>
      <c r="D34" s="37" t="s">
        <v>103</v>
      </c>
      <c r="E34" s="28">
        <v>44804</v>
      </c>
      <c r="F34" s="39">
        <v>1018765766</v>
      </c>
      <c r="G34" s="31"/>
    </row>
    <row r="35" spans="1:7" ht="72" x14ac:dyDescent="0.3">
      <c r="A35" s="30">
        <v>28</v>
      </c>
      <c r="B35" s="35" t="s">
        <v>105</v>
      </c>
      <c r="C35" s="36" t="s">
        <v>106</v>
      </c>
      <c r="D35" s="37" t="s">
        <v>107</v>
      </c>
      <c r="E35" s="38">
        <v>44810</v>
      </c>
      <c r="F35" s="39">
        <v>876197000</v>
      </c>
      <c r="G35" s="31"/>
    </row>
    <row r="36" spans="1:7" ht="28.8" x14ac:dyDescent="0.3">
      <c r="A36" s="30">
        <v>29</v>
      </c>
      <c r="B36" s="26" t="s">
        <v>109</v>
      </c>
      <c r="C36" s="27" t="s">
        <v>119</v>
      </c>
      <c r="D36" s="32" t="s">
        <v>129</v>
      </c>
      <c r="E36" s="28">
        <v>44840</v>
      </c>
      <c r="F36" s="33">
        <v>29375682501</v>
      </c>
      <c r="G36" s="31"/>
    </row>
    <row r="37" spans="1:7" ht="43.2" x14ac:dyDescent="0.3">
      <c r="A37" s="30">
        <v>30</v>
      </c>
      <c r="B37" s="35" t="s">
        <v>110</v>
      </c>
      <c r="C37" s="27" t="s">
        <v>120</v>
      </c>
      <c r="D37" s="37" t="s">
        <v>130</v>
      </c>
      <c r="E37" s="28">
        <v>44844</v>
      </c>
      <c r="F37" s="39">
        <v>406394452</v>
      </c>
      <c r="G37" s="31"/>
    </row>
    <row r="38" spans="1:7" ht="28.8" x14ac:dyDescent="0.3">
      <c r="A38" s="30">
        <v>31</v>
      </c>
      <c r="B38" s="35" t="s">
        <v>111</v>
      </c>
      <c r="C38" s="27" t="s">
        <v>121</v>
      </c>
      <c r="D38" s="37" t="s">
        <v>131</v>
      </c>
      <c r="E38" s="28">
        <v>44845</v>
      </c>
      <c r="F38" s="39">
        <v>4361865423</v>
      </c>
      <c r="G38" s="31"/>
    </row>
    <row r="39" spans="1:7" ht="57.6" x14ac:dyDescent="0.3">
      <c r="A39" s="30">
        <v>32</v>
      </c>
      <c r="B39" s="35" t="s">
        <v>112</v>
      </c>
      <c r="C39" s="27" t="s">
        <v>122</v>
      </c>
      <c r="D39" s="37" t="s">
        <v>132</v>
      </c>
      <c r="E39" s="28">
        <v>44845</v>
      </c>
      <c r="F39" s="39">
        <v>3238102467</v>
      </c>
      <c r="G39" s="31"/>
    </row>
    <row r="40" spans="1:7" ht="28.8" x14ac:dyDescent="0.3">
      <c r="A40" s="30">
        <v>33</v>
      </c>
      <c r="B40" s="35" t="s">
        <v>113</v>
      </c>
      <c r="C40" s="27" t="s">
        <v>123</v>
      </c>
      <c r="D40" s="37" t="s">
        <v>133</v>
      </c>
      <c r="E40" s="28">
        <v>44852</v>
      </c>
      <c r="F40" s="39">
        <v>52566542</v>
      </c>
      <c r="G40" s="31"/>
    </row>
    <row r="41" spans="1:7" ht="28.8" x14ac:dyDescent="0.3">
      <c r="A41" s="30">
        <v>34</v>
      </c>
      <c r="B41" s="35" t="s">
        <v>114</v>
      </c>
      <c r="C41" s="27" t="s">
        <v>124</v>
      </c>
      <c r="D41" s="37" t="s">
        <v>134</v>
      </c>
      <c r="E41" s="28">
        <v>44854</v>
      </c>
      <c r="F41" s="39">
        <v>321758210</v>
      </c>
      <c r="G41" s="31"/>
    </row>
    <row r="42" spans="1:7" ht="43.2" x14ac:dyDescent="0.3">
      <c r="A42" s="30">
        <v>35</v>
      </c>
      <c r="B42" s="35" t="s">
        <v>115</v>
      </c>
      <c r="C42" s="27" t="s">
        <v>125</v>
      </c>
      <c r="D42" s="37" t="s">
        <v>135</v>
      </c>
      <c r="E42" s="28">
        <v>44859</v>
      </c>
      <c r="F42" s="39">
        <v>287021642</v>
      </c>
      <c r="G42" s="31"/>
    </row>
    <row r="43" spans="1:7" x14ac:dyDescent="0.3">
      <c r="A43" s="30">
        <v>36</v>
      </c>
      <c r="B43" s="35" t="s">
        <v>116</v>
      </c>
      <c r="C43" s="27" t="s">
        <v>126</v>
      </c>
      <c r="D43" s="37" t="s">
        <v>134</v>
      </c>
      <c r="E43" s="28">
        <v>44860</v>
      </c>
      <c r="F43" s="39">
        <v>791605969</v>
      </c>
      <c r="G43" s="31"/>
    </row>
    <row r="44" spans="1:7" ht="57.6" x14ac:dyDescent="0.3">
      <c r="A44" s="30">
        <v>37</v>
      </c>
      <c r="B44" s="35" t="s">
        <v>117</v>
      </c>
      <c r="C44" s="27" t="s">
        <v>127</v>
      </c>
      <c r="D44" s="37" t="s">
        <v>133</v>
      </c>
      <c r="E44" s="28">
        <v>44861</v>
      </c>
      <c r="F44" s="39">
        <v>16857688</v>
      </c>
      <c r="G44" s="31"/>
    </row>
    <row r="45" spans="1:7" ht="28.8" x14ac:dyDescent="0.3">
      <c r="A45" s="30">
        <v>38</v>
      </c>
      <c r="B45" s="35" t="s">
        <v>118</v>
      </c>
      <c r="C45" s="27" t="s">
        <v>128</v>
      </c>
      <c r="D45" s="37" t="s">
        <v>136</v>
      </c>
      <c r="E45" s="28">
        <v>44865</v>
      </c>
      <c r="F45" s="39">
        <v>35674891</v>
      </c>
      <c r="G45" s="31"/>
    </row>
    <row r="46" spans="1:7" ht="43.2" x14ac:dyDescent="0.3">
      <c r="A46" s="30">
        <v>39</v>
      </c>
      <c r="B46" s="26" t="s">
        <v>137</v>
      </c>
      <c r="C46" s="27" t="s">
        <v>146</v>
      </c>
      <c r="D46" s="32" t="s">
        <v>192</v>
      </c>
      <c r="E46" s="28">
        <v>44873</v>
      </c>
      <c r="F46" s="33">
        <v>52792809</v>
      </c>
      <c r="G46" s="31"/>
    </row>
    <row r="47" spans="1:7" ht="28.8" x14ac:dyDescent="0.3">
      <c r="A47" s="30">
        <v>40</v>
      </c>
      <c r="B47" s="35" t="s">
        <v>138</v>
      </c>
      <c r="C47" s="27" t="s">
        <v>147</v>
      </c>
      <c r="D47" s="37" t="s">
        <v>193</v>
      </c>
      <c r="E47" s="28">
        <v>44874</v>
      </c>
      <c r="F47" s="39">
        <v>3561667602</v>
      </c>
      <c r="G47" s="31"/>
    </row>
    <row r="48" spans="1:7" x14ac:dyDescent="0.3">
      <c r="A48" s="30">
        <v>41</v>
      </c>
      <c r="B48" s="35" t="s">
        <v>139</v>
      </c>
      <c r="C48" s="27" t="s">
        <v>148</v>
      </c>
      <c r="D48" s="37" t="s">
        <v>194</v>
      </c>
      <c r="E48" s="28">
        <v>44883</v>
      </c>
      <c r="F48" s="39">
        <v>2856000</v>
      </c>
      <c r="G48" s="31"/>
    </row>
    <row r="49" spans="1:7" ht="43.2" x14ac:dyDescent="0.3">
      <c r="A49" s="30">
        <v>42</v>
      </c>
      <c r="B49" s="35" t="s">
        <v>140</v>
      </c>
      <c r="C49" s="27" t="s">
        <v>149</v>
      </c>
      <c r="D49" s="37" t="s">
        <v>195</v>
      </c>
      <c r="E49" s="28">
        <v>44887</v>
      </c>
      <c r="F49" s="39">
        <v>756356027</v>
      </c>
      <c r="G49" s="31"/>
    </row>
    <row r="50" spans="1:7" ht="28.8" x14ac:dyDescent="0.3">
      <c r="A50" s="30">
        <v>43</v>
      </c>
      <c r="B50" s="35" t="s">
        <v>141</v>
      </c>
      <c r="C50" s="27" t="s">
        <v>150</v>
      </c>
      <c r="D50" s="37" t="s">
        <v>196</v>
      </c>
      <c r="E50" s="28">
        <v>44887</v>
      </c>
      <c r="F50" s="39">
        <v>6414431387</v>
      </c>
      <c r="G50" s="31"/>
    </row>
    <row r="51" spans="1:7" ht="28.8" x14ac:dyDescent="0.3">
      <c r="A51" s="30">
        <v>44</v>
      </c>
      <c r="B51" s="35" t="s">
        <v>142</v>
      </c>
      <c r="C51" s="27" t="s">
        <v>151</v>
      </c>
      <c r="D51" s="37" t="s">
        <v>197</v>
      </c>
      <c r="E51" s="28">
        <v>44894</v>
      </c>
      <c r="F51" s="39">
        <v>763993662</v>
      </c>
      <c r="G51" s="31"/>
    </row>
    <row r="52" spans="1:7" ht="43.2" x14ac:dyDescent="0.3">
      <c r="A52" s="30">
        <v>45</v>
      </c>
      <c r="B52" s="35" t="s">
        <v>143</v>
      </c>
      <c r="C52" s="27" t="s">
        <v>152</v>
      </c>
      <c r="D52" s="37" t="s">
        <v>198</v>
      </c>
      <c r="E52" s="28">
        <v>44894</v>
      </c>
      <c r="F52" s="39">
        <v>89968590</v>
      </c>
      <c r="G52" s="31"/>
    </row>
    <row r="53" spans="1:7" ht="43.2" x14ac:dyDescent="0.3">
      <c r="A53" s="30">
        <v>46</v>
      </c>
      <c r="B53" s="35" t="s">
        <v>144</v>
      </c>
      <c r="C53" s="27" t="s">
        <v>153</v>
      </c>
      <c r="D53" s="37" t="s">
        <v>199</v>
      </c>
      <c r="E53" s="28">
        <v>44895</v>
      </c>
      <c r="F53" s="39">
        <v>42696000</v>
      </c>
      <c r="G53" s="31"/>
    </row>
    <row r="54" spans="1:7" ht="28.8" x14ac:dyDescent="0.3">
      <c r="A54" s="30">
        <v>47</v>
      </c>
      <c r="B54" s="35" t="s">
        <v>145</v>
      </c>
      <c r="C54" s="27" t="s">
        <v>154</v>
      </c>
      <c r="D54" s="37" t="s">
        <v>200</v>
      </c>
      <c r="E54" s="28">
        <v>44895</v>
      </c>
      <c r="F54" s="39">
        <v>4480000</v>
      </c>
      <c r="G54" s="31"/>
    </row>
    <row r="55" spans="1:7" ht="28.8" x14ac:dyDescent="0.3">
      <c r="A55" s="30">
        <v>48</v>
      </c>
      <c r="B55" s="26" t="s">
        <v>202</v>
      </c>
      <c r="C55" s="27" t="s">
        <v>155</v>
      </c>
      <c r="D55" s="32" t="s">
        <v>239</v>
      </c>
      <c r="E55" s="28">
        <v>44896</v>
      </c>
      <c r="F55" s="33">
        <v>215390000</v>
      </c>
      <c r="G55" s="31"/>
    </row>
    <row r="56" spans="1:7" ht="28.8" x14ac:dyDescent="0.3">
      <c r="A56" s="30">
        <v>49</v>
      </c>
      <c r="B56" s="35" t="s">
        <v>203</v>
      </c>
      <c r="C56" s="27" t="s">
        <v>156</v>
      </c>
      <c r="D56" s="37" t="s">
        <v>240</v>
      </c>
      <c r="E56" s="28">
        <v>44897</v>
      </c>
      <c r="F56" s="39">
        <v>41800000</v>
      </c>
      <c r="G56" s="31"/>
    </row>
    <row r="57" spans="1:7" ht="28.8" x14ac:dyDescent="0.3">
      <c r="A57" s="30">
        <v>50</v>
      </c>
      <c r="B57" s="35" t="s">
        <v>204</v>
      </c>
      <c r="C57" s="27" t="s">
        <v>157</v>
      </c>
      <c r="D57" s="37" t="s">
        <v>241</v>
      </c>
      <c r="E57" s="28">
        <v>44897</v>
      </c>
      <c r="F57" s="39">
        <v>68960500</v>
      </c>
      <c r="G57" s="31"/>
    </row>
    <row r="58" spans="1:7" ht="57.6" x14ac:dyDescent="0.3">
      <c r="A58" s="30">
        <v>51</v>
      </c>
      <c r="B58" s="35" t="s">
        <v>205</v>
      </c>
      <c r="C58" s="27" t="s">
        <v>158</v>
      </c>
      <c r="D58" s="37" t="s">
        <v>242</v>
      </c>
      <c r="E58" s="28">
        <v>44900</v>
      </c>
      <c r="F58" s="39">
        <v>15113000</v>
      </c>
      <c r="G58" s="31"/>
    </row>
    <row r="59" spans="1:7" ht="43.2" x14ac:dyDescent="0.3">
      <c r="A59" s="30">
        <v>52</v>
      </c>
      <c r="B59" s="35" t="s">
        <v>206</v>
      </c>
      <c r="C59" s="27" t="s">
        <v>159</v>
      </c>
      <c r="D59" s="37" t="s">
        <v>243</v>
      </c>
      <c r="E59" s="28">
        <v>44900</v>
      </c>
      <c r="F59" s="39">
        <v>13030705373</v>
      </c>
      <c r="G59" s="31"/>
    </row>
    <row r="60" spans="1:7" ht="28.8" x14ac:dyDescent="0.3">
      <c r="A60" s="30">
        <v>53</v>
      </c>
      <c r="B60" s="35" t="s">
        <v>207</v>
      </c>
      <c r="C60" s="27" t="s">
        <v>160</v>
      </c>
      <c r="D60" s="37" t="s">
        <v>244</v>
      </c>
      <c r="E60" s="28">
        <v>44900</v>
      </c>
      <c r="F60" s="39" t="s">
        <v>245</v>
      </c>
      <c r="G60" s="31">
        <f>992645640+405837600</f>
        <v>1398483240</v>
      </c>
    </row>
    <row r="61" spans="1:7" ht="28.8" x14ac:dyDescent="0.3">
      <c r="A61" s="30">
        <v>54</v>
      </c>
      <c r="B61" s="35" t="s">
        <v>208</v>
      </c>
      <c r="C61" s="27" t="s">
        <v>161</v>
      </c>
      <c r="D61" s="37" t="s">
        <v>246</v>
      </c>
      <c r="E61" s="28">
        <v>44901</v>
      </c>
      <c r="F61" s="39">
        <v>35557200</v>
      </c>
      <c r="G61" s="31"/>
    </row>
    <row r="62" spans="1:7" ht="28.8" x14ac:dyDescent="0.3">
      <c r="A62" s="30">
        <v>55</v>
      </c>
      <c r="B62" s="35" t="s">
        <v>209</v>
      </c>
      <c r="C62" s="27" t="s">
        <v>162</v>
      </c>
      <c r="D62" s="37" t="s">
        <v>247</v>
      </c>
      <c r="E62" s="28">
        <v>44901</v>
      </c>
      <c r="F62" s="39">
        <v>1733254560</v>
      </c>
      <c r="G62" s="31"/>
    </row>
    <row r="63" spans="1:7" ht="28.8" x14ac:dyDescent="0.3">
      <c r="A63" s="30">
        <v>56</v>
      </c>
      <c r="B63" s="35" t="s">
        <v>210</v>
      </c>
      <c r="C63" s="27" t="s">
        <v>163</v>
      </c>
      <c r="D63" s="37" t="s">
        <v>248</v>
      </c>
      <c r="E63" s="28">
        <v>44902</v>
      </c>
      <c r="F63" s="39">
        <v>14339500</v>
      </c>
      <c r="G63" s="31"/>
    </row>
    <row r="64" spans="1:7" ht="57.6" x14ac:dyDescent="0.3">
      <c r="A64" s="30">
        <v>57</v>
      </c>
      <c r="B64" s="35" t="s">
        <v>211</v>
      </c>
      <c r="C64" s="36" t="s">
        <v>164</v>
      </c>
      <c r="D64" s="37" t="s">
        <v>249</v>
      </c>
      <c r="E64" s="28">
        <v>44902</v>
      </c>
      <c r="F64" s="39">
        <v>3091384529</v>
      </c>
      <c r="G64" s="31"/>
    </row>
    <row r="65" spans="1:7" ht="28.8" x14ac:dyDescent="0.3">
      <c r="A65" s="30">
        <v>58</v>
      </c>
      <c r="B65" s="35" t="s">
        <v>212</v>
      </c>
      <c r="C65" s="36" t="s">
        <v>165</v>
      </c>
      <c r="D65" s="37" t="s">
        <v>250</v>
      </c>
      <c r="E65" s="28">
        <v>44907</v>
      </c>
      <c r="F65" s="39">
        <v>14733182348</v>
      </c>
      <c r="G65" s="31"/>
    </row>
    <row r="66" spans="1:7" ht="28.8" x14ac:dyDescent="0.3">
      <c r="A66" s="30">
        <v>59</v>
      </c>
      <c r="B66" s="35" t="s">
        <v>213</v>
      </c>
      <c r="C66" s="36" t="s">
        <v>166</v>
      </c>
      <c r="D66" s="37" t="s">
        <v>251</v>
      </c>
      <c r="E66" s="28">
        <v>44907</v>
      </c>
      <c r="F66" s="39">
        <v>4255469729</v>
      </c>
      <c r="G66" s="31"/>
    </row>
    <row r="67" spans="1:7" ht="43.2" x14ac:dyDescent="0.3">
      <c r="A67" s="30">
        <v>60</v>
      </c>
      <c r="B67" s="35" t="s">
        <v>214</v>
      </c>
      <c r="C67" s="36" t="s">
        <v>167</v>
      </c>
      <c r="D67" s="37" t="s">
        <v>252</v>
      </c>
      <c r="E67" s="28">
        <v>44909</v>
      </c>
      <c r="F67" s="39">
        <v>6099699000</v>
      </c>
      <c r="G67" s="31"/>
    </row>
    <row r="68" spans="1:7" ht="28.8" x14ac:dyDescent="0.3">
      <c r="A68" s="30">
        <v>61</v>
      </c>
      <c r="B68" s="35" t="s">
        <v>215</v>
      </c>
      <c r="C68" s="36" t="s">
        <v>168</v>
      </c>
      <c r="D68" s="37" t="s">
        <v>253</v>
      </c>
      <c r="E68" s="28">
        <v>44909</v>
      </c>
      <c r="F68" s="39">
        <v>12824528926</v>
      </c>
      <c r="G68" s="31"/>
    </row>
    <row r="69" spans="1:7" ht="28.8" x14ac:dyDescent="0.3">
      <c r="A69" s="30">
        <v>62</v>
      </c>
      <c r="B69" s="35" t="s">
        <v>216</v>
      </c>
      <c r="C69" s="36" t="s">
        <v>169</v>
      </c>
      <c r="D69" s="37" t="s">
        <v>254</v>
      </c>
      <c r="E69" s="28">
        <v>44910</v>
      </c>
      <c r="F69" s="39">
        <v>13437626606</v>
      </c>
      <c r="G69" s="31"/>
    </row>
    <row r="70" spans="1:7" ht="57.6" x14ac:dyDescent="0.3">
      <c r="A70" s="30">
        <v>63</v>
      </c>
      <c r="B70" s="35" t="s">
        <v>217</v>
      </c>
      <c r="C70" s="36" t="s">
        <v>170</v>
      </c>
      <c r="D70" s="37" t="s">
        <v>255</v>
      </c>
      <c r="E70" s="28">
        <v>44910</v>
      </c>
      <c r="F70" s="39" t="s">
        <v>256</v>
      </c>
      <c r="G70" s="31">
        <f>1893644000+1911945201</f>
        <v>3805589201</v>
      </c>
    </row>
    <row r="71" spans="1:7" ht="72" x14ac:dyDescent="0.3">
      <c r="A71" s="30">
        <v>64</v>
      </c>
      <c r="B71" s="35" t="s">
        <v>218</v>
      </c>
      <c r="C71" s="36" t="s">
        <v>171</v>
      </c>
      <c r="D71" s="37" t="s">
        <v>257</v>
      </c>
      <c r="E71" s="28">
        <v>44911</v>
      </c>
      <c r="F71" s="39">
        <v>1243315238</v>
      </c>
      <c r="G71" s="31"/>
    </row>
    <row r="72" spans="1:7" ht="28.8" x14ac:dyDescent="0.3">
      <c r="A72" s="30">
        <v>65</v>
      </c>
      <c r="B72" s="35" t="s">
        <v>219</v>
      </c>
      <c r="C72" s="36" t="s">
        <v>172</v>
      </c>
      <c r="D72" s="37" t="s">
        <v>258</v>
      </c>
      <c r="E72" s="28">
        <v>44911</v>
      </c>
      <c r="F72" s="39">
        <v>2065352876</v>
      </c>
      <c r="G72" s="31"/>
    </row>
    <row r="73" spans="1:7" ht="28.8" x14ac:dyDescent="0.3">
      <c r="A73" s="30">
        <v>66</v>
      </c>
      <c r="B73" s="35" t="s">
        <v>220</v>
      </c>
      <c r="C73" s="36" t="s">
        <v>173</v>
      </c>
      <c r="D73" s="37" t="s">
        <v>259</v>
      </c>
      <c r="E73" s="28">
        <v>44911</v>
      </c>
      <c r="F73" s="39">
        <v>2946969985</v>
      </c>
      <c r="G73" s="31"/>
    </row>
    <row r="74" spans="1:7" ht="43.2" x14ac:dyDescent="0.3">
      <c r="A74" s="30">
        <v>67</v>
      </c>
      <c r="B74" s="35" t="s">
        <v>221</v>
      </c>
      <c r="C74" s="36" t="s">
        <v>174</v>
      </c>
      <c r="D74" s="37" t="s">
        <v>260</v>
      </c>
      <c r="E74" s="28">
        <v>44911</v>
      </c>
      <c r="F74" s="39" t="s">
        <v>261</v>
      </c>
      <c r="G74" s="31">
        <f>6823983755+6823983755</f>
        <v>13647967510</v>
      </c>
    </row>
    <row r="75" spans="1:7" ht="28.8" x14ac:dyDescent="0.3">
      <c r="A75" s="30">
        <v>68</v>
      </c>
      <c r="B75" s="35" t="s">
        <v>222</v>
      </c>
      <c r="C75" s="36" t="s">
        <v>175</v>
      </c>
      <c r="D75" s="37" t="s">
        <v>262</v>
      </c>
      <c r="E75" s="28">
        <v>44914</v>
      </c>
      <c r="F75" s="39">
        <v>4499806024</v>
      </c>
      <c r="G75" s="31"/>
    </row>
    <row r="76" spans="1:7" ht="28.8" x14ac:dyDescent="0.3">
      <c r="A76" s="30">
        <v>69</v>
      </c>
      <c r="B76" s="35" t="s">
        <v>223</v>
      </c>
      <c r="C76" s="36" t="s">
        <v>176</v>
      </c>
      <c r="D76" s="37" t="s">
        <v>263</v>
      </c>
      <c r="E76" s="28">
        <v>44914</v>
      </c>
      <c r="F76" s="39">
        <v>2153272986</v>
      </c>
      <c r="G76" s="31"/>
    </row>
    <row r="77" spans="1:7" ht="28.8" x14ac:dyDescent="0.3">
      <c r="A77" s="30">
        <v>70</v>
      </c>
      <c r="B77" s="35" t="s">
        <v>224</v>
      </c>
      <c r="C77" s="36" t="s">
        <v>177</v>
      </c>
      <c r="D77" s="37" t="s">
        <v>264</v>
      </c>
      <c r="E77" s="28">
        <v>44914</v>
      </c>
      <c r="F77" s="39">
        <v>3871292506</v>
      </c>
      <c r="G77" s="31"/>
    </row>
    <row r="78" spans="1:7" ht="28.8" x14ac:dyDescent="0.3">
      <c r="A78" s="30">
        <v>71</v>
      </c>
      <c r="B78" s="35" t="s">
        <v>225</v>
      </c>
      <c r="C78" s="36" t="s">
        <v>178</v>
      </c>
      <c r="D78" s="37" t="s">
        <v>257</v>
      </c>
      <c r="E78" s="28">
        <v>44915</v>
      </c>
      <c r="F78" s="39">
        <v>2770076620</v>
      </c>
      <c r="G78" s="31"/>
    </row>
    <row r="79" spans="1:7" ht="28.8" x14ac:dyDescent="0.3">
      <c r="A79" s="30">
        <v>72</v>
      </c>
      <c r="B79" s="35" t="s">
        <v>226</v>
      </c>
      <c r="C79" s="36" t="s">
        <v>179</v>
      </c>
      <c r="D79" s="37" t="s">
        <v>265</v>
      </c>
      <c r="E79" s="28">
        <v>44915</v>
      </c>
      <c r="F79" s="39">
        <v>158270000</v>
      </c>
      <c r="G79" s="31"/>
    </row>
    <row r="80" spans="1:7" ht="28.8" x14ac:dyDescent="0.3">
      <c r="A80" s="30">
        <v>73</v>
      </c>
      <c r="B80" s="35" t="s">
        <v>227</v>
      </c>
      <c r="C80" s="36" t="s">
        <v>180</v>
      </c>
      <c r="D80" s="37" t="s">
        <v>266</v>
      </c>
      <c r="E80" s="28">
        <v>44915</v>
      </c>
      <c r="F80" s="39">
        <v>8311049895</v>
      </c>
      <c r="G80" s="31"/>
    </row>
    <row r="81" spans="1:7" ht="57.6" x14ac:dyDescent="0.3">
      <c r="A81" s="30">
        <v>74</v>
      </c>
      <c r="B81" s="35" t="s">
        <v>228</v>
      </c>
      <c r="C81" s="36" t="s">
        <v>181</v>
      </c>
      <c r="D81" s="37" t="s">
        <v>267</v>
      </c>
      <c r="E81" s="28">
        <v>44916</v>
      </c>
      <c r="F81" s="39" t="s">
        <v>268</v>
      </c>
      <c r="G81" s="31">
        <f>1167611242+1167611242</f>
        <v>2335222484</v>
      </c>
    </row>
    <row r="82" spans="1:7" ht="28.8" x14ac:dyDescent="0.3">
      <c r="A82" s="30">
        <v>75</v>
      </c>
      <c r="B82" s="35" t="s">
        <v>229</v>
      </c>
      <c r="C82" s="36" t="s">
        <v>182</v>
      </c>
      <c r="D82" s="37" t="s">
        <v>269</v>
      </c>
      <c r="E82" s="28">
        <v>44916</v>
      </c>
      <c r="F82" s="39">
        <v>1725287191</v>
      </c>
      <c r="G82" s="31"/>
    </row>
    <row r="83" spans="1:7" ht="43.2" x14ac:dyDescent="0.3">
      <c r="A83" s="30">
        <v>76</v>
      </c>
      <c r="B83" s="35" t="s">
        <v>230</v>
      </c>
      <c r="C83" s="36" t="s">
        <v>183</v>
      </c>
      <c r="D83" s="37" t="s">
        <v>270</v>
      </c>
      <c r="E83" s="28">
        <v>44917</v>
      </c>
      <c r="F83" s="39">
        <v>2148076975</v>
      </c>
      <c r="G83" s="31"/>
    </row>
    <row r="84" spans="1:7" ht="43.2" x14ac:dyDescent="0.3">
      <c r="A84" s="30">
        <v>77</v>
      </c>
      <c r="B84" s="35" t="s">
        <v>231</v>
      </c>
      <c r="C84" s="36" t="s">
        <v>184</v>
      </c>
      <c r="D84" s="37" t="s">
        <v>271</v>
      </c>
      <c r="E84" s="28">
        <v>44917</v>
      </c>
      <c r="F84" s="39">
        <v>2412544120</v>
      </c>
      <c r="G84" s="31"/>
    </row>
    <row r="85" spans="1:7" ht="43.2" x14ac:dyDescent="0.3">
      <c r="A85" s="30">
        <v>78</v>
      </c>
      <c r="B85" s="35" t="s">
        <v>232</v>
      </c>
      <c r="C85" s="36" t="s">
        <v>185</v>
      </c>
      <c r="D85" s="37" t="s">
        <v>272</v>
      </c>
      <c r="E85" s="28">
        <v>44917</v>
      </c>
      <c r="F85" s="39">
        <v>925311838</v>
      </c>
      <c r="G85" s="31"/>
    </row>
    <row r="86" spans="1:7" ht="43.2" x14ac:dyDescent="0.3">
      <c r="A86" s="30">
        <v>79</v>
      </c>
      <c r="B86" s="35" t="s">
        <v>233</v>
      </c>
      <c r="C86" s="36" t="s">
        <v>186</v>
      </c>
      <c r="D86" s="37" t="s">
        <v>273</v>
      </c>
      <c r="E86" s="28">
        <v>44922</v>
      </c>
      <c r="F86" s="39">
        <v>1146835005</v>
      </c>
      <c r="G86" s="31"/>
    </row>
    <row r="87" spans="1:7" ht="43.2" x14ac:dyDescent="0.3">
      <c r="A87" s="30">
        <v>80</v>
      </c>
      <c r="B87" s="35" t="s">
        <v>234</v>
      </c>
      <c r="C87" s="36" t="s">
        <v>187</v>
      </c>
      <c r="D87" s="37" t="s">
        <v>274</v>
      </c>
      <c r="E87" s="28">
        <v>44922</v>
      </c>
      <c r="F87" s="39">
        <v>8083218550</v>
      </c>
      <c r="G87" s="31"/>
    </row>
    <row r="88" spans="1:7" ht="57.6" x14ac:dyDescent="0.3">
      <c r="A88" s="30">
        <v>81</v>
      </c>
      <c r="B88" s="35" t="s">
        <v>235</v>
      </c>
      <c r="C88" s="36" t="s">
        <v>188</v>
      </c>
      <c r="D88" s="37" t="s">
        <v>275</v>
      </c>
      <c r="E88" s="28">
        <v>44922</v>
      </c>
      <c r="F88" s="39">
        <v>7153448222</v>
      </c>
      <c r="G88" s="31"/>
    </row>
    <row r="89" spans="1:7" ht="43.2" x14ac:dyDescent="0.3">
      <c r="A89" s="30">
        <v>82</v>
      </c>
      <c r="B89" s="35" t="s">
        <v>236</v>
      </c>
      <c r="C89" s="36" t="s">
        <v>189</v>
      </c>
      <c r="D89" s="37" t="s">
        <v>275</v>
      </c>
      <c r="E89" s="28">
        <v>44922</v>
      </c>
      <c r="F89" s="39">
        <v>10467616641</v>
      </c>
      <c r="G89" s="31"/>
    </row>
    <row r="90" spans="1:7" ht="43.2" x14ac:dyDescent="0.3">
      <c r="A90" s="30">
        <v>83</v>
      </c>
      <c r="B90" s="35" t="s">
        <v>237</v>
      </c>
      <c r="C90" s="36" t="s">
        <v>190</v>
      </c>
      <c r="D90" s="37" t="s">
        <v>276</v>
      </c>
      <c r="E90" s="28">
        <v>44923</v>
      </c>
      <c r="F90" s="39">
        <v>890896511</v>
      </c>
      <c r="G90" s="31"/>
    </row>
    <row r="91" spans="1:7" ht="72" x14ac:dyDescent="0.3">
      <c r="A91" s="30">
        <v>84</v>
      </c>
      <c r="B91" s="35" t="s">
        <v>238</v>
      </c>
      <c r="C91" s="36" t="s">
        <v>191</v>
      </c>
      <c r="D91" s="37" t="s">
        <v>277</v>
      </c>
      <c r="E91" s="28">
        <v>44924</v>
      </c>
      <c r="F91" s="39">
        <v>536280535</v>
      </c>
      <c r="G91" s="31"/>
    </row>
    <row r="92" spans="1:7" ht="15" thickBot="1" x14ac:dyDescent="0.35">
      <c r="A92" s="21"/>
      <c r="B92" s="22"/>
      <c r="C92" s="23"/>
      <c r="D92" s="24"/>
      <c r="E92" s="25"/>
      <c r="F92" s="29"/>
    </row>
    <row r="93" spans="1:7" ht="15" thickTop="1" x14ac:dyDescent="0.3"/>
    <row r="95" spans="1:7" x14ac:dyDescent="0.3">
      <c r="C95" s="11" t="s">
        <v>7</v>
      </c>
      <c r="D95" s="12">
        <f>+COUNT(A8:A92)</f>
        <v>84</v>
      </c>
    </row>
    <row r="97" spans="1:6" s="16" customFormat="1" x14ac:dyDescent="0.3">
      <c r="A97" s="3"/>
      <c r="B97" s="4"/>
      <c r="C97" s="11" t="s">
        <v>8</v>
      </c>
      <c r="D97" s="14">
        <f>SUM(F8:F92)+G10+G14+G16+G60+G70+G74+G81</f>
        <v>440024147042.52002</v>
      </c>
      <c r="F97" s="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8896A-F511-4481-84B7-3D32E15BE4C8}">
  <dimension ref="A1:G14"/>
  <sheetViews>
    <sheetView zoomScale="70" zoomScaleNormal="70" workbookViewId="0">
      <selection activeCell="B8" sqref="B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104</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72" x14ac:dyDescent="0.3">
      <c r="A8" s="30">
        <v>1</v>
      </c>
      <c r="B8" s="26" t="s">
        <v>105</v>
      </c>
      <c r="C8" s="27" t="s">
        <v>106</v>
      </c>
      <c r="D8" s="32" t="s">
        <v>107</v>
      </c>
      <c r="E8" s="28">
        <v>44810</v>
      </c>
      <c r="F8" s="33">
        <v>876197000</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876197000</v>
      </c>
      <c r="F14" s="7"/>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DC8D-6D5E-485A-9C0F-C432055FFAF3}">
  <dimension ref="A1:G23"/>
  <sheetViews>
    <sheetView topLeftCell="A2" zoomScale="70" zoomScaleNormal="70" workbookViewId="0">
      <selection activeCell="B8" sqref="B8:F17"/>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108</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28.8" x14ac:dyDescent="0.3">
      <c r="A8" s="30">
        <v>1</v>
      </c>
      <c r="B8" s="26" t="s">
        <v>109</v>
      </c>
      <c r="C8" s="27" t="s">
        <v>119</v>
      </c>
      <c r="D8" s="32" t="s">
        <v>129</v>
      </c>
      <c r="E8" s="28">
        <v>44840</v>
      </c>
      <c r="F8" s="33">
        <v>29375682501</v>
      </c>
      <c r="G8" s="31"/>
    </row>
    <row r="9" spans="1:7" ht="43.2" x14ac:dyDescent="0.3">
      <c r="A9" s="30">
        <v>2</v>
      </c>
      <c r="B9" s="35" t="s">
        <v>110</v>
      </c>
      <c r="C9" s="27" t="s">
        <v>120</v>
      </c>
      <c r="D9" s="37" t="s">
        <v>130</v>
      </c>
      <c r="E9" s="28">
        <v>44844</v>
      </c>
      <c r="F9" s="39">
        <v>406394452</v>
      </c>
      <c r="G9" s="31"/>
    </row>
    <row r="10" spans="1:7" ht="28.8" x14ac:dyDescent="0.3">
      <c r="A10" s="30">
        <v>3</v>
      </c>
      <c r="B10" s="35" t="s">
        <v>111</v>
      </c>
      <c r="C10" s="27" t="s">
        <v>121</v>
      </c>
      <c r="D10" s="37" t="s">
        <v>131</v>
      </c>
      <c r="E10" s="28">
        <v>44845</v>
      </c>
      <c r="F10" s="39">
        <v>4361865423</v>
      </c>
      <c r="G10" s="31"/>
    </row>
    <row r="11" spans="1:7" ht="57.6" x14ac:dyDescent="0.3">
      <c r="A11" s="30">
        <v>4</v>
      </c>
      <c r="B11" s="35" t="s">
        <v>112</v>
      </c>
      <c r="C11" s="27" t="s">
        <v>122</v>
      </c>
      <c r="D11" s="37" t="s">
        <v>132</v>
      </c>
      <c r="E11" s="28">
        <v>44845</v>
      </c>
      <c r="F11" s="39">
        <v>3238102467</v>
      </c>
      <c r="G11" s="31"/>
    </row>
    <row r="12" spans="1:7" ht="28.8" x14ac:dyDescent="0.3">
      <c r="A12" s="30">
        <v>5</v>
      </c>
      <c r="B12" s="35" t="s">
        <v>113</v>
      </c>
      <c r="C12" s="27" t="s">
        <v>123</v>
      </c>
      <c r="D12" s="37" t="s">
        <v>133</v>
      </c>
      <c r="E12" s="28">
        <v>44852</v>
      </c>
      <c r="F12" s="39">
        <v>52566542</v>
      </c>
      <c r="G12" s="31"/>
    </row>
    <row r="13" spans="1:7" ht="28.8" x14ac:dyDescent="0.3">
      <c r="A13" s="30">
        <v>6</v>
      </c>
      <c r="B13" s="35" t="s">
        <v>114</v>
      </c>
      <c r="C13" s="27" t="s">
        <v>124</v>
      </c>
      <c r="D13" s="37" t="s">
        <v>134</v>
      </c>
      <c r="E13" s="28">
        <v>44854</v>
      </c>
      <c r="F13" s="39">
        <v>321758210</v>
      </c>
      <c r="G13" s="31"/>
    </row>
    <row r="14" spans="1:7" ht="43.2" x14ac:dyDescent="0.3">
      <c r="A14" s="30">
        <v>7</v>
      </c>
      <c r="B14" s="35" t="s">
        <v>115</v>
      </c>
      <c r="C14" s="27" t="s">
        <v>125</v>
      </c>
      <c r="D14" s="37" t="s">
        <v>135</v>
      </c>
      <c r="E14" s="28">
        <v>44859</v>
      </c>
      <c r="F14" s="39">
        <v>287021642</v>
      </c>
      <c r="G14" s="31"/>
    </row>
    <row r="15" spans="1:7" x14ac:dyDescent="0.3">
      <c r="A15" s="30">
        <v>8</v>
      </c>
      <c r="B15" s="35" t="s">
        <v>116</v>
      </c>
      <c r="C15" s="27" t="s">
        <v>126</v>
      </c>
      <c r="D15" s="37" t="s">
        <v>134</v>
      </c>
      <c r="E15" s="28">
        <v>44860</v>
      </c>
      <c r="F15" s="39">
        <v>791605969</v>
      </c>
      <c r="G15" s="31"/>
    </row>
    <row r="16" spans="1:7" ht="57.6" x14ac:dyDescent="0.3">
      <c r="A16" s="30">
        <v>9</v>
      </c>
      <c r="B16" s="35" t="s">
        <v>117</v>
      </c>
      <c r="C16" s="27" t="s">
        <v>127</v>
      </c>
      <c r="D16" s="37" t="s">
        <v>133</v>
      </c>
      <c r="E16" s="28">
        <v>44861</v>
      </c>
      <c r="F16" s="39">
        <v>16857688</v>
      </c>
      <c r="G16" s="31"/>
    </row>
    <row r="17" spans="1:7" ht="28.8" x14ac:dyDescent="0.3">
      <c r="A17" s="30">
        <v>10</v>
      </c>
      <c r="B17" s="35" t="s">
        <v>118</v>
      </c>
      <c r="C17" s="27" t="s">
        <v>128</v>
      </c>
      <c r="D17" s="37" t="s">
        <v>136</v>
      </c>
      <c r="E17" s="28">
        <v>44865</v>
      </c>
      <c r="F17" s="39">
        <v>35674891</v>
      </c>
      <c r="G17" s="31"/>
    </row>
    <row r="18" spans="1:7" ht="15" thickBot="1" x14ac:dyDescent="0.35">
      <c r="A18" s="21"/>
      <c r="B18" s="22"/>
      <c r="C18" s="22"/>
      <c r="D18" s="24"/>
      <c r="E18" s="25"/>
      <c r="F18" s="29"/>
    </row>
    <row r="19" spans="1:7" ht="15" thickTop="1" x14ac:dyDescent="0.3">
      <c r="C19" s="4"/>
    </row>
    <row r="21" spans="1:7" x14ac:dyDescent="0.3">
      <c r="C21" s="11" t="s">
        <v>7</v>
      </c>
      <c r="D21" s="12">
        <f>+COUNT(A8:A18)</f>
        <v>10</v>
      </c>
    </row>
    <row r="23" spans="1:7" s="16" customFormat="1" x14ac:dyDescent="0.3">
      <c r="A23" s="3"/>
      <c r="B23" s="4"/>
      <c r="C23" s="11" t="s">
        <v>8</v>
      </c>
      <c r="D23" s="14">
        <f>SUM(F8:F18)</f>
        <v>38887529785</v>
      </c>
      <c r="F23" s="7"/>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3F9AC-5E39-4B28-AE36-22DFD66812D6}">
  <dimension ref="A1:G22"/>
  <sheetViews>
    <sheetView topLeftCell="A2" zoomScale="70" zoomScaleNormal="70" workbookViewId="0">
      <selection activeCell="B8" sqref="B8:F16"/>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201</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137</v>
      </c>
      <c r="C8" s="27" t="s">
        <v>146</v>
      </c>
      <c r="D8" s="32" t="s">
        <v>192</v>
      </c>
      <c r="E8" s="28">
        <v>44873</v>
      </c>
      <c r="F8" s="33">
        <v>52792809</v>
      </c>
      <c r="G8" s="31"/>
    </row>
    <row r="9" spans="1:7" ht="28.8" x14ac:dyDescent="0.3">
      <c r="A9" s="30">
        <v>2</v>
      </c>
      <c r="B9" s="35" t="s">
        <v>138</v>
      </c>
      <c r="C9" s="27" t="s">
        <v>147</v>
      </c>
      <c r="D9" s="37" t="s">
        <v>193</v>
      </c>
      <c r="E9" s="28">
        <v>44874</v>
      </c>
      <c r="F9" s="39">
        <v>3561667602</v>
      </c>
      <c r="G9" s="31"/>
    </row>
    <row r="10" spans="1:7" x14ac:dyDescent="0.3">
      <c r="A10" s="30">
        <v>3</v>
      </c>
      <c r="B10" s="35" t="s">
        <v>139</v>
      </c>
      <c r="C10" s="27" t="s">
        <v>148</v>
      </c>
      <c r="D10" s="37" t="s">
        <v>194</v>
      </c>
      <c r="E10" s="28">
        <v>44883</v>
      </c>
      <c r="F10" s="39">
        <v>2856000</v>
      </c>
      <c r="G10" s="31"/>
    </row>
    <row r="11" spans="1:7" ht="43.2" x14ac:dyDescent="0.3">
      <c r="A11" s="30">
        <v>4</v>
      </c>
      <c r="B11" s="35" t="s">
        <v>140</v>
      </c>
      <c r="C11" s="27" t="s">
        <v>149</v>
      </c>
      <c r="D11" s="37" t="s">
        <v>195</v>
      </c>
      <c r="E11" s="28">
        <v>44887</v>
      </c>
      <c r="F11" s="39">
        <v>756356027</v>
      </c>
      <c r="G11" s="31"/>
    </row>
    <row r="12" spans="1:7" ht="28.8" x14ac:dyDescent="0.3">
      <c r="A12" s="30">
        <v>5</v>
      </c>
      <c r="B12" s="35" t="s">
        <v>141</v>
      </c>
      <c r="C12" s="27" t="s">
        <v>150</v>
      </c>
      <c r="D12" s="37" t="s">
        <v>196</v>
      </c>
      <c r="E12" s="28">
        <v>44887</v>
      </c>
      <c r="F12" s="39">
        <v>6414431387</v>
      </c>
      <c r="G12" s="31"/>
    </row>
    <row r="13" spans="1:7" ht="28.8" x14ac:dyDescent="0.3">
      <c r="A13" s="30">
        <v>6</v>
      </c>
      <c r="B13" s="35" t="s">
        <v>142</v>
      </c>
      <c r="C13" s="27" t="s">
        <v>151</v>
      </c>
      <c r="D13" s="37" t="s">
        <v>197</v>
      </c>
      <c r="E13" s="28">
        <v>44894</v>
      </c>
      <c r="F13" s="39">
        <v>763993662</v>
      </c>
      <c r="G13" s="31"/>
    </row>
    <row r="14" spans="1:7" ht="43.2" x14ac:dyDescent="0.3">
      <c r="A14" s="30">
        <v>7</v>
      </c>
      <c r="B14" s="35" t="s">
        <v>143</v>
      </c>
      <c r="C14" s="27" t="s">
        <v>152</v>
      </c>
      <c r="D14" s="37" t="s">
        <v>198</v>
      </c>
      <c r="E14" s="28">
        <v>44894</v>
      </c>
      <c r="F14" s="39">
        <v>89968590</v>
      </c>
      <c r="G14" s="31"/>
    </row>
    <row r="15" spans="1:7" ht="43.2" x14ac:dyDescent="0.3">
      <c r="A15" s="30">
        <v>8</v>
      </c>
      <c r="B15" s="35" t="s">
        <v>144</v>
      </c>
      <c r="C15" s="27" t="s">
        <v>153</v>
      </c>
      <c r="D15" s="37" t="s">
        <v>199</v>
      </c>
      <c r="E15" s="28">
        <v>44895</v>
      </c>
      <c r="F15" s="39">
        <v>42696000</v>
      </c>
      <c r="G15" s="31"/>
    </row>
    <row r="16" spans="1:7" ht="28.8" x14ac:dyDescent="0.3">
      <c r="A16" s="30">
        <v>9</v>
      </c>
      <c r="B16" s="35" t="s">
        <v>145</v>
      </c>
      <c r="C16" s="27" t="s">
        <v>154</v>
      </c>
      <c r="D16" s="37" t="s">
        <v>200</v>
      </c>
      <c r="E16" s="28">
        <v>44895</v>
      </c>
      <c r="F16" s="39">
        <v>4480000</v>
      </c>
      <c r="G16" s="31"/>
    </row>
    <row r="17" spans="1:6" ht="15" thickBot="1" x14ac:dyDescent="0.35">
      <c r="A17" s="21"/>
      <c r="B17" s="22"/>
      <c r="C17" s="22"/>
      <c r="D17" s="24"/>
      <c r="E17" s="25"/>
      <c r="F17" s="29"/>
    </row>
    <row r="18" spans="1:6" ht="15" thickTop="1" x14ac:dyDescent="0.3">
      <c r="C18" s="4"/>
    </row>
    <row r="20" spans="1:6" x14ac:dyDescent="0.3">
      <c r="C20" s="11" t="s">
        <v>7</v>
      </c>
      <c r="D20" s="12">
        <f>+COUNT(A8:A17)</f>
        <v>9</v>
      </c>
    </row>
    <row r="22" spans="1:6" s="16" customFormat="1" x14ac:dyDescent="0.3">
      <c r="A22" s="3"/>
      <c r="B22" s="4"/>
      <c r="C22" s="11" t="s">
        <v>8</v>
      </c>
      <c r="D22" s="14">
        <f>SUM(F8:F17)</f>
        <v>11689242077</v>
      </c>
      <c r="F22" s="7"/>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8E01A-F8EB-440C-9C87-3F5623B76608}">
  <dimension ref="A1:G50"/>
  <sheetViews>
    <sheetView zoomScale="70" zoomScaleNormal="70" workbookViewId="0">
      <selection activeCell="A4" sqref="A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278</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28.8" x14ac:dyDescent="0.3">
      <c r="A8" s="30">
        <v>1</v>
      </c>
      <c r="B8" s="26" t="s">
        <v>202</v>
      </c>
      <c r="C8" s="27" t="s">
        <v>155</v>
      </c>
      <c r="D8" s="32" t="s">
        <v>239</v>
      </c>
      <c r="E8" s="28">
        <v>44896</v>
      </c>
      <c r="F8" s="33">
        <v>215390000</v>
      </c>
      <c r="G8" s="31"/>
    </row>
    <row r="9" spans="1:7" ht="28.8" x14ac:dyDescent="0.3">
      <c r="A9" s="30">
        <v>2</v>
      </c>
      <c r="B9" s="35" t="s">
        <v>203</v>
      </c>
      <c r="C9" s="27" t="s">
        <v>156</v>
      </c>
      <c r="D9" s="37" t="s">
        <v>240</v>
      </c>
      <c r="E9" s="28">
        <v>44897</v>
      </c>
      <c r="F9" s="39">
        <v>41800000</v>
      </c>
      <c r="G9" s="31"/>
    </row>
    <row r="10" spans="1:7" ht="28.8" x14ac:dyDescent="0.3">
      <c r="A10" s="30">
        <v>3</v>
      </c>
      <c r="B10" s="35" t="s">
        <v>204</v>
      </c>
      <c r="C10" s="27" t="s">
        <v>157</v>
      </c>
      <c r="D10" s="37" t="s">
        <v>241</v>
      </c>
      <c r="E10" s="28">
        <v>44897</v>
      </c>
      <c r="F10" s="39">
        <v>68960500</v>
      </c>
      <c r="G10" s="31"/>
    </row>
    <row r="11" spans="1:7" ht="57.6" x14ac:dyDescent="0.3">
      <c r="A11" s="30">
        <v>4</v>
      </c>
      <c r="B11" s="35" t="s">
        <v>205</v>
      </c>
      <c r="C11" s="27" t="s">
        <v>158</v>
      </c>
      <c r="D11" s="37" t="s">
        <v>242</v>
      </c>
      <c r="E11" s="28">
        <v>44900</v>
      </c>
      <c r="F11" s="39">
        <v>15113000</v>
      </c>
      <c r="G11" s="31"/>
    </row>
    <row r="12" spans="1:7" ht="43.2" x14ac:dyDescent="0.3">
      <c r="A12" s="30">
        <v>5</v>
      </c>
      <c r="B12" s="35" t="s">
        <v>206</v>
      </c>
      <c r="C12" s="27" t="s">
        <v>159</v>
      </c>
      <c r="D12" s="37" t="s">
        <v>243</v>
      </c>
      <c r="E12" s="28">
        <v>44900</v>
      </c>
      <c r="F12" s="39">
        <v>13030705373</v>
      </c>
      <c r="G12" s="31"/>
    </row>
    <row r="13" spans="1:7" ht="28.8" x14ac:dyDescent="0.3">
      <c r="A13" s="30">
        <v>6</v>
      </c>
      <c r="B13" s="35" t="s">
        <v>207</v>
      </c>
      <c r="C13" s="27" t="s">
        <v>160</v>
      </c>
      <c r="D13" s="37" t="s">
        <v>244</v>
      </c>
      <c r="E13" s="28">
        <v>44900</v>
      </c>
      <c r="F13" s="39" t="s">
        <v>245</v>
      </c>
      <c r="G13" s="31">
        <f>992645640+405837600</f>
        <v>1398483240</v>
      </c>
    </row>
    <row r="14" spans="1:7" ht="28.8" x14ac:dyDescent="0.3">
      <c r="A14" s="30">
        <v>7</v>
      </c>
      <c r="B14" s="35" t="s">
        <v>208</v>
      </c>
      <c r="C14" s="27" t="s">
        <v>161</v>
      </c>
      <c r="D14" s="37" t="s">
        <v>246</v>
      </c>
      <c r="E14" s="28">
        <v>44901</v>
      </c>
      <c r="F14" s="39">
        <v>35557200</v>
      </c>
      <c r="G14" s="31"/>
    </row>
    <row r="15" spans="1:7" ht="28.8" x14ac:dyDescent="0.3">
      <c r="A15" s="30">
        <v>8</v>
      </c>
      <c r="B15" s="35" t="s">
        <v>209</v>
      </c>
      <c r="C15" s="27" t="s">
        <v>162</v>
      </c>
      <c r="D15" s="37" t="s">
        <v>247</v>
      </c>
      <c r="E15" s="28">
        <v>44901</v>
      </c>
      <c r="F15" s="39">
        <v>1733254560</v>
      </c>
      <c r="G15" s="31"/>
    </row>
    <row r="16" spans="1:7" ht="28.8" x14ac:dyDescent="0.3">
      <c r="A16" s="30">
        <v>9</v>
      </c>
      <c r="B16" s="35" t="s">
        <v>210</v>
      </c>
      <c r="C16" s="27" t="s">
        <v>163</v>
      </c>
      <c r="D16" s="37" t="s">
        <v>248</v>
      </c>
      <c r="E16" s="28">
        <v>44902</v>
      </c>
      <c r="F16" s="39">
        <v>14339500</v>
      </c>
      <c r="G16" s="31"/>
    </row>
    <row r="17" spans="1:7" ht="57.6" x14ac:dyDescent="0.3">
      <c r="A17" s="30">
        <v>10</v>
      </c>
      <c r="B17" s="35" t="s">
        <v>211</v>
      </c>
      <c r="C17" s="36" t="s">
        <v>164</v>
      </c>
      <c r="D17" s="37" t="s">
        <v>249</v>
      </c>
      <c r="E17" s="28">
        <v>44902</v>
      </c>
      <c r="F17" s="39">
        <v>3091384529</v>
      </c>
      <c r="G17" s="31"/>
    </row>
    <row r="18" spans="1:7" ht="28.8" x14ac:dyDescent="0.3">
      <c r="A18" s="30">
        <v>11</v>
      </c>
      <c r="B18" s="35" t="s">
        <v>212</v>
      </c>
      <c r="C18" s="36" t="s">
        <v>165</v>
      </c>
      <c r="D18" s="37" t="s">
        <v>250</v>
      </c>
      <c r="E18" s="28">
        <v>44907</v>
      </c>
      <c r="F18" s="39">
        <v>14733182348</v>
      </c>
      <c r="G18" s="31"/>
    </row>
    <row r="19" spans="1:7" ht="28.8" x14ac:dyDescent="0.3">
      <c r="A19" s="30">
        <v>12</v>
      </c>
      <c r="B19" s="35" t="s">
        <v>213</v>
      </c>
      <c r="C19" s="36" t="s">
        <v>166</v>
      </c>
      <c r="D19" s="37" t="s">
        <v>251</v>
      </c>
      <c r="E19" s="28">
        <v>44907</v>
      </c>
      <c r="F19" s="39">
        <v>4255469729</v>
      </c>
      <c r="G19" s="31"/>
    </row>
    <row r="20" spans="1:7" ht="43.2" x14ac:dyDescent="0.3">
      <c r="A20" s="30">
        <v>13</v>
      </c>
      <c r="B20" s="35" t="s">
        <v>214</v>
      </c>
      <c r="C20" s="36" t="s">
        <v>167</v>
      </c>
      <c r="D20" s="37" t="s">
        <v>252</v>
      </c>
      <c r="E20" s="28">
        <v>44909</v>
      </c>
      <c r="F20" s="39">
        <v>6099699000</v>
      </c>
      <c r="G20" s="31"/>
    </row>
    <row r="21" spans="1:7" ht="28.8" x14ac:dyDescent="0.3">
      <c r="A21" s="30">
        <v>14</v>
      </c>
      <c r="B21" s="35" t="s">
        <v>215</v>
      </c>
      <c r="C21" s="36" t="s">
        <v>168</v>
      </c>
      <c r="D21" s="37" t="s">
        <v>253</v>
      </c>
      <c r="E21" s="28">
        <v>44909</v>
      </c>
      <c r="F21" s="39">
        <v>12824528926</v>
      </c>
      <c r="G21" s="31"/>
    </row>
    <row r="22" spans="1:7" ht="28.8" x14ac:dyDescent="0.3">
      <c r="A22" s="30">
        <v>15</v>
      </c>
      <c r="B22" s="35" t="s">
        <v>216</v>
      </c>
      <c r="C22" s="36" t="s">
        <v>169</v>
      </c>
      <c r="D22" s="37" t="s">
        <v>254</v>
      </c>
      <c r="E22" s="28">
        <v>44910</v>
      </c>
      <c r="F22" s="39">
        <v>13437626606</v>
      </c>
      <c r="G22" s="31"/>
    </row>
    <row r="23" spans="1:7" ht="28.8" x14ac:dyDescent="0.3">
      <c r="A23" s="30">
        <v>16</v>
      </c>
      <c r="B23" s="35" t="s">
        <v>217</v>
      </c>
      <c r="C23" s="36" t="s">
        <v>170</v>
      </c>
      <c r="D23" s="37" t="s">
        <v>255</v>
      </c>
      <c r="E23" s="28">
        <v>44910</v>
      </c>
      <c r="F23" s="39" t="s">
        <v>256</v>
      </c>
      <c r="G23" s="31">
        <f>1893644000+1911945201</f>
        <v>3805589201</v>
      </c>
    </row>
    <row r="24" spans="1:7" ht="72" x14ac:dyDescent="0.3">
      <c r="A24" s="30">
        <v>17</v>
      </c>
      <c r="B24" s="35" t="s">
        <v>218</v>
      </c>
      <c r="C24" s="36" t="s">
        <v>171</v>
      </c>
      <c r="D24" s="37" t="s">
        <v>257</v>
      </c>
      <c r="E24" s="28">
        <v>44911</v>
      </c>
      <c r="F24" s="39">
        <v>1243315238</v>
      </c>
      <c r="G24" s="31"/>
    </row>
    <row r="25" spans="1:7" ht="28.8" x14ac:dyDescent="0.3">
      <c r="A25" s="30">
        <v>18</v>
      </c>
      <c r="B25" s="35" t="s">
        <v>219</v>
      </c>
      <c r="C25" s="36" t="s">
        <v>172</v>
      </c>
      <c r="D25" s="37" t="s">
        <v>258</v>
      </c>
      <c r="E25" s="28">
        <v>44911</v>
      </c>
      <c r="F25" s="39">
        <v>2065352876</v>
      </c>
      <c r="G25" s="31"/>
    </row>
    <row r="26" spans="1:7" ht="28.8" x14ac:dyDescent="0.3">
      <c r="A26" s="30">
        <v>19</v>
      </c>
      <c r="B26" s="35" t="s">
        <v>220</v>
      </c>
      <c r="C26" s="36" t="s">
        <v>173</v>
      </c>
      <c r="D26" s="37" t="s">
        <v>259</v>
      </c>
      <c r="E26" s="28">
        <v>44911</v>
      </c>
      <c r="F26" s="39">
        <v>2946969985</v>
      </c>
      <c r="G26" s="31"/>
    </row>
    <row r="27" spans="1:7" ht="28.8" x14ac:dyDescent="0.3">
      <c r="A27" s="30">
        <v>20</v>
      </c>
      <c r="B27" s="35" t="s">
        <v>221</v>
      </c>
      <c r="C27" s="36" t="s">
        <v>174</v>
      </c>
      <c r="D27" s="37" t="s">
        <v>260</v>
      </c>
      <c r="E27" s="28">
        <v>44911</v>
      </c>
      <c r="F27" s="39" t="s">
        <v>261</v>
      </c>
      <c r="G27" s="31">
        <f>6823983755+6823983755</f>
        <v>13647967510</v>
      </c>
    </row>
    <row r="28" spans="1:7" x14ac:dyDescent="0.3">
      <c r="A28" s="30">
        <v>21</v>
      </c>
      <c r="B28" s="35" t="s">
        <v>222</v>
      </c>
      <c r="C28" s="36" t="s">
        <v>175</v>
      </c>
      <c r="D28" s="37" t="s">
        <v>262</v>
      </c>
      <c r="E28" s="28">
        <v>44914</v>
      </c>
      <c r="F28" s="39">
        <v>4499806024</v>
      </c>
      <c r="G28" s="31"/>
    </row>
    <row r="29" spans="1:7" ht="28.8" x14ac:dyDescent="0.3">
      <c r="A29" s="30">
        <v>22</v>
      </c>
      <c r="B29" s="35" t="s">
        <v>223</v>
      </c>
      <c r="C29" s="36" t="s">
        <v>176</v>
      </c>
      <c r="D29" s="37" t="s">
        <v>263</v>
      </c>
      <c r="E29" s="28">
        <v>44914</v>
      </c>
      <c r="F29" s="39">
        <v>2153272986</v>
      </c>
      <c r="G29" s="31"/>
    </row>
    <row r="30" spans="1:7" ht="28.8" x14ac:dyDescent="0.3">
      <c r="A30" s="30">
        <v>23</v>
      </c>
      <c r="B30" s="35" t="s">
        <v>224</v>
      </c>
      <c r="C30" s="36" t="s">
        <v>177</v>
      </c>
      <c r="D30" s="37" t="s">
        <v>264</v>
      </c>
      <c r="E30" s="28">
        <v>44914</v>
      </c>
      <c r="F30" s="39">
        <v>3871292506</v>
      </c>
      <c r="G30" s="31"/>
    </row>
    <row r="31" spans="1:7" ht="28.8" x14ac:dyDescent="0.3">
      <c r="A31" s="30">
        <v>24</v>
      </c>
      <c r="B31" s="35" t="s">
        <v>225</v>
      </c>
      <c r="C31" s="36" t="s">
        <v>178</v>
      </c>
      <c r="D31" s="37" t="s">
        <v>257</v>
      </c>
      <c r="E31" s="28">
        <v>44915</v>
      </c>
      <c r="F31" s="39">
        <v>2770076620</v>
      </c>
      <c r="G31" s="31"/>
    </row>
    <row r="32" spans="1:7" ht="28.8" x14ac:dyDescent="0.3">
      <c r="A32" s="30">
        <v>25</v>
      </c>
      <c r="B32" s="35" t="s">
        <v>226</v>
      </c>
      <c r="C32" s="36" t="s">
        <v>179</v>
      </c>
      <c r="D32" s="37" t="s">
        <v>265</v>
      </c>
      <c r="E32" s="28">
        <v>44915</v>
      </c>
      <c r="F32" s="39">
        <v>158270000</v>
      </c>
      <c r="G32" s="31"/>
    </row>
    <row r="33" spans="1:7" ht="28.8" x14ac:dyDescent="0.3">
      <c r="A33" s="30">
        <v>26</v>
      </c>
      <c r="B33" s="35" t="s">
        <v>227</v>
      </c>
      <c r="C33" s="36" t="s">
        <v>180</v>
      </c>
      <c r="D33" s="37" t="s">
        <v>266</v>
      </c>
      <c r="E33" s="28">
        <v>44915</v>
      </c>
      <c r="F33" s="39">
        <v>8311049895</v>
      </c>
      <c r="G33" s="31"/>
    </row>
    <row r="34" spans="1:7" ht="28.8" x14ac:dyDescent="0.3">
      <c r="A34" s="30">
        <v>27</v>
      </c>
      <c r="B34" s="35" t="s">
        <v>228</v>
      </c>
      <c r="C34" s="36" t="s">
        <v>181</v>
      </c>
      <c r="D34" s="37" t="s">
        <v>267</v>
      </c>
      <c r="E34" s="28">
        <v>44916</v>
      </c>
      <c r="F34" s="39" t="s">
        <v>268</v>
      </c>
      <c r="G34" s="31">
        <f>1167611242+1167611242</f>
        <v>2335222484</v>
      </c>
    </row>
    <row r="35" spans="1:7" ht="28.8" x14ac:dyDescent="0.3">
      <c r="A35" s="30">
        <v>28</v>
      </c>
      <c r="B35" s="35" t="s">
        <v>229</v>
      </c>
      <c r="C35" s="36" t="s">
        <v>182</v>
      </c>
      <c r="D35" s="37" t="s">
        <v>269</v>
      </c>
      <c r="E35" s="28">
        <v>44916</v>
      </c>
      <c r="F35" s="39">
        <v>1725287191</v>
      </c>
      <c r="G35" s="31"/>
    </row>
    <row r="36" spans="1:7" ht="43.2" x14ac:dyDescent="0.3">
      <c r="A36" s="30">
        <v>29</v>
      </c>
      <c r="B36" s="35" t="s">
        <v>230</v>
      </c>
      <c r="C36" s="36" t="s">
        <v>183</v>
      </c>
      <c r="D36" s="37" t="s">
        <v>270</v>
      </c>
      <c r="E36" s="28">
        <v>44917</v>
      </c>
      <c r="F36" s="39">
        <v>2148076975</v>
      </c>
      <c r="G36" s="31"/>
    </row>
    <row r="37" spans="1:7" ht="43.2" x14ac:dyDescent="0.3">
      <c r="A37" s="30">
        <v>30</v>
      </c>
      <c r="B37" s="35" t="s">
        <v>231</v>
      </c>
      <c r="C37" s="36" t="s">
        <v>184</v>
      </c>
      <c r="D37" s="37" t="s">
        <v>271</v>
      </c>
      <c r="E37" s="28">
        <v>44917</v>
      </c>
      <c r="F37" s="39">
        <v>2412544120</v>
      </c>
      <c r="G37" s="31"/>
    </row>
    <row r="38" spans="1:7" ht="43.2" x14ac:dyDescent="0.3">
      <c r="A38" s="30">
        <v>31</v>
      </c>
      <c r="B38" s="35" t="s">
        <v>232</v>
      </c>
      <c r="C38" s="36" t="s">
        <v>185</v>
      </c>
      <c r="D38" s="37" t="s">
        <v>272</v>
      </c>
      <c r="E38" s="28">
        <v>44917</v>
      </c>
      <c r="F38" s="39">
        <v>925311838</v>
      </c>
      <c r="G38" s="31"/>
    </row>
    <row r="39" spans="1:7" ht="43.2" x14ac:dyDescent="0.3">
      <c r="A39" s="30">
        <v>32</v>
      </c>
      <c r="B39" s="35" t="s">
        <v>233</v>
      </c>
      <c r="C39" s="36" t="s">
        <v>186</v>
      </c>
      <c r="D39" s="37" t="s">
        <v>273</v>
      </c>
      <c r="E39" s="28">
        <v>44922</v>
      </c>
      <c r="F39" s="39">
        <v>1146835005</v>
      </c>
      <c r="G39" s="31"/>
    </row>
    <row r="40" spans="1:7" ht="28.8" x14ac:dyDescent="0.3">
      <c r="A40" s="30">
        <v>33</v>
      </c>
      <c r="B40" s="35" t="s">
        <v>234</v>
      </c>
      <c r="C40" s="36" t="s">
        <v>187</v>
      </c>
      <c r="D40" s="37" t="s">
        <v>274</v>
      </c>
      <c r="E40" s="28">
        <v>44922</v>
      </c>
      <c r="F40" s="39">
        <v>8083218550</v>
      </c>
      <c r="G40" s="31"/>
    </row>
    <row r="41" spans="1:7" ht="57.6" x14ac:dyDescent="0.3">
      <c r="A41" s="30">
        <v>34</v>
      </c>
      <c r="B41" s="35" t="s">
        <v>235</v>
      </c>
      <c r="C41" s="36" t="s">
        <v>188</v>
      </c>
      <c r="D41" s="37" t="s">
        <v>275</v>
      </c>
      <c r="E41" s="28">
        <v>44922</v>
      </c>
      <c r="F41" s="39">
        <v>7153448222</v>
      </c>
      <c r="G41" s="31"/>
    </row>
    <row r="42" spans="1:7" ht="43.2" x14ac:dyDescent="0.3">
      <c r="A42" s="30">
        <v>35</v>
      </c>
      <c r="B42" s="35" t="s">
        <v>236</v>
      </c>
      <c r="C42" s="36" t="s">
        <v>189</v>
      </c>
      <c r="D42" s="37" t="s">
        <v>275</v>
      </c>
      <c r="E42" s="28">
        <v>44922</v>
      </c>
      <c r="F42" s="39">
        <v>10467616641</v>
      </c>
      <c r="G42" s="31"/>
    </row>
    <row r="43" spans="1:7" ht="43.2" x14ac:dyDescent="0.3">
      <c r="A43" s="30">
        <v>36</v>
      </c>
      <c r="B43" s="35" t="s">
        <v>237</v>
      </c>
      <c r="C43" s="36" t="s">
        <v>190</v>
      </c>
      <c r="D43" s="37" t="s">
        <v>276</v>
      </c>
      <c r="E43" s="28">
        <v>44923</v>
      </c>
      <c r="F43" s="39">
        <v>890896511</v>
      </c>
      <c r="G43" s="31"/>
    </row>
    <row r="44" spans="1:7" ht="72" x14ac:dyDescent="0.3">
      <c r="A44" s="30">
        <v>37</v>
      </c>
      <c r="B44" s="35" t="s">
        <v>238</v>
      </c>
      <c r="C44" s="36" t="s">
        <v>191</v>
      </c>
      <c r="D44" s="37" t="s">
        <v>277</v>
      </c>
      <c r="E44" s="28">
        <v>44924</v>
      </c>
      <c r="F44" s="39">
        <v>536280535</v>
      </c>
      <c r="G44" s="31"/>
    </row>
    <row r="45" spans="1:7" ht="15" thickBot="1" x14ac:dyDescent="0.35">
      <c r="A45" s="21"/>
      <c r="B45" s="22"/>
      <c r="C45" s="22"/>
      <c r="D45" s="24"/>
      <c r="E45" s="25"/>
      <c r="F45" s="29"/>
    </row>
    <row r="46" spans="1:7" ht="15" thickTop="1" x14ac:dyDescent="0.3">
      <c r="C46" s="4"/>
    </row>
    <row r="48" spans="1:7" x14ac:dyDescent="0.3">
      <c r="C48" s="11" t="s">
        <v>7</v>
      </c>
      <c r="D48" s="12">
        <f>+COUNT(A8:A45)</f>
        <v>37</v>
      </c>
    </row>
    <row r="50" spans="1:6" s="16" customFormat="1" x14ac:dyDescent="0.3">
      <c r="A50" s="3"/>
      <c r="B50" s="4"/>
      <c r="C50" s="11" t="s">
        <v>8</v>
      </c>
      <c r="D50" s="14">
        <f>SUM(F8:F45)+G13+G23+G27+G34</f>
        <v>154293195424</v>
      </c>
      <c r="F50"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zoomScale="70" zoomScaleNormal="70" workbookViewId="0">
      <selection activeCell="C23" sqref="C23"/>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11</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13</v>
      </c>
      <c r="C8" s="27" t="s">
        <v>14</v>
      </c>
      <c r="D8" s="32" t="s">
        <v>15</v>
      </c>
      <c r="E8" s="28">
        <v>44581</v>
      </c>
      <c r="F8" s="33">
        <v>423590991</v>
      </c>
      <c r="G8" s="31"/>
    </row>
    <row r="9" spans="1:7" ht="31.2" customHeight="1" x14ac:dyDescent="0.3">
      <c r="A9" s="30">
        <v>2</v>
      </c>
      <c r="B9" s="35" t="s">
        <v>16</v>
      </c>
      <c r="C9" s="36" t="s">
        <v>17</v>
      </c>
      <c r="D9" s="37" t="s">
        <v>18</v>
      </c>
      <c r="E9" s="38">
        <v>44586</v>
      </c>
      <c r="F9" s="39">
        <v>231691429</v>
      </c>
      <c r="G9" s="31"/>
    </row>
    <row r="10" spans="1:7" ht="15" thickBot="1" x14ac:dyDescent="0.35">
      <c r="A10" s="21"/>
      <c r="B10" s="22"/>
      <c r="C10" s="23"/>
      <c r="D10" s="24"/>
      <c r="E10" s="25"/>
      <c r="F10" s="29"/>
    </row>
    <row r="11" spans="1:7" ht="15" thickTop="1" x14ac:dyDescent="0.3"/>
    <row r="13" spans="1:7" x14ac:dyDescent="0.3">
      <c r="C13" s="11" t="s">
        <v>7</v>
      </c>
      <c r="D13" s="12">
        <f>+COUNT(A8:A10)</f>
        <v>2</v>
      </c>
    </row>
    <row r="15" spans="1:7" s="16" customFormat="1" x14ac:dyDescent="0.3">
      <c r="A15" s="3"/>
      <c r="B15" s="4"/>
      <c r="C15" s="11" t="s">
        <v>8</v>
      </c>
      <c r="D15" s="14">
        <f>SUM(F8:F10)</f>
        <v>655282420</v>
      </c>
      <c r="F15"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63D3-4B38-4B80-B1B7-678E9CFECE90}">
  <dimension ref="A1:G16"/>
  <sheetViews>
    <sheetView zoomScale="70" zoomScaleNormal="70" workbookViewId="0">
      <selection activeCell="A4" sqref="A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54</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100.8" x14ac:dyDescent="0.3">
      <c r="A8" s="30">
        <v>1</v>
      </c>
      <c r="B8" s="26" t="s">
        <v>19</v>
      </c>
      <c r="C8" s="27" t="s">
        <v>20</v>
      </c>
      <c r="D8" s="32" t="s">
        <v>25</v>
      </c>
      <c r="E8" s="28">
        <v>44599</v>
      </c>
      <c r="F8" s="33" t="s">
        <v>26</v>
      </c>
      <c r="G8" s="31">
        <f>166998650+609280000+64039850+9127300+157564259+295837570+23930900</f>
        <v>1326778529</v>
      </c>
    </row>
    <row r="9" spans="1:7" ht="43.2" x14ac:dyDescent="0.3">
      <c r="A9" s="30">
        <v>2</v>
      </c>
      <c r="B9" s="35" t="s">
        <v>21</v>
      </c>
      <c r="C9" s="36" t="s">
        <v>22</v>
      </c>
      <c r="D9" s="37" t="s">
        <v>27</v>
      </c>
      <c r="E9" s="28">
        <v>44600</v>
      </c>
      <c r="F9" s="39">
        <v>1265735170</v>
      </c>
      <c r="G9" s="31"/>
    </row>
    <row r="10" spans="1:7" ht="31.2" customHeight="1" x14ac:dyDescent="0.3">
      <c r="A10" s="30">
        <v>3</v>
      </c>
      <c r="B10" s="35" t="s">
        <v>23</v>
      </c>
      <c r="C10" s="36" t="s">
        <v>24</v>
      </c>
      <c r="D10" s="37" t="s">
        <v>28</v>
      </c>
      <c r="E10" s="38">
        <v>44615</v>
      </c>
      <c r="F10" s="39">
        <v>5392394968</v>
      </c>
      <c r="G10" s="31"/>
    </row>
    <row r="11" spans="1:7" ht="15" thickBot="1" x14ac:dyDescent="0.35">
      <c r="A11" s="21"/>
      <c r="B11" s="22"/>
      <c r="C11" s="23"/>
      <c r="D11" s="24"/>
      <c r="E11" s="25"/>
      <c r="F11" s="29"/>
    </row>
    <row r="12" spans="1:7" ht="15" thickTop="1" x14ac:dyDescent="0.3"/>
    <row r="14" spans="1:7" x14ac:dyDescent="0.3">
      <c r="C14" s="11" t="s">
        <v>7</v>
      </c>
      <c r="D14" s="12">
        <f>+COUNT(A8:A11)</f>
        <v>3</v>
      </c>
    </row>
    <row r="16" spans="1:7" s="16" customFormat="1" x14ac:dyDescent="0.3">
      <c r="A16" s="3"/>
      <c r="B16" s="4"/>
      <c r="C16" s="11" t="s">
        <v>8</v>
      </c>
      <c r="D16" s="14">
        <f>SUM(F8:F11)+G8</f>
        <v>7984908667</v>
      </c>
      <c r="F16" s="7"/>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3ECF9-D7EA-41DC-8520-235817B7438C}">
  <dimension ref="A1:G16"/>
  <sheetViews>
    <sheetView zoomScale="70" zoomScaleNormal="70" workbookViewId="0">
      <selection activeCell="A4" sqref="A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53</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28.8" x14ac:dyDescent="0.3">
      <c r="A8" s="30">
        <v>1</v>
      </c>
      <c r="B8" s="26" t="s">
        <v>29</v>
      </c>
      <c r="C8" s="27" t="s">
        <v>30</v>
      </c>
      <c r="D8" s="32" t="s">
        <v>35</v>
      </c>
      <c r="E8" s="28">
        <v>44623</v>
      </c>
      <c r="F8" s="33">
        <v>1127437006</v>
      </c>
      <c r="G8" s="31"/>
    </row>
    <row r="9" spans="1:7" ht="57.6" x14ac:dyDescent="0.3">
      <c r="A9" s="30">
        <v>2</v>
      </c>
      <c r="B9" s="35" t="s">
        <v>31</v>
      </c>
      <c r="C9" s="36" t="s">
        <v>32</v>
      </c>
      <c r="D9" s="37" t="s">
        <v>36</v>
      </c>
      <c r="E9" s="28">
        <v>44644</v>
      </c>
      <c r="F9" s="39" t="s">
        <v>37</v>
      </c>
      <c r="G9" s="31">
        <f>5533822951+6045629330</f>
        <v>11579452281</v>
      </c>
    </row>
    <row r="10" spans="1:7" ht="31.2" customHeight="1" x14ac:dyDescent="0.3">
      <c r="A10" s="30">
        <v>3</v>
      </c>
      <c r="B10" s="35" t="s">
        <v>33</v>
      </c>
      <c r="C10" s="36" t="s">
        <v>34</v>
      </c>
      <c r="D10" s="37" t="s">
        <v>38</v>
      </c>
      <c r="E10" s="38">
        <v>44645</v>
      </c>
      <c r="F10" s="39">
        <v>5622750</v>
      </c>
      <c r="G10" s="31"/>
    </row>
    <row r="11" spans="1:7" ht="15" thickBot="1" x14ac:dyDescent="0.35">
      <c r="A11" s="21"/>
      <c r="B11" s="22"/>
      <c r="C11" s="23"/>
      <c r="D11" s="24"/>
      <c r="E11" s="25"/>
      <c r="F11" s="29"/>
    </row>
    <row r="12" spans="1:7" ht="15" thickTop="1" x14ac:dyDescent="0.3"/>
    <row r="14" spans="1:7" x14ac:dyDescent="0.3">
      <c r="C14" s="11" t="s">
        <v>7</v>
      </c>
      <c r="D14" s="12">
        <f>+COUNT(A8:A11)</f>
        <v>3</v>
      </c>
    </row>
    <row r="16" spans="1:7" s="16" customFormat="1" x14ac:dyDescent="0.3">
      <c r="A16" s="3"/>
      <c r="B16" s="4"/>
      <c r="C16" s="11" t="s">
        <v>8</v>
      </c>
      <c r="D16" s="14">
        <f>SUM(F8:F11)+G9</f>
        <v>12712512037</v>
      </c>
      <c r="F16" s="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AF98-A570-4E10-96A4-8F9612394AD5}">
  <dimension ref="A1:G17"/>
  <sheetViews>
    <sheetView topLeftCell="B1" zoomScale="70" zoomScaleNormal="70" workbookViewId="0">
      <selection activeCell="B8" sqref="B8:G11"/>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52</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72" x14ac:dyDescent="0.3">
      <c r="A8" s="30">
        <v>1</v>
      </c>
      <c r="B8" s="26" t="s">
        <v>39</v>
      </c>
      <c r="C8" s="27" t="s">
        <v>43</v>
      </c>
      <c r="D8" s="32" t="s">
        <v>47</v>
      </c>
      <c r="E8" s="28">
        <v>44652</v>
      </c>
      <c r="F8" s="33" t="s">
        <v>48</v>
      </c>
      <c r="G8" s="31">
        <f>562023228
+569509549</f>
        <v>1131532777</v>
      </c>
    </row>
    <row r="9" spans="1:7" ht="43.2" x14ac:dyDescent="0.3">
      <c r="A9" s="30">
        <v>2</v>
      </c>
      <c r="B9" s="35" t="s">
        <v>40</v>
      </c>
      <c r="C9" s="36" t="s">
        <v>44</v>
      </c>
      <c r="D9" s="37" t="s">
        <v>49</v>
      </c>
      <c r="E9" s="28">
        <v>44655</v>
      </c>
      <c r="F9" s="39">
        <v>4119988968</v>
      </c>
      <c r="G9" s="31"/>
    </row>
    <row r="10" spans="1:7" ht="28.8" x14ac:dyDescent="0.3">
      <c r="A10" s="30">
        <v>3</v>
      </c>
      <c r="B10" s="35" t="s">
        <v>41</v>
      </c>
      <c r="C10" s="36" t="s">
        <v>45</v>
      </c>
      <c r="D10" s="37" t="s">
        <v>50</v>
      </c>
      <c r="E10" s="28">
        <v>44659</v>
      </c>
      <c r="F10" s="39">
        <v>18800000</v>
      </c>
      <c r="G10" s="31"/>
    </row>
    <row r="11" spans="1:7" ht="31.2" customHeight="1" x14ac:dyDescent="0.3">
      <c r="A11" s="30">
        <v>4</v>
      </c>
      <c r="B11" s="35" t="s">
        <v>42</v>
      </c>
      <c r="C11" s="36" t="s">
        <v>46</v>
      </c>
      <c r="D11" s="37" t="s">
        <v>51</v>
      </c>
      <c r="E11" s="28">
        <v>44680</v>
      </c>
      <c r="F11" s="39">
        <v>15986356</v>
      </c>
      <c r="G11" s="31"/>
    </row>
    <row r="12" spans="1:7" ht="15" thickBot="1" x14ac:dyDescent="0.35">
      <c r="A12" s="21"/>
      <c r="B12" s="22"/>
      <c r="C12" s="23"/>
      <c r="D12" s="24"/>
      <c r="E12" s="25"/>
      <c r="F12" s="29"/>
    </row>
    <row r="13" spans="1:7" ht="15" thickTop="1" x14ac:dyDescent="0.3"/>
    <row r="15" spans="1:7" x14ac:dyDescent="0.3">
      <c r="C15" s="11" t="s">
        <v>7</v>
      </c>
      <c r="D15" s="12">
        <f>+COUNT(A8:A12)</f>
        <v>4</v>
      </c>
    </row>
    <row r="17" spans="1:6" s="16" customFormat="1" x14ac:dyDescent="0.3">
      <c r="A17" s="3"/>
      <c r="B17" s="4"/>
      <c r="C17" s="11" t="s">
        <v>8</v>
      </c>
      <c r="D17" s="14">
        <f>SUM(F8:F12)+G8</f>
        <v>5286308101</v>
      </c>
      <c r="F17" s="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8CC9-EC91-4A20-B66F-5FFF729FE5D9}">
  <dimension ref="A1:G19"/>
  <sheetViews>
    <sheetView topLeftCell="F1" zoomScale="70" zoomScaleNormal="70" workbookViewId="0">
      <selection activeCell="B8" sqref="B8:F13"/>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73</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28.8" x14ac:dyDescent="0.3">
      <c r="A8" s="30">
        <v>1</v>
      </c>
      <c r="B8" s="26" t="s">
        <v>55</v>
      </c>
      <c r="C8" s="27" t="s">
        <v>61</v>
      </c>
      <c r="D8" s="32" t="s">
        <v>67</v>
      </c>
      <c r="E8" s="28">
        <v>44683</v>
      </c>
      <c r="F8" s="33">
        <v>343899167</v>
      </c>
      <c r="G8" s="31"/>
    </row>
    <row r="9" spans="1:7" x14ac:dyDescent="0.3">
      <c r="A9" s="30">
        <v>2</v>
      </c>
      <c r="B9" s="35" t="s">
        <v>56</v>
      </c>
      <c r="C9" s="36" t="s">
        <v>62</v>
      </c>
      <c r="D9" s="37" t="s">
        <v>68</v>
      </c>
      <c r="E9" s="28">
        <v>44685</v>
      </c>
      <c r="F9" s="39">
        <v>362309780</v>
      </c>
      <c r="G9" s="31"/>
    </row>
    <row r="10" spans="1:7" ht="28.8" x14ac:dyDescent="0.3">
      <c r="A10" s="30">
        <v>3</v>
      </c>
      <c r="B10" s="35" t="s">
        <v>57</v>
      </c>
      <c r="C10" s="36" t="s">
        <v>63</v>
      </c>
      <c r="D10" s="37" t="s">
        <v>69</v>
      </c>
      <c r="E10" s="28">
        <v>44687</v>
      </c>
      <c r="F10" s="39">
        <v>5104740</v>
      </c>
      <c r="G10" s="31"/>
    </row>
    <row r="11" spans="1:7" ht="31.2" customHeight="1" x14ac:dyDescent="0.3">
      <c r="A11" s="30">
        <v>4</v>
      </c>
      <c r="B11" s="35" t="s">
        <v>58</v>
      </c>
      <c r="C11" s="36" t="s">
        <v>64</v>
      </c>
      <c r="D11" s="37" t="s">
        <v>70</v>
      </c>
      <c r="E11" s="28">
        <v>44698</v>
      </c>
      <c r="F11" s="39">
        <v>5360716411</v>
      </c>
      <c r="G11" s="31"/>
    </row>
    <row r="12" spans="1:7" ht="31.2" customHeight="1" x14ac:dyDescent="0.3">
      <c r="A12" s="30">
        <v>5</v>
      </c>
      <c r="B12" s="35" t="s">
        <v>59</v>
      </c>
      <c r="C12" s="36" t="s">
        <v>65</v>
      </c>
      <c r="D12" s="37" t="s">
        <v>71</v>
      </c>
      <c r="E12" s="28">
        <v>44706</v>
      </c>
      <c r="F12" s="39">
        <v>1394155705</v>
      </c>
      <c r="G12" s="31"/>
    </row>
    <row r="13" spans="1:7" ht="31.2" customHeight="1" x14ac:dyDescent="0.3">
      <c r="A13" s="30">
        <v>6</v>
      </c>
      <c r="B13" s="35" t="s">
        <v>60</v>
      </c>
      <c r="C13" s="36" t="s">
        <v>66</v>
      </c>
      <c r="D13" s="37" t="s">
        <v>72</v>
      </c>
      <c r="E13" s="28">
        <v>44706</v>
      </c>
      <c r="F13" s="39">
        <v>348001518</v>
      </c>
      <c r="G13" s="31"/>
    </row>
    <row r="14" spans="1:7" ht="15" thickBot="1" x14ac:dyDescent="0.35">
      <c r="A14" s="21"/>
      <c r="B14" s="22"/>
      <c r="C14" s="23"/>
      <c r="D14" s="24"/>
      <c r="E14" s="25"/>
      <c r="F14" s="29"/>
    </row>
    <row r="15" spans="1:7" ht="15" thickTop="1" x14ac:dyDescent="0.3"/>
    <row r="17" spans="1:6" x14ac:dyDescent="0.3">
      <c r="C17" s="11" t="s">
        <v>7</v>
      </c>
      <c r="D17" s="12">
        <f>+COUNT(A8:A14)</f>
        <v>6</v>
      </c>
    </row>
    <row r="19" spans="1:6" s="16" customFormat="1" x14ac:dyDescent="0.3">
      <c r="A19" s="3"/>
      <c r="B19" s="4"/>
      <c r="C19" s="11" t="s">
        <v>8</v>
      </c>
      <c r="D19" s="14">
        <f>SUM(F8:F14)</f>
        <v>7814187321</v>
      </c>
      <c r="F19" s="7"/>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4BAD-E1F8-411E-95AF-EED11720B03F}">
  <dimension ref="A1:G16"/>
  <sheetViews>
    <sheetView zoomScale="70" zoomScaleNormal="70" workbookViewId="0">
      <selection activeCell="A4" sqref="A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83</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74</v>
      </c>
      <c r="C8" s="27" t="s">
        <v>77</v>
      </c>
      <c r="D8" s="32" t="s">
        <v>80</v>
      </c>
      <c r="E8" s="28">
        <v>44720</v>
      </c>
      <c r="F8" s="33">
        <v>58905000</v>
      </c>
      <c r="G8" s="31"/>
    </row>
    <row r="9" spans="1:7" ht="43.2" x14ac:dyDescent="0.3">
      <c r="A9" s="30">
        <v>2</v>
      </c>
      <c r="B9" s="35" t="s">
        <v>75</v>
      </c>
      <c r="C9" s="36" t="s">
        <v>78</v>
      </c>
      <c r="D9" s="37" t="s">
        <v>81</v>
      </c>
      <c r="E9" s="28">
        <v>44727</v>
      </c>
      <c r="F9" s="39">
        <v>180370968</v>
      </c>
      <c r="G9" s="31"/>
    </row>
    <row r="10" spans="1:7" ht="28.8" x14ac:dyDescent="0.3">
      <c r="A10" s="30">
        <v>3</v>
      </c>
      <c r="B10" s="35" t="s">
        <v>76</v>
      </c>
      <c r="C10" s="36" t="s">
        <v>79</v>
      </c>
      <c r="D10" s="37" t="s">
        <v>82</v>
      </c>
      <c r="E10" s="28">
        <v>44736</v>
      </c>
      <c r="F10" s="39">
        <v>181740991864</v>
      </c>
      <c r="G10" s="31"/>
    </row>
    <row r="11" spans="1:7" ht="15" thickBot="1" x14ac:dyDescent="0.35">
      <c r="A11" s="21"/>
      <c r="B11" s="22"/>
      <c r="C11" s="23"/>
      <c r="D11" s="24"/>
      <c r="E11" s="25"/>
      <c r="F11" s="29"/>
    </row>
    <row r="12" spans="1:7" ht="15" thickTop="1" x14ac:dyDescent="0.3"/>
    <row r="14" spans="1:7" x14ac:dyDescent="0.3">
      <c r="C14" s="11" t="s">
        <v>7</v>
      </c>
      <c r="D14" s="12">
        <f>+COUNT(A8:A11)</f>
        <v>3</v>
      </c>
    </row>
    <row r="16" spans="1:7" s="16" customFormat="1" x14ac:dyDescent="0.3">
      <c r="A16" s="3"/>
      <c r="B16" s="4"/>
      <c r="C16" s="11" t="s">
        <v>8</v>
      </c>
      <c r="D16" s="14">
        <f>SUM(F8:F11)</f>
        <v>181980267832</v>
      </c>
      <c r="F16" s="7"/>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BA56-761B-470B-956B-24FF8504CE07}">
  <dimension ref="A1:G14"/>
  <sheetViews>
    <sheetView zoomScale="70" zoomScaleNormal="70" workbookViewId="0">
      <selection activeCell="B8" sqref="B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84</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85</v>
      </c>
      <c r="C8" s="27" t="s">
        <v>86</v>
      </c>
      <c r="D8" s="32" t="s">
        <v>87</v>
      </c>
      <c r="E8" s="28">
        <v>44754</v>
      </c>
      <c r="F8" s="33">
        <v>11731023116</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11731023116</v>
      </c>
      <c r="F14" s="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3B4AD-0D28-4563-A4B8-FDF4FD910BF1}">
  <dimension ref="A1:G18"/>
  <sheetViews>
    <sheetView zoomScale="70" zoomScaleNormal="70" workbookViewId="0">
      <selection activeCell="C8" sqref="C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88</v>
      </c>
      <c r="B3" s="2"/>
      <c r="C3" s="2"/>
      <c r="D3" s="2"/>
      <c r="E3" s="15"/>
      <c r="F3" s="2"/>
    </row>
    <row r="4" spans="1:7" x14ac:dyDescent="0.3">
      <c r="A4" s="2" t="s">
        <v>12</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89</v>
      </c>
      <c r="C8" s="27" t="s">
        <v>90</v>
      </c>
      <c r="D8" s="32" t="s">
        <v>91</v>
      </c>
      <c r="E8" s="28">
        <v>44783</v>
      </c>
      <c r="F8" s="33">
        <v>6709815</v>
      </c>
      <c r="G8" s="31"/>
    </row>
    <row r="9" spans="1:7" ht="72" x14ac:dyDescent="0.3">
      <c r="A9" s="30">
        <v>2</v>
      </c>
      <c r="B9" s="35" t="s">
        <v>92</v>
      </c>
      <c r="C9" s="36" t="s">
        <v>93</v>
      </c>
      <c r="D9" s="37" t="s">
        <v>94</v>
      </c>
      <c r="E9" s="28">
        <v>44789</v>
      </c>
      <c r="F9" s="39">
        <v>406855807</v>
      </c>
      <c r="G9" s="31"/>
    </row>
    <row r="10" spans="1:7" ht="43.2" x14ac:dyDescent="0.3">
      <c r="A10" s="30">
        <v>3</v>
      </c>
      <c r="B10" s="35" t="s">
        <v>95</v>
      </c>
      <c r="C10" s="36" t="s">
        <v>96</v>
      </c>
      <c r="D10" s="37" t="s">
        <v>97</v>
      </c>
      <c r="E10" s="28">
        <v>44790</v>
      </c>
      <c r="F10" s="39">
        <v>4608149653</v>
      </c>
      <c r="G10" s="31"/>
    </row>
    <row r="11" spans="1:7" ht="43.2" x14ac:dyDescent="0.3">
      <c r="A11" s="30">
        <v>4</v>
      </c>
      <c r="B11" s="35" t="s">
        <v>98</v>
      </c>
      <c r="C11" s="36" t="s">
        <v>99</v>
      </c>
      <c r="D11" s="37" t="s">
        <v>100</v>
      </c>
      <c r="E11" s="28">
        <v>44799</v>
      </c>
      <c r="F11" s="39">
        <v>73012221.519999996</v>
      </c>
      <c r="G11" s="31"/>
    </row>
    <row r="12" spans="1:7" ht="28.8" x14ac:dyDescent="0.3">
      <c r="A12" s="30">
        <v>5</v>
      </c>
      <c r="B12" s="35" t="s">
        <v>101</v>
      </c>
      <c r="C12" s="36" t="s">
        <v>102</v>
      </c>
      <c r="D12" s="37" t="s">
        <v>103</v>
      </c>
      <c r="E12" s="28">
        <v>44804</v>
      </c>
      <c r="F12" s="39">
        <v>1018765766</v>
      </c>
      <c r="G12" s="31"/>
    </row>
    <row r="13" spans="1:7" ht="15" thickBot="1" x14ac:dyDescent="0.35">
      <c r="A13" s="21"/>
      <c r="B13" s="22"/>
      <c r="C13" s="23"/>
      <c r="D13" s="24"/>
      <c r="E13" s="25"/>
      <c r="F13" s="29"/>
    </row>
    <row r="14" spans="1:7" ht="15" thickTop="1" x14ac:dyDescent="0.3"/>
    <row r="16" spans="1:7" x14ac:dyDescent="0.3">
      <c r="C16" s="11" t="s">
        <v>7</v>
      </c>
      <c r="D16" s="12">
        <f>+COUNT(A8:A13)</f>
        <v>5</v>
      </c>
    </row>
    <row r="18" spans="1:6" s="16" customFormat="1" x14ac:dyDescent="0.3">
      <c r="A18" s="3"/>
      <c r="B18" s="4"/>
      <c r="C18" s="11" t="s">
        <v>8</v>
      </c>
      <c r="D18" s="14">
        <f>SUM(F8:F13)</f>
        <v>6113493262.5200005</v>
      </c>
      <c r="F18"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lpstr>ADJ NOVIEMBRE</vt:lpstr>
      <vt:lpstr>ADJ DICIEMBRE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Diego Alexander Galeano Perdomo</cp:lastModifiedBy>
  <cp:lastPrinted>2016-03-08T14:46:35Z</cp:lastPrinted>
  <dcterms:created xsi:type="dcterms:W3CDTF">2013-01-14T13:53:18Z</dcterms:created>
  <dcterms:modified xsi:type="dcterms:W3CDTF">2023-01-03T15:39:01Z</dcterms:modified>
</cp:coreProperties>
</file>