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USER\Documents\Disco Duro\IDU\2022-564\Informes\Ley de transparencia\"/>
    </mc:Choice>
  </mc:AlternateContent>
  <xr:revisionPtr revIDLastSave="0" documentId="13_ncr:1_{86AB7458-1296-4E8B-9BB5-2AE263E56766}" xr6:coauthVersionLast="47" xr6:coauthVersionMax="47" xr10:uidLastSave="{00000000-0000-0000-0000-000000000000}"/>
  <bookViews>
    <workbookView xWindow="24" yWindow="24" windowWidth="23016" windowHeight="1293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4" l="1"/>
  <c r="D21" i="14"/>
  <c r="D14" i="13"/>
  <c r="D12" i="13"/>
  <c r="D18" i="12"/>
  <c r="D16" i="12"/>
  <c r="D14" i="11"/>
  <c r="D12" i="11"/>
  <c r="D16" i="10"/>
  <c r="D14" i="10"/>
  <c r="D19" i="9"/>
  <c r="D17" i="9"/>
  <c r="G16" i="4"/>
  <c r="D17" i="8"/>
  <c r="G8" i="8"/>
  <c r="D15" i="8"/>
  <c r="G14" i="4"/>
  <c r="D16" i="7"/>
  <c r="G9" i="7"/>
  <c r="D14" i="7"/>
  <c r="G10" i="4"/>
  <c r="G8" i="6"/>
  <c r="D16" i="6" s="1"/>
  <c r="D14" i="6"/>
  <c r="D15" i="5"/>
  <c r="D13" i="5"/>
  <c r="D51" i="4" l="1"/>
  <c r="D49" i="4"/>
</calcChain>
</file>

<file path=xl/sharedStrings.xml><?xml version="1.0" encoding="utf-8"?>
<sst xmlns="http://schemas.openxmlformats.org/spreadsheetml/2006/main" count="366" uniqueCount="137">
  <si>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</si>
  <si>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</si>
  <si>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</si>
  <si>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</si>
  <si>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</si>
  <si>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</si>
  <si>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</si>
  <si>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</si>
  <si>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</si>
  <si>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</si>
  <si>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</si>
  <si>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</si>
  <si>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AÑO 2022</t>
  </si>
  <si>
    <t>IDU-CMA-SGDU-034-2021</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</si>
  <si>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</si>
  <si>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COMPAÑÍA DE PROYECTOS TÉCNICOS CPT S.A</t>
  </si>
  <si>
    <t>IDU-SASI-DTAF-019-2021</t>
  </si>
  <si>
    <t>RENOVAR EL SOPORTE Y GARANTÍAS PARA LA PLATAFORMA DE VIRTUALIZACIÓN VMWARE</t>
  </si>
  <si>
    <t>LATTITUDE CORP S.A.S.
G2. DESIERTO</t>
  </si>
  <si>
    <t>IDU-SASI-DTAF-020-2021</t>
  </si>
  <si>
    <t>ADQUISICIÓN DE LICENCIAS NUEVAS Y RENOVACIÓN, SOPORTE, ACTUALIZACIÓN Y MANTENIMIENTO (SAM) DE SOFTWARE ESPECIALIZADO PARA PROCESOS DE INGENIERÍA EN INFRAESTRUCTURA CIVIL Y DE MOVILIDAD DEL IDU</t>
  </si>
  <si>
    <t>IDU-SASI-DTAF-018-2021</t>
  </si>
  <si>
    <t>RENOVACIÓN DEL SOPORTE Y GARANTÍAS DE LA SOLUCIÓN DE BACKUP QUE RESPALDA EL PROCESO DE COPIAS DE SEGURIDAD Y ADQUISICIÓN DE UNA PLATAFORMA COMPLEMENTARIA DE BACKUP PARA EL INSTITUTO DE DESARROLLO URBANO</t>
  </si>
  <si>
    <t>IDU-LP-DTC-036-2021</t>
  </si>
  <si>
    <t>CONSTRUCCIÓN DE CALLES COMERCIALES A CIELO ABIERTO DE LA LOCALIDAD DE ENGATIVA, FASE II (CARRERA 112A ENTRE LA CALLE 78 Y CALLE 80) EN BOGOTÁ D.C.</t>
  </si>
  <si>
    <t>G1: COMPUTADORES Y SOLUCIONES CAD DE COLOMBIA SAS 
G2: GOLD SYS LTDA
G3: COMPUTADORES Y SOLUCIONES CAD DE COLOMBIA SAS  
G4: COMPUTADORES Y SOLUCIONES CAD DE COLOMBIA SAS 
G5: COMPUTADORES Y SOLUCIONES CAD DE COLOMBIA SAS 
G6: COMPUTADORES Y SOLUCIONES CAD DE COLOMBIA SAS 
G7: COMPUTADORES Y SOLUCIONES CAD DE COLOMBIA SAS</t>
  </si>
  <si>
    <t>G1: $ 166.998.650
G2: $ 609.280.000
G3: $ 64.039.850
G4: $ 9.127.300
G5: $ 157.564.259
G6: $ 295.837.570
G7: $ 23.930.900</t>
  </si>
  <si>
    <t>UNIÓN TEMPORAL BACKUP IT 2022 (SOLUCIONES TECNOLOGIA Y SERVICIOS SA; WEXLER SAS)</t>
  </si>
  <si>
    <t>BELZCON SAS</t>
  </si>
  <si>
    <t>IDU-CMA-DTC-066-2021</t>
  </si>
  <si>
    <t>INTERVENTORÍA INTEGRAL A LA CONSTRUCCIÓN DE CALLES COMERCIALES A CIELO ABIERTO DE LA LOCALIDAD DE ENGATIVÁ, FASE II (CARRERA 112A ENTRE LA CALLE 78 Y CALLE 80) EN BOGOTÁ D.C.</t>
  </si>
  <si>
    <t>IDU-LP-SGDU-035-2021</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</si>
  <si>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</si>
  <si>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IDU-MC10%-OAP-002-2022</t>
  </si>
  <si>
    <t>PRESTAR LOS SERVICIOS PARA REALIZAR LA AUDITORÍA DE RECERTIFICACIÓN EN EFR 1000-1</t>
  </si>
  <si>
    <t>DPC INGENIEROS S.A.S.</t>
  </si>
  <si>
    <t>G1: CONSORCIO OBRAS 2022 (ICSSA SAS; BETCON INGENIERIA SAS; A2G GROUP LTDA)
G2: CONSORCIO GYA 035 (GESTION INTEGRAL DEL AGUA SAS; ABECOL DEMOLICIONES Y CONSTRUCCIONES)</t>
  </si>
  <si>
    <t>G1: $5.533.822.951
G2: $ 6.045.629.330</t>
  </si>
  <si>
    <t>INSTITUTO COLOMBIANO DE NORMAS TECNICAS Y CERTIFICACION ICONTEC</t>
  </si>
  <si>
    <t>IDU-CMA-SGDU-065-2021</t>
  </si>
  <si>
    <t>IDU-CMA-SGDU-001-2022</t>
  </si>
  <si>
    <t>IDU-MC10%-DTAF-004-2022</t>
  </si>
  <si>
    <t>IDU-MC10%-DTAF-005-2022</t>
  </si>
  <si>
    <t>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</si>
  <si>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INTERVENTORÍA INTEGRAL PARA LA ELABORACIÓN DE LA FACTIBILIDAD, ESTUDIOS y DISEÑOS PARA LA CONSTRUCCIÓN DE LA VÍA COTA DESDE LA CARRERA 92 (CERRO DE LA CONEJERA) E INTERSECCIÓN CON EL MUNICIPIO DE COTA</t>
  </si>
  <si>
    <t>PRESTAR LOS SERVICIOS DE SOPORTE Y ACTUALIZACIÓN DEL SOFTWARE MEGA-HOPEX DE REPOSITORIO PARA LA ARQUITECTURA EMPRESARIAL DEL INSTITUTO.</t>
  </si>
  <si>
    <t>PRESTAR EL SERVICIO DE MANTENIMIENTO PREVENTIVO Y CORRECTIVO, CON SUMINISTRO DE REPUESTOS, DE LOS SISTEMAS BIOMÉTRICOS MARCA SUPREMA, REFERENCIA “BEWM-OC BIOENTRY W” DE CONTROL DE ACCESO EN LAS SEDES DEL IDU.</t>
  </si>
  <si>
    <t>G1: TECNOLOGIAS DE NUEVAS MEDICIONES
COLOMBIA S.A.S TECNUMEC S.A.S
G2: VELNEC S.A.</t>
  </si>
  <si>
    <t>G1: $ 562.023.228
G2: $ 569.509.549</t>
  </si>
  <si>
    <t>CONSORCIO INTERVENTORIA COTA (SEG GEOTECNIA Y CONTROL DE CALIDAD S.A.S; SERVICIOS DE INGENIERIA Y COMERCIALES S.A.S SERINCO COLOMBIA; PEYCO PROYECTOS ESTUDIOS Y CONSTRUCCIONES S.A.   PEYCO COLOMBIA; GESTION Y SERVICIOS DE INGENIERIA SLU GESSING COLOMBIA; AMBIOTEC S.A.S.)</t>
  </si>
  <si>
    <t>Growdata S.A.S</t>
  </si>
  <si>
    <t>SOFTWARE AUTOMATION AND TECHNOLOGY LTDA – SAUTECH LTDA.</t>
  </si>
  <si>
    <t>PROCESOS DE SELECCIÓN ADJUDICADOS ABRIL</t>
  </si>
  <si>
    <t>PROCESOS DE SELECCIÓN ADJUDICADOS MARZO</t>
  </si>
  <si>
    <t>PROCESOS DE SELECCIÓN ADJUDICADOS FEBRERO</t>
  </si>
  <si>
    <t>IDU-SAMC-DTAF-001-2022</t>
  </si>
  <si>
    <t>IDU-SASI-DTAF-001-2022</t>
  </si>
  <si>
    <t>IDU-MC10%-DTAF-003-2022</t>
  </si>
  <si>
    <t>IDU-CMA-SGDU-002-2022</t>
  </si>
  <si>
    <t>IDU-CMA-SGDU-048-2021</t>
  </si>
  <si>
    <t>IDU-SASI-DTAF-002-2022</t>
  </si>
  <si>
    <t>PRESTAR LOS SERVICIOS DE MANTENIMIENTO Y PERSONALIZACIÓN PARA LOS SISTEMAS DE INFORMACIÓN IMPLEMENTADOS EN PLATAFORMA DELPHI, JAVA Y PHP DEL IDU</t>
  </si>
  <si>
    <t>ADQUIRIR PARA EL IDU EL SERVICIO DE RENOVACIÓN Y ACTUALIZACIÓN DEL LICENCIAMIENTO DE ANTIVIRUS.</t>
  </si>
  <si>
    <t>ADQUIRIR A PRECIOS UNITARIOS Y A MONTO AGOTABLE ELEMENTOS PARA CONSULTORIO MÉDICO, SALA DE ESTABILIZACIÓN Y BOTIQUINES PARA LAS SEDES DEL INSTITUTO DE DESARROLLO URBANO - IDU.</t>
  </si>
  <si>
    <t>ELABORACIÓN DE LA FACTIBILIDAD, ESTUDIOS Y DISEÑOS PARA LA AMPLIACIÓN DE LAS INTERSECCIONES DE LA AVENIDA LAS AMÉRICAS (AC 6) CON AV. BOYACÁ (AK 72) Y AV. DEL CONGRESO EUCARÍSTICO (AK 68) EN BOGOTÁ D.C.</t>
  </si>
  <si>
    <t>INTERVENTORIA INTEGRAL A LA ELABORACIÓN DE LA FACTIBILIDAD, ESTUDIOS Y DISEÑOS PARA LA AMPLIACIÓN DE LAS INTERSECCIONES DE LA AVENIDA LAS AMÉRICAS (AC 6) CON AV. BOYACÁ (AK 72) Y AV. DEL CONGRESO EUCARÍSTICO (AK 68) EN BOGOTÁ D.C.</t>
  </si>
  <si>
    <t>RENOVAR EL SOPORTE Y LA GARANTÍA DEL SOFTWARE ESPECIALIZADO VARONIS</t>
  </si>
  <si>
    <t>ADVANTAGE MICROSYSTEMS COLOMBIA LTDA</t>
  </si>
  <si>
    <t>SOFTICS INGENIEROS SAS C.I.</t>
  </si>
  <si>
    <t>COMPAÑÍA INDUSTRIAL FERRETERA SAS</t>
  </si>
  <si>
    <t>CONSORCIO ARDANUY IVICSA 2 (ARDANUY COLOMBIA S.A.S.; IV INGENIEROS CONSULTORES SUCURSAL COLOMBIA S.A. )</t>
  </si>
  <si>
    <t>CONSULTORES DE INGENIERÍA UG21 SL SUCURSAL EN COLOMBIA</t>
  </si>
  <si>
    <t>GLOBAL TECHNOLOGY SERVICES GTS S.A</t>
  </si>
  <si>
    <t>PROCESOS DE SELECCIÓN ADJUDICADOS MAYO</t>
  </si>
  <si>
    <t>IDU-MC10%-OAP-006-2022</t>
  </si>
  <si>
    <t>IDU-SAMC-DTAF-002-2022</t>
  </si>
  <si>
    <t>IDU-LP-SGI-038-2021</t>
  </si>
  <si>
    <t>PRESTAR LOS SERVICIOS PARA REALIZAR LA AUDITORÍA DE RECERTIFICACIÓN EN ISO 22301:2019</t>
  </si>
  <si>
    <t>CONTRATAR LA PÓLIZA DE RESPONSABILIDAD CIVIL PROTECCIÓN DE DATOS - RIESGOS CIBERNÉTICOS QUE BRINDE COBERTURAS A LOS RIESGOS PROPIOS DE ESTA COBERTURA Y QUE AMPARE AL INSTITUTO DE DESARROLLO URBANO - IDU, DE ACUERDO CON LAS CONDICIONES CONTENIDAS EN EL PLIEGO</t>
  </si>
  <si>
    <t>CONSTRUCCIÓN DE LA INTERSECCIÓN A DESNIVEL DE LA AUTOPISTA SUR (NQS) CON AVENIDA BOSA Y PROLONGACIÓN DE LA AVENIDA LAS TORRES HASTA LA CONEXIÓN DE CALLE 59 SUR (AVENIDA BOSA).</t>
  </si>
  <si>
    <t>IMS GLOBAL SAS</t>
  </si>
  <si>
    <t>SEGUROS GENERALES SURAMERICANA S.A.</t>
  </si>
  <si>
    <t>CONSORCIO CC INTERSECCION AV BOSA (CONCONCRETO PROYECTOS SAS; CONSTRUCTORA CONCONCRETO S.A)</t>
  </si>
  <si>
    <t>PROCESOS DE SELECCIÓN ADJUDICADOS JUNIO</t>
  </si>
  <si>
    <t>PROCESOS DE SELECCIÓN ADJUDICADOS JULIO</t>
  </si>
  <si>
    <t>IDU-CMA-SGI-003-2022</t>
  </si>
  <si>
    <t>INTERVENTORÍA INTEGRAL A LA CONSTRUCCIÓN DE LA INTERSECCIÓN A DESNIVEL DE LA AUTOPISTA SUR (NQS) CON AVENIDA BOSA Y PROLONGACIÓN DE LA AVENIDA LAS TORRES HASTA LA CONEXIÓN DE CALLE 59 SUR (AVENIDA BOSA)</t>
  </si>
  <si>
    <t>CONSORCIO LAS TORRES 2022 (TOMAS LLAVADOR ARQUITECTOS E INGENIEROS SL SUCURSAL COLOMBIA; SIGT INGENIEROS Y CONSULTORES S.A.S; ALEPH INGENIERIA Y CONSULTORIA S.A.S. ; CONURMA INGENIEROS CONSULTORES SL SUCURSAL COLOMBIA)</t>
  </si>
  <si>
    <t>PROCESOS DE SELECCIÓN ADJUDICADOS AGOSTO</t>
  </si>
  <si>
    <t>IDU-MC10%-OAP-008-2022</t>
  </si>
  <si>
    <t>PRESTAR LOS SERVICIOS PARA REALIZAR LA AUDITORÍA DE RECERTIFICACIÓN EN LA NORMA ISO 27001:2013</t>
  </si>
  <si>
    <t>SGS COLOMBIA SAS</t>
  </si>
  <si>
    <t>IDU-SASI-DTAF-005-2022</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</si>
  <si>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</si>
  <si>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</si>
  <si>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IDU-SASI-SGGC-003-2022</t>
  </si>
  <si>
    <t>ADQUISICIÓN, INSTALACIÓN, CONFIGURACIÓN, MIGRACIÓN E IMPLEMENTACIÓN DE UNA SOLUCIÓN HIPERCONVERGENTE PARA EL FORTALECIMIENTO DE LA PLATAFORMA TECNOLÓGICA DEL INSTITUTO DE DESARROLLO URBANO – IDU</t>
  </si>
  <si>
    <t>ADSUM SOLUCIONES TECNOLOGICAS SAS</t>
  </si>
  <si>
    <t>IDU-MC10%-DTAF-009-2022</t>
  </si>
  <si>
    <t>ADQUIRIR A PRECIOS UNITARIOS LOS ELEMENTOS DE PROTECCIÓN PERSONAL (EPP) PARA SERVIDORES PÚBLICOS Y CONTRATISTAS (PSP) DEL INSTITUTO DE DESARROLLO URBANO – IDU QUE REQUIERAN DEL USO DE ESTOS ELEMENTOS</t>
  </si>
  <si>
    <t>ORGANIZACIÓN VANEGAS S.A.S</t>
  </si>
  <si>
    <t>IDU-SASI-DTAF-004-2022</t>
  </si>
  <si>
    <t>PRESTAR LOS SERVICIOS DE MANTENIMIENTO INTEGRAL DE DATACENTER Y PARQUE COMPUTACIONAL</t>
  </si>
  <si>
    <t>UNIÓN TEMPORAL ADSUM &amp; GTS 2022 (ADSUM SOLUCIONES TECNOLOGICAS S.A.S.; GLOBAL TECHNOLOGY SERVICES GTS S.A)</t>
  </si>
  <si>
    <t>PROCESOS DE SELECCIÓN ADJUDICADOS SEPTIEMBRE</t>
  </si>
  <si>
    <t>IDU-SAMC-ORSC-003-2022</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</si>
  <si>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</si>
  <si>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UNIÓN TEMPORAL INGE-IKALA 2022 (IKALA
EMPRESA PARA EL DESARROLLO SOCIAL SAS BIC; INGEPLAN.CO SAS EMPRESA DE BENEFICIO E INTERES COLECTIVO BIC)</t>
  </si>
  <si>
    <t>PROCESOS DE SELECCIÓN ADJUDICADOS OCTUBRE</t>
  </si>
  <si>
    <t>IDU-LP-SGI-002-2022</t>
  </si>
  <si>
    <t>IDU-SAMC-DTAF-004-2022</t>
  </si>
  <si>
    <t>IDU-CMA-SGI-039-2021</t>
  </si>
  <si>
    <t>IDU-LP-SGDU-001-2022</t>
  </si>
  <si>
    <t>IDU-MC10%-DTAF-011-2022</t>
  </si>
  <si>
    <t>IDU-SASI-DTAF-007-2022</t>
  </si>
  <si>
    <t>IDU-SAMC-DTAF-005-2022</t>
  </si>
  <si>
    <t>IDU-SASI-DTAF-006-2022</t>
  </si>
  <si>
    <t>IDU-MC10%-DTAF-012-2022</t>
  </si>
  <si>
    <t>IDU-MC10%-DTAF-010-2022</t>
  </si>
  <si>
    <t>EJECUCIÓN DE LAS OBRAS Y ACTIVIDADES COMPLEMENTARIAS PARA EL REFORZAMIENTO ESTRUCTURAL DE PUENTES VEHICULARES EN BOGOTÁ D.C., GRUPO 3</t>
  </si>
  <si>
    <t>PRESTAR EL SERVICIO DE CENTRO DE OPERACIONES DE SEGURIDAD (SECURITY OPERATION CENTER - SOC) Y SEGUIMIENTO DE LAS OPERACIONES DE RED PARA EL MONITOREO Y RESPUESTA A EVENTOS DE DISPONIBILIDAD Y SEGURIDAD DE LA INFRAESTRUCTURA TECNOLÓGICA DEL IDU</t>
  </si>
  <si>
    <t>INTERVENTORIA INTEGRAL A LA EJECUCIÓN DE LAS OBRAS Y ACTIVIDADES COMPLEMENTARIAS PARA EL REFORZAMIENTO ESTRUCTURAL DE PUENTES VEHICULARES EN BOGOTÁ D.C., GRUPO 3.</t>
  </si>
  <si>
    <t>PRESTACIÓN DEL SERVICIO DE VIGILANCIA Y SEGURIDAD PRIVADA EN LA MODALIDAD DE VIGILANCIA MÓVIL, PARA LOS PREDIOS RECIBIDOS POR EL INSTITUTO DE DESARROLLO URBANO – IDU, PARA LA EJECUCIÓN DE PROYECTOS VIALES Y DE ESPACIO PÚBLICO QUE SE ENCUENTRAN EN ADMINISTRACIÓN A CARGO DE LA DIRECCIÓN TÉCNICA DE PREDIOS – EN BOGOTÁ D.C.</t>
  </si>
  <si>
    <t>PRESTAR EL SERVICIO DE MANTENIMIENTO PREVENTIVO Y CORRECTIVO CON SUMINISTRO DE PARTES, INSUMOS Y BOLSA DE REPUESTOS PARA LAS PLANTAS ELÉCTRICAS DE EMERGENCIA CON LAS QUE CUENTA EL IDU</t>
  </si>
  <si>
    <t>RENOVAR EL SOPORTE Y GARANTÍAS PARA LOS PRODUCTOS HPE, DEFINIDOS COMO COMPONENTES DE RED LAN, WIFI, ANÁLISIS DE TRÁFICO, IMC Y NAC</t>
  </si>
  <si>
    <t>SERVICIO DE MANO DE OBRA TÉCNICA Y ESPECIALIZADA PARA REALIZAR EL MANTENIMIENTO PREVENTIVO CORRECTIVO Y ADECUACIONES FÍSICAS REQUERIDAS EN LAS SEDES DEL IDU, INCLUYENDO EL SUMINISTRO DE MATERIALES QUE NO TENGAN CARACTERÍSTICAS TÉCNICAS UNIFORMES Y DE COMÚN UTILIZACIÓN</t>
  </si>
  <si>
    <t>RENOVAR EL SOPORTE Y GARANTÍA DE LOS EQUIPOS BIG-IP F5</t>
  </si>
  <si>
    <t>PRESTAR EL SERVICIO DE MANTENIMIENTO PREVENTIVO Y CORRECTIVO CON SUMINISTRO DE REPUESTOS Y ASISTENCIA TÉCNICA DE EMERGENCIA PARA LOS DIFERENTES SISTEMAS DE BOMBEO DE AGUA POTABLE Y RESIDUAL QUE FUNCIONAN EN EL IDU, Y ADQUIRIR, INSTALAR Y PONER EN FUNCIONAMIENTO UNA BOMBA EYECTORA PARA EL IDU</t>
  </si>
  <si>
    <t>PRESTAR EL SERVICIO DE MANTENIMIENTO PREVENTIVO Y CORRECTIVO DE UPS´S CON SUMINISTRO DE INSUMOS Y/O PARTES</t>
  </si>
  <si>
    <t xml:space="preserve">CONSORCIO PUENTES G3 (CIVIL ENGINEERING TECHNOLOGY S.A.S. CIVILTEC S.A.S.; BGDSA S.A.S.) </t>
  </si>
  <si>
    <t xml:space="preserve">B2BTIC S.A.S </t>
  </si>
  <si>
    <t xml:space="preserve">CONSORCIO URBANO 2021 (INGENIERIA Y CONSULTORIA INGECON S.A.S.; CPS INFRAESTRUCTURAS COLOMBIA S.A.S) </t>
  </si>
  <si>
    <t>TOP GUARD LTDA</t>
  </si>
  <si>
    <t>GPS ELECTRONICS LTDA</t>
  </si>
  <si>
    <t>GLOBAL TECHNOLOGY SERVICES GTS</t>
  </si>
  <si>
    <t>TECNIELET SAS</t>
  </si>
  <si>
    <t>SISLECOM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</si>
</sst>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3">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Border="1" applyAlignment="1">
      <alignment wrapText="1"/>
    </xf>
    <xf numFmtId="0" fontId="2" fillId="0" borderId="8" xfId="0" applyFont="1" applyFill="1" applyBorder="1" applyAlignment="1">
      <alignment horizontal="center" vertical="center" wrapText="1"/>
    </xf>
    <xf numFmtId="168" fontId="0" fillId="0" borderId="8"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9" xfId="0" applyNumberFormat="1" applyFont="1" applyFill="1" applyBorder="1" applyAlignment="1">
      <alignment horizontal="right" vertical="center" wrapText="1"/>
    </xf>
    <xf numFmtId="0" fontId="2" fillId="0" borderId="10"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6" fillId="0" borderId="0" xfId="0" applyFont="1" applyFill="1" applyAlignment="1">
      <alignment wrapText="1"/>
    </xf>
    <xf numFmtId="0" fontId="0" fillId="0" borderId="11" xfId="0" applyBorder="1" applyAlignment="1">
      <alignment vertical="center"/>
    </xf>
    <xf numFmtId="0" fontId="0" fillId="0" borderId="11" xfId="0" applyBorder="1" applyAlignment="1">
      <alignment horizontal="justify" vertical="center" wrapText="1"/>
    </xf>
    <xf numFmtId="0" fontId="5" fillId="0" borderId="11" xfId="0" applyFont="1" applyBorder="1" applyAlignment="1">
      <alignment horizontal="center" vertical="center" wrapText="1"/>
    </xf>
    <xf numFmtId="14" fontId="0" fillId="3" borderId="11" xfId="0" applyNumberFormat="1" applyFill="1" applyBorder="1" applyAlignment="1">
      <alignment horizontal="center" vertical="center"/>
    </xf>
    <xf numFmtId="169" fontId="0" fillId="3" borderId="12"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45</xdr:row>
      <xdr:rowOff>0</xdr:rowOff>
    </xdr:from>
    <xdr:to>
      <xdr:col>6</xdr:col>
      <xdr:colOff>0</xdr:colOff>
      <xdr:row>45</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531FB7C-27D1-47C6-ADE6-288608741DD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F46AB5D9-CBBA-4093-AEFE-C66AF45D6F44}"/>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9D1FCDD-2678-4E05-BAFC-A46083D8524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17</xdr:row>
      <xdr:rowOff>0</xdr:rowOff>
    </xdr:from>
    <xdr:to>
      <xdr:col>6</xdr:col>
      <xdr:colOff>0</xdr:colOff>
      <xdr:row>17</xdr:row>
      <xdr:rowOff>0</xdr:rowOff>
    </xdr:to>
    <xdr:sp macro="" textlink="">
      <xdr:nvSpPr>
        <xdr:cNvPr id="3" name="AutoShape 155">
          <a:extLst>
            <a:ext uri="{FF2B5EF4-FFF2-40B4-BE49-F238E27FC236}">
              <a16:creationId xmlns:a16="http://schemas.microsoft.com/office/drawing/2014/main" id="{63364730-0037-4725-AB14-7A2530B84BE1}"/>
            </a:ext>
          </a:extLst>
        </xdr:cNvPr>
        <xdr:cNvSpPr>
          <a:spLocks noChangeArrowheads="1"/>
        </xdr:cNvSpPr>
      </xdr:nvSpPr>
      <xdr:spPr bwMode="auto">
        <a:xfrm>
          <a:off x="19309080" y="2476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A081E7E-FD77-4721-A221-8C85CAB298B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EF4B80F7-48C0-413E-BE71-79C4813ABB05}"/>
            </a:ext>
          </a:extLst>
        </xdr:cNvPr>
        <xdr:cNvSpPr>
          <a:spLocks noChangeArrowheads="1"/>
        </xdr:cNvSpPr>
      </xdr:nvSpPr>
      <xdr:spPr bwMode="auto">
        <a:xfrm>
          <a:off x="19309080" y="26898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691075FC-FA77-4071-A991-A2C903017E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B8CA8B3-5291-4CB5-9543-9A33FEDF4164}"/>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CD76828-1765-40E7-8932-A5269A9B11C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11</xdr:row>
      <xdr:rowOff>0</xdr:rowOff>
    </xdr:from>
    <xdr:to>
      <xdr:col>6</xdr:col>
      <xdr:colOff>0</xdr:colOff>
      <xdr:row>11</xdr:row>
      <xdr:rowOff>0</xdr:rowOff>
    </xdr:to>
    <xdr:sp macro="" textlink="">
      <xdr:nvSpPr>
        <xdr:cNvPr id="3" name="AutoShape 155">
          <a:extLst>
            <a:ext uri="{FF2B5EF4-FFF2-40B4-BE49-F238E27FC236}">
              <a16:creationId xmlns:a16="http://schemas.microsoft.com/office/drawing/2014/main" id="{1A7F7244-E9FF-4425-A364-D18E2695331C}"/>
            </a:ext>
          </a:extLst>
        </xdr:cNvPr>
        <xdr:cNvSpPr>
          <a:spLocks noChangeArrowheads="1"/>
        </xdr:cNvSpPr>
      </xdr:nvSpPr>
      <xdr:spPr bwMode="auto">
        <a:xfrm>
          <a:off x="19311257" y="3254829"/>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77C97F6F-3D96-4D9D-BE5C-FB4C7368B53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1C488DD4-3601-4728-BD5A-0555B198AECB}"/>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20F9B65-A65B-45EB-A203-097016628E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14AD052C-31C2-4D6F-9B68-A3F1F3C4F7D2}"/>
            </a:ext>
          </a:extLst>
        </xdr:cNvPr>
        <xdr:cNvSpPr>
          <a:spLocks noChangeArrowheads="1"/>
        </xdr:cNvSpPr>
      </xdr:nvSpPr>
      <xdr:spPr bwMode="auto">
        <a:xfrm>
          <a:off x="19309080" y="3665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39499BA-1087-43CA-9346-D416AC1DBF5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37A1ED93-3B21-4D5E-8B61-35541C53F5FA}"/>
            </a:ext>
          </a:extLst>
        </xdr:cNvPr>
        <xdr:cNvSpPr>
          <a:spLocks noChangeArrowheads="1"/>
        </xdr:cNvSpPr>
      </xdr:nvSpPr>
      <xdr:spPr bwMode="auto">
        <a:xfrm>
          <a:off x="19311257" y="2122714"/>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5BE221A-43C6-49B9-8F4B-5A10A4E9A3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E78DEC9F-542A-4E6C-9775-7935D8C7BCC8}"/>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topLeftCell="A36" zoomScale="80" zoomScaleNormal="80" workbookViewId="0">
      <selection activeCell="D51" sqref="D51"/>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13</v>
      </c>
      <c r="C8" s="29" t="s">
        <v>14</v>
      </c>
      <c r="D8" s="35" t="s">
        <v>15</v>
      </c>
      <c r="E8" s="30">
        <v>44581</v>
      </c>
      <c r="F8" s="36">
        <v>423590991</v>
      </c>
      <c r="G8" s="34"/>
    </row>
    <row r="9" spans="1:7" s="12" customFormat="1" ht="28.8" x14ac:dyDescent="0.3">
      <c r="A9" s="33">
        <v>2</v>
      </c>
      <c r="B9" s="38" t="s">
        <v>16</v>
      </c>
      <c r="C9" s="39" t="s">
        <v>17</v>
      </c>
      <c r="D9" s="40" t="s">
        <v>18</v>
      </c>
      <c r="E9" s="41">
        <v>44586</v>
      </c>
      <c r="F9" s="42">
        <v>231691429</v>
      </c>
      <c r="G9" s="37"/>
    </row>
    <row r="10" spans="1:7" s="12" customFormat="1" ht="100.8" x14ac:dyDescent="0.3">
      <c r="A10" s="33">
        <v>3</v>
      </c>
      <c r="B10" s="28" t="s">
        <v>19</v>
      </c>
      <c r="C10" s="29" t="s">
        <v>20</v>
      </c>
      <c r="D10" s="35" t="s">
        <v>25</v>
      </c>
      <c r="E10" s="30">
        <v>44599</v>
      </c>
      <c r="F10" s="36" t="s">
        <v>26</v>
      </c>
      <c r="G10" s="34">
        <f>166998650+609280000+64039850+9127300+157564259+295837570+23930900</f>
        <v>1326778529</v>
      </c>
    </row>
    <row r="11" spans="1:7" s="12" customFormat="1" ht="43.2" x14ac:dyDescent="0.3">
      <c r="A11" s="33">
        <v>4</v>
      </c>
      <c r="B11" s="38" t="s">
        <v>21</v>
      </c>
      <c r="C11" s="39" t="s">
        <v>22</v>
      </c>
      <c r="D11" s="40" t="s">
        <v>27</v>
      </c>
      <c r="E11" s="30">
        <v>44600</v>
      </c>
      <c r="F11" s="42">
        <v>1265735170</v>
      </c>
      <c r="G11" s="34"/>
    </row>
    <row r="12" spans="1:7" s="12" customFormat="1" ht="28.8" x14ac:dyDescent="0.3">
      <c r="A12" s="33">
        <v>5</v>
      </c>
      <c r="B12" s="38" t="s">
        <v>23</v>
      </c>
      <c r="C12" s="39" t="s">
        <v>24</v>
      </c>
      <c r="D12" s="40" t="s">
        <v>28</v>
      </c>
      <c r="E12" s="41">
        <v>44615</v>
      </c>
      <c r="F12" s="42">
        <v>5392394968</v>
      </c>
      <c r="G12" s="34"/>
    </row>
    <row r="13" spans="1:7" s="12" customFormat="1" ht="28.8" x14ac:dyDescent="0.3">
      <c r="A13" s="33">
        <v>6</v>
      </c>
      <c r="B13" s="28" t="s">
        <v>29</v>
      </c>
      <c r="C13" s="29" t="s">
        <v>30</v>
      </c>
      <c r="D13" s="35" t="s">
        <v>35</v>
      </c>
      <c r="E13" s="30">
        <v>44623</v>
      </c>
      <c r="F13" s="36">
        <v>1127437006</v>
      </c>
      <c r="G13" s="34"/>
    </row>
    <row r="14" spans="1:7" s="12" customFormat="1" ht="57.6" x14ac:dyDescent="0.3">
      <c r="A14" s="33">
        <v>7</v>
      </c>
      <c r="B14" s="38" t="s">
        <v>31</v>
      </c>
      <c r="C14" s="39" t="s">
        <v>32</v>
      </c>
      <c r="D14" s="40" t="s">
        <v>36</v>
      </c>
      <c r="E14" s="30">
        <v>44644</v>
      </c>
      <c r="F14" s="42" t="s">
        <v>37</v>
      </c>
      <c r="G14" s="34">
        <f>5533822951+6045629330</f>
        <v>11579452281</v>
      </c>
    </row>
    <row r="15" spans="1:7" s="12" customFormat="1" x14ac:dyDescent="0.3">
      <c r="A15" s="33">
        <v>8</v>
      </c>
      <c r="B15" s="38" t="s">
        <v>33</v>
      </c>
      <c r="C15" s="39" t="s">
        <v>34</v>
      </c>
      <c r="D15" s="40" t="s">
        <v>38</v>
      </c>
      <c r="E15" s="41">
        <v>44645</v>
      </c>
      <c r="F15" s="42">
        <v>5622750</v>
      </c>
      <c r="G15" s="34"/>
    </row>
    <row r="16" spans="1:7" s="12" customFormat="1" ht="72" x14ac:dyDescent="0.3">
      <c r="A16" s="33">
        <v>9</v>
      </c>
      <c r="B16" s="28" t="s">
        <v>39</v>
      </c>
      <c r="C16" s="29" t="s">
        <v>43</v>
      </c>
      <c r="D16" s="35" t="s">
        <v>47</v>
      </c>
      <c r="E16" s="30">
        <v>44652</v>
      </c>
      <c r="F16" s="36" t="s">
        <v>48</v>
      </c>
      <c r="G16" s="34">
        <f>562023228
+569509549</f>
        <v>1131532777</v>
      </c>
    </row>
    <row r="17" spans="1:7" s="12" customFormat="1" ht="72" x14ac:dyDescent="0.3">
      <c r="A17" s="33">
        <v>10</v>
      </c>
      <c r="B17" s="38" t="s">
        <v>40</v>
      </c>
      <c r="C17" s="39" t="s">
        <v>44</v>
      </c>
      <c r="D17" s="40" t="s">
        <v>49</v>
      </c>
      <c r="E17" s="30">
        <v>44655</v>
      </c>
      <c r="F17" s="42">
        <v>4119988968</v>
      </c>
      <c r="G17" s="34"/>
    </row>
    <row r="18" spans="1:7" s="12" customFormat="1" ht="28.8" x14ac:dyDescent="0.3">
      <c r="A18" s="33">
        <v>11</v>
      </c>
      <c r="B18" s="38" t="s">
        <v>41</v>
      </c>
      <c r="C18" s="39" t="s">
        <v>45</v>
      </c>
      <c r="D18" s="40" t="s">
        <v>50</v>
      </c>
      <c r="E18" s="30">
        <v>44659</v>
      </c>
      <c r="F18" s="42">
        <v>18800000</v>
      </c>
      <c r="G18" s="34"/>
    </row>
    <row r="19" spans="1:7" s="12" customFormat="1" ht="43.2" x14ac:dyDescent="0.3">
      <c r="A19" s="33">
        <v>12</v>
      </c>
      <c r="B19" s="38" t="s">
        <v>42</v>
      </c>
      <c r="C19" s="39" t="s">
        <v>46</v>
      </c>
      <c r="D19" s="40" t="s">
        <v>51</v>
      </c>
      <c r="E19" s="30">
        <v>44680</v>
      </c>
      <c r="F19" s="42">
        <v>15986356</v>
      </c>
      <c r="G19" s="34"/>
    </row>
    <row r="20" spans="1:7" s="12" customFormat="1" ht="28.8" x14ac:dyDescent="0.3">
      <c r="A20" s="33">
        <v>13</v>
      </c>
      <c r="B20" s="28" t="s">
        <v>55</v>
      </c>
      <c r="C20" s="29" t="s">
        <v>61</v>
      </c>
      <c r="D20" s="35" t="s">
        <v>67</v>
      </c>
      <c r="E20" s="30">
        <v>44683</v>
      </c>
      <c r="F20" s="36">
        <v>343899167</v>
      </c>
      <c r="G20" s="34"/>
    </row>
    <row r="21" spans="1:7" s="12" customFormat="1" x14ac:dyDescent="0.3">
      <c r="A21" s="33">
        <v>14</v>
      </c>
      <c r="B21" s="38" t="s">
        <v>56</v>
      </c>
      <c r="C21" s="39" t="s">
        <v>62</v>
      </c>
      <c r="D21" s="40" t="s">
        <v>68</v>
      </c>
      <c r="E21" s="30">
        <v>44685</v>
      </c>
      <c r="F21" s="42">
        <v>362309780</v>
      </c>
      <c r="G21" s="34"/>
    </row>
    <row r="22" spans="1:7" s="12" customFormat="1" ht="28.8" x14ac:dyDescent="0.3">
      <c r="A22" s="33">
        <v>15</v>
      </c>
      <c r="B22" s="38" t="s">
        <v>57</v>
      </c>
      <c r="C22" s="39" t="s">
        <v>63</v>
      </c>
      <c r="D22" s="40" t="s">
        <v>69</v>
      </c>
      <c r="E22" s="30">
        <v>44687</v>
      </c>
      <c r="F22" s="42">
        <v>5104740</v>
      </c>
      <c r="G22" s="34"/>
    </row>
    <row r="23" spans="1:7" s="12" customFormat="1" ht="43.2" x14ac:dyDescent="0.3">
      <c r="A23" s="33">
        <v>16</v>
      </c>
      <c r="B23" s="38" t="s">
        <v>58</v>
      </c>
      <c r="C23" s="39" t="s">
        <v>64</v>
      </c>
      <c r="D23" s="40" t="s">
        <v>70</v>
      </c>
      <c r="E23" s="30">
        <v>44698</v>
      </c>
      <c r="F23" s="42">
        <v>5360716411</v>
      </c>
      <c r="G23" s="34"/>
    </row>
    <row r="24" spans="1:7" s="12" customFormat="1" ht="43.2" x14ac:dyDescent="0.3">
      <c r="A24" s="33">
        <v>17</v>
      </c>
      <c r="B24" s="38" t="s">
        <v>59</v>
      </c>
      <c r="C24" s="39" t="s">
        <v>65</v>
      </c>
      <c r="D24" s="40" t="s">
        <v>71</v>
      </c>
      <c r="E24" s="30">
        <v>44706</v>
      </c>
      <c r="F24" s="42">
        <v>1394155705</v>
      </c>
      <c r="G24" s="34"/>
    </row>
    <row r="25" spans="1:7" s="12" customFormat="1" x14ac:dyDescent="0.3">
      <c r="A25" s="33">
        <v>18</v>
      </c>
      <c r="B25" s="38" t="s">
        <v>60</v>
      </c>
      <c r="C25" s="39" t="s">
        <v>66</v>
      </c>
      <c r="D25" s="40" t="s">
        <v>72</v>
      </c>
      <c r="E25" s="30">
        <v>44706</v>
      </c>
      <c r="F25" s="42">
        <v>348001518</v>
      </c>
      <c r="G25" s="34"/>
    </row>
    <row r="26" spans="1:7" s="12" customFormat="1" x14ac:dyDescent="0.3">
      <c r="A26" s="33">
        <v>19</v>
      </c>
      <c r="B26" s="28" t="s">
        <v>74</v>
      </c>
      <c r="C26" s="29" t="s">
        <v>77</v>
      </c>
      <c r="D26" s="35" t="s">
        <v>80</v>
      </c>
      <c r="E26" s="30">
        <v>44720</v>
      </c>
      <c r="F26" s="36">
        <v>58905000</v>
      </c>
      <c r="G26" s="34"/>
    </row>
    <row r="27" spans="1:7" s="12" customFormat="1" ht="43.2" x14ac:dyDescent="0.3">
      <c r="A27" s="33">
        <v>20</v>
      </c>
      <c r="B27" s="38" t="s">
        <v>75</v>
      </c>
      <c r="C27" s="39" t="s">
        <v>78</v>
      </c>
      <c r="D27" s="40" t="s">
        <v>81</v>
      </c>
      <c r="E27" s="30">
        <v>44727</v>
      </c>
      <c r="F27" s="42">
        <v>180370968</v>
      </c>
      <c r="G27" s="34"/>
    </row>
    <row r="28" spans="1:7" s="12" customFormat="1" ht="28.8" x14ac:dyDescent="0.3">
      <c r="A28" s="33">
        <v>21</v>
      </c>
      <c r="B28" s="38" t="s">
        <v>76</v>
      </c>
      <c r="C28" s="39" t="s">
        <v>79</v>
      </c>
      <c r="D28" s="40" t="s">
        <v>82</v>
      </c>
      <c r="E28" s="30">
        <v>44736</v>
      </c>
      <c r="F28" s="42">
        <v>181740991864</v>
      </c>
      <c r="G28" s="34"/>
    </row>
    <row r="29" spans="1:7" s="12" customFormat="1" ht="57.6" x14ac:dyDescent="0.3">
      <c r="A29" s="33">
        <v>22</v>
      </c>
      <c r="B29" s="28" t="s">
        <v>85</v>
      </c>
      <c r="C29" s="29" t="s">
        <v>86</v>
      </c>
      <c r="D29" s="35" t="s">
        <v>87</v>
      </c>
      <c r="E29" s="30">
        <v>44754</v>
      </c>
      <c r="F29" s="36">
        <v>11731023116</v>
      </c>
      <c r="G29" s="34"/>
    </row>
    <row r="30" spans="1:7" s="12" customFormat="1" x14ac:dyDescent="0.3">
      <c r="A30" s="33">
        <v>23</v>
      </c>
      <c r="B30" s="28" t="s">
        <v>89</v>
      </c>
      <c r="C30" s="29" t="s">
        <v>90</v>
      </c>
      <c r="D30" s="35" t="s">
        <v>91</v>
      </c>
      <c r="E30" s="30">
        <v>44783</v>
      </c>
      <c r="F30" s="36">
        <v>6709815</v>
      </c>
      <c r="G30" s="34"/>
    </row>
    <row r="31" spans="1:7" s="12" customFormat="1" ht="72" x14ac:dyDescent="0.3">
      <c r="A31" s="33">
        <v>24</v>
      </c>
      <c r="B31" s="38" t="s">
        <v>92</v>
      </c>
      <c r="C31" s="39" t="s">
        <v>93</v>
      </c>
      <c r="D31" s="40" t="s">
        <v>94</v>
      </c>
      <c r="E31" s="30">
        <v>44789</v>
      </c>
      <c r="F31" s="42">
        <v>406855807</v>
      </c>
      <c r="G31" s="34"/>
    </row>
    <row r="32" spans="1:7" s="12" customFormat="1" ht="43.2" x14ac:dyDescent="0.3">
      <c r="A32" s="33">
        <v>25</v>
      </c>
      <c r="B32" s="38" t="s">
        <v>95</v>
      </c>
      <c r="C32" s="39" t="s">
        <v>96</v>
      </c>
      <c r="D32" s="40" t="s">
        <v>97</v>
      </c>
      <c r="E32" s="30">
        <v>44790</v>
      </c>
      <c r="F32" s="42">
        <v>4608149653</v>
      </c>
      <c r="G32" s="34"/>
    </row>
    <row r="33" spans="1:7" s="12" customFormat="1" ht="43.2" x14ac:dyDescent="0.3">
      <c r="A33" s="33">
        <v>26</v>
      </c>
      <c r="B33" s="38" t="s">
        <v>98</v>
      </c>
      <c r="C33" s="39" t="s">
        <v>99</v>
      </c>
      <c r="D33" s="40" t="s">
        <v>100</v>
      </c>
      <c r="E33" s="30">
        <v>44799</v>
      </c>
      <c r="F33" s="42">
        <v>73012221.519999996</v>
      </c>
      <c r="G33" s="34"/>
    </row>
    <row r="34" spans="1:7" s="12" customFormat="1" ht="28.8" x14ac:dyDescent="0.3">
      <c r="A34" s="33">
        <v>27</v>
      </c>
      <c r="B34" s="38" t="s">
        <v>101</v>
      </c>
      <c r="C34" s="39" t="s">
        <v>102</v>
      </c>
      <c r="D34" s="40" t="s">
        <v>103</v>
      </c>
      <c r="E34" s="30">
        <v>44804</v>
      </c>
      <c r="F34" s="42">
        <v>1018765766</v>
      </c>
      <c r="G34" s="34"/>
    </row>
    <row r="35" spans="1:7" s="12" customFormat="1" ht="72" x14ac:dyDescent="0.3">
      <c r="A35" s="33">
        <v>28</v>
      </c>
      <c r="B35" s="38" t="s">
        <v>105</v>
      </c>
      <c r="C35" s="39" t="s">
        <v>106</v>
      </c>
      <c r="D35" s="40" t="s">
        <v>107</v>
      </c>
      <c r="E35" s="41">
        <v>44810</v>
      </c>
      <c r="F35" s="42">
        <v>876197000</v>
      </c>
      <c r="G35" s="34"/>
    </row>
    <row r="36" spans="1:7" s="12" customFormat="1" ht="28.8" x14ac:dyDescent="0.3">
      <c r="A36" s="33">
        <v>29</v>
      </c>
      <c r="B36" s="28" t="s">
        <v>109</v>
      </c>
      <c r="C36" s="29" t="s">
        <v>119</v>
      </c>
      <c r="D36" s="35" t="s">
        <v>129</v>
      </c>
      <c r="E36" s="30">
        <v>44840</v>
      </c>
      <c r="F36" s="36">
        <v>29375682501</v>
      </c>
      <c r="G36" s="34"/>
    </row>
    <row r="37" spans="1:7" s="12" customFormat="1" ht="43.2" x14ac:dyDescent="0.3">
      <c r="A37" s="33">
        <v>30</v>
      </c>
      <c r="B37" s="38" t="s">
        <v>110</v>
      </c>
      <c r="C37" s="29" t="s">
        <v>120</v>
      </c>
      <c r="D37" s="40" t="s">
        <v>130</v>
      </c>
      <c r="E37" s="30">
        <v>44844</v>
      </c>
      <c r="F37" s="42">
        <v>406394452</v>
      </c>
      <c r="G37" s="34"/>
    </row>
    <row r="38" spans="1:7" s="12" customFormat="1" ht="28.8" x14ac:dyDescent="0.3">
      <c r="A38" s="33">
        <v>31</v>
      </c>
      <c r="B38" s="38" t="s">
        <v>111</v>
      </c>
      <c r="C38" s="29" t="s">
        <v>121</v>
      </c>
      <c r="D38" s="40" t="s">
        <v>131</v>
      </c>
      <c r="E38" s="30">
        <v>44845</v>
      </c>
      <c r="F38" s="42">
        <v>4361865423</v>
      </c>
      <c r="G38" s="34"/>
    </row>
    <row r="39" spans="1:7" s="12" customFormat="1" ht="57.6" x14ac:dyDescent="0.3">
      <c r="A39" s="33">
        <v>32</v>
      </c>
      <c r="B39" s="38" t="s">
        <v>112</v>
      </c>
      <c r="C39" s="29" t="s">
        <v>122</v>
      </c>
      <c r="D39" s="40" t="s">
        <v>132</v>
      </c>
      <c r="E39" s="30">
        <v>44845</v>
      </c>
      <c r="F39" s="42">
        <v>3238102467</v>
      </c>
      <c r="G39" s="34"/>
    </row>
    <row r="40" spans="1:7" s="12" customFormat="1" ht="28.8" x14ac:dyDescent="0.3">
      <c r="A40" s="33">
        <v>33</v>
      </c>
      <c r="B40" s="38" t="s">
        <v>113</v>
      </c>
      <c r="C40" s="29" t="s">
        <v>123</v>
      </c>
      <c r="D40" s="40" t="s">
        <v>133</v>
      </c>
      <c r="E40" s="30">
        <v>44852</v>
      </c>
      <c r="F40" s="42">
        <v>52566542</v>
      </c>
      <c r="G40" s="34"/>
    </row>
    <row r="41" spans="1:7" s="12" customFormat="1" ht="28.8" x14ac:dyDescent="0.3">
      <c r="A41" s="33">
        <v>34</v>
      </c>
      <c r="B41" s="38" t="s">
        <v>114</v>
      </c>
      <c r="C41" s="29" t="s">
        <v>124</v>
      </c>
      <c r="D41" s="40" t="s">
        <v>134</v>
      </c>
      <c r="E41" s="30">
        <v>44854</v>
      </c>
      <c r="F41" s="42">
        <v>321758210</v>
      </c>
      <c r="G41" s="34"/>
    </row>
    <row r="42" spans="1:7" s="12" customFormat="1" ht="43.2" x14ac:dyDescent="0.3">
      <c r="A42" s="33">
        <v>35</v>
      </c>
      <c r="B42" s="38" t="s">
        <v>115</v>
      </c>
      <c r="C42" s="29" t="s">
        <v>125</v>
      </c>
      <c r="D42" s="40" t="s">
        <v>135</v>
      </c>
      <c r="E42" s="30">
        <v>44859</v>
      </c>
      <c r="F42" s="42">
        <v>287021642</v>
      </c>
      <c r="G42" s="34"/>
    </row>
    <row r="43" spans="1:7" s="12" customFormat="1" x14ac:dyDescent="0.3">
      <c r="A43" s="33">
        <v>36</v>
      </c>
      <c r="B43" s="38" t="s">
        <v>116</v>
      </c>
      <c r="C43" s="29" t="s">
        <v>126</v>
      </c>
      <c r="D43" s="40" t="s">
        <v>134</v>
      </c>
      <c r="E43" s="30">
        <v>44860</v>
      </c>
      <c r="F43" s="42">
        <v>791605969</v>
      </c>
      <c r="G43" s="34"/>
    </row>
    <row r="44" spans="1:7" s="12" customFormat="1" ht="57.6" x14ac:dyDescent="0.3">
      <c r="A44" s="33">
        <v>37</v>
      </c>
      <c r="B44" s="38" t="s">
        <v>117</v>
      </c>
      <c r="C44" s="29" t="s">
        <v>127</v>
      </c>
      <c r="D44" s="40" t="s">
        <v>133</v>
      </c>
      <c r="E44" s="30">
        <v>44861</v>
      </c>
      <c r="F44" s="42">
        <v>16857688</v>
      </c>
      <c r="G44" s="34"/>
    </row>
    <row r="45" spans="1:7" s="12" customFormat="1" ht="28.8" x14ac:dyDescent="0.3">
      <c r="A45" s="33">
        <v>38</v>
      </c>
      <c r="B45" s="38" t="s">
        <v>118</v>
      </c>
      <c r="C45" s="29" t="s">
        <v>128</v>
      </c>
      <c r="D45" s="40" t="s">
        <v>136</v>
      </c>
      <c r="E45" s="30">
        <v>44865</v>
      </c>
      <c r="F45" s="42">
        <v>35674891</v>
      </c>
      <c r="G45" s="34"/>
    </row>
    <row r="46" spans="1:7" s="12" customFormat="1" ht="15" thickBot="1" x14ac:dyDescent="0.35">
      <c r="A46" s="23"/>
      <c r="B46" s="24"/>
      <c r="C46" s="25"/>
      <c r="D46" s="26"/>
      <c r="E46" s="27"/>
      <c r="F46" s="32"/>
    </row>
    <row r="47" spans="1:7" ht="15" thickTop="1" x14ac:dyDescent="0.3"/>
    <row r="49" spans="1:6" x14ac:dyDescent="0.3">
      <c r="C49" s="13" t="s">
        <v>7</v>
      </c>
      <c r="D49" s="14">
        <f>+COUNT(A8:A46)</f>
        <v>38</v>
      </c>
    </row>
    <row r="51" spans="1:6" s="18" customFormat="1" x14ac:dyDescent="0.3">
      <c r="A51" s="4"/>
      <c r="B51" s="5"/>
      <c r="C51" s="13" t="s">
        <v>8</v>
      </c>
      <c r="D51" s="16">
        <f>SUM(F8:F46)+G10+G14+G16</f>
        <v>274041709541.51999</v>
      </c>
      <c r="F51"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896A-F511-4481-84B7-3D32E15BE4C8}">
  <dimension ref="A1:G14"/>
  <sheetViews>
    <sheetView zoomScale="70" zoomScaleNormal="70" workbookViewId="0">
      <selection activeCell="B8" sqref="B8:F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104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105</v>
      </c>
      <c r="C8" s="29" t="s">
        <v>106</v>
      </c>
      <c r="D8" s="35" t="s">
        <v>107</v>
      </c>
      <c r="E8" s="30">
        <v>44810</v>
      </c>
      <c r="F8" s="36">
        <v>876197000</v>
      </c>
      <c r="G8" s="34"/>
    </row>
    <row r="9" spans="1:7" s="12" customFormat="1" ht="15" thickBot="1" x14ac:dyDescent="0.35">
      <c r="A9" s="23"/>
      <c r="B9" s="24"/>
      <c r="C9" s="25"/>
      <c r="D9" s="26"/>
      <c r="E9" s="27"/>
      <c r="F9" s="32"/>
    </row>
    <row r="10" spans="1:7" ht="15" thickTop="1" x14ac:dyDescent="0.3"/>
    <row r="12" spans="1:7" x14ac:dyDescent="0.3">
      <c r="C12" s="13" t="s">
        <v>7</v>
      </c>
      <c r="D12" s="14">
        <f>+COUNT(A8:A9)</f>
        <v>1</v>
      </c>
    </row>
    <row r="14" spans="1:7" s="18" customFormat="1" x14ac:dyDescent="0.3">
      <c r="A14" s="4"/>
      <c r="B14" s="5"/>
      <c r="C14" s="13" t="s">
        <v>8</v>
      </c>
      <c r="D14" s="16">
        <f>SUM(F8:F9)</f>
        <v>876197000</v>
      </c>
      <c r="F14" s="8"/>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DC8D-6D5E-485A-9C0F-C432055FFAF3}">
  <dimension ref="A1:G23"/>
  <sheetViews>
    <sheetView zoomScale="70" zoomScaleNormal="70" workbookViewId="0">
      <selection activeCell="B8" sqref="B8:F17"/>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108</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28.8" x14ac:dyDescent="0.3">
      <c r="A8" s="33">
        <v>1</v>
      </c>
      <c r="B8" s="28" t="s">
        <v>109</v>
      </c>
      <c r="C8" s="29" t="s">
        <v>119</v>
      </c>
      <c r="D8" s="35" t="s">
        <v>129</v>
      </c>
      <c r="E8" s="30">
        <v>44840</v>
      </c>
      <c r="F8" s="36">
        <v>29375682501</v>
      </c>
      <c r="G8" s="34"/>
    </row>
    <row r="9" spans="1:7" s="12" customFormat="1" ht="43.2" x14ac:dyDescent="0.3">
      <c r="A9" s="33">
        <v>2</v>
      </c>
      <c r="B9" s="38" t="s">
        <v>110</v>
      </c>
      <c r="C9" s="29" t="s">
        <v>120</v>
      </c>
      <c r="D9" s="40" t="s">
        <v>130</v>
      </c>
      <c r="E9" s="30">
        <v>44844</v>
      </c>
      <c r="F9" s="42">
        <v>406394452</v>
      </c>
      <c r="G9" s="34"/>
    </row>
    <row r="10" spans="1:7" s="12" customFormat="1" ht="28.8" x14ac:dyDescent="0.3">
      <c r="A10" s="33">
        <v>3</v>
      </c>
      <c r="B10" s="38" t="s">
        <v>111</v>
      </c>
      <c r="C10" s="29" t="s">
        <v>121</v>
      </c>
      <c r="D10" s="40" t="s">
        <v>131</v>
      </c>
      <c r="E10" s="30">
        <v>44845</v>
      </c>
      <c r="F10" s="42">
        <v>4361865423</v>
      </c>
      <c r="G10" s="34"/>
    </row>
    <row r="11" spans="1:7" s="12" customFormat="1" ht="57.6" x14ac:dyDescent="0.3">
      <c r="A11" s="33">
        <v>4</v>
      </c>
      <c r="B11" s="38" t="s">
        <v>112</v>
      </c>
      <c r="C11" s="29" t="s">
        <v>122</v>
      </c>
      <c r="D11" s="40" t="s">
        <v>132</v>
      </c>
      <c r="E11" s="30">
        <v>44845</v>
      </c>
      <c r="F11" s="42">
        <v>3238102467</v>
      </c>
      <c r="G11" s="34"/>
    </row>
    <row r="12" spans="1:7" s="12" customFormat="1" ht="28.8" x14ac:dyDescent="0.3">
      <c r="A12" s="33">
        <v>5</v>
      </c>
      <c r="B12" s="38" t="s">
        <v>113</v>
      </c>
      <c r="C12" s="29" t="s">
        <v>123</v>
      </c>
      <c r="D12" s="40" t="s">
        <v>133</v>
      </c>
      <c r="E12" s="30">
        <v>44852</v>
      </c>
      <c r="F12" s="42">
        <v>52566542</v>
      </c>
      <c r="G12" s="34"/>
    </row>
    <row r="13" spans="1:7" s="12" customFormat="1" ht="28.8" x14ac:dyDescent="0.3">
      <c r="A13" s="33">
        <v>6</v>
      </c>
      <c r="B13" s="38" t="s">
        <v>114</v>
      </c>
      <c r="C13" s="29" t="s">
        <v>124</v>
      </c>
      <c r="D13" s="40" t="s">
        <v>134</v>
      </c>
      <c r="E13" s="30">
        <v>44854</v>
      </c>
      <c r="F13" s="42">
        <v>321758210</v>
      </c>
      <c r="G13" s="34"/>
    </row>
    <row r="14" spans="1:7" s="12" customFormat="1" ht="43.2" x14ac:dyDescent="0.3">
      <c r="A14" s="33">
        <v>7</v>
      </c>
      <c r="B14" s="38" t="s">
        <v>115</v>
      </c>
      <c r="C14" s="29" t="s">
        <v>125</v>
      </c>
      <c r="D14" s="40" t="s">
        <v>135</v>
      </c>
      <c r="E14" s="30">
        <v>44859</v>
      </c>
      <c r="F14" s="42">
        <v>287021642</v>
      </c>
      <c r="G14" s="34"/>
    </row>
    <row r="15" spans="1:7" s="12" customFormat="1" x14ac:dyDescent="0.3">
      <c r="A15" s="33">
        <v>8</v>
      </c>
      <c r="B15" s="38" t="s">
        <v>116</v>
      </c>
      <c r="C15" s="29" t="s">
        <v>126</v>
      </c>
      <c r="D15" s="40" t="s">
        <v>134</v>
      </c>
      <c r="E15" s="30">
        <v>44860</v>
      </c>
      <c r="F15" s="42">
        <v>791605969</v>
      </c>
      <c r="G15" s="34"/>
    </row>
    <row r="16" spans="1:7" s="12" customFormat="1" ht="57.6" x14ac:dyDescent="0.3">
      <c r="A16" s="33">
        <v>9</v>
      </c>
      <c r="B16" s="38" t="s">
        <v>117</v>
      </c>
      <c r="C16" s="29" t="s">
        <v>127</v>
      </c>
      <c r="D16" s="40" t="s">
        <v>133</v>
      </c>
      <c r="E16" s="30">
        <v>44861</v>
      </c>
      <c r="F16" s="42">
        <v>16857688</v>
      </c>
      <c r="G16" s="34"/>
    </row>
    <row r="17" spans="1:7" s="12" customFormat="1" ht="28.8" x14ac:dyDescent="0.3">
      <c r="A17" s="33">
        <v>10</v>
      </c>
      <c r="B17" s="38" t="s">
        <v>118</v>
      </c>
      <c r="C17" s="29" t="s">
        <v>128</v>
      </c>
      <c r="D17" s="40" t="s">
        <v>136</v>
      </c>
      <c r="E17" s="30">
        <v>44865</v>
      </c>
      <c r="F17" s="42">
        <v>35674891</v>
      </c>
      <c r="G17" s="34"/>
    </row>
    <row r="18" spans="1:7" s="12" customFormat="1" ht="15" thickBot="1" x14ac:dyDescent="0.35">
      <c r="A18" s="23"/>
      <c r="B18" s="24"/>
      <c r="C18" s="24"/>
      <c r="D18" s="26"/>
      <c r="E18" s="27"/>
      <c r="F18" s="32"/>
    </row>
    <row r="19" spans="1:7" ht="15" thickTop="1" x14ac:dyDescent="0.3">
      <c r="C19" s="5"/>
    </row>
    <row r="21" spans="1:7" x14ac:dyDescent="0.3">
      <c r="C21" s="13" t="s">
        <v>7</v>
      </c>
      <c r="D21" s="14">
        <f>+COUNT(A8:A18)</f>
        <v>10</v>
      </c>
    </row>
    <row r="23" spans="1:7" s="18" customFormat="1" x14ac:dyDescent="0.3">
      <c r="A23" s="4"/>
      <c r="B23" s="5"/>
      <c r="C23" s="13" t="s">
        <v>8</v>
      </c>
      <c r="D23" s="16">
        <f>SUM(F8:F18)</f>
        <v>38887529785</v>
      </c>
      <c r="F2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zoomScale="70" zoomScaleNormal="70" workbookViewId="0">
      <selection activeCell="C23" sqref="C2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57.6" x14ac:dyDescent="0.3">
      <c r="A8" s="33">
        <v>1</v>
      </c>
      <c r="B8" s="28" t="s">
        <v>13</v>
      </c>
      <c r="C8" s="29" t="s">
        <v>14</v>
      </c>
      <c r="D8" s="35" t="s">
        <v>15</v>
      </c>
      <c r="E8" s="30">
        <v>44581</v>
      </c>
      <c r="F8" s="36">
        <v>423590991</v>
      </c>
      <c r="G8" s="34"/>
    </row>
    <row r="9" spans="1:7" s="12" customFormat="1" ht="31.2" customHeight="1" x14ac:dyDescent="0.3">
      <c r="A9" s="33">
        <v>2</v>
      </c>
      <c r="B9" s="38" t="s">
        <v>16</v>
      </c>
      <c r="C9" s="39" t="s">
        <v>17</v>
      </c>
      <c r="D9" s="40" t="s">
        <v>18</v>
      </c>
      <c r="E9" s="41">
        <v>44586</v>
      </c>
      <c r="F9" s="42">
        <v>231691429</v>
      </c>
      <c r="G9" s="34"/>
    </row>
    <row r="10" spans="1:7" s="12" customFormat="1" ht="15" thickBot="1" x14ac:dyDescent="0.35">
      <c r="A10" s="23"/>
      <c r="B10" s="24"/>
      <c r="C10" s="25"/>
      <c r="D10" s="26"/>
      <c r="E10" s="27"/>
      <c r="F10" s="32"/>
    </row>
    <row r="11" spans="1:7" ht="15" thickTop="1" x14ac:dyDescent="0.3"/>
    <row r="13" spans="1:7" x14ac:dyDescent="0.3">
      <c r="C13" s="13" t="s">
        <v>7</v>
      </c>
      <c r="D13" s="14">
        <f>+COUNT(A8:A10)</f>
        <v>2</v>
      </c>
    </row>
    <row r="15" spans="1:7" s="18" customFormat="1" x14ac:dyDescent="0.3">
      <c r="A15" s="4"/>
      <c r="B15" s="5"/>
      <c r="C15" s="13" t="s">
        <v>8</v>
      </c>
      <c r="D15" s="16">
        <f>SUM(F8:F10)</f>
        <v>655282420</v>
      </c>
      <c r="F15"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63D3-4B38-4B80-B1B7-678E9CFECE90}">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100.8" x14ac:dyDescent="0.3">
      <c r="A8" s="33">
        <v>1</v>
      </c>
      <c r="B8" s="28" t="s">
        <v>19</v>
      </c>
      <c r="C8" s="29" t="s">
        <v>20</v>
      </c>
      <c r="D8" s="35" t="s">
        <v>25</v>
      </c>
      <c r="E8" s="30">
        <v>44599</v>
      </c>
      <c r="F8" s="36" t="s">
        <v>26</v>
      </c>
      <c r="G8" s="34">
        <f>166998650+609280000+64039850+9127300+157564259+295837570+23930900</f>
        <v>1326778529</v>
      </c>
    </row>
    <row r="9" spans="1:7" s="12" customFormat="1" ht="43.2" x14ac:dyDescent="0.3">
      <c r="A9" s="33">
        <v>2</v>
      </c>
      <c r="B9" s="38" t="s">
        <v>21</v>
      </c>
      <c r="C9" s="39" t="s">
        <v>22</v>
      </c>
      <c r="D9" s="40" t="s">
        <v>27</v>
      </c>
      <c r="E9" s="30">
        <v>44600</v>
      </c>
      <c r="F9" s="42">
        <v>1265735170</v>
      </c>
      <c r="G9" s="34"/>
    </row>
    <row r="10" spans="1:7" s="12" customFormat="1" ht="31.2" customHeight="1" x14ac:dyDescent="0.3">
      <c r="A10" s="33">
        <v>3</v>
      </c>
      <c r="B10" s="38" t="s">
        <v>23</v>
      </c>
      <c r="C10" s="39" t="s">
        <v>24</v>
      </c>
      <c r="D10" s="40" t="s">
        <v>28</v>
      </c>
      <c r="E10" s="41">
        <v>44615</v>
      </c>
      <c r="F10" s="42">
        <v>5392394968</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SUM(F8:F11)+G8</f>
        <v>7984908667</v>
      </c>
      <c r="F16"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ECF9-D7EA-41DC-8520-235817B7438C}">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28.8" x14ac:dyDescent="0.3">
      <c r="A8" s="33">
        <v>1</v>
      </c>
      <c r="B8" s="28" t="s">
        <v>29</v>
      </c>
      <c r="C8" s="29" t="s">
        <v>30</v>
      </c>
      <c r="D8" s="35" t="s">
        <v>35</v>
      </c>
      <c r="E8" s="30">
        <v>44623</v>
      </c>
      <c r="F8" s="36">
        <v>1127437006</v>
      </c>
      <c r="G8" s="34"/>
    </row>
    <row r="9" spans="1:7" s="12" customFormat="1" ht="57.6" x14ac:dyDescent="0.3">
      <c r="A9" s="33">
        <v>2</v>
      </c>
      <c r="B9" s="38" t="s">
        <v>31</v>
      </c>
      <c r="C9" s="39" t="s">
        <v>32</v>
      </c>
      <c r="D9" s="40" t="s">
        <v>36</v>
      </c>
      <c r="E9" s="30">
        <v>44644</v>
      </c>
      <c r="F9" s="42" t="s">
        <v>37</v>
      </c>
      <c r="G9" s="34">
        <f>5533822951+6045629330</f>
        <v>11579452281</v>
      </c>
    </row>
    <row r="10" spans="1:7" s="12" customFormat="1" ht="31.2" customHeight="1" x14ac:dyDescent="0.3">
      <c r="A10" s="33">
        <v>3</v>
      </c>
      <c r="B10" s="38" t="s">
        <v>33</v>
      </c>
      <c r="C10" s="39" t="s">
        <v>34</v>
      </c>
      <c r="D10" s="40" t="s">
        <v>38</v>
      </c>
      <c r="E10" s="41">
        <v>44645</v>
      </c>
      <c r="F10" s="42">
        <v>5622750</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SUM(F8:F11)+G9</f>
        <v>12712512037</v>
      </c>
      <c r="F16"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AF98-A570-4E10-96A4-8F9612394AD5}">
  <dimension ref="A1:G17"/>
  <sheetViews>
    <sheetView topLeftCell="B1" zoomScale="70" zoomScaleNormal="70" workbookViewId="0">
      <selection activeCell="B8" sqref="B8:G11"/>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52</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72" x14ac:dyDescent="0.3">
      <c r="A8" s="33">
        <v>1</v>
      </c>
      <c r="B8" s="28" t="s">
        <v>39</v>
      </c>
      <c r="C8" s="29" t="s">
        <v>43</v>
      </c>
      <c r="D8" s="35" t="s">
        <v>47</v>
      </c>
      <c r="E8" s="30">
        <v>44652</v>
      </c>
      <c r="F8" s="36" t="s">
        <v>48</v>
      </c>
      <c r="G8" s="34">
        <f>562023228
+569509549</f>
        <v>1131532777</v>
      </c>
    </row>
    <row r="9" spans="1:7" s="12" customFormat="1" ht="43.2" x14ac:dyDescent="0.3">
      <c r="A9" s="33">
        <v>2</v>
      </c>
      <c r="B9" s="38" t="s">
        <v>40</v>
      </c>
      <c r="C9" s="39" t="s">
        <v>44</v>
      </c>
      <c r="D9" s="40" t="s">
        <v>49</v>
      </c>
      <c r="E9" s="30">
        <v>44655</v>
      </c>
      <c r="F9" s="42">
        <v>4119988968</v>
      </c>
      <c r="G9" s="34"/>
    </row>
    <row r="10" spans="1:7" s="12" customFormat="1" ht="28.8" x14ac:dyDescent="0.3">
      <c r="A10" s="33">
        <v>3</v>
      </c>
      <c r="B10" s="38" t="s">
        <v>41</v>
      </c>
      <c r="C10" s="39" t="s">
        <v>45</v>
      </c>
      <c r="D10" s="40" t="s">
        <v>50</v>
      </c>
      <c r="E10" s="30">
        <v>44659</v>
      </c>
      <c r="F10" s="42">
        <v>18800000</v>
      </c>
      <c r="G10" s="34"/>
    </row>
    <row r="11" spans="1:7" s="12" customFormat="1" ht="31.2" customHeight="1" x14ac:dyDescent="0.3">
      <c r="A11" s="33">
        <v>4</v>
      </c>
      <c r="B11" s="38" t="s">
        <v>42</v>
      </c>
      <c r="C11" s="39" t="s">
        <v>46</v>
      </c>
      <c r="D11" s="40" t="s">
        <v>51</v>
      </c>
      <c r="E11" s="30">
        <v>44680</v>
      </c>
      <c r="F11" s="42">
        <v>15986356</v>
      </c>
      <c r="G11" s="34"/>
    </row>
    <row r="12" spans="1:7" s="12" customFormat="1" ht="15" thickBot="1" x14ac:dyDescent="0.35">
      <c r="A12" s="23"/>
      <c r="B12" s="24"/>
      <c r="C12" s="25"/>
      <c r="D12" s="26"/>
      <c r="E12" s="27"/>
      <c r="F12" s="32"/>
    </row>
    <row r="13" spans="1:7" ht="15" thickTop="1" x14ac:dyDescent="0.3"/>
    <row r="15" spans="1:7" x14ac:dyDescent="0.3">
      <c r="C15" s="13" t="s">
        <v>7</v>
      </c>
      <c r="D15" s="14">
        <f>+COUNT(A8:A12)</f>
        <v>4</v>
      </c>
    </row>
    <row r="17" spans="1:6" s="18" customFormat="1" x14ac:dyDescent="0.3">
      <c r="A17" s="4"/>
      <c r="B17" s="5"/>
      <c r="C17" s="13" t="s">
        <v>8</v>
      </c>
      <c r="D17" s="16">
        <f>SUM(F8:F12)+G8</f>
        <v>5286308101</v>
      </c>
      <c r="F17"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8CC9-EC91-4A20-B66F-5FFF729FE5D9}">
  <dimension ref="A1:G19"/>
  <sheetViews>
    <sheetView topLeftCell="F1" zoomScale="70" zoomScaleNormal="70" workbookViewId="0">
      <selection activeCell="B8" sqref="B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73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28.8" x14ac:dyDescent="0.3">
      <c r="A8" s="33">
        <v>1</v>
      </c>
      <c r="B8" s="28" t="s">
        <v>55</v>
      </c>
      <c r="C8" s="29" t="s">
        <v>61</v>
      </c>
      <c r="D8" s="35" t="s">
        <v>67</v>
      </c>
      <c r="E8" s="30">
        <v>44683</v>
      </c>
      <c r="F8" s="36">
        <v>343899167</v>
      </c>
      <c r="G8" s="34"/>
    </row>
    <row r="9" spans="1:7" s="12" customFormat="1" x14ac:dyDescent="0.3">
      <c r="A9" s="33">
        <v>2</v>
      </c>
      <c r="B9" s="38" t="s">
        <v>56</v>
      </c>
      <c r="C9" s="39" t="s">
        <v>62</v>
      </c>
      <c r="D9" s="40" t="s">
        <v>68</v>
      </c>
      <c r="E9" s="30">
        <v>44685</v>
      </c>
      <c r="F9" s="42">
        <v>362309780</v>
      </c>
      <c r="G9" s="34"/>
    </row>
    <row r="10" spans="1:7" s="12" customFormat="1" ht="28.8" x14ac:dyDescent="0.3">
      <c r="A10" s="33">
        <v>3</v>
      </c>
      <c r="B10" s="38" t="s">
        <v>57</v>
      </c>
      <c r="C10" s="39" t="s">
        <v>63</v>
      </c>
      <c r="D10" s="40" t="s">
        <v>69</v>
      </c>
      <c r="E10" s="30">
        <v>44687</v>
      </c>
      <c r="F10" s="42">
        <v>5104740</v>
      </c>
      <c r="G10" s="34"/>
    </row>
    <row r="11" spans="1:7" s="12" customFormat="1" ht="31.2" customHeight="1" x14ac:dyDescent="0.3">
      <c r="A11" s="33">
        <v>4</v>
      </c>
      <c r="B11" s="38" t="s">
        <v>58</v>
      </c>
      <c r="C11" s="39" t="s">
        <v>64</v>
      </c>
      <c r="D11" s="40" t="s">
        <v>70</v>
      </c>
      <c r="E11" s="30">
        <v>44698</v>
      </c>
      <c r="F11" s="42">
        <v>5360716411</v>
      </c>
      <c r="G11" s="34"/>
    </row>
    <row r="12" spans="1:7" s="12" customFormat="1" ht="31.2" customHeight="1" x14ac:dyDescent="0.3">
      <c r="A12" s="33">
        <v>5</v>
      </c>
      <c r="B12" s="38" t="s">
        <v>59</v>
      </c>
      <c r="C12" s="39" t="s">
        <v>65</v>
      </c>
      <c r="D12" s="40" t="s">
        <v>71</v>
      </c>
      <c r="E12" s="30">
        <v>44706</v>
      </c>
      <c r="F12" s="42">
        <v>1394155705</v>
      </c>
      <c r="G12" s="34"/>
    </row>
    <row r="13" spans="1:7" s="12" customFormat="1" ht="31.2" customHeight="1" x14ac:dyDescent="0.3">
      <c r="A13" s="33">
        <v>6</v>
      </c>
      <c r="B13" s="38" t="s">
        <v>60</v>
      </c>
      <c r="C13" s="39" t="s">
        <v>66</v>
      </c>
      <c r="D13" s="40" t="s">
        <v>72</v>
      </c>
      <c r="E13" s="30">
        <v>44706</v>
      </c>
      <c r="F13" s="42">
        <v>348001518</v>
      </c>
      <c r="G13" s="34"/>
    </row>
    <row r="14" spans="1:7" s="12" customFormat="1" ht="15" thickBot="1" x14ac:dyDescent="0.35">
      <c r="A14" s="23"/>
      <c r="B14" s="24"/>
      <c r="C14" s="25"/>
      <c r="D14" s="26"/>
      <c r="E14" s="27"/>
      <c r="F14" s="32"/>
    </row>
    <row r="15" spans="1:7" ht="15" thickTop="1" x14ac:dyDescent="0.3"/>
    <row r="17" spans="1:6" x14ac:dyDescent="0.3">
      <c r="C17" s="13" t="s">
        <v>7</v>
      </c>
      <c r="D17" s="14">
        <f>+COUNT(A8:A14)</f>
        <v>6</v>
      </c>
    </row>
    <row r="19" spans="1:6" s="18" customFormat="1" x14ac:dyDescent="0.3">
      <c r="A19" s="4"/>
      <c r="B19" s="5"/>
      <c r="C19" s="13" t="s">
        <v>8</v>
      </c>
      <c r="D19" s="16">
        <f>SUM(F8:F14)</f>
        <v>7814187321</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4BAD-E1F8-411E-95AF-EED11720B03F}">
  <dimension ref="A1:G16"/>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83</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x14ac:dyDescent="0.3">
      <c r="A8" s="33">
        <v>1</v>
      </c>
      <c r="B8" s="28" t="s">
        <v>74</v>
      </c>
      <c r="C8" s="29" t="s">
        <v>77</v>
      </c>
      <c r="D8" s="35" t="s">
        <v>80</v>
      </c>
      <c r="E8" s="30">
        <v>44720</v>
      </c>
      <c r="F8" s="36">
        <v>58905000</v>
      </c>
      <c r="G8" s="34"/>
    </row>
    <row r="9" spans="1:7" s="12" customFormat="1" ht="43.2" x14ac:dyDescent="0.3">
      <c r="A9" s="33">
        <v>2</v>
      </c>
      <c r="B9" s="38" t="s">
        <v>75</v>
      </c>
      <c r="C9" s="39" t="s">
        <v>78</v>
      </c>
      <c r="D9" s="40" t="s">
        <v>81</v>
      </c>
      <c r="E9" s="30">
        <v>44727</v>
      </c>
      <c r="F9" s="42">
        <v>180370968</v>
      </c>
      <c r="G9" s="34"/>
    </row>
    <row r="10" spans="1:7" s="12" customFormat="1" ht="28.8" x14ac:dyDescent="0.3">
      <c r="A10" s="33">
        <v>3</v>
      </c>
      <c r="B10" s="38" t="s">
        <v>76</v>
      </c>
      <c r="C10" s="39" t="s">
        <v>79</v>
      </c>
      <c r="D10" s="40" t="s">
        <v>82</v>
      </c>
      <c r="E10" s="30">
        <v>44736</v>
      </c>
      <c r="F10" s="42">
        <v>181740991864</v>
      </c>
      <c r="G10" s="34"/>
    </row>
    <row r="11" spans="1:7" s="12" customFormat="1" ht="15" thickBot="1" x14ac:dyDescent="0.35">
      <c r="A11" s="23"/>
      <c r="B11" s="24"/>
      <c r="C11" s="25"/>
      <c r="D11" s="26"/>
      <c r="E11" s="27"/>
      <c r="F11" s="32"/>
    </row>
    <row r="12" spans="1:7" ht="15" thickTop="1" x14ac:dyDescent="0.3"/>
    <row r="14" spans="1:7" x14ac:dyDescent="0.3">
      <c r="C14" s="13" t="s">
        <v>7</v>
      </c>
      <c r="D14" s="14">
        <f>+COUNT(A8:A11)</f>
        <v>3</v>
      </c>
    </row>
    <row r="16" spans="1:7" s="18" customFormat="1" x14ac:dyDescent="0.3">
      <c r="A16" s="4"/>
      <c r="B16" s="5"/>
      <c r="C16" s="13" t="s">
        <v>8</v>
      </c>
      <c r="D16" s="16">
        <f>SUM(F8:F11)</f>
        <v>181980267832</v>
      </c>
      <c r="F16"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BA56-761B-470B-956B-24FF8504CE07}">
  <dimension ref="A1:G14"/>
  <sheetViews>
    <sheetView zoomScale="70" zoomScaleNormal="70" workbookViewId="0">
      <selection activeCell="B8" sqref="B8:F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84</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ht="43.2" x14ac:dyDescent="0.3">
      <c r="A8" s="33">
        <v>1</v>
      </c>
      <c r="B8" s="28" t="s">
        <v>85</v>
      </c>
      <c r="C8" s="29" t="s">
        <v>86</v>
      </c>
      <c r="D8" s="35" t="s">
        <v>87</v>
      </c>
      <c r="E8" s="30">
        <v>44754</v>
      </c>
      <c r="F8" s="36">
        <v>11731023116</v>
      </c>
      <c r="G8" s="34"/>
    </row>
    <row r="9" spans="1:7" s="12" customFormat="1" ht="15" thickBot="1" x14ac:dyDescent="0.35">
      <c r="A9" s="23"/>
      <c r="B9" s="24"/>
      <c r="C9" s="25"/>
      <c r="D9" s="26"/>
      <c r="E9" s="27"/>
      <c r="F9" s="32"/>
    </row>
    <row r="10" spans="1:7" ht="15" thickTop="1" x14ac:dyDescent="0.3"/>
    <row r="12" spans="1:7" x14ac:dyDescent="0.3">
      <c r="C12" s="13" t="s">
        <v>7</v>
      </c>
      <c r="D12" s="14">
        <f>+COUNT(A8:A9)</f>
        <v>1</v>
      </c>
    </row>
    <row r="14" spans="1:7" s="18" customFormat="1" x14ac:dyDescent="0.3">
      <c r="A14" s="4"/>
      <c r="B14" s="5"/>
      <c r="C14" s="13" t="s">
        <v>8</v>
      </c>
      <c r="D14" s="16">
        <f>SUM(F8:F9)</f>
        <v>11731023116</v>
      </c>
      <c r="F1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B4AD-0D28-4563-A4B8-FDF4FD910BF1}">
  <dimension ref="A1:G18"/>
  <sheetViews>
    <sheetView zoomScale="70" zoomScaleNormal="70" workbookViewId="0">
      <selection activeCell="C8" sqref="C8"/>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12</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1" t="s">
        <v>10</v>
      </c>
      <c r="F7" s="22" t="s">
        <v>6</v>
      </c>
    </row>
    <row r="8" spans="1:7" s="12" customFormat="1" x14ac:dyDescent="0.3">
      <c r="A8" s="33">
        <v>1</v>
      </c>
      <c r="B8" s="28" t="s">
        <v>89</v>
      </c>
      <c r="C8" s="29" t="s">
        <v>90</v>
      </c>
      <c r="D8" s="35" t="s">
        <v>91</v>
      </c>
      <c r="E8" s="30">
        <v>44783</v>
      </c>
      <c r="F8" s="36">
        <v>6709815</v>
      </c>
      <c r="G8" s="34"/>
    </row>
    <row r="9" spans="1:7" s="12" customFormat="1" ht="72" x14ac:dyDescent="0.3">
      <c r="A9" s="33">
        <v>2</v>
      </c>
      <c r="B9" s="38" t="s">
        <v>92</v>
      </c>
      <c r="C9" s="39" t="s">
        <v>93</v>
      </c>
      <c r="D9" s="40" t="s">
        <v>94</v>
      </c>
      <c r="E9" s="30">
        <v>44789</v>
      </c>
      <c r="F9" s="42">
        <v>406855807</v>
      </c>
      <c r="G9" s="34"/>
    </row>
    <row r="10" spans="1:7" s="12" customFormat="1" ht="43.2" x14ac:dyDescent="0.3">
      <c r="A10" s="33">
        <v>3</v>
      </c>
      <c r="B10" s="38" t="s">
        <v>95</v>
      </c>
      <c r="C10" s="39" t="s">
        <v>96</v>
      </c>
      <c r="D10" s="40" t="s">
        <v>97</v>
      </c>
      <c r="E10" s="30">
        <v>44790</v>
      </c>
      <c r="F10" s="42">
        <v>4608149653</v>
      </c>
      <c r="G10" s="34"/>
    </row>
    <row r="11" spans="1:7" s="12" customFormat="1" ht="43.2" x14ac:dyDescent="0.3">
      <c r="A11" s="33">
        <v>4</v>
      </c>
      <c r="B11" s="38" t="s">
        <v>98</v>
      </c>
      <c r="C11" s="39" t="s">
        <v>99</v>
      </c>
      <c r="D11" s="40" t="s">
        <v>100</v>
      </c>
      <c r="E11" s="30">
        <v>44799</v>
      </c>
      <c r="F11" s="42">
        <v>73012221.519999996</v>
      </c>
      <c r="G11" s="34"/>
    </row>
    <row r="12" spans="1:7" s="12" customFormat="1" ht="28.8" x14ac:dyDescent="0.3">
      <c r="A12" s="33">
        <v>5</v>
      </c>
      <c r="B12" s="38" t="s">
        <v>101</v>
      </c>
      <c r="C12" s="39" t="s">
        <v>102</v>
      </c>
      <c r="D12" s="40" t="s">
        <v>103</v>
      </c>
      <c r="E12" s="30">
        <v>44804</v>
      </c>
      <c r="F12" s="42">
        <v>1018765766</v>
      </c>
      <c r="G12" s="34"/>
    </row>
    <row r="13" spans="1:7" s="12" customFormat="1" ht="15" thickBot="1" x14ac:dyDescent="0.35">
      <c r="A13" s="23"/>
      <c r="B13" s="24"/>
      <c r="C13" s="25"/>
      <c r="D13" s="26"/>
      <c r="E13" s="27"/>
      <c r="F13" s="32"/>
    </row>
    <row r="14" spans="1:7" ht="15" thickTop="1" x14ac:dyDescent="0.3"/>
    <row r="16" spans="1:7" x14ac:dyDescent="0.3">
      <c r="C16" s="13" t="s">
        <v>7</v>
      </c>
      <c r="D16" s="14">
        <f>+COUNT(A8:A13)</f>
        <v>5</v>
      </c>
    </row>
    <row r="18" spans="1:6" s="18" customFormat="1" x14ac:dyDescent="0.3">
      <c r="A18" s="4"/>
      <c r="B18" s="5"/>
      <c r="C18" s="13" t="s">
        <v>8</v>
      </c>
      <c r="D18" s="16">
        <f>SUM(F8:F13)</f>
        <v>6113493262.5200005</v>
      </c>
      <c r="F18"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2022-11-11T22:00:08Z</dcterms:modified>
</cp:coreProperties>
</file>