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2-564\Informes\Ley de transparencia\"/>
    </mc:Choice>
  </mc:AlternateContent>
  <xr:revisionPtr revIDLastSave="0" documentId="13_ncr:1_{BD7177BD-A93D-4577-9D14-35AAA7A96A2A}" xr6:coauthVersionLast="47" xr6:coauthVersionMax="47" xr10:uidLastSave="{00000000-0000-0000-0000-000000000000}"/>
  <bookViews>
    <workbookView xWindow="24" yWindow="24" windowWidth="23016" windowHeight="1293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  <sheet name="ADJ JULIO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1" l="1"/>
  <c r="D12" i="11"/>
  <c r="D16" i="10"/>
  <c r="D14" i="10"/>
  <c r="D19" i="9"/>
  <c r="D17" i="9"/>
  <c r="G16" i="4"/>
  <c r="D17" i="8"/>
  <c r="G8" i="8"/>
  <c r="D15" i="8"/>
  <c r="G14" i="4"/>
  <c r="D16" i="7"/>
  <c r="G9" i="7"/>
  <c r="D14" i="7"/>
  <c r="G10" i="4"/>
  <c r="G8" i="6"/>
  <c r="D16" i="6" s="1"/>
  <c r="D14" i="6"/>
  <c r="D15" i="5"/>
  <c r="D13" i="5"/>
  <c r="D35" i="4" l="1"/>
  <c r="D33" i="4"/>
</calcChain>
</file>

<file path=xl/sharedStrings.xml><?xml version="1.0" encoding="utf-8"?>
<sst xmlns="http://schemas.openxmlformats.org/spreadsheetml/2006/main" count="234" uniqueCount="88">
  <si>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</si>
  <si>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</si>
  <si>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</si>
  <si>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</si>
  <si>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</si>
  <si>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</si>
  <si>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</si>
  <si>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</si>
  <si>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</si>
  <si>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</si>
  <si>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</si>
  <si>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</si>
  <si>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2022</t>
  </si>
  <si>
    <t>IDU-CMA-SGDU-034-2021</t>
  </si>
  <si>
    <t>INTERVENTORIA TECNICA, ADMINISTRATIVA, FINANCIERA, LEGAL, SOCIAL Y SSTSGA PARA LA DEMOLICIÓN, LIMPIEZA, CERRAMIENTO Y MANTENIMIENTO DE PREDIOS ADQUIRIDOS POR EL INSTITUTO DE DESARROLLO URBANO – IDU, PARA LA EJECUCIÓN DE LA INTERSECCIÓN A DESNIVEL AUTOPISTA SUR (NQS) CON AVENIDA BOSA QUE SE ENCUENTRAN EN ADMINISTRACIÓN A CARGO DE LA DIRECCION TECNICA DE PREDIOS, EN BOGOTA D.C.</t>
  </si>
  <si>
    <t>COMPAÑÍA DE PROYECTOS TÉCNICOS CPT S.A</t>
  </si>
  <si>
    <t>IDU-SASI-DTAF-019-2021</t>
  </si>
  <si>
    <t>RENOVAR EL SOPORTE Y GARANTÍAS PARA LA PLATAFORMA DE VIRTUALIZACIÓN VMWARE</t>
  </si>
  <si>
    <t>LATTITUDE CORP S.A.S.
G2. DESIERTO</t>
  </si>
  <si>
    <t>IDU-SASI-DTAF-020-2021</t>
  </si>
  <si>
    <t>ADQUISICIÓN DE LICENCIAS NUEVAS Y RENOVACIÓN, SOPORTE, ACTUALIZACIÓN Y MANTENIMIENTO (SAM) DE SOFTWARE ESPECIALIZADO PARA PROCESOS DE INGENIERÍA EN INFRAESTRUCTURA CIVIL Y DE MOVILIDAD DEL IDU</t>
  </si>
  <si>
    <t>IDU-SASI-DTAF-018-2021</t>
  </si>
  <si>
    <t>RENOVACIÓN DEL SOPORTE Y GARANTÍAS DE LA SOLUCIÓN DE BACKUP QUE RESPALDA EL PROCESO DE COPIAS DE SEGURIDAD Y ADQUISICIÓN DE UNA PLATAFORMA COMPLEMENTARIA DE BACKUP PARA EL INSTITUTO DE DESARROLLO URBANO</t>
  </si>
  <si>
    <t>IDU-LP-DTC-036-2021</t>
  </si>
  <si>
    <t>CONSTRUCCIÓN DE CALLES COMERCIALES A CIELO ABIERTO DE LA LOCALIDAD DE ENGATIVA, FASE II (CARRERA 112A ENTRE LA CALLE 78 Y CALLE 80) EN BOGOTÁ D.C.</t>
  </si>
  <si>
    <t>G1: COMPUTADORES Y SOLUCIONES CAD DE COLOMBIA SAS 
G2: GOLD SYS LTDA
G3: COMPUTADORES Y SOLUCIONES CAD DE COLOMBIA SAS  
G4: COMPUTADORES Y SOLUCIONES CAD DE COLOMBIA SAS 
G5: COMPUTADORES Y SOLUCIONES CAD DE COLOMBIA SAS 
G6: COMPUTADORES Y SOLUCIONES CAD DE COLOMBIA SAS 
G7: COMPUTADORES Y SOLUCIONES CAD DE COLOMBIA SAS</t>
  </si>
  <si>
    <t>G1: $ 166.998.650
G2: $ 609.280.000
G3: $ 64.039.850
G4: $ 9.127.300
G5: $ 157.564.259
G6: $ 295.837.570
G7: $ 23.930.900</t>
  </si>
  <si>
    <t>UNIÓN TEMPORAL BACKUP IT 2022 (SOLUCIONES TECNOLOGIA Y SERVICIOS SA; WEXLER SAS)</t>
  </si>
  <si>
    <t>BELZCON SAS</t>
  </si>
  <si>
    <t>IDU-CMA-DTC-066-2021</t>
  </si>
  <si>
    <t>INTERVENTORÍA INTEGRAL A LA CONSTRUCCIÓN DE CALLES COMERCIALES A CIELO ABIERTO DE LA LOCALIDAD DE ENGATIVÁ, FASE II (CARRERA 112A ENTRE LA CALLE 78 Y CALLE 80) EN BOGOTÁ D.C.</t>
  </si>
  <si>
    <t>IDU-LP-SGDU-035-2021</t>
  </si>
  <si>
    <t>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 - GRUPOS 1 Y 2.</t>
  </si>
  <si>
    <t>IDU-MC10%-OAP-002-2022</t>
  </si>
  <si>
    <t>PRESTAR LOS SERVICIOS PARA REALIZAR LA AUDITORÍA DE RECERTIFICACIÓN EN EFR 1000-1</t>
  </si>
  <si>
    <t>DPC INGENIEROS S.A.S.</t>
  </si>
  <si>
    <t>G1: CONSORCIO OBRAS 2022 (ICSSA SAS; BETCON INGENIERIA SAS; A2G GROUP LTDA)
G2: CONSORCIO GYA 035 (GESTION INTEGRAL DEL AGUA SAS; ABECOL DEMOLICIONES Y CONSTRUCCIONES)</t>
  </si>
  <si>
    <t>G1: $5.533.822.951
G2: $ 6.045.629.330</t>
  </si>
  <si>
    <t>INSTITUTO COLOMBIANO DE NORMAS TECNICAS Y CERTIFICACION ICONTEC</t>
  </si>
  <si>
    <t>IDU-CMA-SGDU-065-2021</t>
  </si>
  <si>
    <t>IDU-CMA-SGDU-001-2022</t>
  </si>
  <si>
    <t>IDU-MC10%-DTAF-004-2022</t>
  </si>
  <si>
    <t>IDU-MC10%-DTAF-005-2022</t>
  </si>
  <si>
    <t>INTERVENTORÍA TÉCNICA, ADMINISTRATIVA, FINANCIERA, LEGAL, SOCIAL Y SSTSGA PARA LA 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 EN BOGOTÁ D.C. - GRUPOS 1 Y 2.</t>
  </si>
  <si>
    <t>INTERVENTORÍA INTEGRAL PARA LA ELABORACIÓN DE LA FACTIBILIDAD, ESTUDIOS y DISEÑOS PARA LA CONSTRUCCIÓN DE LA VÍA COTA DESDE LA CARRERA 92 (CERRO DE LA CONEJERA) E INTERSECCIÓN CON EL MUNICIPIO DE COTA</t>
  </si>
  <si>
    <t>PRESTAR LOS SERVICIOS DE SOPORTE Y ACTUALIZACIÓN DEL SOFTWARE MEGA-HOPEX DE REPOSITORIO PARA LA ARQUITECTURA EMPRESARIAL DEL INSTITUTO.</t>
  </si>
  <si>
    <t>PRESTAR EL SERVICIO DE MANTENIMIENTO PREVENTIVO Y CORRECTIVO, CON SUMINISTRO DE REPUESTOS, DE LOS SISTEMAS BIOMÉTRICOS MARCA SUPREMA, REFERENCIA “BEWM-OC BIOENTRY W” DE CONTROL DE ACCESO EN LAS SEDES DEL IDU.</t>
  </si>
  <si>
    <t>G1: TECNOLOGIAS DE NUEVAS MEDICIONES
COLOMBIA S.A.S TECNUMEC S.A.S
G2: VELNEC S.A.</t>
  </si>
  <si>
    <t>G1: $ 562.023.228
G2: $ 569.509.549</t>
  </si>
  <si>
    <t>CONSORCIO INTERVENTORIA COTA (SEG GEOTECNIA Y CONTROL DE CALIDAD S.A.S; SERVICIOS DE INGENIERIA Y COMERCIALES S.A.S SERINCO COLOMBIA; PEYCO PROYECTOS ESTUDIOS Y CONSTRUCCIONES S.A.   PEYCO COLOMBIA; GESTION Y SERVICIOS DE INGENIERIA SLU GESSING COLOMBIA; AMBIOTEC S.A.S.)</t>
  </si>
  <si>
    <t>Growdata S.A.S</t>
  </si>
  <si>
    <t>SOFTWARE AUTOMATION AND TECHNOLOGY LTDA – SAUTECH LTDA.</t>
  </si>
  <si>
    <t>PROCESOS DE SELECCIÓN ADJUDICADOS ABRIL</t>
  </si>
  <si>
    <t>PROCESOS DE SELECCIÓN ADJUDICADOS MARZO</t>
  </si>
  <si>
    <t>PROCESOS DE SELECCIÓN ADJUDICADOS FEBRERO</t>
  </si>
  <si>
    <t>IDU-SAMC-DTAF-001-2022</t>
  </si>
  <si>
    <t>IDU-SASI-DTAF-001-2022</t>
  </si>
  <si>
    <t>IDU-MC10%-DTAF-003-2022</t>
  </si>
  <si>
    <t>IDU-CMA-SGDU-002-2022</t>
  </si>
  <si>
    <t>IDU-CMA-SGDU-048-2021</t>
  </si>
  <si>
    <t>IDU-SASI-DTAF-002-2022</t>
  </si>
  <si>
    <t>PRESTAR LOS SERVICIOS DE MANTENIMIENTO Y PERSONALIZACIÓN PARA LOS SISTEMAS DE INFORMACIÓN IMPLEMENTADOS EN PLATAFORMA DELPHI, JAVA Y PHP DEL IDU</t>
  </si>
  <si>
    <t>ADQUIRIR PARA EL IDU EL SERVICIO DE RENOVACIÓN Y ACTUALIZACIÓN DEL LICENCIAMIENTO DE ANTIVIRUS.</t>
  </si>
  <si>
    <t>ADQUIRIR A PRECIOS UNITARIOS Y A MONTO AGOTABLE ELEMENTOS PARA CONSULTORIO MÉDICO, SALA DE ESTABILIZACIÓN Y BOTIQUINES PARA LAS SEDES DEL INSTITUTO DE DESARROLLO URBANO - IDU.</t>
  </si>
  <si>
    <t>ELABORACIÓN DE LA FACTIBILIDAD, ESTUDIOS Y DISEÑOS PARA LA AMPLIACIÓN DE LAS INTERSECCIONES DE LA AVENIDA LAS AMÉRICAS (AC 6) CON AV. BOYACÁ (AK 72) Y AV. DEL CONGRESO EUCARÍSTICO (AK 68) EN BOGOTÁ D.C.</t>
  </si>
  <si>
    <t>INTERVENTORIA INTEGRAL A LA ELABORACIÓN DE LA FACTIBILIDAD, ESTUDIOS Y DISEÑOS PARA LA AMPLIACIÓN DE LAS INTERSECCIONES DE LA AVENIDA LAS AMÉRICAS (AC 6) CON AV. BOYACÁ (AK 72) Y AV. DEL CONGRESO EUCARÍSTICO (AK 68) EN BOGOTÁ D.C.</t>
  </si>
  <si>
    <t>RENOVAR EL SOPORTE Y LA GARANTÍA DEL SOFTWARE ESPECIALIZADO VARONIS</t>
  </si>
  <si>
    <t>ADVANTAGE MICROSYSTEMS COLOMBIA LTDA</t>
  </si>
  <si>
    <t>SOFTICS INGENIEROS SAS C.I.</t>
  </si>
  <si>
    <t>COMPAÑÍA INDUSTRIAL FERRETERA SAS</t>
  </si>
  <si>
    <t>CONSORCIO ARDANUY IVICSA 2 (ARDANUY COLOMBIA S.A.S.; IV INGENIEROS CONSULTORES SUCURSAL COLOMBIA S.A. )</t>
  </si>
  <si>
    <t>CONSULTORES DE INGENIERÍA UG21 SL SUCURSAL EN COLOMBIA</t>
  </si>
  <si>
    <t>GLOBAL TECHNOLOGY SERVICES GTS S.A</t>
  </si>
  <si>
    <t>PROCESOS DE SELECCIÓN ADJUDICADOS MAYO</t>
  </si>
  <si>
    <t>IDU-MC10%-OAP-006-2022</t>
  </si>
  <si>
    <t>IDU-SAMC-DTAF-002-2022</t>
  </si>
  <si>
    <t>IDU-LP-SGI-038-2021</t>
  </si>
  <si>
    <t>PRESTAR LOS SERVICIOS PARA REALIZAR LA AUDITORÍA DE RECERTIFICACIÓN EN ISO 22301:2019</t>
  </si>
  <si>
    <t>CONTRATAR LA PÓLIZA DE RESPONSABILIDAD CIVIL PROTECCIÓN DE DATOS - RIESGOS CIBERNÉTICOS QUE BRINDE COBERTURAS A LOS RIESGOS PROPIOS DE ESTA COBERTURA Y QUE AMPARE AL INSTITUTO DE DESARROLLO URBANO - IDU, DE ACUERDO CON LAS CONDICIONES CONTENIDAS EN EL PLIEGO</t>
  </si>
  <si>
    <t>CONSTRUCCIÓN DE LA INTERSECCIÓN A DESNIVEL DE LA AUTOPISTA SUR (NQS) CON AVENIDA BOSA Y PROLONGACIÓN DE LA AVENIDA LAS TORRES HASTA LA CONEXIÓN DE CALLE 59 SUR (AVENIDA BOSA).</t>
  </si>
  <si>
    <t>IMS GLOBAL SAS</t>
  </si>
  <si>
    <t>SEGUROS GENERALES SURAMERICANA S.A.</t>
  </si>
  <si>
    <t>CONSORCIO CC INTERSECCION AV BOSA (CONCONCRETO PROYECTOS SAS; CONSTRUCTORA CONCONCRETO S.A)</t>
  </si>
  <si>
    <t>PROCESOS DE SELECCIÓN ADJUDICADOS JUNIO</t>
  </si>
  <si>
    <t>PROCESOS DE SELECCIÓN ADJUDICADOS JULIO</t>
  </si>
  <si>
    <t>IDU-CMA-SGI-003-2022</t>
  </si>
  <si>
    <t>INTERVENTORÍA INTEGRAL A LA CONSTRUCCIÓN DE LA INTERSECCIÓN A DESNIVEL DE LA AUTOPISTA SUR (NQS) CON AVENIDA BOSA Y PROLONGACIÓN DE LA AVENIDA LAS TORRES HASTA LA CONEXIÓN DE CALLE 59 SUR (AVENIDA BOSA)</t>
  </si>
  <si>
    <t>CONSORCIO LAS TORRES 2022 (TOMAS LLAVADOR ARQUITECTOS E INGENIEROS SL SUCURSAL COLOMBIA; SIGT INGENIEROS Y CONSULTORES S.A.S; ALEPH INGENIERIA Y CONSULTORIA S.A.S. ; CONURMA INGENIEROS CONSULTORES SL SUCURSAL COLOMBIA)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</si>
</sst>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168" fontId="0" fillId="0" borderId="8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14" fontId="0" fillId="3" borderId="11" xfId="0" applyNumberFormat="1" applyFill="1" applyBorder="1" applyAlignment="1">
      <alignment horizontal="center" vertical="center"/>
    </xf>
    <xf numFmtId="169" fontId="0" fillId="3" borderId="12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EA081E7E-FD77-4721-A221-8C85CAB2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EF4B80F7-48C0-413E-BE71-79C4813ABB05}"/>
            </a:ext>
          </a:extLst>
        </xdr:cNvPr>
        <xdr:cNvSpPr>
          <a:spLocks noChangeArrowheads="1"/>
        </xdr:cNvSpPr>
      </xdr:nvSpPr>
      <xdr:spPr bwMode="auto">
        <a:xfrm>
          <a:off x="19309080" y="268986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691075FC-FA77-4071-A991-A2C90301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4B8CA8B3-5291-4CB5-9543-9A33FEDF4164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1CD76828-1765-40E7-8932-A5269A9B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A7F7244-E9FF-4425-A364-D18E2695331C}"/>
            </a:ext>
          </a:extLst>
        </xdr:cNvPr>
        <xdr:cNvSpPr>
          <a:spLocks noChangeArrowheads="1"/>
        </xdr:cNvSpPr>
      </xdr:nvSpPr>
      <xdr:spPr bwMode="auto">
        <a:xfrm>
          <a:off x="19311257" y="3254829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77C97F6F-3D96-4D9D-BE5C-FB4C7368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C488DD4-3601-4728-BD5A-0555B198AECB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120F9B65-A65B-45EB-A203-09701662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4AD052C-31C2-4D6F-9B68-A3F1F3C4F7D2}"/>
            </a:ext>
          </a:extLst>
        </xdr:cNvPr>
        <xdr:cNvSpPr>
          <a:spLocks noChangeArrowheads="1"/>
        </xdr:cNvSpPr>
      </xdr:nvSpPr>
      <xdr:spPr bwMode="auto">
        <a:xfrm>
          <a:off x="19309080" y="36652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A39499BA-1087-43CA-9346-D416AC1DB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37A1ED93-3B21-4D5E-8B61-35541C53F5FA}"/>
            </a:ext>
          </a:extLst>
        </xdr:cNvPr>
        <xdr:cNvSpPr>
          <a:spLocks noChangeArrowheads="1"/>
        </xdr:cNvSpPr>
      </xdr:nvSpPr>
      <xdr:spPr bwMode="auto">
        <a:xfrm>
          <a:off x="19311257" y="2122714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80" zoomScaleNormal="80" workbookViewId="0">
      <selection activeCell="B1" sqref="B1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5.6640625" style="15" customWidth="1"/>
    <col min="4" max="4" width="67.109375" style="2" customWidth="1"/>
    <col min="5" max="5" width="24.4414062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28.8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7"/>
    </row>
    <row r="10" spans="1:7" s="12" customFormat="1" ht="100.8" x14ac:dyDescent="0.3">
      <c r="A10" s="33">
        <v>3</v>
      </c>
      <c r="B10" s="28" t="s">
        <v>19</v>
      </c>
      <c r="C10" s="29" t="s">
        <v>20</v>
      </c>
      <c r="D10" s="35" t="s">
        <v>25</v>
      </c>
      <c r="E10" s="30">
        <v>44599</v>
      </c>
      <c r="F10" s="36" t="s">
        <v>26</v>
      </c>
      <c r="G10" s="34">
        <f>166998650+609280000+64039850+9127300+157564259+295837570+23930900</f>
        <v>1326778529</v>
      </c>
    </row>
    <row r="11" spans="1:7" s="12" customFormat="1" ht="43.2" x14ac:dyDescent="0.3">
      <c r="A11" s="33">
        <v>4</v>
      </c>
      <c r="B11" s="38" t="s">
        <v>21</v>
      </c>
      <c r="C11" s="39" t="s">
        <v>22</v>
      </c>
      <c r="D11" s="40" t="s">
        <v>27</v>
      </c>
      <c r="E11" s="30">
        <v>44600</v>
      </c>
      <c r="F11" s="42">
        <v>1265735170</v>
      </c>
      <c r="G11" s="34"/>
    </row>
    <row r="12" spans="1:7" s="12" customFormat="1" ht="28.8" x14ac:dyDescent="0.3">
      <c r="A12" s="33">
        <v>5</v>
      </c>
      <c r="B12" s="38" t="s">
        <v>23</v>
      </c>
      <c r="C12" s="39" t="s">
        <v>24</v>
      </c>
      <c r="D12" s="40" t="s">
        <v>28</v>
      </c>
      <c r="E12" s="41">
        <v>44615</v>
      </c>
      <c r="F12" s="42">
        <v>5392394968</v>
      </c>
      <c r="G12" s="34"/>
    </row>
    <row r="13" spans="1:7" s="12" customFormat="1" ht="28.8" x14ac:dyDescent="0.3">
      <c r="A13" s="33">
        <v>6</v>
      </c>
      <c r="B13" s="28" t="s">
        <v>29</v>
      </c>
      <c r="C13" s="29" t="s">
        <v>30</v>
      </c>
      <c r="D13" s="35" t="s">
        <v>35</v>
      </c>
      <c r="E13" s="30">
        <v>44623</v>
      </c>
      <c r="F13" s="36">
        <v>1127437006</v>
      </c>
      <c r="G13" s="34"/>
    </row>
    <row r="14" spans="1:7" s="12" customFormat="1" ht="57.6" x14ac:dyDescent="0.3">
      <c r="A14" s="33">
        <v>7</v>
      </c>
      <c r="B14" s="38" t="s">
        <v>31</v>
      </c>
      <c r="C14" s="39" t="s">
        <v>32</v>
      </c>
      <c r="D14" s="40" t="s">
        <v>36</v>
      </c>
      <c r="E14" s="30">
        <v>44644</v>
      </c>
      <c r="F14" s="42" t="s">
        <v>37</v>
      </c>
      <c r="G14" s="34">
        <f>5533822951+6045629330</f>
        <v>11579452281</v>
      </c>
    </row>
    <row r="15" spans="1:7" s="12" customFormat="1" x14ac:dyDescent="0.3">
      <c r="A15" s="33">
        <v>8</v>
      </c>
      <c r="B15" s="38" t="s">
        <v>33</v>
      </c>
      <c r="C15" s="39" t="s">
        <v>34</v>
      </c>
      <c r="D15" s="40" t="s">
        <v>38</v>
      </c>
      <c r="E15" s="41">
        <v>44645</v>
      </c>
      <c r="F15" s="42">
        <v>5622750</v>
      </c>
      <c r="G15" s="34"/>
    </row>
    <row r="16" spans="1:7" s="12" customFormat="1" ht="72" x14ac:dyDescent="0.3">
      <c r="A16" s="33">
        <v>9</v>
      </c>
      <c r="B16" s="28" t="s">
        <v>39</v>
      </c>
      <c r="C16" s="29" t="s">
        <v>43</v>
      </c>
      <c r="D16" s="35" t="s">
        <v>47</v>
      </c>
      <c r="E16" s="30">
        <v>44652</v>
      </c>
      <c r="F16" s="36" t="s">
        <v>48</v>
      </c>
      <c r="G16" s="34">
        <f>562023228
+569509549</f>
        <v>1131532777</v>
      </c>
    </row>
    <row r="17" spans="1:7" s="12" customFormat="1" ht="72" x14ac:dyDescent="0.3">
      <c r="A17" s="33">
        <v>10</v>
      </c>
      <c r="B17" s="38" t="s">
        <v>40</v>
      </c>
      <c r="C17" s="39" t="s">
        <v>44</v>
      </c>
      <c r="D17" s="40" t="s">
        <v>49</v>
      </c>
      <c r="E17" s="30">
        <v>44655</v>
      </c>
      <c r="F17" s="42">
        <v>4119988968</v>
      </c>
      <c r="G17" s="34"/>
    </row>
    <row r="18" spans="1:7" s="12" customFormat="1" ht="28.8" x14ac:dyDescent="0.3">
      <c r="A18" s="33">
        <v>11</v>
      </c>
      <c r="B18" s="38" t="s">
        <v>41</v>
      </c>
      <c r="C18" s="39" t="s">
        <v>45</v>
      </c>
      <c r="D18" s="40" t="s">
        <v>50</v>
      </c>
      <c r="E18" s="30">
        <v>44659</v>
      </c>
      <c r="F18" s="42">
        <v>18800000</v>
      </c>
      <c r="G18" s="34"/>
    </row>
    <row r="19" spans="1:7" s="12" customFormat="1" ht="43.2" x14ac:dyDescent="0.3">
      <c r="A19" s="33">
        <v>12</v>
      </c>
      <c r="B19" s="38" t="s">
        <v>42</v>
      </c>
      <c r="C19" s="39" t="s">
        <v>46</v>
      </c>
      <c r="D19" s="40" t="s">
        <v>51</v>
      </c>
      <c r="E19" s="30">
        <v>44680</v>
      </c>
      <c r="F19" s="42">
        <v>15986356</v>
      </c>
      <c r="G19" s="34"/>
    </row>
    <row r="20" spans="1:7" s="12" customFormat="1" ht="28.8" x14ac:dyDescent="0.3">
      <c r="A20" s="33">
        <v>13</v>
      </c>
      <c r="B20" s="28" t="s">
        <v>55</v>
      </c>
      <c r="C20" s="29" t="s">
        <v>61</v>
      </c>
      <c r="D20" s="35" t="s">
        <v>67</v>
      </c>
      <c r="E20" s="30">
        <v>44683</v>
      </c>
      <c r="F20" s="36">
        <v>343899167</v>
      </c>
      <c r="G20" s="34"/>
    </row>
    <row r="21" spans="1:7" s="12" customFormat="1" x14ac:dyDescent="0.3">
      <c r="A21" s="33">
        <v>14</v>
      </c>
      <c r="B21" s="38" t="s">
        <v>56</v>
      </c>
      <c r="C21" s="39" t="s">
        <v>62</v>
      </c>
      <c r="D21" s="40" t="s">
        <v>68</v>
      </c>
      <c r="E21" s="30">
        <v>44685</v>
      </c>
      <c r="F21" s="42">
        <v>362309780</v>
      </c>
      <c r="G21" s="34"/>
    </row>
    <row r="22" spans="1:7" s="12" customFormat="1" ht="28.8" x14ac:dyDescent="0.3">
      <c r="A22" s="33">
        <v>15</v>
      </c>
      <c r="B22" s="38" t="s">
        <v>57</v>
      </c>
      <c r="C22" s="39" t="s">
        <v>63</v>
      </c>
      <c r="D22" s="40" t="s">
        <v>69</v>
      </c>
      <c r="E22" s="30">
        <v>44687</v>
      </c>
      <c r="F22" s="42">
        <v>5104740</v>
      </c>
      <c r="G22" s="34"/>
    </row>
    <row r="23" spans="1:7" s="12" customFormat="1" ht="43.2" x14ac:dyDescent="0.3">
      <c r="A23" s="33">
        <v>16</v>
      </c>
      <c r="B23" s="38" t="s">
        <v>58</v>
      </c>
      <c r="C23" s="39" t="s">
        <v>64</v>
      </c>
      <c r="D23" s="40" t="s">
        <v>70</v>
      </c>
      <c r="E23" s="30">
        <v>44698</v>
      </c>
      <c r="F23" s="42">
        <v>5360716411</v>
      </c>
      <c r="G23" s="34"/>
    </row>
    <row r="24" spans="1:7" s="12" customFormat="1" ht="43.2" x14ac:dyDescent="0.3">
      <c r="A24" s="33">
        <v>17</v>
      </c>
      <c r="B24" s="38" t="s">
        <v>59</v>
      </c>
      <c r="C24" s="39" t="s">
        <v>65</v>
      </c>
      <c r="D24" s="40" t="s">
        <v>71</v>
      </c>
      <c r="E24" s="30">
        <v>44706</v>
      </c>
      <c r="F24" s="42">
        <v>1394155705</v>
      </c>
      <c r="G24" s="34"/>
    </row>
    <row r="25" spans="1:7" s="12" customFormat="1" x14ac:dyDescent="0.3">
      <c r="A25" s="33">
        <v>18</v>
      </c>
      <c r="B25" s="38" t="s">
        <v>60</v>
      </c>
      <c r="C25" s="39" t="s">
        <v>66</v>
      </c>
      <c r="D25" s="40" t="s">
        <v>72</v>
      </c>
      <c r="E25" s="30">
        <v>44706</v>
      </c>
      <c r="F25" s="42">
        <v>348001518</v>
      </c>
      <c r="G25" s="34"/>
    </row>
    <row r="26" spans="1:7" s="12" customFormat="1" x14ac:dyDescent="0.3">
      <c r="A26" s="33">
        <v>19</v>
      </c>
      <c r="B26" s="28" t="s">
        <v>74</v>
      </c>
      <c r="C26" s="29" t="s">
        <v>77</v>
      </c>
      <c r="D26" s="35" t="s">
        <v>80</v>
      </c>
      <c r="E26" s="30">
        <v>44720</v>
      </c>
      <c r="F26" s="36">
        <v>58905000</v>
      </c>
      <c r="G26" s="34"/>
    </row>
    <row r="27" spans="1:7" s="12" customFormat="1" ht="43.2" x14ac:dyDescent="0.3">
      <c r="A27" s="33">
        <v>20</v>
      </c>
      <c r="B27" s="38" t="s">
        <v>75</v>
      </c>
      <c r="C27" s="39" t="s">
        <v>78</v>
      </c>
      <c r="D27" s="40" t="s">
        <v>81</v>
      </c>
      <c r="E27" s="30">
        <v>44727</v>
      </c>
      <c r="F27" s="42">
        <v>180370968</v>
      </c>
      <c r="G27" s="34"/>
    </row>
    <row r="28" spans="1:7" s="12" customFormat="1" ht="28.8" x14ac:dyDescent="0.3">
      <c r="A28" s="33">
        <v>21</v>
      </c>
      <c r="B28" s="38" t="s">
        <v>76</v>
      </c>
      <c r="C28" s="39" t="s">
        <v>79</v>
      </c>
      <c r="D28" s="40" t="s">
        <v>82</v>
      </c>
      <c r="E28" s="30">
        <v>44736</v>
      </c>
      <c r="F28" s="42">
        <v>181740991864</v>
      </c>
      <c r="G28" s="34"/>
    </row>
    <row r="29" spans="1:7" s="12" customFormat="1" ht="57.6" x14ac:dyDescent="0.3">
      <c r="A29" s="33">
        <v>22</v>
      </c>
      <c r="B29" s="28" t="s">
        <v>85</v>
      </c>
      <c r="C29" s="29" t="s">
        <v>86</v>
      </c>
      <c r="D29" s="35" t="s">
        <v>87</v>
      </c>
      <c r="E29" s="30">
        <v>44754</v>
      </c>
      <c r="F29" s="36">
        <v>11731023116</v>
      </c>
      <c r="G29" s="34"/>
    </row>
    <row r="30" spans="1:7" s="12" customFormat="1" ht="15" thickBot="1" x14ac:dyDescent="0.35">
      <c r="A30" s="23"/>
      <c r="B30" s="24"/>
      <c r="C30" s="25"/>
      <c r="D30" s="26"/>
      <c r="E30" s="27"/>
      <c r="F30" s="32"/>
    </row>
    <row r="31" spans="1:7" ht="15" thickTop="1" x14ac:dyDescent="0.3"/>
    <row r="33" spans="1:6" x14ac:dyDescent="0.3">
      <c r="C33" s="13" t="s">
        <v>7</v>
      </c>
      <c r="D33" s="14">
        <f>+COUNT(A8:A30)</f>
        <v>22</v>
      </c>
    </row>
    <row r="35" spans="1:6" s="18" customFormat="1" x14ac:dyDescent="0.3">
      <c r="A35" s="4"/>
      <c r="B35" s="5"/>
      <c r="C35" s="13" t="s">
        <v>8</v>
      </c>
      <c r="D35" s="16">
        <f>SUM(F8:F30)+G10+G14+G16</f>
        <v>228164489494</v>
      </c>
      <c r="F35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70" zoomScaleNormal="70" workbookViewId="0">
      <selection activeCell="C23" sqref="C2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57.6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31.2" customHeight="1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4"/>
    </row>
    <row r="10" spans="1:7" s="12" customFormat="1" ht="15" thickBot="1" x14ac:dyDescent="0.35">
      <c r="A10" s="23"/>
      <c r="B10" s="24"/>
      <c r="C10" s="25"/>
      <c r="D10" s="26"/>
      <c r="E10" s="27"/>
      <c r="F10" s="32"/>
    </row>
    <row r="11" spans="1:7" ht="15" thickTop="1" x14ac:dyDescent="0.3"/>
    <row r="13" spans="1:7" x14ac:dyDescent="0.3">
      <c r="C13" s="13" t="s">
        <v>7</v>
      </c>
      <c r="D13" s="14">
        <f>+COUNT(A8:A10)</f>
        <v>2</v>
      </c>
    </row>
    <row r="15" spans="1:7" s="18" customFormat="1" x14ac:dyDescent="0.3">
      <c r="A15" s="4"/>
      <c r="B15" s="5"/>
      <c r="C15" s="13" t="s">
        <v>8</v>
      </c>
      <c r="D15" s="16">
        <f>SUM(F8:F10)</f>
        <v>655282420</v>
      </c>
      <c r="F15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63D3-4B38-4B80-B1B7-678E9CFECE90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54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100.8" x14ac:dyDescent="0.3">
      <c r="A8" s="33">
        <v>1</v>
      </c>
      <c r="B8" s="28" t="s">
        <v>19</v>
      </c>
      <c r="C8" s="29" t="s">
        <v>20</v>
      </c>
      <c r="D8" s="35" t="s">
        <v>25</v>
      </c>
      <c r="E8" s="30">
        <v>44599</v>
      </c>
      <c r="F8" s="36" t="s">
        <v>26</v>
      </c>
      <c r="G8" s="34">
        <f>166998650+609280000+64039850+9127300+157564259+295837570+23930900</f>
        <v>1326778529</v>
      </c>
    </row>
    <row r="9" spans="1:7" s="12" customFormat="1" ht="43.2" x14ac:dyDescent="0.3">
      <c r="A9" s="33">
        <v>2</v>
      </c>
      <c r="B9" s="38" t="s">
        <v>21</v>
      </c>
      <c r="C9" s="39" t="s">
        <v>22</v>
      </c>
      <c r="D9" s="40" t="s">
        <v>27</v>
      </c>
      <c r="E9" s="30">
        <v>44600</v>
      </c>
      <c r="F9" s="42">
        <v>1265735170</v>
      </c>
      <c r="G9" s="34"/>
    </row>
    <row r="10" spans="1:7" s="12" customFormat="1" ht="31.2" customHeight="1" x14ac:dyDescent="0.3">
      <c r="A10" s="33">
        <v>3</v>
      </c>
      <c r="B10" s="38" t="s">
        <v>23</v>
      </c>
      <c r="C10" s="39" t="s">
        <v>24</v>
      </c>
      <c r="D10" s="40" t="s">
        <v>28</v>
      </c>
      <c r="E10" s="41">
        <v>44615</v>
      </c>
      <c r="F10" s="42">
        <v>5392394968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SUM(F8:F11)+G8</f>
        <v>7984908667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CF9-D7EA-41DC-8520-235817B7438C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29</v>
      </c>
      <c r="C8" s="29" t="s">
        <v>30</v>
      </c>
      <c r="D8" s="35" t="s">
        <v>35</v>
      </c>
      <c r="E8" s="30">
        <v>44623</v>
      </c>
      <c r="F8" s="36">
        <v>1127437006</v>
      </c>
      <c r="G8" s="34"/>
    </row>
    <row r="9" spans="1:7" s="12" customFormat="1" ht="57.6" x14ac:dyDescent="0.3">
      <c r="A9" s="33">
        <v>2</v>
      </c>
      <c r="B9" s="38" t="s">
        <v>31</v>
      </c>
      <c r="C9" s="39" t="s">
        <v>32</v>
      </c>
      <c r="D9" s="40" t="s">
        <v>36</v>
      </c>
      <c r="E9" s="30">
        <v>44644</v>
      </c>
      <c r="F9" s="42" t="s">
        <v>37</v>
      </c>
      <c r="G9" s="34">
        <f>5533822951+6045629330</f>
        <v>11579452281</v>
      </c>
    </row>
    <row r="10" spans="1:7" s="12" customFormat="1" ht="31.2" customHeight="1" x14ac:dyDescent="0.3">
      <c r="A10" s="33">
        <v>3</v>
      </c>
      <c r="B10" s="38" t="s">
        <v>33</v>
      </c>
      <c r="C10" s="39" t="s">
        <v>34</v>
      </c>
      <c r="D10" s="40" t="s">
        <v>38</v>
      </c>
      <c r="E10" s="41">
        <v>44645</v>
      </c>
      <c r="F10" s="42">
        <v>5622750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SUM(F8:F11)+G9</f>
        <v>12712512037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AF98-A570-4E10-96A4-8F9612394AD5}">
  <dimension ref="A1:G17"/>
  <sheetViews>
    <sheetView topLeftCell="B1" zoomScale="70" zoomScaleNormal="70" workbookViewId="0">
      <selection activeCell="B8" sqref="B8:G11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52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39</v>
      </c>
      <c r="C8" s="29" t="s">
        <v>43</v>
      </c>
      <c r="D8" s="35" t="s">
        <v>47</v>
      </c>
      <c r="E8" s="30">
        <v>44652</v>
      </c>
      <c r="F8" s="36" t="s">
        <v>48</v>
      </c>
      <c r="G8" s="34">
        <f>562023228
+569509549</f>
        <v>1131532777</v>
      </c>
    </row>
    <row r="9" spans="1:7" s="12" customFormat="1" ht="43.2" x14ac:dyDescent="0.3">
      <c r="A9" s="33">
        <v>2</v>
      </c>
      <c r="B9" s="38" t="s">
        <v>40</v>
      </c>
      <c r="C9" s="39" t="s">
        <v>44</v>
      </c>
      <c r="D9" s="40" t="s">
        <v>49</v>
      </c>
      <c r="E9" s="30">
        <v>44655</v>
      </c>
      <c r="F9" s="42">
        <v>4119988968</v>
      </c>
      <c r="G9" s="34"/>
    </row>
    <row r="10" spans="1:7" s="12" customFormat="1" ht="28.8" x14ac:dyDescent="0.3">
      <c r="A10" s="33">
        <v>3</v>
      </c>
      <c r="B10" s="38" t="s">
        <v>41</v>
      </c>
      <c r="C10" s="39" t="s">
        <v>45</v>
      </c>
      <c r="D10" s="40" t="s">
        <v>50</v>
      </c>
      <c r="E10" s="30">
        <v>44659</v>
      </c>
      <c r="F10" s="42">
        <v>18800000</v>
      </c>
      <c r="G10" s="34"/>
    </row>
    <row r="11" spans="1:7" s="12" customFormat="1" ht="31.2" customHeight="1" x14ac:dyDescent="0.3">
      <c r="A11" s="33">
        <v>4</v>
      </c>
      <c r="B11" s="38" t="s">
        <v>42</v>
      </c>
      <c r="C11" s="39" t="s">
        <v>46</v>
      </c>
      <c r="D11" s="40" t="s">
        <v>51</v>
      </c>
      <c r="E11" s="30">
        <v>44680</v>
      </c>
      <c r="F11" s="42">
        <v>15986356</v>
      </c>
      <c r="G11" s="34"/>
    </row>
    <row r="12" spans="1:7" s="12" customFormat="1" ht="15" thickBot="1" x14ac:dyDescent="0.35">
      <c r="A12" s="23"/>
      <c r="B12" s="24"/>
      <c r="C12" s="25"/>
      <c r="D12" s="26"/>
      <c r="E12" s="27"/>
      <c r="F12" s="32"/>
    </row>
    <row r="13" spans="1:7" ht="15" thickTop="1" x14ac:dyDescent="0.3"/>
    <row r="15" spans="1:7" x14ac:dyDescent="0.3">
      <c r="C15" s="13" t="s">
        <v>7</v>
      </c>
      <c r="D15" s="14">
        <f>+COUNT(A8:A12)</f>
        <v>4</v>
      </c>
    </row>
    <row r="17" spans="1:6" s="18" customFormat="1" x14ac:dyDescent="0.3">
      <c r="A17" s="4"/>
      <c r="B17" s="5"/>
      <c r="C17" s="13" t="s">
        <v>8</v>
      </c>
      <c r="D17" s="16">
        <f>SUM(F8:F12)+G8</f>
        <v>5286308101</v>
      </c>
      <c r="F17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8CC9-EC91-4A20-B66F-5FFF729FE5D9}">
  <dimension ref="A1:G19"/>
  <sheetViews>
    <sheetView topLeftCell="F1" zoomScale="70" zoomScaleNormal="70" workbookViewId="0">
      <selection activeCell="B8" sqref="B8:F1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73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55</v>
      </c>
      <c r="C8" s="29" t="s">
        <v>61</v>
      </c>
      <c r="D8" s="35" t="s">
        <v>67</v>
      </c>
      <c r="E8" s="30">
        <v>44683</v>
      </c>
      <c r="F8" s="36">
        <v>343899167</v>
      </c>
      <c r="G8" s="34"/>
    </row>
    <row r="9" spans="1:7" s="12" customFormat="1" x14ac:dyDescent="0.3">
      <c r="A9" s="33">
        <v>2</v>
      </c>
      <c r="B9" s="38" t="s">
        <v>56</v>
      </c>
      <c r="C9" s="39" t="s">
        <v>62</v>
      </c>
      <c r="D9" s="40" t="s">
        <v>68</v>
      </c>
      <c r="E9" s="30">
        <v>44685</v>
      </c>
      <c r="F9" s="42">
        <v>362309780</v>
      </c>
      <c r="G9" s="34"/>
    </row>
    <row r="10" spans="1:7" s="12" customFormat="1" ht="28.8" x14ac:dyDescent="0.3">
      <c r="A10" s="33">
        <v>3</v>
      </c>
      <c r="B10" s="38" t="s">
        <v>57</v>
      </c>
      <c r="C10" s="39" t="s">
        <v>63</v>
      </c>
      <c r="D10" s="40" t="s">
        <v>69</v>
      </c>
      <c r="E10" s="30">
        <v>44687</v>
      </c>
      <c r="F10" s="42">
        <v>5104740</v>
      </c>
      <c r="G10" s="34"/>
    </row>
    <row r="11" spans="1:7" s="12" customFormat="1" ht="31.2" customHeight="1" x14ac:dyDescent="0.3">
      <c r="A11" s="33">
        <v>4</v>
      </c>
      <c r="B11" s="38" t="s">
        <v>58</v>
      </c>
      <c r="C11" s="39" t="s">
        <v>64</v>
      </c>
      <c r="D11" s="40" t="s">
        <v>70</v>
      </c>
      <c r="E11" s="30">
        <v>44698</v>
      </c>
      <c r="F11" s="42">
        <v>5360716411</v>
      </c>
      <c r="G11" s="34"/>
    </row>
    <row r="12" spans="1:7" s="12" customFormat="1" ht="31.2" customHeight="1" x14ac:dyDescent="0.3">
      <c r="A12" s="33">
        <v>5</v>
      </c>
      <c r="B12" s="38" t="s">
        <v>59</v>
      </c>
      <c r="C12" s="39" t="s">
        <v>65</v>
      </c>
      <c r="D12" s="40" t="s">
        <v>71</v>
      </c>
      <c r="E12" s="30">
        <v>44706</v>
      </c>
      <c r="F12" s="42">
        <v>1394155705</v>
      </c>
      <c r="G12" s="34"/>
    </row>
    <row r="13" spans="1:7" s="12" customFormat="1" ht="31.2" customHeight="1" x14ac:dyDescent="0.3">
      <c r="A13" s="33">
        <v>6</v>
      </c>
      <c r="B13" s="38" t="s">
        <v>60</v>
      </c>
      <c r="C13" s="39" t="s">
        <v>66</v>
      </c>
      <c r="D13" s="40" t="s">
        <v>72</v>
      </c>
      <c r="E13" s="30">
        <v>44706</v>
      </c>
      <c r="F13" s="42">
        <v>348001518</v>
      </c>
      <c r="G13" s="34"/>
    </row>
    <row r="14" spans="1:7" s="12" customFormat="1" ht="15" thickBot="1" x14ac:dyDescent="0.35">
      <c r="A14" s="23"/>
      <c r="B14" s="24"/>
      <c r="C14" s="25"/>
      <c r="D14" s="26"/>
      <c r="E14" s="27"/>
      <c r="F14" s="32"/>
    </row>
    <row r="15" spans="1:7" ht="15" thickTop="1" x14ac:dyDescent="0.3"/>
    <row r="17" spans="1:6" x14ac:dyDescent="0.3">
      <c r="C17" s="13" t="s">
        <v>7</v>
      </c>
      <c r="D17" s="14">
        <f>+COUNT(A8:A14)</f>
        <v>6</v>
      </c>
    </row>
    <row r="19" spans="1:6" s="18" customFormat="1" x14ac:dyDescent="0.3">
      <c r="A19" s="4"/>
      <c r="B19" s="5"/>
      <c r="C19" s="13" t="s">
        <v>8</v>
      </c>
      <c r="D19" s="16">
        <f>SUM(F8:F14)</f>
        <v>7814187321</v>
      </c>
      <c r="F19" s="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4BAD-E1F8-411E-95AF-EED11720B03F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83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x14ac:dyDescent="0.3">
      <c r="A8" s="33">
        <v>1</v>
      </c>
      <c r="B8" s="28" t="s">
        <v>74</v>
      </c>
      <c r="C8" s="29" t="s">
        <v>77</v>
      </c>
      <c r="D8" s="35" t="s">
        <v>80</v>
      </c>
      <c r="E8" s="30">
        <v>44720</v>
      </c>
      <c r="F8" s="36">
        <v>58905000</v>
      </c>
      <c r="G8" s="34"/>
    </row>
    <row r="9" spans="1:7" s="12" customFormat="1" ht="43.2" x14ac:dyDescent="0.3">
      <c r="A9" s="33">
        <v>2</v>
      </c>
      <c r="B9" s="38" t="s">
        <v>75</v>
      </c>
      <c r="C9" s="39" t="s">
        <v>78</v>
      </c>
      <c r="D9" s="40" t="s">
        <v>81</v>
      </c>
      <c r="E9" s="30">
        <v>44727</v>
      </c>
      <c r="F9" s="42">
        <v>180370968</v>
      </c>
      <c r="G9" s="34"/>
    </row>
    <row r="10" spans="1:7" s="12" customFormat="1" ht="28.8" x14ac:dyDescent="0.3">
      <c r="A10" s="33">
        <v>3</v>
      </c>
      <c r="B10" s="38" t="s">
        <v>76</v>
      </c>
      <c r="C10" s="39" t="s">
        <v>79</v>
      </c>
      <c r="D10" s="40" t="s">
        <v>82</v>
      </c>
      <c r="E10" s="30">
        <v>44736</v>
      </c>
      <c r="F10" s="42">
        <v>181740991864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</f>
        <v>181980267832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BA56-761B-470B-956B-24FF8504CE07}">
  <dimension ref="A1:G14"/>
  <sheetViews>
    <sheetView zoomScale="70" zoomScaleNormal="70" workbookViewId="0">
      <selection activeCell="B8" sqref="B8:F8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84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43.2" x14ac:dyDescent="0.3">
      <c r="A8" s="33">
        <v>1</v>
      </c>
      <c r="B8" s="28" t="s">
        <v>85</v>
      </c>
      <c r="C8" s="29" t="s">
        <v>86</v>
      </c>
      <c r="D8" s="35" t="s">
        <v>87</v>
      </c>
      <c r="E8" s="30">
        <v>44754</v>
      </c>
      <c r="F8" s="36">
        <v>11731023116</v>
      </c>
      <c r="G8" s="34"/>
    </row>
    <row r="9" spans="1:7" s="12" customFormat="1" ht="15" thickBot="1" x14ac:dyDescent="0.35">
      <c r="A9" s="23"/>
      <c r="B9" s="24"/>
      <c r="C9" s="25"/>
      <c r="D9" s="26"/>
      <c r="E9" s="27"/>
      <c r="F9" s="32"/>
    </row>
    <row r="10" spans="1:7" ht="15" thickTop="1" x14ac:dyDescent="0.3"/>
    <row r="12" spans="1:7" x14ac:dyDescent="0.3">
      <c r="C12" s="13" t="s">
        <v>7</v>
      </c>
      <c r="D12" s="14">
        <f>+COUNT(A8:A9)</f>
        <v>1</v>
      </c>
    </row>
    <row r="14" spans="1:7" s="18" customFormat="1" x14ac:dyDescent="0.3">
      <c r="A14" s="4"/>
      <c r="B14" s="5"/>
      <c r="C14" s="13" t="s">
        <v>8</v>
      </c>
      <c r="D14" s="16">
        <f>SUM(F8:F9)</f>
        <v>11731023116</v>
      </c>
      <c r="F14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  <vt:lpstr>ADJ JULIO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2022-08-04T14:52:42Z</dcterms:modified>
</cp:coreProperties>
</file>