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12.xml" ContentType="application/vnd.openxmlformats-officedocument.spreadsheetml.pivotCacheRecords+xml"/>
  <Override PartName="/xl/pivotCache/pivotCacheDefinition13.xml" ContentType="application/vnd.openxmlformats-officedocument.spreadsheetml.pivotCacheDefinition+xml"/>
  <Override PartName="/xl/pivotCache/pivotCacheRecords13.xml" ContentType="application/vnd.openxmlformats-officedocument.spreadsheetml.pivotCacheRecords+xml"/>
  <Override PartName="/xl/pivotCache/pivotCacheDefinition14.xml" ContentType="application/vnd.openxmlformats-officedocument.spreadsheetml.pivotCacheDefinition+xml"/>
  <Override PartName="/xl/pivotCache/pivotCacheRecords14.xml" ContentType="application/vnd.openxmlformats-officedocument.spreadsheetml.pivotCacheRecords+xml"/>
  <Override PartName="/xl/pivotCache/pivotCacheDefinition15.xml" ContentType="application/vnd.openxmlformats-officedocument.spreadsheetml.pivotCacheDefinition+xml"/>
  <Override PartName="/xl/pivotCache/pivotCacheRecords15.xml" ContentType="application/vnd.openxmlformats-officedocument.spreadsheetml.pivotCacheRecords+xml"/>
  <Override PartName="/xl/pivotCache/pivotCacheDefinition16.xml" ContentType="application/vnd.openxmlformats-officedocument.spreadsheetml.pivotCacheDefinition+xml"/>
  <Override PartName="/xl/pivotCache/pivotCacheRecords16.xml" ContentType="application/vnd.openxmlformats-officedocument.spreadsheetml.pivotCacheRecords+xml"/>
  <Override PartName="/xl/pivotCache/pivotCacheDefinition17.xml" ContentType="application/vnd.openxmlformats-officedocument.spreadsheetml.pivotCacheDefinition+xml"/>
  <Override PartName="/xl/pivotCache/pivotCacheRecords17.xml" ContentType="application/vnd.openxmlformats-officedocument.spreadsheetml.pivotCacheRecords+xml"/>
  <Override PartName="/xl/pivotCache/pivotCacheDefinition18.xml" ContentType="application/vnd.openxmlformats-officedocument.spreadsheetml.pivotCacheDefinition+xml"/>
  <Override PartName="/xl/pivotCache/pivotCacheRecords18.xml" ContentType="application/vnd.openxmlformats-officedocument.spreadsheetml.pivotCacheRecords+xml"/>
  <Override PartName="/xl/pivotCache/pivotCacheDefinition19.xml" ContentType="application/vnd.openxmlformats-officedocument.spreadsheetml.pivotCacheDefinition+xml"/>
  <Override PartName="/xl/pivotCache/pivotCacheRecords19.xml" ContentType="application/vnd.openxmlformats-officedocument.spreadsheetml.pivotCacheRecords+xml"/>
  <Override PartName="/xl/pivotCache/pivotCacheDefinition20.xml" ContentType="application/vnd.openxmlformats-officedocument.spreadsheetml.pivotCacheDefinition+xml"/>
  <Override PartName="/xl/pivotCache/pivotCacheRecords20.xml" ContentType="application/vnd.openxmlformats-officedocument.spreadsheetml.pivotCacheRecords+xml"/>
  <Override PartName="/xl/pivotCache/pivotCacheDefinition21.xml" ContentType="application/vnd.openxmlformats-officedocument.spreadsheetml.pivotCacheDefinition+xml"/>
  <Override PartName="/xl/pivotCache/pivotCacheRecords2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D:\Users\pjquirog1\Documents\RIESGOS\SOBORNOS\"/>
    </mc:Choice>
  </mc:AlternateContent>
  <bookViews>
    <workbookView xWindow="0" yWindow="0" windowWidth="28800" windowHeight="12330" tabRatio="933"/>
  </bookViews>
  <sheets>
    <sheet name="Calor Procesos" sheetId="33" r:id="rId1"/>
    <sheet name="Calor Cargos" sheetId="50" r:id="rId2"/>
    <sheet name="GES CONTRACT" sheetId="52" r:id="rId3"/>
    <sheet name="GES PREDIAL" sheetId="41" r:id="rId4"/>
    <sheet name="CONSTRUCCIÓN PROY" sheetId="46" r:id="rId5"/>
    <sheet name="CONSERVACIÓN INFRAEST" sheetId="44" r:id="rId6"/>
    <sheet name="DISEÑO PROY" sheetId="38" r:id="rId7"/>
    <sheet name="TICs" sheetId="37" r:id="rId8"/>
    <sheet name="GES FIN" sheetId="16" r:id="rId9"/>
    <sheet name="PREINVERSIÓN DE PROYECTOS" sheetId="21" r:id="rId10"/>
    <sheet name="GES REC FIS" sheetId="47" r:id="rId11"/>
    <sheet name="VALORIZA" sheetId="36" r:id="rId12"/>
    <sheet name="GES DOCUMENT" sheetId="17" r:id="rId13"/>
    <sheet name="GESTIÓN DE TALENTO HUMANO" sheetId="7" r:id="rId14"/>
    <sheet name="RELACIO Y SERV A LA CIUDADANA" sheetId="13" r:id="rId15"/>
    <sheet name="GESTIÓN INTEGRAL DE PROYECTOS" sheetId="6" r:id="rId16"/>
    <sheet name="EVAL Y CONTROL" sheetId="22" r:id="rId17"/>
    <sheet name="INNOVACIÓN" sheetId="51" r:id="rId18"/>
    <sheet name="GES INTERINSTI" sheetId="34" r:id="rId19"/>
    <sheet name="GEST LEGAL" sheetId="35" r:id="rId20"/>
    <sheet name="PRACTICAS INTEGRALES DE GEST" sheetId="40" r:id="rId21"/>
    <sheet name="MEJORA CONTINUA" sheetId="1" r:id="rId22"/>
    <sheet name="PLAN ESTRAT" sheetId="10" r:id="rId23"/>
    <sheet name="COMUNICAC" sheetId="25" r:id="rId24"/>
  </sheets>
  <externalReferences>
    <externalReference r:id="rId25"/>
    <externalReference r:id="rId26"/>
    <externalReference r:id="rId27"/>
    <externalReference r:id="rId28"/>
    <externalReference r:id="rId29"/>
    <externalReference r:id="rId30"/>
  </externalReferences>
  <definedNames>
    <definedName name="_xlnm._FilterDatabase" localSheetId="5" hidden="1">'CONSERVACIÓN INFRAEST'!$A$7:$AY$75</definedName>
    <definedName name="_xlnm._FilterDatabase" localSheetId="4" hidden="1">'CONSTRUCCIÓN PROY'!$B$7:$N$109</definedName>
    <definedName name="_xlnm._FilterDatabase" localSheetId="6" hidden="1">'DISEÑO PROY'!$B$7:$N$36</definedName>
    <definedName name="_xlnm._FilterDatabase" localSheetId="2" hidden="1">'GES CONTRACT'!$A$7:$L$56</definedName>
    <definedName name="_xlnm._FilterDatabase" localSheetId="18" hidden="1">'GES INTERINSTI'!$A$7:$L$50</definedName>
    <definedName name="_xlnm._FilterDatabase" localSheetId="3" hidden="1">'GES PREDIAL'!$A$7:$BU$48</definedName>
    <definedName name="_xlnm._FilterDatabase" localSheetId="10" hidden="1">'GES REC FIS'!$A$7:$BV$35</definedName>
    <definedName name="_xlnm._FilterDatabase" localSheetId="9" hidden="1">'PREINVERSIÓN DE PROYECTOS'!$A$7:$BU$49</definedName>
    <definedName name="_xlnm._FilterDatabase" localSheetId="7" hidden="1">TICs!$B$7:$N$35</definedName>
    <definedName name="_xlnm._FilterDatabase" localSheetId="11" hidden="1">VALORIZA!$A$7:$BU$31</definedName>
    <definedName name="_xlnm.Print_Area" localSheetId="4">'CONSTRUCCIÓN PROY'!$B$1:$L$96</definedName>
    <definedName name="_xlnm.Print_Area" localSheetId="22">'PLAN ESTRAT'!$B$3:$BU$9</definedName>
    <definedName name="_xlnm.Print_Area" localSheetId="14">'RELACIO Y SERV A LA CIUDADANA'!$B$6:$BU$20</definedName>
    <definedName name="CT">'[1]Listas (2)'!$H$4:$H$15</definedName>
    <definedName name="JC">'[1]Listas (2)'!$F$4:$F$6</definedName>
    <definedName name="Proceso" localSheetId="18">[2]Listas!$H$42:$H$64</definedName>
    <definedName name="Proceso">[3]Listas!$H$42:$H$64</definedName>
    <definedName name="_xlnm.Print_Titles" localSheetId="4">'CONSTRUCCIÓN PROY'!$7:$7</definedName>
    <definedName name="_xlnm.Print_Titles" localSheetId="2">'GES CONTRACT'!$5:$5</definedName>
    <definedName name="_xlnm.Print_Titles" localSheetId="13">'GESTIÓN DE TALENTO HUMANO'!$7:$7</definedName>
  </definedNames>
  <calcPr calcId="162913"/>
  <pivotCaches>
    <pivotCache cacheId="36" r:id="rId31"/>
    <pivotCache cacheId="37" r:id="rId32"/>
    <pivotCache cacheId="38" r:id="rId33"/>
    <pivotCache cacheId="39" r:id="rId34"/>
    <pivotCache cacheId="40" r:id="rId35"/>
    <pivotCache cacheId="41" r:id="rId36"/>
    <pivotCache cacheId="42" r:id="rId37"/>
    <pivotCache cacheId="43" r:id="rId38"/>
    <pivotCache cacheId="44" r:id="rId39"/>
    <pivotCache cacheId="45" r:id="rId40"/>
    <pivotCache cacheId="46" r:id="rId41"/>
    <pivotCache cacheId="47" r:id="rId42"/>
    <pivotCache cacheId="48" r:id="rId43"/>
    <pivotCache cacheId="49" r:id="rId44"/>
    <pivotCache cacheId="50" r:id="rId45"/>
    <pivotCache cacheId="51" r:id="rId46"/>
    <pivotCache cacheId="52" r:id="rId47"/>
    <pivotCache cacheId="53" r:id="rId48"/>
    <pivotCache cacheId="54" r:id="rId49"/>
    <pivotCache cacheId="55" r:id="rId50"/>
    <pivotCache cacheId="56" r:id="rId5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35" i="47" l="1"/>
  <c r="N37" i="38" l="1"/>
  <c r="N12" i="6" l="1"/>
  <c r="N10" i="10" l="1"/>
  <c r="D2" i="33"/>
  <c r="L56" i="52"/>
  <c r="N35" i="37" l="1"/>
  <c r="E6" i="33" l="1"/>
  <c r="N14" i="35" l="1"/>
  <c r="I8" i="41" l="1"/>
  <c r="J8" i="41" s="1"/>
  <c r="L8" i="41" s="1"/>
  <c r="I9" i="41"/>
  <c r="J9" i="41" s="1"/>
  <c r="L9" i="41" s="1"/>
  <c r="I10" i="41"/>
  <c r="J10" i="41" s="1"/>
  <c r="L10" i="41" s="1"/>
  <c r="I11" i="41"/>
  <c r="J11" i="41" s="1"/>
  <c r="L11" i="41" s="1"/>
  <c r="I12" i="41"/>
  <c r="J12" i="41" s="1"/>
  <c r="L12" i="41" s="1"/>
  <c r="I13" i="41"/>
  <c r="J13" i="41" s="1"/>
  <c r="L13" i="41" s="1"/>
  <c r="I14" i="41"/>
  <c r="J14" i="41" s="1"/>
  <c r="L14" i="41" s="1"/>
  <c r="I15" i="41"/>
  <c r="J15" i="41"/>
  <c r="L15" i="41" s="1"/>
  <c r="I16" i="41"/>
  <c r="J16" i="41" s="1"/>
  <c r="L16" i="41" s="1"/>
  <c r="I17" i="41"/>
  <c r="J17" i="41"/>
  <c r="L17" i="41" s="1"/>
  <c r="I18" i="41"/>
  <c r="J18" i="41" s="1"/>
  <c r="L18" i="41" s="1"/>
  <c r="I19" i="41"/>
  <c r="J19" i="41" s="1"/>
  <c r="I20" i="41"/>
  <c r="J20" i="41" s="1"/>
  <c r="K20" i="41" s="1"/>
  <c r="I21" i="41"/>
  <c r="J21" i="41" s="1"/>
  <c r="K21" i="41" s="1"/>
  <c r="I22" i="41"/>
  <c r="J22" i="41" s="1"/>
  <c r="L22" i="41" s="1"/>
  <c r="I23" i="41"/>
  <c r="J23" i="41" s="1"/>
  <c r="L23" i="41" s="1"/>
  <c r="I24" i="41"/>
  <c r="J24" i="41" s="1"/>
  <c r="L24" i="41" s="1"/>
  <c r="I25" i="41"/>
  <c r="J25" i="41" s="1"/>
  <c r="L25" i="41" s="1"/>
  <c r="I26" i="41"/>
  <c r="J26" i="41" s="1"/>
  <c r="L26" i="41" s="1"/>
  <c r="I27" i="41"/>
  <c r="J27" i="41" s="1"/>
  <c r="L27" i="41" s="1"/>
  <c r="I28" i="41"/>
  <c r="J28" i="41" s="1"/>
  <c r="L28" i="41" s="1"/>
  <c r="I29" i="41"/>
  <c r="J29" i="41" s="1"/>
  <c r="L29" i="41" s="1"/>
  <c r="I30" i="41"/>
  <c r="J30" i="41"/>
  <c r="L30" i="41" s="1"/>
  <c r="I31" i="41"/>
  <c r="J31" i="41"/>
  <c r="L31" i="41" s="1"/>
  <c r="I32" i="41"/>
  <c r="J32" i="41"/>
  <c r="L32" i="41" s="1"/>
  <c r="I33" i="41"/>
  <c r="J33" i="41" s="1"/>
  <c r="L33" i="41" s="1"/>
  <c r="I34" i="41"/>
  <c r="J34" i="41" s="1"/>
  <c r="L34" i="41" s="1"/>
  <c r="I35" i="41"/>
  <c r="J35" i="41" s="1"/>
  <c r="L35" i="41" s="1"/>
  <c r="I36" i="41"/>
  <c r="J36" i="41" s="1"/>
  <c r="L36" i="41" s="1"/>
  <c r="I37" i="41"/>
  <c r="J37" i="41" s="1"/>
  <c r="L37" i="41" s="1"/>
  <c r="I38" i="41"/>
  <c r="J38" i="41" s="1"/>
  <c r="L38" i="41" s="1"/>
  <c r="I39" i="41"/>
  <c r="J39" i="41" s="1"/>
  <c r="L39" i="41" s="1"/>
  <c r="I40" i="41"/>
  <c r="J40" i="41" s="1"/>
  <c r="L40" i="41" s="1"/>
  <c r="I41" i="41"/>
  <c r="J41" i="41" s="1"/>
  <c r="L41" i="41" s="1"/>
  <c r="I42" i="41"/>
  <c r="J42" i="41" s="1"/>
  <c r="L42" i="41" s="1"/>
  <c r="I43" i="41"/>
  <c r="J43" i="41" s="1"/>
  <c r="K43" i="41" s="1"/>
  <c r="I44" i="41"/>
  <c r="J44" i="41" s="1"/>
  <c r="K44" i="41" s="1"/>
  <c r="I45" i="41"/>
  <c r="J45" i="41" s="1"/>
  <c r="K45" i="41" s="1"/>
  <c r="I46" i="41"/>
  <c r="J46" i="41" s="1"/>
  <c r="L46" i="41" s="1"/>
  <c r="I47" i="41"/>
  <c r="J47" i="41" s="1"/>
  <c r="L47" i="41" s="1"/>
  <c r="I48" i="41"/>
  <c r="J48" i="41" s="1"/>
  <c r="L48" i="41" s="1"/>
  <c r="L19" i="41" l="1"/>
  <c r="K19" i="41"/>
  <c r="L20" i="41"/>
  <c r="L49" i="41" s="1"/>
  <c r="B3" i="33" s="1"/>
  <c r="L44" i="41"/>
  <c r="L45" i="41"/>
  <c r="L21" i="41"/>
  <c r="L43" i="41"/>
  <c r="I43" i="22"/>
  <c r="J43" i="22" s="1"/>
  <c r="K43" i="22" s="1"/>
  <c r="I42" i="22"/>
  <c r="J42" i="22" s="1"/>
  <c r="K42" i="22" s="1"/>
  <c r="I41" i="22"/>
  <c r="J41" i="22" s="1"/>
  <c r="K41" i="22" s="1"/>
  <c r="I40" i="22"/>
  <c r="J40" i="22" s="1"/>
  <c r="K40" i="22" s="1"/>
  <c r="I39" i="22"/>
  <c r="J39" i="22" s="1"/>
  <c r="K39" i="22" s="1"/>
  <c r="I38" i="22"/>
  <c r="J38" i="22" s="1"/>
  <c r="K38" i="22" s="1"/>
  <c r="I37" i="22"/>
  <c r="J37" i="22" s="1"/>
  <c r="L37" i="22" s="1"/>
  <c r="I36" i="22"/>
  <c r="J36" i="22" s="1"/>
  <c r="L36" i="22" s="1"/>
  <c r="I35" i="22"/>
  <c r="J35" i="22" s="1"/>
  <c r="L35" i="22" s="1"/>
  <c r="I34" i="22"/>
  <c r="J34" i="22" s="1"/>
  <c r="L34" i="22" s="1"/>
  <c r="I33" i="22"/>
  <c r="J33" i="22" s="1"/>
  <c r="L33" i="22" s="1"/>
  <c r="I32" i="22"/>
  <c r="J32" i="22" s="1"/>
  <c r="L32" i="22" s="1"/>
  <c r="I31" i="22"/>
  <c r="J31" i="22" s="1"/>
  <c r="L31" i="22" s="1"/>
  <c r="I30" i="22"/>
  <c r="J30" i="22" s="1"/>
  <c r="L30" i="22" s="1"/>
  <c r="I29" i="22"/>
  <c r="J29" i="22" s="1"/>
  <c r="L29" i="22" s="1"/>
  <c r="I28" i="22"/>
  <c r="J28" i="22" s="1"/>
  <c r="L28" i="22" s="1"/>
  <c r="I27" i="22"/>
  <c r="J27" i="22" s="1"/>
  <c r="L27" i="22" s="1"/>
  <c r="I26" i="22"/>
  <c r="J26" i="22" s="1"/>
  <c r="L26" i="22" s="1"/>
  <c r="I25" i="22"/>
  <c r="J25" i="22" s="1"/>
  <c r="L25" i="22" s="1"/>
  <c r="I24" i="22"/>
  <c r="J24" i="22" s="1"/>
  <c r="L24" i="22" s="1"/>
  <c r="I23" i="22"/>
  <c r="J23" i="22" s="1"/>
  <c r="L23" i="22" s="1"/>
  <c r="I22" i="22"/>
  <c r="J22" i="22" s="1"/>
  <c r="I21" i="22"/>
  <c r="J21" i="22" s="1"/>
  <c r="I20" i="22"/>
  <c r="J20" i="22" s="1"/>
  <c r="I19" i="22"/>
  <c r="J19" i="22" s="1"/>
  <c r="I18" i="22"/>
  <c r="J18" i="22" s="1"/>
  <c r="I17" i="22"/>
  <c r="J17" i="22" s="1"/>
  <c r="I16" i="22"/>
  <c r="J16" i="22" s="1"/>
  <c r="I15" i="22"/>
  <c r="J15" i="22" s="1"/>
  <c r="I14" i="22"/>
  <c r="J14" i="22" s="1"/>
  <c r="I13" i="22"/>
  <c r="J13" i="22" s="1"/>
  <c r="I12" i="22"/>
  <c r="J12" i="22" s="1"/>
  <c r="I11" i="22"/>
  <c r="J11" i="22" s="1"/>
  <c r="I10" i="22"/>
  <c r="J10" i="22" s="1"/>
  <c r="I9" i="22"/>
  <c r="J9" i="22" s="1"/>
  <c r="I8" i="22"/>
  <c r="J8" i="22" s="1"/>
  <c r="L40" i="22" l="1"/>
  <c r="L42" i="22"/>
  <c r="L38" i="22"/>
  <c r="L41" i="22"/>
  <c r="L39" i="22"/>
  <c r="L43" i="22"/>
  <c r="I33" i="47"/>
  <c r="J33" i="47" s="1"/>
  <c r="K33" i="47" s="1"/>
  <c r="I28" i="47"/>
  <c r="J28" i="47" s="1"/>
  <c r="K28" i="47" s="1"/>
  <c r="L33" i="47" l="1"/>
  <c r="I12" i="7"/>
  <c r="J12" i="7" s="1"/>
  <c r="L12" i="7" l="1"/>
  <c r="K12" i="7"/>
  <c r="I28" i="7"/>
  <c r="J28" i="7" s="1"/>
  <c r="L28" i="7" s="1"/>
  <c r="I27" i="7"/>
  <c r="J27" i="7" s="1"/>
  <c r="L27" i="7" s="1"/>
  <c r="I26" i="7"/>
  <c r="J26" i="7" s="1"/>
  <c r="L26" i="7" s="1"/>
  <c r="I25" i="7"/>
  <c r="J25" i="7" s="1"/>
  <c r="K25" i="7" s="1"/>
  <c r="I24" i="7"/>
  <c r="J24" i="7" s="1"/>
  <c r="K24" i="7" s="1"/>
  <c r="I23" i="7"/>
  <c r="J23" i="7" s="1"/>
  <c r="K23" i="7" s="1"/>
  <c r="I22" i="7"/>
  <c r="J22" i="7" s="1"/>
  <c r="L22" i="7" s="1"/>
  <c r="I21" i="7"/>
  <c r="J21" i="7" s="1"/>
  <c r="L21" i="7" s="1"/>
  <c r="I20" i="7"/>
  <c r="J20" i="7" s="1"/>
  <c r="L20" i="7" s="1"/>
  <c r="I19" i="7"/>
  <c r="J19" i="7" s="1"/>
  <c r="I18" i="7"/>
  <c r="J18" i="7" s="1"/>
  <c r="I17" i="7"/>
  <c r="J17" i="7" s="1"/>
  <c r="I16" i="7"/>
  <c r="J16" i="7" s="1"/>
  <c r="I15" i="7"/>
  <c r="J15" i="7" s="1"/>
  <c r="I14" i="7"/>
  <c r="J14" i="7" s="1"/>
  <c r="I13" i="7"/>
  <c r="J13" i="7" s="1"/>
  <c r="I11" i="7"/>
  <c r="J11" i="7" s="1"/>
  <c r="I10" i="7"/>
  <c r="J10" i="7" s="1"/>
  <c r="I9" i="7"/>
  <c r="J9" i="7" s="1"/>
  <c r="I8" i="7"/>
  <c r="J8" i="7" s="1"/>
  <c r="I55" i="52"/>
  <c r="J55" i="52" s="1"/>
  <c r="L55" i="52" s="1"/>
  <c r="I54" i="52"/>
  <c r="J54" i="52" s="1"/>
  <c r="L54" i="52" s="1"/>
  <c r="I53" i="52"/>
  <c r="J53" i="52" s="1"/>
  <c r="L53" i="52" s="1"/>
  <c r="I52" i="52"/>
  <c r="J52" i="52" s="1"/>
  <c r="L52" i="52" s="1"/>
  <c r="I51" i="52"/>
  <c r="J51" i="52" s="1"/>
  <c r="L51" i="52" s="1"/>
  <c r="I50" i="52"/>
  <c r="J50" i="52" s="1"/>
  <c r="L50" i="52" s="1"/>
  <c r="I49" i="52"/>
  <c r="J49" i="52" s="1"/>
  <c r="L49" i="52" s="1"/>
  <c r="I48" i="52"/>
  <c r="J48" i="52" s="1"/>
  <c r="L48" i="52" s="1"/>
  <c r="I47" i="52"/>
  <c r="J47" i="52" s="1"/>
  <c r="L47" i="52" s="1"/>
  <c r="I46" i="52"/>
  <c r="J46" i="52" s="1"/>
  <c r="L46" i="52" s="1"/>
  <c r="I45" i="52"/>
  <c r="J45" i="52" s="1"/>
  <c r="L45" i="52" s="1"/>
  <c r="I44" i="52"/>
  <c r="J44" i="52" s="1"/>
  <c r="K44" i="52" s="1"/>
  <c r="I43" i="52"/>
  <c r="J43" i="52" s="1"/>
  <c r="L43" i="52" s="1"/>
  <c r="I42" i="52"/>
  <c r="J42" i="52" s="1"/>
  <c r="K42" i="52" s="1"/>
  <c r="I41" i="52"/>
  <c r="J41" i="52" s="1"/>
  <c r="L41" i="52" s="1"/>
  <c r="I40" i="52"/>
  <c r="J40" i="52" s="1"/>
  <c r="L40" i="52" s="1"/>
  <c r="I39" i="52"/>
  <c r="J39" i="52" s="1"/>
  <c r="L39" i="52" s="1"/>
  <c r="I38" i="52"/>
  <c r="J38" i="52" s="1"/>
  <c r="L38" i="52" s="1"/>
  <c r="I37" i="52"/>
  <c r="J37" i="52" s="1"/>
  <c r="L37" i="52" s="1"/>
  <c r="I36" i="52"/>
  <c r="J36" i="52" s="1"/>
  <c r="L36" i="52" s="1"/>
  <c r="I35" i="52"/>
  <c r="J35" i="52" s="1"/>
  <c r="L35" i="52" s="1"/>
  <c r="I34" i="52"/>
  <c r="J34" i="52" s="1"/>
  <c r="I33" i="52"/>
  <c r="J33" i="52" s="1"/>
  <c r="L33" i="52" s="1"/>
  <c r="I32" i="52"/>
  <c r="J32" i="52" s="1"/>
  <c r="L32" i="52" s="1"/>
  <c r="I31" i="52"/>
  <c r="J31" i="52" s="1"/>
  <c r="L31" i="52" s="1"/>
  <c r="I30" i="52"/>
  <c r="J30" i="52" s="1"/>
  <c r="L30" i="52" s="1"/>
  <c r="I29" i="52"/>
  <c r="J29" i="52" s="1"/>
  <c r="L29" i="52" s="1"/>
  <c r="I28" i="52"/>
  <c r="J28" i="52" s="1"/>
  <c r="L28" i="52" s="1"/>
  <c r="I27" i="52"/>
  <c r="J27" i="52" s="1"/>
  <c r="L27" i="52" s="1"/>
  <c r="I26" i="52"/>
  <c r="J26" i="52" s="1"/>
  <c r="L26" i="52" s="1"/>
  <c r="I25" i="52"/>
  <c r="J25" i="52" s="1"/>
  <c r="L25" i="52" s="1"/>
  <c r="I24" i="52"/>
  <c r="J24" i="52" s="1"/>
  <c r="L24" i="52" s="1"/>
  <c r="I23" i="52"/>
  <c r="J23" i="52" s="1"/>
  <c r="L23" i="52" s="1"/>
  <c r="I22" i="52"/>
  <c r="J22" i="52" s="1"/>
  <c r="L22" i="52" s="1"/>
  <c r="I21" i="52"/>
  <c r="J21" i="52" s="1"/>
  <c r="L21" i="52" s="1"/>
  <c r="I20" i="52"/>
  <c r="J20" i="52" s="1"/>
  <c r="L20" i="52" s="1"/>
  <c r="I19" i="52"/>
  <c r="J19" i="52" s="1"/>
  <c r="L19" i="52" s="1"/>
  <c r="I18" i="52"/>
  <c r="J18" i="52" s="1"/>
  <c r="L18" i="52" s="1"/>
  <c r="I17" i="52"/>
  <c r="J17" i="52" s="1"/>
  <c r="L17" i="52" s="1"/>
  <c r="I16" i="52"/>
  <c r="J16" i="52" s="1"/>
  <c r="L16" i="52" s="1"/>
  <c r="I15" i="52"/>
  <c r="J15" i="52" s="1"/>
  <c r="L15" i="52" s="1"/>
  <c r="I14" i="52"/>
  <c r="J14" i="52" s="1"/>
  <c r="I13" i="52"/>
  <c r="J13" i="52" s="1"/>
  <c r="L13" i="52" s="1"/>
  <c r="I12" i="52"/>
  <c r="J12" i="52" s="1"/>
  <c r="L12" i="52" s="1"/>
  <c r="I11" i="52"/>
  <c r="J11" i="52" s="1"/>
  <c r="L11" i="52" s="1"/>
  <c r="I10" i="52"/>
  <c r="J10" i="52" s="1"/>
  <c r="I9" i="52"/>
  <c r="J9" i="52" s="1"/>
  <c r="L9" i="52" s="1"/>
  <c r="I8" i="52"/>
  <c r="J8" i="52" s="1"/>
  <c r="I19" i="17"/>
  <c r="J19" i="17" s="1"/>
  <c r="L19" i="17" s="1"/>
  <c r="I16" i="17"/>
  <c r="J16" i="17" s="1"/>
  <c r="L16" i="17" s="1"/>
  <c r="I13" i="17"/>
  <c r="J13" i="17" s="1"/>
  <c r="L13" i="17" s="1"/>
  <c r="I10" i="17"/>
  <c r="J10" i="17" s="1"/>
  <c r="L10" i="17" s="1"/>
  <c r="K8" i="52" l="1"/>
  <c r="L8" i="52"/>
  <c r="L10" i="52"/>
  <c r="N56" i="52" s="1"/>
  <c r="K10" i="52"/>
  <c r="L10" i="7"/>
  <c r="K10" i="7"/>
  <c r="L15" i="7"/>
  <c r="K15" i="7"/>
  <c r="L19" i="7"/>
  <c r="K19" i="7"/>
  <c r="L11" i="7"/>
  <c r="K11" i="7"/>
  <c r="L16" i="7"/>
  <c r="K16" i="7"/>
  <c r="L8" i="7"/>
  <c r="K8" i="7"/>
  <c r="L13" i="7"/>
  <c r="K13" i="7"/>
  <c r="L17" i="7"/>
  <c r="K17" i="7"/>
  <c r="L9" i="7"/>
  <c r="K9" i="7"/>
  <c r="L14" i="7"/>
  <c r="K14" i="7"/>
  <c r="L18" i="7"/>
  <c r="K18" i="7"/>
  <c r="L14" i="52"/>
  <c r="L34" i="52"/>
  <c r="L23" i="7"/>
  <c r="L24" i="7"/>
  <c r="L25" i="7"/>
  <c r="L44" i="52"/>
  <c r="L42" i="52"/>
  <c r="L29" i="7" l="1"/>
  <c r="B13" i="33" s="1"/>
  <c r="B2" i="33"/>
  <c r="E2" i="33"/>
  <c r="N29" i="7"/>
  <c r="E13" i="33" s="1"/>
  <c r="L37" i="38"/>
  <c r="I14" i="33" l="1"/>
  <c r="B6" i="33"/>
  <c r="D6" i="33" s="1"/>
  <c r="I9" i="10"/>
  <c r="J9" i="10" s="1"/>
  <c r="I8" i="10"/>
  <c r="J8" i="10" s="1"/>
  <c r="K9" i="10" l="1"/>
  <c r="L9" i="10"/>
  <c r="K8" i="10"/>
  <c r="L8" i="10"/>
  <c r="E22" i="33" l="1"/>
  <c r="L10" i="10"/>
  <c r="B22" i="33" s="1"/>
  <c r="I11" i="1"/>
  <c r="J11" i="1" s="1"/>
  <c r="I10" i="1"/>
  <c r="J10" i="1" s="1"/>
  <c r="I9" i="1"/>
  <c r="J9" i="1" s="1"/>
  <c r="I8" i="1"/>
  <c r="J8" i="1" s="1"/>
  <c r="L8" i="1" l="1"/>
  <c r="K8" i="1"/>
  <c r="L10" i="1"/>
  <c r="K10" i="1"/>
  <c r="L9" i="1"/>
  <c r="K9" i="1"/>
  <c r="L11" i="1"/>
  <c r="K11" i="1"/>
  <c r="N12" i="1" l="1"/>
  <c r="E21" i="33" s="1"/>
  <c r="L12" i="1"/>
  <c r="B21" i="33" s="1"/>
  <c r="I11" i="40"/>
  <c r="J11" i="40" s="1"/>
  <c r="K11" i="40" s="1"/>
  <c r="I10" i="40"/>
  <c r="J10" i="40" s="1"/>
  <c r="K10" i="40" s="1"/>
  <c r="I9" i="40"/>
  <c r="J9" i="40" s="1"/>
  <c r="K9" i="40" s="1"/>
  <c r="I8" i="40"/>
  <c r="J8" i="40" s="1"/>
  <c r="K8" i="40" s="1"/>
  <c r="L8" i="40" l="1"/>
  <c r="L9" i="40"/>
  <c r="L10" i="40"/>
  <c r="L11" i="40"/>
  <c r="L12" i="40" l="1"/>
  <c r="B20" i="33" s="1"/>
  <c r="I13" i="35"/>
  <c r="J13" i="35" s="1"/>
  <c r="I12" i="35"/>
  <c r="J12" i="35" s="1"/>
  <c r="I11" i="35"/>
  <c r="J11" i="35" s="1"/>
  <c r="I10" i="35"/>
  <c r="J10" i="35" s="1"/>
  <c r="I9" i="35"/>
  <c r="J9" i="35" s="1"/>
  <c r="I8" i="35"/>
  <c r="J8" i="35" s="1"/>
  <c r="L8" i="35" l="1"/>
  <c r="K8" i="35"/>
  <c r="L9" i="35"/>
  <c r="K9" i="35"/>
  <c r="L13" i="35"/>
  <c r="K13" i="35"/>
  <c r="L10" i="35"/>
  <c r="K10" i="35"/>
  <c r="L11" i="35"/>
  <c r="K11" i="35"/>
  <c r="L12" i="35"/>
  <c r="K12" i="35"/>
  <c r="L14" i="35" l="1"/>
  <c r="B19" i="33" s="1"/>
  <c r="E19" i="33"/>
  <c r="I16" i="51"/>
  <c r="J16" i="51" s="1"/>
  <c r="K16" i="51" s="1"/>
  <c r="I15" i="51"/>
  <c r="J15" i="51" s="1"/>
  <c r="K15" i="51" s="1"/>
  <c r="I14" i="51"/>
  <c r="J14" i="51" s="1"/>
  <c r="K14" i="51" s="1"/>
  <c r="I13" i="51"/>
  <c r="J13" i="51" s="1"/>
  <c r="K13" i="51" s="1"/>
  <c r="I12" i="51"/>
  <c r="J12" i="51" s="1"/>
  <c r="K12" i="51" s="1"/>
  <c r="I11" i="51"/>
  <c r="J11" i="51" s="1"/>
  <c r="K11" i="51" s="1"/>
  <c r="I10" i="51"/>
  <c r="J10" i="51" s="1"/>
  <c r="I9" i="51"/>
  <c r="J9" i="51" s="1"/>
  <c r="L9" i="51" s="1"/>
  <c r="I8" i="51"/>
  <c r="J8" i="51" s="1"/>
  <c r="L8" i="51" s="1"/>
  <c r="L13" i="51" l="1"/>
  <c r="L10" i="51"/>
  <c r="L14" i="51"/>
  <c r="L11" i="51"/>
  <c r="L15" i="51"/>
  <c r="L12" i="51"/>
  <c r="L16" i="51"/>
  <c r="L17" i="51" l="1"/>
  <c r="B17" i="33" s="1"/>
  <c r="L19" i="22"/>
  <c r="L18" i="22"/>
  <c r="L17" i="22"/>
  <c r="L16" i="22"/>
  <c r="L15" i="22"/>
  <c r="L14" i="22"/>
  <c r="L13" i="22"/>
  <c r="L12" i="22"/>
  <c r="L11" i="22"/>
  <c r="L10" i="22"/>
  <c r="L9" i="22"/>
  <c r="L8" i="22"/>
  <c r="L20" i="22" l="1"/>
  <c r="L21" i="22"/>
  <c r="L22" i="22"/>
  <c r="N44" i="22" l="1"/>
  <c r="E16" i="33" s="1"/>
  <c r="L44" i="22"/>
  <c r="B16" i="33" s="1"/>
  <c r="I49" i="34"/>
  <c r="J49" i="34" s="1"/>
  <c r="K49" i="34" s="1"/>
  <c r="I48" i="34"/>
  <c r="J48" i="34" s="1"/>
  <c r="K48" i="34" s="1"/>
  <c r="I47" i="34"/>
  <c r="J47" i="34" s="1"/>
  <c r="K47" i="34" s="1"/>
  <c r="I46" i="34"/>
  <c r="J46" i="34" s="1"/>
  <c r="K46" i="34" s="1"/>
  <c r="I45" i="34"/>
  <c r="J45" i="34" s="1"/>
  <c r="K45" i="34" s="1"/>
  <c r="I44" i="34"/>
  <c r="J44" i="34" s="1"/>
  <c r="K44" i="34" s="1"/>
  <c r="I43" i="34"/>
  <c r="J43" i="34" s="1"/>
  <c r="K43" i="34" s="1"/>
  <c r="I42" i="34"/>
  <c r="J42" i="34" s="1"/>
  <c r="K42" i="34" s="1"/>
  <c r="I41" i="34"/>
  <c r="J41" i="34" s="1"/>
  <c r="K41" i="34" s="1"/>
  <c r="I40" i="34"/>
  <c r="J40" i="34" s="1"/>
  <c r="K40" i="34" s="1"/>
  <c r="I39" i="34"/>
  <c r="J39" i="34" s="1"/>
  <c r="K39" i="34" s="1"/>
  <c r="I38" i="34"/>
  <c r="J38" i="34" s="1"/>
  <c r="K38" i="34" s="1"/>
  <c r="I37" i="34"/>
  <c r="J37" i="34" s="1"/>
  <c r="K37" i="34" s="1"/>
  <c r="I36" i="34"/>
  <c r="J36" i="34" s="1"/>
  <c r="K36" i="34" s="1"/>
  <c r="I35" i="34"/>
  <c r="J35" i="34" s="1"/>
  <c r="K35" i="34" s="1"/>
  <c r="I34" i="34"/>
  <c r="J34" i="34" s="1"/>
  <c r="K34" i="34" s="1"/>
  <c r="I33" i="34"/>
  <c r="J33" i="34" s="1"/>
  <c r="K33" i="34" s="1"/>
  <c r="I32" i="34"/>
  <c r="J32" i="34" s="1"/>
  <c r="K32" i="34" s="1"/>
  <c r="I31" i="34"/>
  <c r="J31" i="34" s="1"/>
  <c r="K31" i="34" s="1"/>
  <c r="I30" i="34"/>
  <c r="J30" i="34" s="1"/>
  <c r="K30" i="34" s="1"/>
  <c r="I29" i="34"/>
  <c r="J29" i="34" s="1"/>
  <c r="K29" i="34" s="1"/>
  <c r="I28" i="34"/>
  <c r="J28" i="34" s="1"/>
  <c r="K28" i="34" s="1"/>
  <c r="I27" i="34"/>
  <c r="J27" i="34" s="1"/>
  <c r="K27" i="34" s="1"/>
  <c r="I26" i="34"/>
  <c r="J26" i="34" s="1"/>
  <c r="K26" i="34" s="1"/>
  <c r="I25" i="34"/>
  <c r="J25" i="34" s="1"/>
  <c r="K25" i="34" s="1"/>
  <c r="I24" i="34"/>
  <c r="J24" i="34" s="1"/>
  <c r="K24" i="34" s="1"/>
  <c r="I23" i="34"/>
  <c r="J23" i="34" s="1"/>
  <c r="K23" i="34" s="1"/>
  <c r="I22" i="34"/>
  <c r="J22" i="34" s="1"/>
  <c r="K22" i="34" s="1"/>
  <c r="I21" i="34"/>
  <c r="J21" i="34" s="1"/>
  <c r="K21" i="34" s="1"/>
  <c r="I20" i="34"/>
  <c r="J20" i="34" s="1"/>
  <c r="K20" i="34" s="1"/>
  <c r="I19" i="34"/>
  <c r="J19" i="34" s="1"/>
  <c r="K19" i="34" s="1"/>
  <c r="I18" i="34"/>
  <c r="J18" i="34" s="1"/>
  <c r="K18" i="34" s="1"/>
  <c r="I17" i="34"/>
  <c r="J17" i="34" s="1"/>
  <c r="K17" i="34" s="1"/>
  <c r="I16" i="34"/>
  <c r="J16" i="34" s="1"/>
  <c r="K16" i="34" s="1"/>
  <c r="I15" i="34"/>
  <c r="J15" i="34" s="1"/>
  <c r="K15" i="34" s="1"/>
  <c r="I14" i="34"/>
  <c r="J14" i="34" s="1"/>
  <c r="K14" i="34" s="1"/>
  <c r="I13" i="34"/>
  <c r="J13" i="34" s="1"/>
  <c r="K13" i="34" s="1"/>
  <c r="I12" i="34"/>
  <c r="J12" i="34" s="1"/>
  <c r="K12" i="34" s="1"/>
  <c r="I11" i="34"/>
  <c r="J11" i="34" s="1"/>
  <c r="K11" i="34" s="1"/>
  <c r="I10" i="34"/>
  <c r="J10" i="34" s="1"/>
  <c r="K10" i="34" s="1"/>
  <c r="I9" i="34"/>
  <c r="J9" i="34" s="1"/>
  <c r="K9" i="34" s="1"/>
  <c r="I8" i="34"/>
  <c r="J8" i="34" s="1"/>
  <c r="K8" i="34" s="1"/>
  <c r="L31" i="34" l="1"/>
  <c r="L10" i="34"/>
  <c r="L11" i="34"/>
  <c r="L17" i="34"/>
  <c r="L18" i="34"/>
  <c r="L21" i="34"/>
  <c r="L13" i="34"/>
  <c r="L14" i="34"/>
  <c r="L15" i="34"/>
  <c r="L9" i="34"/>
  <c r="L19" i="34"/>
  <c r="L22" i="34"/>
  <c r="L8" i="34"/>
  <c r="L12" i="34"/>
  <c r="L16" i="34"/>
  <c r="L20" i="34"/>
  <c r="L34" i="34"/>
  <c r="L35" i="34"/>
  <c r="L39" i="34"/>
  <c r="L43" i="34"/>
  <c r="L47" i="34"/>
  <c r="L27" i="34"/>
  <c r="L38" i="34"/>
  <c r="L46" i="34"/>
  <c r="L28" i="34"/>
  <c r="L24" i="34"/>
  <c r="L32" i="34"/>
  <c r="L36" i="34"/>
  <c r="L40" i="34"/>
  <c r="L44" i="34"/>
  <c r="L48" i="34"/>
  <c r="L30" i="34"/>
  <c r="L42" i="34"/>
  <c r="L23" i="34"/>
  <c r="L25" i="34"/>
  <c r="L26" i="34"/>
  <c r="L29" i="34"/>
  <c r="L33" i="34"/>
  <c r="L37" i="34"/>
  <c r="L41" i="34"/>
  <c r="L45" i="34"/>
  <c r="L49" i="34"/>
  <c r="N50" i="34" l="1"/>
  <c r="E18" i="33" s="1"/>
  <c r="L50" i="34"/>
  <c r="B18" i="33" s="1"/>
  <c r="I11" i="6"/>
  <c r="J11" i="6" s="1"/>
  <c r="K11" i="6" s="1"/>
  <c r="I10" i="6"/>
  <c r="J10" i="6" s="1"/>
  <c r="K10" i="6" s="1"/>
  <c r="I9" i="6"/>
  <c r="J9" i="6" s="1"/>
  <c r="L9" i="6" s="1"/>
  <c r="I8" i="6"/>
  <c r="J8" i="6" s="1"/>
  <c r="L8" i="6" s="1"/>
  <c r="L10" i="6" l="1"/>
  <c r="L11" i="6"/>
  <c r="L12" i="6" l="1"/>
  <c r="B15" i="33" s="1"/>
  <c r="E15" i="33"/>
  <c r="I22" i="13"/>
  <c r="J22" i="13" s="1"/>
  <c r="L22" i="13" s="1"/>
  <c r="I21" i="13"/>
  <c r="J21" i="13" s="1"/>
  <c r="I20" i="13"/>
  <c r="J20" i="13" s="1"/>
  <c r="L20" i="13" s="1"/>
  <c r="I19" i="13"/>
  <c r="J19" i="13" s="1"/>
  <c r="L19" i="13" s="1"/>
  <c r="I18" i="13"/>
  <c r="J18" i="13" s="1"/>
  <c r="L18" i="13" s="1"/>
  <c r="I17" i="13"/>
  <c r="J17" i="13" s="1"/>
  <c r="L17" i="13" s="1"/>
  <c r="I16" i="13"/>
  <c r="J16" i="13" s="1"/>
  <c r="I15" i="13"/>
  <c r="J15" i="13" s="1"/>
  <c r="I14" i="13"/>
  <c r="J14" i="13" s="1"/>
  <c r="I13" i="13"/>
  <c r="J13" i="13" s="1"/>
  <c r="K13" i="13" s="1"/>
  <c r="I12" i="13"/>
  <c r="J12" i="13" s="1"/>
  <c r="K12" i="13" s="1"/>
  <c r="I11" i="13"/>
  <c r="J11" i="13" s="1"/>
  <c r="K11" i="13" s="1"/>
  <c r="I10" i="13"/>
  <c r="J10" i="13" s="1"/>
  <c r="K10" i="13" s="1"/>
  <c r="I9" i="13"/>
  <c r="J9" i="13" s="1"/>
  <c r="K9" i="13" s="1"/>
  <c r="I8" i="13"/>
  <c r="J8" i="13" s="1"/>
  <c r="K8" i="13" s="1"/>
  <c r="I16" i="33" l="1"/>
  <c r="L16" i="13"/>
  <c r="K16" i="13"/>
  <c r="L14" i="13"/>
  <c r="K14" i="13"/>
  <c r="L15" i="13"/>
  <c r="K15" i="13"/>
  <c r="L13" i="13"/>
  <c r="L21" i="13"/>
  <c r="L8" i="13"/>
  <c r="L11" i="13"/>
  <c r="L9" i="13"/>
  <c r="L12" i="13"/>
  <c r="L10" i="13"/>
  <c r="N23" i="13" l="1"/>
  <c r="E14" i="33" s="1"/>
  <c r="L23" i="13"/>
  <c r="B14" i="33" s="1"/>
  <c r="I18" i="17"/>
  <c r="J18" i="17" s="1"/>
  <c r="L18" i="17" s="1"/>
  <c r="I17" i="17"/>
  <c r="J17" i="17" s="1"/>
  <c r="L17" i="17" s="1"/>
  <c r="I15" i="17"/>
  <c r="J15" i="17" s="1"/>
  <c r="L15" i="17" s="1"/>
  <c r="I14" i="17"/>
  <c r="J14" i="17" s="1"/>
  <c r="L14" i="17" s="1"/>
  <c r="I12" i="17"/>
  <c r="J12" i="17" s="1"/>
  <c r="L12" i="17" s="1"/>
  <c r="I11" i="17"/>
  <c r="J11" i="17" s="1"/>
  <c r="L11" i="17" s="1"/>
  <c r="I9" i="17"/>
  <c r="J9" i="17" s="1"/>
  <c r="L9" i="17" s="1"/>
  <c r="I8" i="17"/>
  <c r="J8" i="17" s="1"/>
  <c r="L8" i="17" s="1"/>
  <c r="N20" i="17" l="1"/>
  <c r="E12" i="33" s="1"/>
  <c r="L20" i="17"/>
  <c r="B12" i="33" s="1"/>
  <c r="I30" i="36"/>
  <c r="J30" i="36" s="1"/>
  <c r="K30" i="36" s="1"/>
  <c r="I29" i="36"/>
  <c r="J29" i="36" s="1"/>
  <c r="K29" i="36" s="1"/>
  <c r="I28" i="36"/>
  <c r="J28" i="36" s="1"/>
  <c r="K28" i="36" s="1"/>
  <c r="I27" i="36"/>
  <c r="J27" i="36" s="1"/>
  <c r="K27" i="36" s="1"/>
  <c r="I26" i="36"/>
  <c r="J26" i="36" s="1"/>
  <c r="K26" i="36" s="1"/>
  <c r="I25" i="36"/>
  <c r="J25" i="36" s="1"/>
  <c r="K25" i="36" s="1"/>
  <c r="I24" i="36"/>
  <c r="J24" i="36" s="1"/>
  <c r="K24" i="36" s="1"/>
  <c r="I23" i="36"/>
  <c r="J23" i="36" s="1"/>
  <c r="K23" i="36" s="1"/>
  <c r="I22" i="36"/>
  <c r="J22" i="36" s="1"/>
  <c r="K22" i="36" s="1"/>
  <c r="I21" i="36"/>
  <c r="J21" i="36" s="1"/>
  <c r="K21" i="36" s="1"/>
  <c r="I20" i="36"/>
  <c r="J20" i="36" s="1"/>
  <c r="K20" i="36" s="1"/>
  <c r="I19" i="36"/>
  <c r="J19" i="36" s="1"/>
  <c r="K19" i="36" s="1"/>
  <c r="I18" i="36"/>
  <c r="J18" i="36" s="1"/>
  <c r="K18" i="36" s="1"/>
  <c r="I17" i="36"/>
  <c r="J17" i="36" s="1"/>
  <c r="K17" i="36" s="1"/>
  <c r="I16" i="36"/>
  <c r="J16" i="36" s="1"/>
  <c r="L16" i="36" s="1"/>
  <c r="I15" i="36"/>
  <c r="J15" i="36" s="1"/>
  <c r="L15" i="36" s="1"/>
  <c r="I14" i="36"/>
  <c r="J14" i="36" s="1"/>
  <c r="L14" i="36" s="1"/>
  <c r="I13" i="36"/>
  <c r="J13" i="36" s="1"/>
  <c r="L13" i="36" s="1"/>
  <c r="I12" i="36"/>
  <c r="J12" i="36" s="1"/>
  <c r="L12" i="36" s="1"/>
  <c r="I11" i="36"/>
  <c r="J11" i="36" s="1"/>
  <c r="L11" i="36" s="1"/>
  <c r="I10" i="36"/>
  <c r="J10" i="36" s="1"/>
  <c r="L10" i="36" s="1"/>
  <c r="I9" i="36"/>
  <c r="J9" i="36" s="1"/>
  <c r="L9" i="36" s="1"/>
  <c r="I8" i="36"/>
  <c r="J8" i="36" s="1"/>
  <c r="L8" i="36" s="1"/>
  <c r="L20" i="36" l="1"/>
  <c r="L25" i="36"/>
  <c r="L18" i="36"/>
  <c r="L22" i="36"/>
  <c r="L23" i="36"/>
  <c r="L27" i="36"/>
  <c r="L19" i="36"/>
  <c r="L24" i="36"/>
  <c r="L28" i="36"/>
  <c r="L29" i="36"/>
  <c r="L17" i="36"/>
  <c r="L31" i="36" s="1"/>
  <c r="B11" i="33" s="1"/>
  <c r="L21" i="36"/>
  <c r="L26" i="36"/>
  <c r="L30" i="36"/>
  <c r="N31" i="36" l="1"/>
  <c r="E11" i="33" s="1"/>
  <c r="I34" i="47"/>
  <c r="J34" i="47" s="1"/>
  <c r="K34" i="47" s="1"/>
  <c r="I32" i="47"/>
  <c r="J32" i="47" s="1"/>
  <c r="K32" i="47" s="1"/>
  <c r="I31" i="47"/>
  <c r="J31" i="47" s="1"/>
  <c r="L31" i="47" s="1"/>
  <c r="I30" i="47"/>
  <c r="J30" i="47" s="1"/>
  <c r="L30" i="47" s="1"/>
  <c r="I29" i="47"/>
  <c r="J29" i="47" s="1"/>
  <c r="L29" i="47" s="1"/>
  <c r="I27" i="47"/>
  <c r="J27" i="47" s="1"/>
  <c r="K27" i="47" s="1"/>
  <c r="I26" i="47"/>
  <c r="J26" i="47" s="1"/>
  <c r="K26" i="47" s="1"/>
  <c r="I25" i="47"/>
  <c r="J25" i="47" s="1"/>
  <c r="K25" i="47" s="1"/>
  <c r="I24" i="47"/>
  <c r="J24" i="47" s="1"/>
  <c r="K24" i="47" s="1"/>
  <c r="I23" i="47"/>
  <c r="J23" i="47" s="1"/>
  <c r="K23" i="47" s="1"/>
  <c r="I22" i="47"/>
  <c r="J22" i="47" s="1"/>
  <c r="L22" i="47" s="1"/>
  <c r="I21" i="47"/>
  <c r="J21" i="47" s="1"/>
  <c r="L21" i="47" s="1"/>
  <c r="I20" i="47"/>
  <c r="J20" i="47" s="1"/>
  <c r="L20" i="47" s="1"/>
  <c r="I19" i="47"/>
  <c r="J19" i="47" s="1"/>
  <c r="L19" i="47" s="1"/>
  <c r="I18" i="47"/>
  <c r="J18" i="47" s="1"/>
  <c r="L18" i="47" s="1"/>
  <c r="I17" i="47"/>
  <c r="J17" i="47" s="1"/>
  <c r="L17" i="47" s="1"/>
  <c r="I16" i="47"/>
  <c r="J16" i="47" s="1"/>
  <c r="I15" i="47"/>
  <c r="J15" i="47" s="1"/>
  <c r="I14" i="47"/>
  <c r="J14" i="47" s="1"/>
  <c r="I13" i="47"/>
  <c r="J13" i="47" s="1"/>
  <c r="L13" i="47" s="1"/>
  <c r="I12" i="47"/>
  <c r="J12" i="47" s="1"/>
  <c r="L12" i="47" s="1"/>
  <c r="I11" i="47"/>
  <c r="J11" i="47" s="1"/>
  <c r="L11" i="47" s="1"/>
  <c r="I10" i="47"/>
  <c r="J10" i="47" s="1"/>
  <c r="L10" i="47" s="1"/>
  <c r="I9" i="47"/>
  <c r="J9" i="47" s="1"/>
  <c r="L9" i="47" s="1"/>
  <c r="I8" i="47"/>
  <c r="J8" i="47" s="1"/>
  <c r="L8" i="47" s="1"/>
  <c r="L14" i="47" l="1"/>
  <c r="K14" i="47"/>
  <c r="L15" i="47"/>
  <c r="K15" i="47"/>
  <c r="L16" i="47"/>
  <c r="K16" i="47"/>
  <c r="L25" i="47"/>
  <c r="L27" i="47"/>
  <c r="L23" i="47"/>
  <c r="L24" i="47"/>
  <c r="L26" i="47"/>
  <c r="L32" i="47"/>
  <c r="L34" i="47"/>
  <c r="L35" i="47" l="1"/>
  <c r="B10" i="33" s="1"/>
  <c r="E10" i="33"/>
  <c r="I48" i="21"/>
  <c r="J48" i="21" s="1"/>
  <c r="K48" i="21" s="1"/>
  <c r="I47" i="21"/>
  <c r="J47" i="21" s="1"/>
  <c r="K47" i="21" s="1"/>
  <c r="I46" i="21"/>
  <c r="J46" i="21" s="1"/>
  <c r="L46" i="21" s="1"/>
  <c r="I45" i="21"/>
  <c r="J45" i="21" s="1"/>
  <c r="L45" i="21" s="1"/>
  <c r="I44" i="21"/>
  <c r="J44" i="21" s="1"/>
  <c r="L44" i="21" s="1"/>
  <c r="I43" i="21"/>
  <c r="J43" i="21" s="1"/>
  <c r="L43" i="21" s="1"/>
  <c r="I42" i="21"/>
  <c r="J42" i="21" s="1"/>
  <c r="L42" i="21" s="1"/>
  <c r="I41" i="21"/>
  <c r="J41" i="21" s="1"/>
  <c r="L41" i="21" s="1"/>
  <c r="I40" i="21"/>
  <c r="J40" i="21" s="1"/>
  <c r="I39" i="21"/>
  <c r="J39" i="21" s="1"/>
  <c r="I38" i="21"/>
  <c r="J38" i="21" s="1"/>
  <c r="I37" i="21"/>
  <c r="J37" i="21" s="1"/>
  <c r="K37" i="21" s="1"/>
  <c r="I36" i="21"/>
  <c r="J36" i="21" s="1"/>
  <c r="K36" i="21" s="1"/>
  <c r="I35" i="21"/>
  <c r="J35" i="21" s="1"/>
  <c r="K35" i="21" s="1"/>
  <c r="I34" i="21"/>
  <c r="J34" i="21" s="1"/>
  <c r="L34" i="21" s="1"/>
  <c r="I33" i="21"/>
  <c r="J33" i="21" s="1"/>
  <c r="L33" i="21" s="1"/>
  <c r="I32" i="21"/>
  <c r="J32" i="21" s="1"/>
  <c r="L32" i="21" s="1"/>
  <c r="I31" i="21"/>
  <c r="J31" i="21" s="1"/>
  <c r="I30" i="21"/>
  <c r="J30" i="21" s="1"/>
  <c r="I29" i="21"/>
  <c r="J29" i="21" s="1"/>
  <c r="I28" i="21"/>
  <c r="J28" i="21" s="1"/>
  <c r="I27" i="21"/>
  <c r="J27" i="21" s="1"/>
  <c r="I26" i="21"/>
  <c r="J26" i="21" s="1"/>
  <c r="I25" i="21"/>
  <c r="J25" i="21" s="1"/>
  <c r="K25" i="21" s="1"/>
  <c r="I24" i="21"/>
  <c r="J24" i="21" s="1"/>
  <c r="K24" i="21" s="1"/>
  <c r="I23" i="21"/>
  <c r="J23" i="21" s="1"/>
  <c r="K23" i="21" s="1"/>
  <c r="I22" i="21"/>
  <c r="J22" i="21" s="1"/>
  <c r="L22" i="21" s="1"/>
  <c r="I21" i="21"/>
  <c r="J21" i="21" s="1"/>
  <c r="L21" i="21" s="1"/>
  <c r="I20" i="21"/>
  <c r="J20" i="21" s="1"/>
  <c r="L20" i="21" s="1"/>
  <c r="I19" i="21"/>
  <c r="J19" i="21" s="1"/>
  <c r="L19" i="21" s="1"/>
  <c r="I18" i="21"/>
  <c r="J18" i="21" s="1"/>
  <c r="L18" i="21" s="1"/>
  <c r="I17" i="21"/>
  <c r="J17" i="21" s="1"/>
  <c r="L17" i="21" s="1"/>
  <c r="I16" i="21"/>
  <c r="J16" i="21" s="1"/>
  <c r="L16" i="21" s="1"/>
  <c r="I15" i="21"/>
  <c r="J15" i="21" s="1"/>
  <c r="L15" i="21" s="1"/>
  <c r="I14" i="21"/>
  <c r="J14" i="21" s="1"/>
  <c r="L14" i="21" s="1"/>
  <c r="I13" i="21"/>
  <c r="J13" i="21" s="1"/>
  <c r="K13" i="21" s="1"/>
  <c r="I12" i="21"/>
  <c r="J12" i="21" s="1"/>
  <c r="K12" i="21" s="1"/>
  <c r="I11" i="21"/>
  <c r="J11" i="21" s="1"/>
  <c r="I10" i="21"/>
  <c r="J10" i="21" s="1"/>
  <c r="I9" i="21"/>
  <c r="J9" i="21" s="1"/>
  <c r="K9" i="21" s="1"/>
  <c r="I8" i="21"/>
  <c r="J8" i="21" s="1"/>
  <c r="K8" i="21" s="1"/>
  <c r="L27" i="21" l="1"/>
  <c r="K27" i="21"/>
  <c r="L28" i="21"/>
  <c r="K28" i="21"/>
  <c r="L40" i="21"/>
  <c r="K40" i="21"/>
  <c r="L11" i="21"/>
  <c r="K11" i="21"/>
  <c r="L31" i="21"/>
  <c r="K31" i="21"/>
  <c r="L39" i="21"/>
  <c r="K39" i="21"/>
  <c r="L29" i="21"/>
  <c r="K29" i="21"/>
  <c r="L10" i="21"/>
  <c r="K10" i="21"/>
  <c r="L26" i="21"/>
  <c r="K26" i="21"/>
  <c r="L30" i="21"/>
  <c r="K30" i="21"/>
  <c r="L38" i="21"/>
  <c r="K38" i="21"/>
  <c r="L23" i="21"/>
  <c r="L24" i="21"/>
  <c r="L8" i="21"/>
  <c r="L12" i="21"/>
  <c r="L25" i="21"/>
  <c r="L13" i="21"/>
  <c r="L9" i="21"/>
  <c r="L37" i="21"/>
  <c r="L35" i="21"/>
  <c r="L36" i="21"/>
  <c r="L47" i="21"/>
  <c r="L48" i="21"/>
  <c r="N49" i="21" l="1"/>
  <c r="E9" i="33" s="1"/>
  <c r="L49" i="21"/>
  <c r="B9" i="33" s="1"/>
  <c r="I48" i="16"/>
  <c r="J48" i="16" s="1"/>
  <c r="L48" i="16" s="1"/>
  <c r="I47" i="16"/>
  <c r="J47" i="16" s="1"/>
  <c r="L47" i="16" s="1"/>
  <c r="I46" i="16"/>
  <c r="J46" i="16" s="1"/>
  <c r="L46" i="16" s="1"/>
  <c r="I45" i="16"/>
  <c r="J45" i="16" s="1"/>
  <c r="L45" i="16" s="1"/>
  <c r="I44" i="16"/>
  <c r="J44" i="16" s="1"/>
  <c r="L44" i="16" s="1"/>
  <c r="I43" i="16"/>
  <c r="J43" i="16" s="1"/>
  <c r="L43" i="16" s="1"/>
  <c r="I42" i="16"/>
  <c r="J42" i="16" s="1"/>
  <c r="L42" i="16" s="1"/>
  <c r="I41" i="16"/>
  <c r="J41" i="16" s="1"/>
  <c r="L41" i="16" s="1"/>
  <c r="I40" i="16"/>
  <c r="J40" i="16" s="1"/>
  <c r="L40" i="16" s="1"/>
  <c r="I39" i="16"/>
  <c r="J39" i="16" s="1"/>
  <c r="L39" i="16" s="1"/>
  <c r="I38" i="16"/>
  <c r="J38" i="16" s="1"/>
  <c r="L38" i="16" s="1"/>
  <c r="I37" i="16"/>
  <c r="J37" i="16" s="1"/>
  <c r="L37" i="16" s="1"/>
  <c r="I36" i="16"/>
  <c r="J36" i="16" s="1"/>
  <c r="L36" i="16" s="1"/>
  <c r="I35" i="16"/>
  <c r="J35" i="16" s="1"/>
  <c r="L35" i="16" s="1"/>
  <c r="I34" i="16"/>
  <c r="J34" i="16" s="1"/>
  <c r="L34" i="16" s="1"/>
  <c r="I33" i="16"/>
  <c r="J33" i="16" s="1"/>
  <c r="L33" i="16" s="1"/>
  <c r="I32" i="16"/>
  <c r="J32" i="16" s="1"/>
  <c r="L32" i="16" s="1"/>
  <c r="I31" i="16"/>
  <c r="J31" i="16" s="1"/>
  <c r="L31" i="16" s="1"/>
  <c r="I30" i="16"/>
  <c r="J30" i="16" s="1"/>
  <c r="L30" i="16" s="1"/>
  <c r="I29" i="16"/>
  <c r="J29" i="16" s="1"/>
  <c r="L29" i="16" s="1"/>
  <c r="I28" i="16"/>
  <c r="J28" i="16" s="1"/>
  <c r="L28" i="16" s="1"/>
  <c r="I27" i="16"/>
  <c r="J27" i="16" s="1"/>
  <c r="L27" i="16" s="1"/>
  <c r="I26" i="16"/>
  <c r="J26" i="16" s="1"/>
  <c r="L26" i="16" s="1"/>
  <c r="I25" i="16"/>
  <c r="J25" i="16" s="1"/>
  <c r="L25" i="16" s="1"/>
  <c r="I24" i="16"/>
  <c r="J24" i="16" s="1"/>
  <c r="L24" i="16" s="1"/>
  <c r="I23" i="16"/>
  <c r="J23" i="16" s="1"/>
  <c r="L23" i="16" s="1"/>
  <c r="I22" i="16"/>
  <c r="J22" i="16" s="1"/>
  <c r="L22" i="16" s="1"/>
  <c r="I21" i="16"/>
  <c r="J21" i="16" s="1"/>
  <c r="L21" i="16" s="1"/>
  <c r="I20" i="16"/>
  <c r="J20" i="16" s="1"/>
  <c r="L20" i="16" s="1"/>
  <c r="I19" i="16"/>
  <c r="J19" i="16" s="1"/>
  <c r="L19" i="16" s="1"/>
  <c r="I18" i="16"/>
  <c r="J18" i="16" s="1"/>
  <c r="L18" i="16" s="1"/>
  <c r="I17" i="16"/>
  <c r="J17" i="16" s="1"/>
  <c r="L17" i="16" s="1"/>
  <c r="I16" i="16"/>
  <c r="J16" i="16" s="1"/>
  <c r="L16" i="16" s="1"/>
  <c r="I15" i="16"/>
  <c r="J15" i="16" s="1"/>
  <c r="L15" i="16" s="1"/>
  <c r="I14" i="16"/>
  <c r="J14" i="16" s="1"/>
  <c r="L14" i="16" s="1"/>
  <c r="I13" i="16"/>
  <c r="J13" i="16" s="1"/>
  <c r="L13" i="16" s="1"/>
  <c r="I12" i="16"/>
  <c r="J12" i="16" s="1"/>
  <c r="L12" i="16" s="1"/>
  <c r="I11" i="16"/>
  <c r="J11" i="16" s="1"/>
  <c r="L11" i="16" s="1"/>
  <c r="I10" i="16"/>
  <c r="J10" i="16" s="1"/>
  <c r="L10" i="16" s="1"/>
  <c r="I9" i="16"/>
  <c r="J9" i="16" s="1"/>
  <c r="L9" i="16" s="1"/>
  <c r="I8" i="16"/>
  <c r="J8" i="16" s="1"/>
  <c r="L8" i="16" s="1"/>
  <c r="L49" i="16" l="1"/>
  <c r="N49" i="16"/>
  <c r="E8" i="33" s="1"/>
  <c r="I34" i="37"/>
  <c r="J34" i="37" s="1"/>
  <c r="L34" i="37" s="1"/>
  <c r="I33" i="37"/>
  <c r="J33" i="37" s="1"/>
  <c r="L33" i="37" s="1"/>
  <c r="I32" i="37"/>
  <c r="J32" i="37" s="1"/>
  <c r="L32" i="37" s="1"/>
  <c r="I31" i="37"/>
  <c r="J31" i="37" s="1"/>
  <c r="L31" i="37" s="1"/>
  <c r="I30" i="37"/>
  <c r="J30" i="37" s="1"/>
  <c r="L30" i="37" s="1"/>
  <c r="I29" i="37"/>
  <c r="J29" i="37" s="1"/>
  <c r="L29" i="37" s="1"/>
  <c r="I28" i="37"/>
  <c r="J28" i="37" s="1"/>
  <c r="L28" i="37" s="1"/>
  <c r="I27" i="37"/>
  <c r="J27" i="37" s="1"/>
  <c r="L27" i="37" s="1"/>
  <c r="I26" i="37"/>
  <c r="J26" i="37" s="1"/>
  <c r="I25" i="37"/>
  <c r="J25" i="37" s="1"/>
  <c r="I24" i="37"/>
  <c r="J24" i="37" s="1"/>
  <c r="L24" i="37" s="1"/>
  <c r="I23" i="37"/>
  <c r="J23" i="37" s="1"/>
  <c r="L23" i="37" s="1"/>
  <c r="I22" i="37"/>
  <c r="J22" i="37" s="1"/>
  <c r="L22" i="37" s="1"/>
  <c r="I21" i="37"/>
  <c r="J21" i="37" s="1"/>
  <c r="L21" i="37" s="1"/>
  <c r="I20" i="37"/>
  <c r="J20" i="37" s="1"/>
  <c r="L20" i="37" s="1"/>
  <c r="I19" i="37"/>
  <c r="J19" i="37" s="1"/>
  <c r="L19" i="37" s="1"/>
  <c r="I18" i="37"/>
  <c r="J18" i="37" s="1"/>
  <c r="L18" i="37" s="1"/>
  <c r="I17" i="37"/>
  <c r="J17" i="37" s="1"/>
  <c r="L17" i="37" s="1"/>
  <c r="I16" i="37"/>
  <c r="J16" i="37" s="1"/>
  <c r="L16" i="37" s="1"/>
  <c r="I15" i="37"/>
  <c r="J15" i="37" s="1"/>
  <c r="L15" i="37" s="1"/>
  <c r="I14" i="37"/>
  <c r="J14" i="37" s="1"/>
  <c r="I13" i="37"/>
  <c r="J13" i="37" s="1"/>
  <c r="L13" i="37" s="1"/>
  <c r="I12" i="37"/>
  <c r="J12" i="37" s="1"/>
  <c r="L12" i="37" s="1"/>
  <c r="I11" i="37"/>
  <c r="J11" i="37" s="1"/>
  <c r="L11" i="37" s="1"/>
  <c r="I10" i="37"/>
  <c r="J10" i="37" s="1"/>
  <c r="L10" i="37" s="1"/>
  <c r="I9" i="37"/>
  <c r="J9" i="37" s="1"/>
  <c r="L9" i="37" s="1"/>
  <c r="I8" i="37"/>
  <c r="J8" i="37" s="1"/>
  <c r="L8" i="37" s="1"/>
  <c r="B8" i="33" l="1"/>
  <c r="D8" i="33" s="1"/>
  <c r="L14" i="37"/>
  <c r="L25" i="37"/>
  <c r="L26" i="37"/>
  <c r="E7" i="33" l="1"/>
  <c r="L35" i="37"/>
  <c r="B7" i="33" s="1"/>
  <c r="I74" i="44"/>
  <c r="J74" i="44" s="1"/>
  <c r="L74" i="44" s="1"/>
  <c r="I73" i="44"/>
  <c r="J73" i="44" s="1"/>
  <c r="L73" i="44" s="1"/>
  <c r="I72" i="44"/>
  <c r="J72" i="44" s="1"/>
  <c r="L72" i="44" s="1"/>
  <c r="I71" i="44"/>
  <c r="J71" i="44" s="1"/>
  <c r="L71" i="44" s="1"/>
  <c r="I70" i="44"/>
  <c r="J70" i="44" s="1"/>
  <c r="L70" i="44" s="1"/>
  <c r="I69" i="44"/>
  <c r="J69" i="44" s="1"/>
  <c r="L69" i="44" s="1"/>
  <c r="I68" i="44"/>
  <c r="J68" i="44" s="1"/>
  <c r="L68" i="44" s="1"/>
  <c r="I67" i="44"/>
  <c r="J67" i="44" s="1"/>
  <c r="L67" i="44" s="1"/>
  <c r="I66" i="44"/>
  <c r="J66" i="44" s="1"/>
  <c r="L66" i="44" s="1"/>
  <c r="I65" i="44"/>
  <c r="J65" i="44" s="1"/>
  <c r="L65" i="44" s="1"/>
  <c r="I64" i="44"/>
  <c r="J64" i="44" s="1"/>
  <c r="L64" i="44" s="1"/>
  <c r="I63" i="44"/>
  <c r="J63" i="44" s="1"/>
  <c r="L63" i="44" s="1"/>
  <c r="I62" i="44"/>
  <c r="J62" i="44" s="1"/>
  <c r="L62" i="44" s="1"/>
  <c r="I61" i="44"/>
  <c r="J61" i="44" s="1"/>
  <c r="L61" i="44" s="1"/>
  <c r="I60" i="44"/>
  <c r="J60" i="44" s="1"/>
  <c r="L60" i="44" s="1"/>
  <c r="I59" i="44"/>
  <c r="J59" i="44" s="1"/>
  <c r="L59" i="44" s="1"/>
  <c r="I58" i="44"/>
  <c r="J58" i="44" s="1"/>
  <c r="L58" i="44" s="1"/>
  <c r="I57" i="44"/>
  <c r="J57" i="44" s="1"/>
  <c r="L57" i="44" s="1"/>
  <c r="I56" i="44"/>
  <c r="J56" i="44" s="1"/>
  <c r="K56" i="44" s="1"/>
  <c r="I55" i="44"/>
  <c r="J55" i="44" s="1"/>
  <c r="K55" i="44" s="1"/>
  <c r="I54" i="44"/>
  <c r="J54" i="44" s="1"/>
  <c r="K54" i="44" s="1"/>
  <c r="I53" i="44"/>
  <c r="J53" i="44" s="1"/>
  <c r="K53" i="44" s="1"/>
  <c r="I52" i="44"/>
  <c r="J52" i="44" s="1"/>
  <c r="K52" i="44" s="1"/>
  <c r="I51" i="44"/>
  <c r="J51" i="44" s="1"/>
  <c r="K51" i="44" s="1"/>
  <c r="L51" i="44" l="1"/>
  <c r="L56" i="44"/>
  <c r="L52" i="44"/>
  <c r="L55" i="44"/>
  <c r="L54" i="44"/>
  <c r="L53" i="44"/>
  <c r="I50" i="44" l="1"/>
  <c r="J50" i="44" s="1"/>
  <c r="K50" i="44" s="1"/>
  <c r="I49" i="44"/>
  <c r="J49" i="44" s="1"/>
  <c r="K49" i="44" s="1"/>
  <c r="I48" i="44"/>
  <c r="J48" i="44" s="1"/>
  <c r="K48" i="44" s="1"/>
  <c r="I47" i="44"/>
  <c r="J47" i="44" s="1"/>
  <c r="L47" i="44" s="1"/>
  <c r="I46" i="44"/>
  <c r="J46" i="44" s="1"/>
  <c r="L46" i="44" s="1"/>
  <c r="I45" i="44"/>
  <c r="J45" i="44" s="1"/>
  <c r="L45" i="44" s="1"/>
  <c r="I44" i="44"/>
  <c r="J44" i="44" s="1"/>
  <c r="K44" i="44" s="1"/>
  <c r="I43" i="44"/>
  <c r="J43" i="44" s="1"/>
  <c r="K43" i="44" s="1"/>
  <c r="I42" i="44"/>
  <c r="J42" i="44" s="1"/>
  <c r="L42" i="44" s="1"/>
  <c r="I41" i="44"/>
  <c r="J41" i="44" s="1"/>
  <c r="L41" i="44" s="1"/>
  <c r="I40" i="44"/>
  <c r="J40" i="44" s="1"/>
  <c r="L40" i="44" s="1"/>
  <c r="I39" i="44"/>
  <c r="J39" i="44" s="1"/>
  <c r="L39" i="44" s="1"/>
  <c r="I38" i="44"/>
  <c r="J38" i="44" s="1"/>
  <c r="L38" i="44" s="1"/>
  <c r="I37" i="44"/>
  <c r="J37" i="44" s="1"/>
  <c r="L37" i="44" s="1"/>
  <c r="I36" i="44"/>
  <c r="J36" i="44" s="1"/>
  <c r="L36" i="44" s="1"/>
  <c r="I35" i="44"/>
  <c r="J35" i="44" s="1"/>
  <c r="L35" i="44" s="1"/>
  <c r="I34" i="44"/>
  <c r="J34" i="44" s="1"/>
  <c r="L34" i="44" s="1"/>
  <c r="I33" i="44"/>
  <c r="J33" i="44" s="1"/>
  <c r="L33" i="44" s="1"/>
  <c r="I32" i="44"/>
  <c r="J32" i="44" s="1"/>
  <c r="L32" i="44" s="1"/>
  <c r="I31" i="44"/>
  <c r="J31" i="44" s="1"/>
  <c r="L31" i="44" s="1"/>
  <c r="I30" i="44"/>
  <c r="J30" i="44" s="1"/>
  <c r="L30" i="44" s="1"/>
  <c r="I29" i="44"/>
  <c r="J29" i="44" s="1"/>
  <c r="L29" i="44" s="1"/>
  <c r="I28" i="44"/>
  <c r="J28" i="44" s="1"/>
  <c r="I27" i="44"/>
  <c r="J27" i="44" s="1"/>
  <c r="K27" i="44" s="1"/>
  <c r="I26" i="44"/>
  <c r="J26" i="44" s="1"/>
  <c r="I25" i="44"/>
  <c r="J25" i="44" s="1"/>
  <c r="K25" i="44" s="1"/>
  <c r="I24" i="44"/>
  <c r="J24" i="44" s="1"/>
  <c r="K24" i="44" s="1"/>
  <c r="I23" i="44"/>
  <c r="J23" i="44" s="1"/>
  <c r="K23" i="44" s="1"/>
  <c r="I22" i="44"/>
  <c r="J22" i="44" s="1"/>
  <c r="K22" i="44" s="1"/>
  <c r="I21" i="44"/>
  <c r="J21" i="44" s="1"/>
  <c r="K21" i="44" s="1"/>
  <c r="I20" i="44"/>
  <c r="J20" i="44" s="1"/>
  <c r="K20" i="44" s="1"/>
  <c r="I19" i="44"/>
  <c r="J19" i="44" s="1"/>
  <c r="K19" i="44" s="1"/>
  <c r="I18" i="44"/>
  <c r="J18" i="44" s="1"/>
  <c r="I17" i="44"/>
  <c r="J17" i="44" s="1"/>
  <c r="K17" i="44" s="1"/>
  <c r="I16" i="44"/>
  <c r="J16" i="44" s="1"/>
  <c r="K16" i="44" s="1"/>
  <c r="I15" i="44"/>
  <c r="J15" i="44" s="1"/>
  <c r="K15" i="44" s="1"/>
  <c r="I14" i="44"/>
  <c r="J14" i="44" s="1"/>
  <c r="K14" i="44" s="1"/>
  <c r="I13" i="44"/>
  <c r="J13" i="44" s="1"/>
  <c r="K13" i="44" s="1"/>
  <c r="I12" i="44"/>
  <c r="J12" i="44" s="1"/>
  <c r="K12" i="44" s="1"/>
  <c r="I11" i="44"/>
  <c r="J11" i="44" s="1"/>
  <c r="K11" i="44" s="1"/>
  <c r="I10" i="44"/>
  <c r="J10" i="44" s="1"/>
  <c r="K10" i="44" s="1"/>
  <c r="I9" i="44"/>
  <c r="J9" i="44" s="1"/>
  <c r="K9" i="44" s="1"/>
  <c r="I8" i="44"/>
  <c r="J8" i="44" s="1"/>
  <c r="K8" i="44" s="1"/>
  <c r="L28" i="44" l="1"/>
  <c r="K28" i="44"/>
  <c r="L18" i="44"/>
  <c r="K18" i="44"/>
  <c r="L26" i="44"/>
  <c r="K26" i="44"/>
  <c r="L24" i="44"/>
  <c r="L25" i="44"/>
  <c r="L20" i="44"/>
  <c r="L23" i="44"/>
  <c r="L8" i="44"/>
  <c r="L16" i="44"/>
  <c r="L9" i="44"/>
  <c r="L13" i="44"/>
  <c r="L17" i="44"/>
  <c r="L43" i="44"/>
  <c r="L48" i="44"/>
  <c r="L12" i="44"/>
  <c r="L10" i="44"/>
  <c r="L14" i="44"/>
  <c r="L21" i="44"/>
  <c r="L44" i="44"/>
  <c r="L49" i="44"/>
  <c r="L11" i="44"/>
  <c r="L15" i="44"/>
  <c r="L22" i="44"/>
  <c r="L50" i="44"/>
  <c r="L19" i="44"/>
  <c r="L27" i="44"/>
  <c r="N75" i="44" l="1"/>
  <c r="E5" i="33" s="1"/>
  <c r="L75" i="44"/>
  <c r="B5" i="33" s="1"/>
  <c r="I108" i="46"/>
  <c r="J108" i="46" s="1"/>
  <c r="K108" i="46" s="1"/>
  <c r="I107" i="46"/>
  <c r="J107" i="46" s="1"/>
  <c r="K107" i="46" s="1"/>
  <c r="I106" i="46"/>
  <c r="J106" i="46" s="1"/>
  <c r="K106" i="46" s="1"/>
  <c r="I105" i="46"/>
  <c r="J105" i="46" s="1"/>
  <c r="L105" i="46" s="1"/>
  <c r="I104" i="46"/>
  <c r="J104" i="46" s="1"/>
  <c r="L104" i="46" s="1"/>
  <c r="I103" i="46"/>
  <c r="J103" i="46" s="1"/>
  <c r="L103" i="46" s="1"/>
  <c r="I102" i="46"/>
  <c r="J102" i="46" s="1"/>
  <c r="L102" i="46" s="1"/>
  <c r="I101" i="46"/>
  <c r="J101" i="46" s="1"/>
  <c r="L101" i="46" s="1"/>
  <c r="I100" i="46"/>
  <c r="J100" i="46" s="1"/>
  <c r="L100" i="46" s="1"/>
  <c r="I99" i="46"/>
  <c r="J99" i="46" s="1"/>
  <c r="L99" i="46" s="1"/>
  <c r="I98" i="46"/>
  <c r="J98" i="46" s="1"/>
  <c r="L98" i="46" s="1"/>
  <c r="I97" i="46"/>
  <c r="J97" i="46" s="1"/>
  <c r="L97" i="46" s="1"/>
  <c r="I96" i="46"/>
  <c r="J96" i="46" s="1"/>
  <c r="L96" i="46" s="1"/>
  <c r="I95" i="46"/>
  <c r="J95" i="46" s="1"/>
  <c r="L95" i="46" s="1"/>
  <c r="I94" i="46"/>
  <c r="J94" i="46" s="1"/>
  <c r="L94" i="46" s="1"/>
  <c r="I93" i="46"/>
  <c r="J93" i="46" s="1"/>
  <c r="K93" i="46" s="1"/>
  <c r="I92" i="46"/>
  <c r="J92" i="46" s="1"/>
  <c r="K92" i="46" s="1"/>
  <c r="I91" i="46"/>
  <c r="J91" i="46" s="1"/>
  <c r="K91" i="46" s="1"/>
  <c r="I90" i="46"/>
  <c r="J90" i="46" s="1"/>
  <c r="K90" i="46" s="1"/>
  <c r="I89" i="46"/>
  <c r="J89" i="46" s="1"/>
  <c r="K89" i="46" s="1"/>
  <c r="I88" i="46"/>
  <c r="J88" i="46" s="1"/>
  <c r="K88" i="46" s="1"/>
  <c r="I87" i="46"/>
  <c r="J87" i="46" s="1"/>
  <c r="K87" i="46" s="1"/>
  <c r="I86" i="46"/>
  <c r="J86" i="46" s="1"/>
  <c r="K86" i="46" s="1"/>
  <c r="I85" i="46"/>
  <c r="J85" i="46" s="1"/>
  <c r="K85" i="46" s="1"/>
  <c r="I84" i="46"/>
  <c r="J84" i="46" s="1"/>
  <c r="K84" i="46" s="1"/>
  <c r="I83" i="46"/>
  <c r="J83" i="46" s="1"/>
  <c r="K83" i="46" s="1"/>
  <c r="I82" i="46"/>
  <c r="J82" i="46" s="1"/>
  <c r="K82" i="46" s="1"/>
  <c r="I81" i="46"/>
  <c r="J81" i="46" s="1"/>
  <c r="L81" i="46" s="1"/>
  <c r="I80" i="46"/>
  <c r="J80" i="46" s="1"/>
  <c r="L80" i="46" s="1"/>
  <c r="I79" i="46"/>
  <c r="J79" i="46" s="1"/>
  <c r="L79" i="46" s="1"/>
  <c r="I78" i="46"/>
  <c r="J78" i="46" s="1"/>
  <c r="K78" i="46" s="1"/>
  <c r="I77" i="46"/>
  <c r="J77" i="46" s="1"/>
  <c r="K77" i="46" s="1"/>
  <c r="I76" i="46"/>
  <c r="J76" i="46" s="1"/>
  <c r="K76" i="46" s="1"/>
  <c r="I75" i="46"/>
  <c r="J75" i="46" s="1"/>
  <c r="K75" i="46" s="1"/>
  <c r="I74" i="46"/>
  <c r="J74" i="46" s="1"/>
  <c r="K74" i="46" s="1"/>
  <c r="I73" i="46"/>
  <c r="J73" i="46" s="1"/>
  <c r="K73" i="46" s="1"/>
  <c r="I72" i="46"/>
  <c r="J72" i="46" s="1"/>
  <c r="K72" i="46" s="1"/>
  <c r="I71" i="46"/>
  <c r="J71" i="46" s="1"/>
  <c r="K71" i="46" s="1"/>
  <c r="I70" i="46"/>
  <c r="J70" i="46" s="1"/>
  <c r="K70" i="46" s="1"/>
  <c r="I69" i="46"/>
  <c r="J69" i="46" s="1"/>
  <c r="K69" i="46" s="1"/>
  <c r="I68" i="46"/>
  <c r="J68" i="46" s="1"/>
  <c r="K68" i="46" s="1"/>
  <c r="I67" i="46"/>
  <c r="J67" i="46" s="1"/>
  <c r="K67" i="46" s="1"/>
  <c r="I66" i="46"/>
  <c r="J66" i="46" s="1"/>
  <c r="L66" i="46" s="1"/>
  <c r="I65" i="46"/>
  <c r="J65" i="46" s="1"/>
  <c r="L65" i="46" s="1"/>
  <c r="I64" i="46"/>
  <c r="J64" i="46" s="1"/>
  <c r="L64" i="46" s="1"/>
  <c r="I63" i="46"/>
  <c r="J63" i="46" s="1"/>
  <c r="L63" i="46" s="1"/>
  <c r="I62" i="46"/>
  <c r="J62" i="46" s="1"/>
  <c r="L62" i="46" s="1"/>
  <c r="I61" i="46"/>
  <c r="J61" i="46" s="1"/>
  <c r="L61" i="46" s="1"/>
  <c r="I60" i="46"/>
  <c r="J60" i="46" s="1"/>
  <c r="L60" i="46" s="1"/>
  <c r="I59" i="46"/>
  <c r="J59" i="46" s="1"/>
  <c r="L59" i="46" s="1"/>
  <c r="I58" i="46"/>
  <c r="J58" i="46" s="1"/>
  <c r="L58" i="46" s="1"/>
  <c r="I57" i="46"/>
  <c r="J57" i="46" s="1"/>
  <c r="L57" i="46" s="1"/>
  <c r="I56" i="46"/>
  <c r="J56" i="46" s="1"/>
  <c r="L56" i="46" s="1"/>
  <c r="I55" i="46"/>
  <c r="J55" i="46" s="1"/>
  <c r="L55" i="46" s="1"/>
  <c r="I54" i="46"/>
  <c r="J54" i="46" s="1"/>
  <c r="L54" i="46" s="1"/>
  <c r="I53" i="46"/>
  <c r="J53" i="46" s="1"/>
  <c r="L53" i="46" s="1"/>
  <c r="I52" i="46"/>
  <c r="J52" i="46" s="1"/>
  <c r="L52" i="46" s="1"/>
  <c r="I51" i="46"/>
  <c r="J51" i="46" s="1"/>
  <c r="L51" i="46" s="1"/>
  <c r="I50" i="46"/>
  <c r="J50" i="46" s="1"/>
  <c r="L50" i="46" s="1"/>
  <c r="I49" i="46"/>
  <c r="J49" i="46" s="1"/>
  <c r="L49" i="46" s="1"/>
  <c r="I48" i="46"/>
  <c r="J48" i="46" s="1"/>
  <c r="L48" i="46" s="1"/>
  <c r="I47" i="46"/>
  <c r="J47" i="46" s="1"/>
  <c r="L47" i="46" s="1"/>
  <c r="I46" i="46"/>
  <c r="J46" i="46" s="1"/>
  <c r="L46" i="46" s="1"/>
  <c r="I45" i="46"/>
  <c r="J45" i="46" s="1"/>
  <c r="K45" i="46" s="1"/>
  <c r="I44" i="46"/>
  <c r="J44" i="46" s="1"/>
  <c r="K44" i="46" s="1"/>
  <c r="I43" i="46"/>
  <c r="J43" i="46" s="1"/>
  <c r="K43" i="46" s="1"/>
  <c r="I42" i="46"/>
  <c r="J42" i="46" s="1"/>
  <c r="K42" i="46" s="1"/>
  <c r="I41" i="46"/>
  <c r="J41" i="46" s="1"/>
  <c r="K41" i="46" s="1"/>
  <c r="I40" i="46"/>
  <c r="J40" i="46" s="1"/>
  <c r="K40" i="46" s="1"/>
  <c r="I39" i="46"/>
  <c r="J39" i="46" s="1"/>
  <c r="K39" i="46" s="1"/>
  <c r="I38" i="46"/>
  <c r="J38" i="46" s="1"/>
  <c r="K38" i="46" s="1"/>
  <c r="I37" i="46"/>
  <c r="J37" i="46" s="1"/>
  <c r="K37" i="46" s="1"/>
  <c r="I36" i="46"/>
  <c r="J36" i="46" s="1"/>
  <c r="K36" i="46" s="1"/>
  <c r="I35" i="46"/>
  <c r="J35" i="46" s="1"/>
  <c r="K35" i="46" s="1"/>
  <c r="I34" i="46"/>
  <c r="J34" i="46" s="1"/>
  <c r="K34" i="46" s="1"/>
  <c r="I33" i="46"/>
  <c r="J33" i="46" s="1"/>
  <c r="K33" i="46" s="1"/>
  <c r="I32" i="46"/>
  <c r="J32" i="46" s="1"/>
  <c r="K32" i="46" s="1"/>
  <c r="I31" i="46"/>
  <c r="J31" i="46" s="1"/>
  <c r="L31" i="46" s="1"/>
  <c r="I30" i="46"/>
  <c r="J30" i="46" s="1"/>
  <c r="L30" i="46" s="1"/>
  <c r="I29" i="46"/>
  <c r="J29" i="46" s="1"/>
  <c r="L29" i="46" s="1"/>
  <c r="I28" i="46"/>
  <c r="J28" i="46" s="1"/>
  <c r="L28" i="46" s="1"/>
  <c r="I27" i="46"/>
  <c r="J27" i="46" s="1"/>
  <c r="L27" i="46" s="1"/>
  <c r="I26" i="46"/>
  <c r="J26" i="46" s="1"/>
  <c r="L26" i="46" s="1"/>
  <c r="I25" i="46"/>
  <c r="J25" i="46" s="1"/>
  <c r="K25" i="46" s="1"/>
  <c r="I24" i="46"/>
  <c r="J24" i="46" s="1"/>
  <c r="K24" i="46" s="1"/>
  <c r="I23" i="46"/>
  <c r="J23" i="46" s="1"/>
  <c r="K23" i="46" s="1"/>
  <c r="I22" i="46"/>
  <c r="J22" i="46" s="1"/>
  <c r="K22" i="46" s="1"/>
  <c r="I21" i="46"/>
  <c r="J21" i="46" s="1"/>
  <c r="K21" i="46" s="1"/>
  <c r="I20" i="46"/>
  <c r="J20" i="46" s="1"/>
  <c r="K20" i="46" s="1"/>
  <c r="I19" i="46"/>
  <c r="J19" i="46" s="1"/>
  <c r="K19" i="46" s="1"/>
  <c r="I18" i="46"/>
  <c r="J18" i="46" s="1"/>
  <c r="K18" i="46" s="1"/>
  <c r="I17" i="46"/>
  <c r="J17" i="46" s="1"/>
  <c r="K17" i="46" s="1"/>
  <c r="I16" i="46"/>
  <c r="J16" i="46" s="1"/>
  <c r="K16" i="46" s="1"/>
  <c r="I15" i="46"/>
  <c r="J15" i="46" s="1"/>
  <c r="K15" i="46" s="1"/>
  <c r="I14" i="46"/>
  <c r="J14" i="46" s="1"/>
  <c r="K14" i="46" s="1"/>
  <c r="I13" i="46"/>
  <c r="J13" i="46" s="1"/>
  <c r="K13" i="46" s="1"/>
  <c r="I12" i="46"/>
  <c r="J12" i="46" s="1"/>
  <c r="K12" i="46" s="1"/>
  <c r="I11" i="46"/>
  <c r="J11" i="46" s="1"/>
  <c r="L11" i="46" s="1"/>
  <c r="I10" i="46"/>
  <c r="J10" i="46" s="1"/>
  <c r="L10" i="46" s="1"/>
  <c r="I9" i="46"/>
  <c r="J9" i="46" s="1"/>
  <c r="K9" i="46" s="1"/>
  <c r="I8" i="46"/>
  <c r="J8" i="46" s="1"/>
  <c r="K8" i="46" s="1"/>
  <c r="E24" i="33" l="1"/>
  <c r="I15" i="33"/>
  <c r="I17" i="33" s="1"/>
  <c r="L18" i="46"/>
  <c r="L41" i="46"/>
  <c r="L45" i="46"/>
  <c r="L69" i="46"/>
  <c r="L15" i="46"/>
  <c r="L19" i="46"/>
  <c r="L23" i="46"/>
  <c r="L34" i="46"/>
  <c r="L38" i="46"/>
  <c r="L42" i="46"/>
  <c r="L70" i="46"/>
  <c r="L74" i="46"/>
  <c r="L78" i="46"/>
  <c r="L82" i="46"/>
  <c r="L86" i="46"/>
  <c r="L90" i="46"/>
  <c r="L106" i="46"/>
  <c r="L73" i="46"/>
  <c r="L77" i="46"/>
  <c r="L85" i="46"/>
  <c r="L89" i="46"/>
  <c r="L93" i="46"/>
  <c r="L16" i="46"/>
  <c r="L20" i="46"/>
  <c r="L24" i="46"/>
  <c r="L32" i="46"/>
  <c r="L35" i="46"/>
  <c r="L39" i="46"/>
  <c r="L43" i="46"/>
  <c r="L67" i="46"/>
  <c r="L71" i="46"/>
  <c r="L75" i="46"/>
  <c r="L83" i="46"/>
  <c r="L87" i="46"/>
  <c r="L91" i="46"/>
  <c r="L107" i="46"/>
  <c r="L14" i="46"/>
  <c r="L22" i="46"/>
  <c r="L37" i="46"/>
  <c r="L17" i="46"/>
  <c r="L21" i="46"/>
  <c r="L25" i="46"/>
  <c r="L33" i="46"/>
  <c r="L36" i="46"/>
  <c r="L40" i="46"/>
  <c r="L44" i="46"/>
  <c r="L68" i="46"/>
  <c r="L72" i="46"/>
  <c r="L76" i="46"/>
  <c r="L84" i="46"/>
  <c r="L88" i="46"/>
  <c r="L92" i="46"/>
  <c r="L108" i="46"/>
  <c r="L9" i="46"/>
  <c r="L13" i="46"/>
  <c r="L8" i="46"/>
  <c r="L12" i="46"/>
  <c r="N109" i="46" l="1"/>
  <c r="E4" i="33" s="1"/>
  <c r="L109" i="46"/>
  <c r="B4" i="33" s="1"/>
  <c r="D4" i="33" l="1"/>
  <c r="N49" i="41" l="1"/>
  <c r="E3" i="33" s="1"/>
  <c r="D3" i="33"/>
  <c r="N17" i="51"/>
  <c r="E17" i="33" s="1"/>
  <c r="N12" i="40" l="1"/>
  <c r="E20" i="33" s="1"/>
  <c r="J8" i="25" l="1"/>
  <c r="K8" i="25" l="1"/>
  <c r="L8" i="25" l="1"/>
  <c r="N9" i="25" l="1"/>
  <c r="E23" i="33" s="1"/>
  <c r="L9" i="25"/>
  <c r="B23" i="33" s="1"/>
  <c r="B25" i="33" l="1"/>
  <c r="C2" i="33" s="1"/>
  <c r="B24" i="33"/>
  <c r="C13" i="33" l="1"/>
  <c r="D13" i="33" s="1"/>
  <c r="C23" i="33"/>
  <c r="D23" i="33" s="1"/>
  <c r="C5" i="33"/>
  <c r="D5" i="33" s="1"/>
  <c r="C22" i="33"/>
  <c r="D22" i="33" s="1"/>
  <c r="C10" i="33"/>
  <c r="D10" i="33" s="1"/>
  <c r="C4" i="33"/>
  <c r="C12" i="33"/>
  <c r="D12" i="33" s="1"/>
  <c r="C6" i="33"/>
  <c r="C19" i="33"/>
  <c r="D19" i="33" s="1"/>
  <c r="C21" i="33"/>
  <c r="D21" i="33" s="1"/>
  <c r="C16" i="33"/>
  <c r="D16" i="33" s="1"/>
  <c r="C18" i="33"/>
  <c r="D18" i="33" s="1"/>
  <c r="C20" i="33"/>
  <c r="D20" i="33" s="1"/>
  <c r="C3" i="33"/>
  <c r="C11" i="33"/>
  <c r="D11" i="33" s="1"/>
  <c r="C8" i="33"/>
  <c r="C15" i="33"/>
  <c r="D15" i="33" s="1"/>
  <c r="C9" i="33"/>
  <c r="D9" i="33" s="1"/>
  <c r="C7" i="33"/>
  <c r="D7" i="33" s="1"/>
  <c r="C17" i="33"/>
  <c r="D17" i="33" s="1"/>
  <c r="C14" i="33"/>
  <c r="D14" i="33" s="1"/>
</calcChain>
</file>

<file path=xl/sharedStrings.xml><?xml version="1.0" encoding="utf-8"?>
<sst xmlns="http://schemas.openxmlformats.org/spreadsheetml/2006/main" count="5545" uniqueCount="1911">
  <si>
    <t>PROBABILIDAD DEL RIESGO (Residual)</t>
  </si>
  <si>
    <t>IMPACTO DEL RIESGO (Residual)</t>
  </si>
  <si>
    <t>NIVEL DE RIESGO (Residual)</t>
  </si>
  <si>
    <t>VALORACIÓN DEL NIVEL DE RIESGO RESIDUAL</t>
  </si>
  <si>
    <t>CONTROLES ADICIONALES REQUERIDOS</t>
  </si>
  <si>
    <t>CONTROLES ACTUALES EXISTENTES</t>
  </si>
  <si>
    <t>PROCEDIMIENTO ASOCIADO</t>
  </si>
  <si>
    <t>RIESGOS DE SOBORNO (EFECTO DE LA INCERTIDUMBRESOBRE LOS OBJETIVOS ESTRATÉGICOS)</t>
  </si>
  <si>
    <t>POSIBLES HECHOS DE SOBORNO (INCERTIDUMBRE)</t>
  </si>
  <si>
    <t>ORGANIZACIONES EXTERNAS, FUNCIONES O CARGOS EXPUESTOS AL HECHO DE SOBORNO</t>
  </si>
  <si>
    <t>FORMATO</t>
  </si>
  <si>
    <t>CÓDIGO</t>
  </si>
  <si>
    <t>PROCESO</t>
  </si>
  <si>
    <t>ENTIDAD:</t>
  </si>
  <si>
    <t>INSTITUTO DE DESARROLLO URBANO</t>
  </si>
  <si>
    <t>PROCESO:</t>
  </si>
  <si>
    <t>OBJETIVO DEL PROCESO:</t>
  </si>
  <si>
    <t>Estructurar estrategias, planes y programas para el fortalecimiento de la gestión jurídica, a través de líneas de acción como prevención del daño antijurídico y defensa judicial, orientadas a salvaguardar los intereses de la Entidad, de acuerdo con los principios de la Gerencia Jurídica Pública y la normatividad legal vigente.</t>
  </si>
  <si>
    <t>RESPUESTA AL INFORME DE AUDITORIA Y GESTION DEL PLAN DE MEJORAMIENTO
CON ORGANISMOS DE CONTROL</t>
  </si>
  <si>
    <t>Deterioro de la reputación institucional que afecta su capacidad y gobernanza.</t>
  </si>
  <si>
    <t>Deterioro de la reputación institucional que afecta su capacidad de gestión.</t>
  </si>
  <si>
    <t>Deterioro de la reputación institucional que afecta su gobernanza.</t>
  </si>
  <si>
    <t>Reducción de la capacidad de innovación por desconfianza en la gestión del IDU.</t>
  </si>
  <si>
    <t>Sobrecostos, deficiencias en alcance y calidad en la ejecución en los proyectos, que reducen la capacidad de lograr objetivos.</t>
  </si>
  <si>
    <t>RIESGOS DE SOBORNO (EFECTO DE LA INCERTIDUMBRE SOBRE LOS OBJETIVOS ESTRATÉGICOS)</t>
  </si>
  <si>
    <t>Pérdida de capacidad institucional para responder a las necesidades de la ciudad en lo relacionado con infraestructura para la movilidad y espacio público.</t>
  </si>
  <si>
    <t>Sobrecostos en los proyectos que reducen la capacidad de alcanzar metas físicas.</t>
  </si>
  <si>
    <t>Reducción de capacidad institucional para responder a las necesidades de la ciudad en lo relacionado con infraestructura para la movilidad y espacio público.</t>
  </si>
  <si>
    <t>El nivel de riesgo bajo no requiere controles adicionales</t>
  </si>
  <si>
    <t>TRÁMITE DE RECLAMACIONES
INTERPUESTAS CON OCASIÓN DE LA ASIGNACIÓN DE LA
CONTRIBUCIÓN DE VALORIZACIÓN</t>
  </si>
  <si>
    <t>Programa de Fortalecimiento de la Cultura Ética para Directivos en el IDU (incluyendo protocolos desde el proceso de selección, vinculación, desempeño periódico y retiro).</t>
  </si>
  <si>
    <t>PLANEACIÓN ESTRATÉGICA</t>
  </si>
  <si>
    <t>Afectar la credibilidad y el buen nombre del IDU frente a la ciudadania</t>
  </si>
  <si>
    <t>Perdida de legitimidad de los procesos de participación ciudadana.</t>
  </si>
  <si>
    <t>PRGL03_CONCILIACION_PREJUDICIAL_Y_JUDICIAL_V_3.0</t>
  </si>
  <si>
    <t xml:space="preserve">PRGL05_ATENCION_DE_ PROCESOS_ JUDICIALES_V 4.0 </t>
  </si>
  <si>
    <t>INSTRUCTIVO SOLICITUD DE CDP, CRP, Y AUTORIZACIÓN DE PAGO A TRANSMILENIO</t>
  </si>
  <si>
    <t>Pérdida de capacidad institucional para responder a las necesidades de la ciudad en lo relacionado con infraestructura para la movilidad y espacio público</t>
  </si>
  <si>
    <t>ADMINISTRACIÓN INVENTARIO DE BIENES MUEBLES</t>
  </si>
  <si>
    <t>PR-GC-01
MINIMA CUANTÍA CONTRATACIÓN HASTA EL
10% DE LA MENOR CUANTÍA</t>
  </si>
  <si>
    <t>Pérdida de confianza en la capacidad de gestión del IDU frente a la comunidad.</t>
  </si>
  <si>
    <t>Deterioro reputacional del IDU frente a la comunidad, organismos de control y oferentes.</t>
  </si>
  <si>
    <t>PR-GC-02
LICITACION PUBLICA
PR-GC-03
SELECCIÓN ABREVIADA MENOR CUANTIA
PRGC04_CONCURSO_DE_MERITOS_ABIERTO_O_CON_PRECALIFICACION_V_9
PRGC07_SELECCION_ABREVIADA_SUBASTA_INVERSA_V_6.0</t>
  </si>
  <si>
    <t>Deterioro reputacional del IDU frente a los oferentes locales, nacionales e internacionales.</t>
  </si>
  <si>
    <t>PRGC04_CONCURSO_DE_MERITOS_ABIERTO_O_CON_PRECALIFICACION_V_9</t>
  </si>
  <si>
    <t>Reducción de la capacidad institucional de mejorar la calidad de vida de los habitantes de Bogotá.</t>
  </si>
  <si>
    <t>PRGC13_LIQUIDACION_CONTRATOS_CONVENIOS_V 3 0</t>
  </si>
  <si>
    <t>PRGC14_MODIFICACION_Y_CESION_A_CONTRATOS_ESTATALES_V_5.0</t>
  </si>
  <si>
    <t>PR-EC-01_EVALUACIÓN INDEPENDIENTE Y AUDITORIAS INTERNAS</t>
  </si>
  <si>
    <t xml:space="preserve">POSIBLES HECHOS DE SOBORNO (INCERTIDUMBRE) </t>
  </si>
  <si>
    <t>Menor periodo de vida útil de la infraestructura de la ciudad por falta de apropiación ciudadana.</t>
  </si>
  <si>
    <t xml:space="preserve">ESTRUCTURACIÓN DE PROCESOS SELECTIVOS </t>
  </si>
  <si>
    <t>PROGRAMACIÓN  DE EJECUCIÓN Y SEGUIMIENTO AL DISEÑO DE PROYECTOS</t>
  </si>
  <si>
    <t>PR-00-01: COMUNICACIONES DIGITALES</t>
  </si>
  <si>
    <t>Es un procedimiento interno y no se observa interacción externa que pueda configurar un soborno, según el alcande definido: Inicia con la necesidad de hacer presencia en las Redes Sociales como plataforma de respuesta y/o información oportuna, y como un espacio privilegiado de participación ciudadana y finaliza con los contenidos alojados en las diferentes Medios Digitales de la entidad como Youtube, Facebook, Twitter</t>
  </si>
  <si>
    <t>DISEÑO DE PROYECTOS</t>
  </si>
  <si>
    <t>Tercero</t>
  </si>
  <si>
    <t>Total general</t>
  </si>
  <si>
    <t>Suma de indice</t>
  </si>
  <si>
    <t>Un tercero solicitante ofrece o entrega dádivas a un Colaborador del IDU para que agilice el trámite de solicitud de licencia.</t>
  </si>
  <si>
    <t>Un Colaborador del IDU solicita o recibe dádivas de un tercero solicitante para que se agilice el trámite de solicitud de licencia.</t>
  </si>
  <si>
    <t>Un Colaborador del IDU solicita o recibe dádivas de un Contratista (obra o interventoría) para que suscriba el Acta de inicio del contrato sin el lleno de los requisitos necesarios.</t>
  </si>
  <si>
    <t>Colaborador del IDU</t>
  </si>
  <si>
    <t>Un Tercero ofrece o entrega dádivas a un Colaborador del IDU para que apruebe una licencia de excavación sin el lleno de los requisitos exigidos.</t>
  </si>
  <si>
    <t>Un Colaborador del IDU solicita o recibe una dádiva de un Tercero para que apruebe una licencia de excavación sin el lleno de los requisitos exigidos.</t>
  </si>
  <si>
    <t>Un Tercero que interviene el espacio público ofrece o entrega una dádiva a un Colaborador del IDU para que emita el certificado de verificación y recibo de obra en trabajos no conformes.</t>
  </si>
  <si>
    <t>Un Colaborador del IDU solicita o acepta dádivas de un Tercero que interviene el espacio público para que emita el certificado de verificación y recibo de obra en trabajos no conformes.</t>
  </si>
  <si>
    <t>Un Colaborador del IDU solicita o acepta de un contratista de obra o interventor dádivas para agilizar el trámite de pago ante la Entidad.</t>
  </si>
  <si>
    <t>Un Colaborador del IDU solicita o acepta de un contratista de obra o interventor dádivas para suscribir el acta de liquidación sin el lleno de los requisitos.</t>
  </si>
  <si>
    <t>EJECUCIÓN DE OBRAS</t>
  </si>
  <si>
    <t>EVALUACIÓN Y CONTROL</t>
  </si>
  <si>
    <t>FACTIBILIDAD DE PROYECTOS</t>
  </si>
  <si>
    <t>El Colaborador del IDU recibe o solicita dádivas del consultor o interventor, para aprobar la lista de chequeo y recibo de productos de la etapa de estudios y diseños sin el lleno de requisitos</t>
  </si>
  <si>
    <t>El interventor o consultor entrega o ofrece dádivas a un funcionario IDU, para que apruebe la lista de chequeo y recibo de productos de la etapa de estudios y diseños sin el lleno de requisitos</t>
  </si>
  <si>
    <t>Un Colaborador del IDU solicita una dádiva o una comisión para  realizar las acciones necesarias para solucionar los inconvenientes presentados durante el desarrollo de la obra, gestionando adición y/o prórroga del contrato, sin que se requiera o que puede afectar los intereses del IDU.</t>
  </si>
  <si>
    <t xml:space="preserve">Un Colaborador del IDU solicita una dádiva o una comisión para permitir que queden pasivos ambientales en los frentes intervenidos. </t>
  </si>
  <si>
    <t xml:space="preserve">Un Colaborador del IDU solicita una dádiva o una comisión para  realizar la entrega de los individuos arbóreos al Jardín Botánico de Bogotá o al ente competente, sin llenar los requisitos, o que puede afectar los intereses del IDU. </t>
  </si>
  <si>
    <t xml:space="preserve">Un Colaborador del IDU solicita una dádiva o una comisión para recibir y suscribir el Acta Cierre Ambiental de obra, sin llenar los requisitos, o que puede afectar los intereses del IDU. </t>
  </si>
  <si>
    <t xml:space="preserve">Un Colaborador del IDU solicita una dádiva o una comisión para   recibir de la Interventoría el Acta de Recibo por parte de la ESP, sin llenar los requisitos, o que puede afectar los intereses del IDU. </t>
  </si>
  <si>
    <t xml:space="preserve"> Un Colaborador del IDU solicita una dádiva o una comisión para  recibir de la Interventoría el Acta de Recibo de Obra por parte de la SDM, sin llenar los requisitos, o que puede afectar los intereses del IDU. </t>
  </si>
  <si>
    <t xml:space="preserve"> Un Colaborador del IDU solicita una dádiva o una comisión para suscribir el Acta  de Recibo Final y Liquidación del Contrato de Interventoría, sin llenar los requisitos, o que puede afectar los intereses del IDU. </t>
  </si>
  <si>
    <t xml:space="preserve"> Un Colaborador del IDU solicita una dádiva o una comisión para suscribir el acta de cambio de etapa, sin llenar los requisitos, o que puede afectar los intereses del IDU. </t>
  </si>
  <si>
    <t>Un Colaborador del IDU solicita una dádiva o una comisión para reprogramar la ejecución de la obra, sin llenar los requisitos, o que puede afectar los intereses del IDU.</t>
  </si>
  <si>
    <t>Un contratista ofrece y/o entrega a un Colaborador del IDU una comisión o dádiva para permitir que queden pasivos ambientales en los frentes intervenidos.</t>
  </si>
  <si>
    <t xml:space="preserve">Un contratista ofrece y entrega a un Colaborador del IDU una comisión o dádiva para entrega de los individuos arbóreos al Jardín Botánico de Bogotá o al ente competente, sin llenar los requisitos, o que puede afectar los intereses del IDU. </t>
  </si>
  <si>
    <t xml:space="preserve">Un contratista ofrece y/o entrega a un Colaborador del IDU una comisión o dádiva para recibir y suscribir el Acta de Cierre Ambiental de obra, sin llenar los requisitos, o que puede afectar los intereses del IDU. </t>
  </si>
  <si>
    <t xml:space="preserve">Un contratista ofrece y/o entrega a un Colaborador del IDU una comisión o dádiva para  recibir de la Interventoría el Acta de Recibo por parte de la ESP, sin llenar los requisitos, o que puede afectar los intereses del IDU. </t>
  </si>
  <si>
    <t xml:space="preserve"> Un contratista ofrece y/o entrega a un Colaborador del IDU una comisión o dádiva para recibir de la Interventoría el Acta de Recibo de Obra por parte de la SDM, sin llenar los requisitos, o que puede afectar los intereses del IDU. </t>
  </si>
  <si>
    <t xml:space="preserve">Un contratista ofrece y/o entrega a un Colaborador del IDU una comisión o dádiva para suscribir el acta de cambio de etapa, sin llenar los requisitos, o que puede afectar los intereses del IDU. </t>
  </si>
  <si>
    <t>Un contratista ofrece y/o entrega a un Colaborador del IDU una comisión o dádiva para poder reprogramar la ejecución de la obra, sin llenar los requisitos, o que puede afectar los intereses del IDU.</t>
  </si>
  <si>
    <t>Proponentes ofrecen o entregan dádivas a un Colaborador del IDU  para que al verificar la Propuesta Económica, en caso de evidenciar posibles precios artificialmente bajos, no se informe a las áreas solicitantes y ordenadora del gasto, para que ellos no soliciten  información al proponente y se decida que no es artificialmente bajo.</t>
  </si>
  <si>
    <t>Proponentes ofrecen o entregan dádivas a un Colaborador del IDU  para Proyectar y  Publicar respuesta a las observaciones y/ o modificar la evaluación en beneficio de un tercero</t>
  </si>
  <si>
    <t>Interesados ofrecen o entregan dádivas a un Colaborador del IDU  para no revisar los documentos iniciales en beneficio de un tercero</t>
  </si>
  <si>
    <t>Proponentes ofrecen o entregan dádivas a un Colaborador del IDU  para favorecer la Adjudicación en beneficio de un tercero</t>
  </si>
  <si>
    <t>Proponentes ofrecen o entregan dádivas a un Colaborador del IDU  para  ser favorecido en la Precalificación de su propuesta</t>
  </si>
  <si>
    <t>Un Colaborador del IDU solicita una dádiva o una comisión para    Proyectar y  Publicar respuesta a las observaciones y/ o modificar la evaluación en beneficio de un tercero</t>
  </si>
  <si>
    <t>Un Colaborador del IDU solicita una dádiva o una comisión para no revisar los documentos iniciales en beneficio de un tercero</t>
  </si>
  <si>
    <t>Un Colaborador del IDU solicita una dádiva o una comisión para favorecer la Adjudicación en beneficio de un tercero</t>
  </si>
  <si>
    <t>Un Colaborador del IDU solicita una dádiva o una comisión para  ser favorecido en la Precalificación de su propuesta</t>
  </si>
  <si>
    <t>Un Colaborador del IDU solicita una dádiva o una comisión para  ajustar el acta de liquidación en favor de un tercero en perjuicio de IDU.</t>
  </si>
  <si>
    <t>Un Colaborador del IDU solicita una dádiva o una comisión para no realizar la solicitud de liquidación unilateral en beneficio de un tercero</t>
  </si>
  <si>
    <t>Interesados ofrecen o entregan dádivas a un Colaborador del IDU  para generar la Modificación/Adenda del proceso y/o respuesta a Observaciones en favor de un tercero, que puede afectar los intereses del IDU</t>
  </si>
  <si>
    <t>Un Colaborador del IDU solicita una dádiva o una comisión para generar la Modificación/Adenda del proceso y/o respuesta a Observaciones en favor de un tercero, que puede afectar los intereses del IDU</t>
  </si>
  <si>
    <t>3</t>
  </si>
  <si>
    <t>Un Colaborador del IDU solicita una dádiva o una comisión para que al verificar la Propuesta Económica y en caso de evidenciar posibles precios artificialmente bajos, no se informe a las áreas solicitantes y ordenadora del gasto, para que ellos soliciten  información al proponente y se decida que no es artificialmente bajo.</t>
  </si>
  <si>
    <t>Proponentes ofrecen o entregan dádivas a un Colaborador del IDU  para evaluar las propuestas en beneficio de un tercero</t>
  </si>
  <si>
    <t>Un Colaborador del IDU solicita una dádiva o una comisión para  evaluar las propuestas en beneficio de un tercero</t>
  </si>
  <si>
    <t xml:space="preserve"> Un contratista ofrece y entrega a un Colaborador del IDU una comisión o dádiva para dar por recibido el informe final de Interventoría para seguimiento a la Garantía Única, sin llenar los requisitos, o que puede afectar los intereses del IDU. </t>
  </si>
  <si>
    <t xml:space="preserve"> Un Colaborador del IDU solicita una dádiva o una comisión para dar por recibido el informe final de Interventoría para seguimiento a la Garantía Única, sin llenar los requisitos, o que puede afectar los intereses del IDU. </t>
  </si>
  <si>
    <t xml:space="preserve"> Un contratista ofrece y/o entrega a un Colaborador del IDU una comisión o dádiva para que se den por cumplidas las obligaciones asociadas a la liquidación del contrato que puede afectar los intereses del IDU. </t>
  </si>
  <si>
    <t xml:space="preserve"> Un Colaborador del IDU solicita una dádiva o una comisión para  den por cumplidas las obligaciones asociadas a la liquidación del contrato que puede afectar los intereses del IDU. </t>
  </si>
  <si>
    <t xml:space="preserve">Un interventor ofrece y entrega a un Colaborador del IDU una comisión o dádiva para suscribir el Acta  de Recibo Final y Liquidación del Contrato de Interventoría, sin llenar los requisitos, o que puede afectar los intereses del IDU. </t>
  </si>
  <si>
    <t xml:space="preserve">Un contratista ofrece y/o entrega a un Colaborador del IDU una comisión o dádiva para que permita cambiar o modificar los diseños aprobados, sin llenar los requisitos, o que puede afectar los intereses del IDU. </t>
  </si>
  <si>
    <t xml:space="preserve">Un Colaborador del IDU solicita una dádiva o una comisión para permitir cambios o modificaciones en los diseños aprobados, sin llenar los requisitos, o que puede afectar los intereses del IDU. </t>
  </si>
  <si>
    <t>Un Colaborador del IDU recibe o solicita una dádiva para proporcionar información privilegiada a terceros cuando hay oferta pública de predios.</t>
  </si>
  <si>
    <t>Un colaborador del IDU solicita o recibe una dádiva a un contrastista o interventor, para que  no se inicie, se dilate o se cierre el proceso sancionatorio a favor del contratista y/o interventor</t>
  </si>
  <si>
    <t>Un colaborador del organismo de control solicite o reciba dadivas de un Colaborador del IDU, para el cierre de una acción incumplida o inefectiva.</t>
  </si>
  <si>
    <t>Un Colaborador del IDU entregue u ofrezca dádivas a un colaborador del organismo de control, para el cierre de una acción incumplida o inefectiva.</t>
  </si>
  <si>
    <t>Colaborador del organismo de control</t>
  </si>
  <si>
    <t>Un colaborador del IDU recibe o solicita dádivas de un posible contratista o proveedor, para estructurar los documentos de la etapa precontractual y favorecer a un tercero, en relación con la adquisición de bienes y servicios, asociados al proceso</t>
  </si>
  <si>
    <t>Un posible contratista o proveedor ofrece o entrega dádivas a un colaborador del IDU, para estructurar los documentos de la etapa precontractual que lo favorezcan en relación con la adquisición de bienes y servicios, asociados al proceso</t>
  </si>
  <si>
    <t>VALORIZACIÓN</t>
  </si>
  <si>
    <t>PUNTAJE RIESGO</t>
  </si>
  <si>
    <t>VALOR RELATIVO</t>
  </si>
  <si>
    <t>CRITICIDAD POR RIESGO DE SOBORNO</t>
  </si>
  <si>
    <t>MÍNIMO VALOR</t>
  </si>
  <si>
    <t>MÁXIMO VALOR</t>
  </si>
  <si>
    <t>GESTIÓN CONTRACTUAL</t>
  </si>
  <si>
    <t>CONSERVACIÓN DE INFRAESTRUCTURA</t>
  </si>
  <si>
    <t>GESTIÓN PREDIAL</t>
  </si>
  <si>
    <t>GESTIÓN FINANCIERA</t>
  </si>
  <si>
    <t>VALORIZACIÓN Y FINANCIACIÓN</t>
  </si>
  <si>
    <t>GESTIÓN INTERINSTITUCIONAL</t>
  </si>
  <si>
    <t>GESTIÓN DE RECURSOS FÍSICOS</t>
  </si>
  <si>
    <t>INNOVACIÓN Y GESTIÓN</t>
  </si>
  <si>
    <t>TECNOLOGÍAS DE INFORMACIÓN Y COMUNICACIÓN</t>
  </si>
  <si>
    <t>MEJORAMIENTO CONTINUO</t>
  </si>
  <si>
    <t>GESTIÓN INTEGRAL DE PROYECTOS</t>
  </si>
  <si>
    <t>GESTIÓN DOCUMENTAL</t>
  </si>
  <si>
    <t>GESTIÓN DEL TALENTO HUMANO</t>
  </si>
  <si>
    <t>GESTIÓN LEGAL</t>
  </si>
  <si>
    <t>VERSIÓN</t>
  </si>
  <si>
    <t>FO-PE-26</t>
  </si>
  <si>
    <t>1. Manual Único de Control y seguimiento ambiental y de SST del IDU
2. Manual de Interventoría y supervisión de contratos.
3. Apéndices del Proceso</t>
  </si>
  <si>
    <t>Programa de Fortalecimiento de la Cultura Ética para Colaboradores del IDU no Directivos (incluyendo protocolos desde el proceso de selección, vinculación, desempeño periódico y retiro).</t>
  </si>
  <si>
    <t>CARACTERIZACIÓN</t>
  </si>
  <si>
    <t>PR-GC-02
LICITACION PUBLICA
PR-GC-03
SELECCIÓN ABREVIADA MENOR CUANTIA
PRGC04_CONCURSO_DE_MERITOS_ABIERTO_O_CON_PRECALIFICACION_V_9
PRGC07_SELECCION_ABREVIADA_SUBASTA_INVERSA_V_6.1</t>
  </si>
  <si>
    <t>PR-GC-02
LICITACION PUBLICA
PR-GC-03
SELECCIÓN ABREVIADA MENOR CUANTIA
PRGC04_CONCURSO_DE_MERITOS_ABIERTO_O_CON_PRECALIFICACION_V_9
PRGC07_SELECCION_ABREVIADA_SUBASTA_INVERSA_V_6.2</t>
  </si>
  <si>
    <t>PRGC04_CONCURSO_DE_MERITOS_ABIERTO_O_CON_PRECALIFICACION_V_10</t>
  </si>
  <si>
    <t>PRGC04_CONCURSO_DE_MERITOS_ABIERTO_O_CON_PRECALIFICACION_V_11</t>
  </si>
  <si>
    <t>PRGC13_LIQUIDACION_CONTRATOS_CONVENIOS_V 3 1</t>
  </si>
  <si>
    <t>PRGC06_DECLARATORIA_DE_INCUMPLIMIENTO_PARA_LA_IMPOSICION_DE_MULTA_CLAUSULA_PENAL</t>
  </si>
  <si>
    <t>COMUNICACIÓN</t>
  </si>
  <si>
    <t>GESTIÓN DE RIESGO DE SOBORNO DEL SGAS</t>
  </si>
  <si>
    <t>Planeación Estratégica</t>
  </si>
  <si>
    <t>ÍNDICE</t>
  </si>
  <si>
    <t>GESTIÓN DE LA VALORIZACIÓN Y FINANCIACIÓN</t>
  </si>
  <si>
    <t xml:space="preserve">Estructurar e implementar los acuerdos de valorización conforme a la planeación y formulación de proyectos de infraestructura para la ciudad, de tal forma que se garantice su financiación y el recaudo efectivo de la contribución de valorización, así como desarrollar proyectos de iniciativa comunitaria bajo el esquema de valorización. </t>
  </si>
  <si>
    <t>TECNOLOGIAS DE INFORMACIÓN Y COMUNICACIÓN</t>
  </si>
  <si>
    <t>GESTION AMBIENTAL, CALIDAD Y SST</t>
  </si>
  <si>
    <t>Implementar y mantener los componentes de tecnologías de la información de acuerdo con las necesidades de la entidad, para asegurar la confidencialidad, integridad y disponibilidad de la información requerida en el logro de los objetivos institucionales</t>
  </si>
  <si>
    <t>1. Manual Único de Control y seguimiento ambiental y de SST del IDU
2. Manual de Interventoría y supervisión de contratos.
3. Recorridos de obra con la Autoridad Ambiental</t>
  </si>
  <si>
    <t xml:space="preserve">Un Colaborador del IDU solicita una dádiva o una comisión para  dar por recibido el Informe final SSTMA sin llenar los requisitos, o que puede afectar los intereses del IDU. </t>
  </si>
  <si>
    <t xml:space="preserve">Identificar, establecer, implementar y ejecutar acciones para incrementar el desempeño de los procesos con el propósito de fortalecer el Sistema Integrado de Gestión a través de la aplicación de metodologías de mejoramiento y acciones de prevención </t>
  </si>
  <si>
    <t>Administrar y Disponer Oportunamente los Recursos Financieros para la Ejecución de los Programas y Proyectos en el Desarrollo de los Procesos de la Entidad.</t>
  </si>
  <si>
    <t>CONSERVACIÓN DE LA INFRAESTRUCTURA</t>
  </si>
  <si>
    <t>Un Colaborador del IDU solicita una dádiva o una comisión para gestionar la solicitud de modificación del contrato (adición, prórroga, cesión, etc.) en beneficio del contratista, sin el lleno de los requisitos legales.</t>
  </si>
  <si>
    <t>Estructurar, adelantar, orientar y acompañar la gestión precontractual y contractual, de conformidad con las disposiciones legales vigentes, para el logro de la contratación oportuna de los procesos institucionales.</t>
  </si>
  <si>
    <t>Definir e Implementar prácticas en Calidad, Gestión Ambiental y Seguridad y Salud en el trabajo de acuerdo con las necesidades organizacionales, los requisitos legales y normativos con el fin de mejorar el desempeño de la Entidad.</t>
  </si>
  <si>
    <t>Realizar seguimiento a la ejecución de los proyectos del sistema vial, de transporte y espacio público, de acuerdo con las características de diseño para construir las obras definidas en el plan de desarrollo y cumplir la misión del IDU.</t>
  </si>
  <si>
    <t>GESTIÓN RECURSOS FISICOS</t>
  </si>
  <si>
    <t xml:space="preserve">Prestar servicios de logística y apoyo a la gestión de los procesos del IDU, mediante la eficiente administración de recursos físicos, bajo estándares de calidad, oportunidad y efectividad, para asegurar el normal funcionamiento de los procesos y la satisfacción de las necesidades internas. </t>
  </si>
  <si>
    <t>ORGANIZACIÓN DE ARCHIVOS DE GESTION</t>
  </si>
  <si>
    <t xml:space="preserve">Implementar las directrices y políticas diseñadas para la planeación, producción, recepción, distribución, tramite, consulta, organización, valoración, conservación y preservación de los documentos de archivo que en suma conforman la memoria documental institucional. </t>
  </si>
  <si>
    <t xml:space="preserve">Que no se cuente con el recurso monetario suficiente para la ejecucion de los proyectos de infraestructura.
Daño a la cultura </t>
  </si>
  <si>
    <t>Implementar buenas prácticas de gestión de proyectos basadas en los lineamientos del Project Management Institute - PMI que contribuyan al cumplimiento de los objetivos institucionales, al mejoramiento integral de la organización y el mejoramiento del desempeño de los proyectos y/o etapas del ciclo de vida de los proyectos que desarrolla la entidad.</t>
  </si>
  <si>
    <t>COMUNICACIONES</t>
  </si>
  <si>
    <t xml:space="preserve">Contar por parte de la entidad con estudios en estapa de pre-inversión para los proyectos de la infraestructura vial y espacio público, cuyo propósito sea la construcción de nueva infraestructura o las actividades de conservación , mediante mecanismos de evaluación objetiva de componentes técnicos, sociales, prediales, ambientales, y financieros que garanticen la viabilidad de los proyectos en la etapas de diseño y construcción. </t>
  </si>
  <si>
    <t>Asesorar, diseñar, implementar y evaluar la gestión social y el servicio a la ciudadanía;  cultura ciudadana, derecho a la ciudad, responabilidad social, control social, tansparencia, y sostenibilidad aplicables a los procesos de la entidad, conforme a la normatividad  vigente y a los pilares y ejes transversales del Plan de Desarrollo con el fin de vincular a la ciudadania en el desarrollo urbano de Bogotá</t>
  </si>
  <si>
    <t xml:space="preserve">Desarrollar las competencias del talento humano, gestionando planes, programas y proyectos que contribuyan a mejorar su calidad de vida para el cumplimiento de la Misión, Visión y Objetivos Estratégicos bajo la normatividad vigente. </t>
  </si>
  <si>
    <t>INNOVACIÓN Y GESTIÓN DEL CONOCIMIENTO</t>
  </si>
  <si>
    <t>Realizar la planeación, gestión, revisión, disposición y seguimiento de la información Geográfica, Precios de referencia, Directorio de Proveedores, Especificaciones Técnicas y Documentos Técnicos de la infraestructura vial y espacio público para brindar información eficiente y efectiva a los procesos misionales del instituto y a la ciudadanía en general.</t>
  </si>
  <si>
    <t>Suma de ÍNDICE</t>
  </si>
  <si>
    <t>Proveer al IDU de una estructura de gestión estratégica, táctica y operativa, capaz de aportar a la entidad un enfoque sistémico e ntegral, proyectado en el tiempo y en el territorio de conformidad con los estatutos institucionales y el Plan Distrital de Desarrollo, para garantizar la sostenibilidad y reconocimiento institucional de la Entidad por la generación de valores públicos.</t>
  </si>
  <si>
    <t>REPORTE DESEMPEÑO ETAPA CICLO VIDA PROYECTOS MISIONALES</t>
  </si>
  <si>
    <t>CONSERVACIÓN INFRAESTRUCTURA</t>
  </si>
  <si>
    <t>TICs</t>
  </si>
  <si>
    <t>No logro total o parcial de los Objetivos del Instituto por falta de compromiso o apropiación de los Colaboradores del IDU.</t>
  </si>
  <si>
    <t>Afectación de la cultura del IDU y la credibilidad en los Colaboradores del IDU </t>
  </si>
  <si>
    <t>INNOVACIÓN</t>
  </si>
  <si>
    <t>GESTIÓN INTEGRAL DE PROY</t>
  </si>
  <si>
    <t>MEJORA CONTINUA</t>
  </si>
  <si>
    <t>Un contribuyente ofrece o entrega dádivas a un Colaborador del IDU, para que proyecte un acto administrativo que reduzca o elimine una contribución por valorización.</t>
  </si>
  <si>
    <t>Que un Colaborador del IDU solicite o reciba una dádiva de un contribuyente para proyectar un acto administrativo que reduzca o elimine una contribución por valorización.</t>
  </si>
  <si>
    <t>GESTIÓN DEL COBRO COACTIVO</t>
  </si>
  <si>
    <t xml:space="preserve">Interesados ofrecen o entregan dádivas a un Colaborador del IDU  para realizar la estructuración del proceso y/o incluir en el componente técnico de los estudios o documentos previos un requisito,que pueda favorecer a un tercero en un proceso de contratación afectando los intereses del IDU. </t>
  </si>
  <si>
    <t xml:space="preserve">Un Colaborador del IDU solicita una dádiva o una comisión para realizar la estructuración del proceso  y/o incluir en el componente técnico de los estudios o documentos previos un requisito,que pueda favorecer a un tercero en un proceso de contratación afectando los intereses del IDU. </t>
  </si>
  <si>
    <t>COORDINACIÓN Y CONTROL DE LA EJECUCIÓN DE LOS PROYECTOS DE CONSERVACIÓN</t>
  </si>
  <si>
    <t>APROVECHAMIENTO ECONÓMICO POR CAMPAMENTOS DE OBRA Y/O OCUPACIONES TEMPORALES DE OBRA</t>
  </si>
  <si>
    <t>EXPEDICIÓN Y RECIBO DE LICENCIAS DE EXCAVACIÓN</t>
  </si>
  <si>
    <t>APROVECHAMIENTO ECONÓMICO DE CORTO PLAZO DEL ESPACIO PÚBLICO</t>
  </si>
  <si>
    <t>ADMINISTRACIÓN Y VENTA DE PREDIOS</t>
  </si>
  <si>
    <t>ADQUISICIÓN PREDIAL</t>
  </si>
  <si>
    <t xml:space="preserve">Ejecutar programas para el mantenimiento, rehabilitación y reconstrucción, de la malla vial y el espacio público a través de la supervisióny control de contratos y convenios y, realizar la coordinación y seguimiento a las intervenciones ejecutadas por terceros, para mejorar la movilidad y seguridad vial en la ciudad. </t>
  </si>
  <si>
    <t>EJECUCIÓN DE COMPRAS</t>
  </si>
  <si>
    <t>MANTENIMIENTO PREVENTIVO Y CORRECTIVO</t>
  </si>
  <si>
    <t>PERMISOS PARA LA INTERVENCIÓN DE INFRAESTRUCTURA DE TRANSPORTE POR TERCEROS</t>
  </si>
  <si>
    <t>MANUAL DE INTERVENCIÓN DE URBANIZADORES Y/O TERCEROS Y EL DOCUMENTO TÉCNICO DE INTERVENCIÓN DE INFRAESTRUCTURA VIAL Y ESPACIO PÚBLICO</t>
  </si>
  <si>
    <t>ADMINISTRACIÓN DE CANALES DE SERVICIO A LA CIUDADANÍA</t>
  </si>
  <si>
    <t>RECEPCIÓN Y ATENCIÓN DE REQUERIMIENTOS DEL DEFENSOR DEL CIUDADANO</t>
  </si>
  <si>
    <t>GESTIÓN SOCIAL EN ETAPA DE FACTIBILIDAD Y/O ESTUDIOS Y DISEÑOS</t>
  </si>
  <si>
    <t>ADMINISTRACIÓN DE SEGURIDAD SOCIAL</t>
  </si>
  <si>
    <t>CREACIÓN Y GESTIÓN DOCUMENTAL DE HISTORIAS LABORALES</t>
  </si>
  <si>
    <t>EXPEDICIÓN DE CERTIFICACIONES</t>
  </si>
  <si>
    <t>CAPACITACIÓN</t>
  </si>
  <si>
    <t>CONCILIACIÓN BANCARIA</t>
  </si>
  <si>
    <t>EMBARGOS Y CESIONES</t>
  </si>
  <si>
    <t>ADMINISTRACIÓN DE INVERSIONES DE TESORERÍA</t>
  </si>
  <si>
    <t>RECAUDO</t>
  </si>
  <si>
    <t>TRASLADOS</t>
  </si>
  <si>
    <t>PAGO A TERCEROS</t>
  </si>
  <si>
    <t>ACTUALIZACIÓN DE LA BASE DE DATOS DE PRECIOS DE REFERENCIA</t>
  </si>
  <si>
    <t>ACTUALIZACIÓN DEL SISTEMA DE INFORMACIÓN GEOGRÁFICA</t>
  </si>
  <si>
    <t>Divulgar la gestión de la entidad de manera eficaz, eficiente y oportuna, con el fin de garantizar el derecho a la información, dar a conocer la ejecución de los recursos públicos, lograr la identidad institucional al interior de la organización y fortalecer la cultura ciudadana</t>
  </si>
  <si>
    <t>Un Colaborador del IDU solicita una dádiva o una comisión para elaborar, suscribir y publicar la resolución de declaratoria de desierto del proceso, cancelar proceso de selección en plataforma en favor de un tercero, o que puede afectar los intereses del IDU</t>
  </si>
  <si>
    <t>Proponentes ofrecen o entregan dádivas a un Colaborador del IDU  para elaborar, suscribir y publicar la resolución de declaratoria de desierto del proceso, cancelar proceso de selección en plataforma en favor de un tercero, o que puede afectar los intereses del IDU</t>
  </si>
  <si>
    <t>CANTIDAD DE RIESGOS</t>
  </si>
  <si>
    <t>Un tercero ofrece o entrega una dádiva a un Colaborador del IDU para que altere el acta de recibo del espacio solicitado, sin verificar o informando datos incorrectos sobre el estado del espacio en iguales o mejores condiciones a las encontradas antes del uso para el aprovechamiento económico de espacio público.</t>
  </si>
  <si>
    <t>Un Colaborador del IDU solicita o acepta una dádiva de un Tercero para que altere el acta de recibo del espacio solicitado, sin verificar o informando datos incorrectos sobre el estado del espacio en iguales o mejores condiciones a las encontradas antes del uso para el aprovechamiento económico de espacio público.</t>
  </si>
  <si>
    <t>Elaborar los estudios y diseños requeridos para la ejecución de proyectos, basados en la factibilidad de los mismos, verificando que incluyan los componentes técnicos, arquitectónicos, urbanísticos, paisajísticos, prediales, ambientales, sociales, de tráfico y de seguridad industrial, de ingeniería urbana y detalle dando cumplimiento a las normas técnicas y urbanísticas vigentes.</t>
  </si>
  <si>
    <t>Para todos los procesos, se tiene como "control adicional requerido" el Programa de fortalecimiento de la denuncia y reporte de posibles hechos de soborno en el IDU.</t>
  </si>
  <si>
    <t>El Colaborador del IDU solicite o reciba dádivas de un tercero para el desarrollo de un proyecto de tecnologias de la información, con el pretexto de favorecerlo en el proceso de contratación.</t>
  </si>
  <si>
    <t>Menor disponibilidad de recursos para reinvertir en la obras, perdida de credibilidad al interior y exterior del Instituto</t>
  </si>
  <si>
    <t>Un contratista o interventor del IDU  ofrece una dádiva para designar al profesional de apoyo a la supervisión o al supervisor del contrato de Interventoría, que favorezca al contratista para su ejecución</t>
  </si>
  <si>
    <t>CONSTRUCCIÓN DE PROYECTOS</t>
  </si>
  <si>
    <t>Un Colaborador del IDU solicita o acepta dádivas de un interventor para que acepte un acta de liquidación de anticipo sin soporte claro de su utilización.</t>
  </si>
  <si>
    <t>Un Colaborador del IDU solicita una dádiva o una comisión para recibir el MAO  sin llenar los requisitos, o que puede afectar los intereses del IDU</t>
  </si>
  <si>
    <t>Un contratista ofrece y/o entrega a un Colaborador del IDU una comisión o dádiva para que reciba el MAO sin llenar los requisitos, o que puede afectar los intereses del IDU.</t>
  </si>
  <si>
    <t>Un contratista ofrece y/o entrega a un Colaborador del IDU una comisión o dádiva para que no se revise si  la interventoría esta ejecutando o no el plan de acción que presentó para hacer el seguimiento, control y evaluación de las actividades de gestión ambiental y SST a desarrollar por parte del constructor.</t>
  </si>
  <si>
    <t>Un tercero ofrece o entrega a un Colaborador del IDU una comisión o dádiva para que la ejecución de maniobras a cargo de la ESP queden a cargo IDU</t>
  </si>
  <si>
    <t>Un contratista ofrece y entrega a un Colaborador del IDU una comisión o dádiva para realizar las acciones necesarias para solucionar inconvenientes presentados durante el desarrollo de la obra solicitando adición y/o prórroga del contrato, sin que se requiera o que puede afectar los intereses del IDU.</t>
  </si>
  <si>
    <t>Sobrecostos, deficiencias en alcance y calidad en la ejecución en los proyectos, que reducen capacidad institucional para responder a las necesidades de la ciudad en lo relacionado con infraestructura para la movilidad y espacio público.</t>
  </si>
  <si>
    <t>GESTIÓN SOCIAL PREDIAL</t>
  </si>
  <si>
    <t>Un Colaborador del IDU solicita una dádiva o una comisión para Proyectar y  Publicar respuesta a las observaciones y/ o modificar la evaluación en beneficio de un tercero</t>
  </si>
  <si>
    <t>Un Colaborador del IDU solicita o recibe  dádivas de un contratista de obra o un interventor para aceptar precios no previstos (NPs) sin la debida justificación  u omitiendo los requisitos y condiciones exigidos para los mismos.</t>
  </si>
  <si>
    <t>Un Colaborador del IDU solicita o recibe  dádivas de un interventor para que acepteActa de recibo parcial de obra, Acta de pago de interventoría y actas de ajustes, con mayores cantidades a las realmente ejecutadas  o incumpliendo los requisitos especificados para dicho recibo</t>
  </si>
  <si>
    <t>FONDO DE CESIONES PÚBLICAS</t>
  </si>
  <si>
    <t>Que no se contribuya en el mejoramiento de la calidad de vida de los habitantes de la ciudad, respondiendo a las necesidades de la ciudad.</t>
  </si>
  <si>
    <t>PRÁCTICAS INTEGRALES DE GESTIÓN</t>
  </si>
  <si>
    <t>GESTIÓN SOCIAL Y SERVICIO A LA CIUDADANÍA</t>
  </si>
  <si>
    <t>Un contratista o interventor promete u ofrece a los responsables de revisar y cargar la información al sistema ZIPA, relacionada con el avance del contrato, una dádiva a cambio de que se omita o modifique dicha revisión o cargue.</t>
  </si>
  <si>
    <t>Interventor o Contratista</t>
  </si>
  <si>
    <t>El Colaborador del IDU encargado de recopilar y/o desarrollar la información del proyecto, solicite o acepte de un tercero una dádiva para alterar el resultado de los estudios.</t>
  </si>
  <si>
    <t>Colaborador del organismo de certificación</t>
  </si>
  <si>
    <t>Evaluar el desempeño de los procesos de la Entidad en relación con metas, planes, cumplimiento normativo y controles, así como las actuaciones de los servidores públicos, para asegurar el cumplimiento de los fines institucionales a través de la aplicación de los instrumentos pertinentes.</t>
  </si>
  <si>
    <t>CARACTERIZACION</t>
  </si>
  <si>
    <t>Un colaborador de la autoridad ambiental solicita a un Colaborador del IDU una dadiva o comisión para que la evaluación del PIGA y PACA del IDU sea calificada satisfactoriamente.</t>
  </si>
  <si>
    <t>Colaborador de la autoridad ambiental</t>
  </si>
  <si>
    <t>Deterioro de la imagen institucional del IDU</t>
  </si>
  <si>
    <t>Un Colaborador del IDU recibe o solicite dádivas de un contratista, para entregar información del proyecto, que favorezca al contratista.</t>
  </si>
  <si>
    <t>Un Colaborador del IDU reciba o solicite dádivas de un contratista, para que agilice el proceso y firma del acta de inicio de los contratos sin el cumplimiento de los requistos necesarios.</t>
  </si>
  <si>
    <t xml:space="preserve">Un colaborador del organismo de control solicite o reciba dádivas de un Colaborador del IDU, para alterar los informes de auditoria y no redactar los hallazgos encontrados en el proceso de auditoria conforme a lo evidenciado  </t>
  </si>
  <si>
    <t>Un Colaborador del IDU ofrezca o entregue dádivas a un colaborador del organismo del control, para alterar los informes de auditoria y no redactar los hallazgos encontrados en el proceso de auditoria conforme a lo evidenciado.</t>
  </si>
  <si>
    <t xml:space="preserve">1. Informe preliminar radicado a la Dirección General, mediante el canal oficial.
2. Mesas de trabajo internas para asignación de responsabilidades en la respuesta al informe.
3. Respuestas a observaciones administrativas únicamente por parte de jefes de dependencia, consolidado para suscripción del Director General.
</t>
  </si>
  <si>
    <t>1. Informes de seguimiento trimestral a planes de mejoramiento.
2. Trazabilidad de la información relacionada con el plan de mejoramiento a través de un sistema de información.
3. La respuesta al cumplimiento de las acciones se recibe mediante  comunicación formal del organismo de control  a través del medio oficial.</t>
  </si>
  <si>
    <t>Auditoria de certificación</t>
  </si>
  <si>
    <t>Deterioro de la imagen institucional.</t>
  </si>
  <si>
    <t xml:space="preserve">Un colaborador del organismo de certificación solicite o reciba dádivas de un Colaborador del IDU, para alterar los informes de auditoria y no redactar los hallazgos encontrados en el proceso de auditoria conforme a lo evidenciado.  </t>
  </si>
  <si>
    <t>Un Colaborador del IDU ofrezca o entregue dádivas al auditor del organismo de certificación para alterar los informes de auditoria y no redactar los hallazgos encontrados en el proceso de auditoria conforme a lo evidenciado.</t>
  </si>
  <si>
    <t>Afectar la credibilidad y el buen nombre del IDU frente a la ciudadanía</t>
  </si>
  <si>
    <t>ACTUALIZACIÓN DIRECTORIO DE PROVEEDORES</t>
  </si>
  <si>
    <t xml:space="preserve">Tercero </t>
  </si>
  <si>
    <t>Deterioro de la reputación, imagen y credibilidad institucional que afecta su capacidad de gestión.</t>
  </si>
  <si>
    <t xml:space="preserve">ELABORACIÓN DE LA PREFACTIBILIDAD O FACTIBILIDAD DE PROYECTOS INTERNA </t>
  </si>
  <si>
    <t>Deterioro de la reputación institucional que afecta su capacidad de gestión y el desfinanciamiento de otros proyectos a ejecutar.</t>
  </si>
  <si>
    <t>Deterioro de la reputación institucional que afecta su gobernanza por una baja calidad en la ejecución del proyecto.</t>
  </si>
  <si>
    <t>Liderar, orientar y realizar gestiones de coordinación interinstitucional con las Entidades del Orden Internacional, Nacional, Departamental y Distrital, Empresas de Servicios Públicos y con el Sector Privado para facilitar la planeación, ejecución, seguimiento y control de los proyectos de infraestructura vial, transporte y espacio público, a cargo de la Entidad y/o Terceros.</t>
  </si>
  <si>
    <t>1. Revisiones internas con base en las actividades y puntos de control establecidos en los Procedimientos. 
2. Reunión con el Ordenador del Gasto en la cual se presenta la evaluación y todos aquellos aspectos del proceso, para analisis.
3. Plataforma transaccional SECOP II, en la cual se publican las propuestas, informes y demás documentos de los proponentes</t>
  </si>
  <si>
    <t>Deterioro de la reputación institucional que afecta su gobernanza</t>
  </si>
  <si>
    <t>Un tercero ofrece o promete dádivas al Colaborador del IDU encargado de recopilar y/o desarrollar la información del proyecto, para que altere el resultado de los estudios.</t>
  </si>
  <si>
    <t>Colaborador IDU</t>
  </si>
  <si>
    <t>MONITOREO 1A. LINEA
Descripción de los cambios propuestos a la información del riesgo y/o de los controles</t>
  </si>
  <si>
    <t>OBSERVACIONES 2A. LINEA
Área - Oficial Antisoborno</t>
  </si>
  <si>
    <t>1. Programa de comunicación pública "Cero tolerancia al soborno y a la corrupción" hacia la comunidad, los socios de negocios y demás partes interesadas del IDU.
2. Programa de fortalecimiento de la denuncia y reporte de posibles hechos de soborno en el IDU.</t>
  </si>
  <si>
    <t>1. Programa de Fortalecimiento de la Cultura Ética para Directivos en el IDU (incluyendo protocolos desde el proceso de selección, vinculación, desempeño periódico y retiro).
2. Programa de seguimiento poligráfico a Colaboradores del IDU con alta exposición al soborno (plan de seguimiento poligráfico).
3. Programa de comunicación pública "Cero tolerancia al soborno y a la corrupción" hacia la comunidad, los socios de negocios y demás partes interesadas del IDU.</t>
  </si>
  <si>
    <t>1. Programa de Fortalecimiento de la Cultura Ética para Colaboradores del IDU no Directivos (incluyendo protocolos desde el proceso de selección, vinculación, desempeño periódico y retiro).
2. Programa de seguimiento poligráfico a Colaboradores del IDU con alta exposición al soborno (plan de seguimiento poligráfico).
3. Programa de comunicación pública "Cero tolerancia al soborno y a la corrupción" hacia la comunidad, los socios de negocios y demás partes interesadas del IDU.</t>
  </si>
  <si>
    <t>No se requieren controles adicionales</t>
  </si>
  <si>
    <t>PRGC13_LIQUIDACION_CONTRATOS_CONVENIOS_V 3.0</t>
  </si>
  <si>
    <t>GESTIÓN SOCIAL PREDIAL
GESTIÓN ADQUISICIÓN PREDIAL</t>
  </si>
  <si>
    <t>Directivo IDU (Director Técnico de Predios)</t>
  </si>
  <si>
    <t>Tercero (Propietario de Predio y/o otras tenencias)</t>
  </si>
  <si>
    <t>Directivo IDU (Director Técnico de Predios - Subdirector General de Desarrollo Urbano)</t>
  </si>
  <si>
    <t>Directivo IDU (Director Técnico de Predios - Subdirector General de Desarrollo Urbano - Director Técnico de Gestión Contractual)</t>
  </si>
  <si>
    <t xml:space="preserve"> Directivo IDU (D/T de Predios - S/G de Desarrollo Urbano - D/t Gestión Contractual - Director General)</t>
  </si>
  <si>
    <t xml:space="preserve">ADQUISICIÓN PREDIAL </t>
  </si>
  <si>
    <t>Directivo IDU (D/T de Predios</t>
  </si>
  <si>
    <t xml:space="preserve"> ADQUISICIÓN PREDIAL </t>
  </si>
  <si>
    <t>Directivo IDU (Director Técnico de Predios</t>
  </si>
  <si>
    <t xml:space="preserve">
Sobrecostos, deficiencias en alcance y calidad en la ejecución en los proyectos, que reducen la capacidad de lograr objetivos.</t>
  </si>
  <si>
    <t>Construcción de proyectos</t>
  </si>
  <si>
    <t>Un Directivo del IDU solicita una dádiva para Designar a un profesional de apoyo a la Supervisión o un supervisor, que va a ser el encargado de realizar el seguimiento del contrato de Interventoría.</t>
  </si>
  <si>
    <t>Directivo IDU ( DTC - SGI)</t>
  </si>
  <si>
    <t>Un Colaborador del IDU solicita una dádiva o una comisión  para favorecer a un contratista con la revisión de los Estudios previos y demás documentos de un proceso de selección.</t>
  </si>
  <si>
    <t>1. Modelo pliego tipo  tipo según Colombia Compra Eficiente.
2. Comité de Gestión Precontractual.
3. Manual de Gestión Contractual.
4. Segregación de funciones en la revisión de los estudios previos y demás documentos</t>
  </si>
  <si>
    <t>Un Directivo del IDU solicita una dádiva o una comisión  para favorecer a un contratista con la revisión de los Estudios previos y demás documentos de un proceso de selección.</t>
  </si>
  <si>
    <t>Un Colaborador del IDU solicita una dádiva o una comisión para  recibir y/o aprobar de la Interventoría las hojas de vida para la ejecución del contrato, sin el perfil requerido en el anexo técnico de personal</t>
  </si>
  <si>
    <t>1. Anexo técnico de personal.
2. Manual de Interventoría y supervisión de contratos.
3. Verificación en el SIAC de las dedicaciones del personal
4. Oficios de aprobación del personal requerido
5. Actas de inicio
6. Segregación de funciones.</t>
  </si>
  <si>
    <t>Un Directivo del IDU solicita una dádiva o una comisión para  recibir y/o aprobar de la Interventoría las hojas de vida para la ejecución  del contrato, sin el perfil requerido en el anexo técnico de persona con los términos de referencia.</t>
  </si>
  <si>
    <t>Directivo IDU (DTC - SGI - SGDU - ST)</t>
  </si>
  <si>
    <t>Un Contratista o Interventor, ofrece o promete una dádiva o una comisión para  que se les reciba las hojas de vida para la ejecución  del contrato, sin el perfil requerido en los términos de referencia.</t>
  </si>
  <si>
    <t>Un Colaborador del IDU solicita una dádiva o una comisión  para Suscribir el Acta de Inicio del Contrato de interventoría, SIN EL CUMPLIMIENTO DE LOS REQUISITOS establecidos contractualmente</t>
  </si>
  <si>
    <t>Un Directivo del IDU solicita una dádiva o una comisión  para Suscribir el Acta de Inicio del Contrato de interventoría, SIN EL CUMPLIMIENTO DE LOS REQUISITOS establecidos contractualmente</t>
  </si>
  <si>
    <t>Directivo IDU (DTC - SGI)</t>
  </si>
  <si>
    <t>Tercero (Contratista o Interventor)</t>
  </si>
  <si>
    <t>Un Contratista ofrece o promete una dádiva o una comisión  para iniciar la etapa de construcción sin el cumplimiento de los requisitos establecidos.</t>
  </si>
  <si>
    <t>1. Diseños entregados por el IDU, aprobados por terceros.
2. Manual de Interventoría y supervisión de contratos.
3. Contrato y demás documentos.
4. Formato FO-EO-12 - LISTA DE CHEQUEO VERIFICACIÓN DE REQUISITOS PARA INICIO DE LA FASE DE EJECUCIÓN DE OBRA o el formato FO-EO-17 ACTA DE CAMBIO DE ETAPA
5. Segregación de funciones 
6. Informe a la Dirección General sobre el ejercicio de funciones delegadas.</t>
  </si>
  <si>
    <t>Un Colaborador del IDU acepta o recibe una dádiva o una comisión  para iniciar la etapa de construcción sin el cumplimiento de los requisitos establecidos.</t>
  </si>
  <si>
    <t>Colaborador IDU (Apoyo a la Supervisión)</t>
  </si>
  <si>
    <t>Un Directivo del IDU acepta o recibe una dádiva o una comisión  para iniciar la etapa de construcción sin el cumplimiento de los requisitos establecidos.</t>
  </si>
  <si>
    <t>Directivo IDU (DTC - ST)</t>
  </si>
  <si>
    <t>Un Directivo del IDU solicita una dádiva o una comisión para recibir el MAO  sin llenar los requisitos, o que puede afectar los intereses del IDU</t>
  </si>
  <si>
    <t>Directivo IDU</t>
  </si>
  <si>
    <t>1. Manual Único de Control y seguimiento ambiental y de SST del IDU
2. Manual de Interventoría y supervisión de contratos
3. Lista de chequeo para el Inicio de la Fase de Construcción y terminación de la fase de  Preliminares
4. Formato Acta de cambio de etapa
5. Segregación de funciones</t>
  </si>
  <si>
    <t>Un contratista ofrece y/o entrega a un Colaborador del IDU una comisión o dádiva para Recibir, revisar y aprobar el producto SST  entregado por la Interventoría en cualquier fase o etapa, sin llenar los requisitos, o que puede afectar los intereses del IDU</t>
  </si>
  <si>
    <t>1. Manual Único de Control y seguimiento ambiental y de SST del IDU
2. Manual de Interventoría y supervisión de contratos.
3. Contrato y demás documentos
4. Informe mensual de Interventoría
5. Oficio de aprobación u observaciones del informe mensual del Interventoría.</t>
  </si>
  <si>
    <t xml:space="preserve"> Un Colaborador del IDU solicita una dádiva o una comisión para Recibir de la Interventoría los documentos soporte de los productos SST del Contratista, sin llenar los requisitos, o que puede afectar los intereses del IDU</t>
  </si>
  <si>
    <t xml:space="preserve"> Un Directivo del IDU solicita una dádiva o una comisión para Recibir de la Interventoría los documentos soporte de los productos SST as afiliaciones al Sistema General de Seguridad Social integral del Contratista, sin llenar los requisitos, o que puede afectar los intereses del IDU</t>
  </si>
  <si>
    <t>Directivo IDU (DTC- SGI - ST)</t>
  </si>
  <si>
    <t>1. Manual Único de Control y seguimiento ambiental y de SST del IDU
2. Manual de Interventoría y supervisión de contratos.
3. Informe mensual de Interventoría
4. Segregación de funciones</t>
  </si>
  <si>
    <t>Un Colaborador del IDU  solicita o recibe de un tercero  una comisión o dádiva para que no se revise si  la interventoría esta ejecutando o no el plan de acción que presentó para hacer el seguimiento, control y evaluación de las actividades de gestión ambiental y SST a desarrollar por parte del constructor.</t>
  </si>
  <si>
    <t xml:space="preserve">Colaborador IDU (Apoyo a la Supervisión- Ambiental - SST) </t>
  </si>
  <si>
    <t>Un Directivo del IDU  solicita o recibe de un tercero  una comisión o dádiva para que no se revise si  la interventoría esta ejecutando o no el plan de acción que presentó para hacer el seguimiento, control y evaluación de las actividades de gestión ambiental y SST a desarrollar por parte del constructor.</t>
  </si>
  <si>
    <t>Directivo IDU (DTC - SGDU - ST)</t>
  </si>
  <si>
    <t>1. Convenios vigentes con las ESP
2. Manual de Interventoría y supervisión de contratos.
3. Actas  de seguimiento en el IDU y Comités de obra.
4. Actas de Seguimiento e inspección de campo.
5. Registros en la bitácora.
6. Segregación de funciones en los requerimientos de las ESP</t>
  </si>
  <si>
    <t>Tercero (ESP)</t>
  </si>
  <si>
    <t xml:space="preserve">Directivo IDU ( DTC- SGI ST) </t>
  </si>
  <si>
    <t>Tercero (Contratista - Interventor)</t>
  </si>
  <si>
    <t>Directivo IDU (SGI- DTC- ST)</t>
  </si>
  <si>
    <t>1. Manual de Interventoría y supervisión de contratos.
2. Informes mensuales y semanales de interventoría y su cargue en el ZIPA
3. Actas de seguimiento en el IDU y Comités de obra.
4. Segregación de funciones en la revisión de los informes.
5. Oficios de aprobación de los informes mensuales de interventoría</t>
  </si>
  <si>
    <t>Colaborador IDU (Apoyo a la supervisión - Equipo de análisis de precios unitarios)</t>
  </si>
  <si>
    <t>Directivo IDU ( DTC-ST)</t>
  </si>
  <si>
    <t>Tercero (Contratista- Interventor)</t>
  </si>
  <si>
    <t>Directivo IDU (DTC - SGI - ST)</t>
  </si>
  <si>
    <t>Un Directivo del IDU solicita una dádiva o una comisión para  realizar las acciones necesarias para solucionar los inconvenientes presentados durante el desarrollo de la obra, gestionando adición y/o prórroga del contrato, sin que se requiera o que puede afectar los intereses del IDU.</t>
  </si>
  <si>
    <t>Directivo IDU (SGI - DTC - ST)</t>
  </si>
  <si>
    <t>1. Manual de Interventoría y supervisión de contratos.
2. Especificaciones Técnicas del IDU
3. Cartilla de espacio público.
4. Segregación de funciones</t>
  </si>
  <si>
    <t>1. Manual de Interventoría y supervisión de contratos.
2. Especificaciones Técnicas del IDU
3. Informes mensuales
4. Segregación de funciones
5. Plan de calidad</t>
  </si>
  <si>
    <t xml:space="preserve">Un Directivo del IDU solicita una dádiva o una comisión para permitir que queden pasivos ambientales en los frentes intervenidos. </t>
  </si>
  <si>
    <t xml:space="preserve">Un Directivo del IDU solicita una dádiva o una comisión para  realizar la entrega de los individuos arbóreos al Jardín Botánico de Bogotá o al ente competente, sin llenar los requisitos, o que puede afectar los intereses del IDU. </t>
  </si>
  <si>
    <t xml:space="preserve">Un Directivo del IDU solicita una dádiva o una comisión para  dar por recibido el Informe final SSTMA sin llenar los requisitos, o que puede afectar los intereses del IDU. </t>
  </si>
  <si>
    <t>1. Manual Único de Control y seguimiento ambiental y de SST del IDU
2. Manual de Interventoría y supervisión de contratos.
3. Formato acta de Liquidación de contratos.
4. Segregación de funciones</t>
  </si>
  <si>
    <t xml:space="preserve">Un Directivo del IDU solicita una dádiva o una comisión para recibir y suscribir el Acta Cierre Ambiental de obra, sin llenar los requisitos, o que puede afectar los intereses del IDU. </t>
  </si>
  <si>
    <t xml:space="preserve">Un Directivo del IDU solicita una dádiva o una comisión para   recibir de la Interventoría el Acta de Recibo por parte de la ESP, sin llenar los requisitos, o que puede afectar los intereses del IDU. </t>
  </si>
  <si>
    <t>1. Manual de Interventoría y supervisión de contratos.
2. Estudios y Diseños de señalización y semaforización
3. Recorridos de obra
4. Segregación de funciones</t>
  </si>
  <si>
    <t xml:space="preserve"> Un Directivo del IDU solicita una dádiva o una comisión para  recibir de la Interventoría el Acta de Recibo de Obra por parte de la SDM, sin llenar los requisitos, o que puede afectar los intereses del IDU. </t>
  </si>
  <si>
    <t>1. Manual de Interventoría y supervisión de contratos.
2. Informe de seguimiento a la garantía Única
3. Procedimiento PRC044 -EJECUCION DE PROYECTOS DE CONSTRUCCION DE INFRAESTRUCTURA VIAL Y ESPACIO PUBLICO
4. Segregación de funciones</t>
  </si>
  <si>
    <t xml:space="preserve"> Un Directivo del IDU solicita una dádiva o una comisión para dar por recibido el informe final de Interventoría para seguimiento a la Garantía Única, sin llenar los requisitos, o que puede afectar los intereses del IDU. </t>
  </si>
  <si>
    <t>1. Manual de Interventoría y supervisión de contratos.
2. Manual de gestión Contractual
3. Acta de liquidación de contratos.
4. Segregación de funciones.
5. contrato.</t>
  </si>
  <si>
    <t xml:space="preserve"> Un Directivo del IDU solicita una dádiva o una comisión para  den por cumplidas las obligaciones asociadas a la liquidación del contrato que puede afectar los intereses del IDU. </t>
  </si>
  <si>
    <t>1. Manual de Interventoría y supervisión de contratos.
2. Manual de gestión Contractual
3. Acta de liquidación de contratos
4. Segregación de funciones</t>
  </si>
  <si>
    <t xml:space="preserve"> Un Directivo del IDU solicita una dádiva o una comisión para suscribir el Acta  de Recibo Final y Liquidación del Contrato de Interventoría, sin llenar los requisitos, o que puede afectar los intereses del IDU. </t>
  </si>
  <si>
    <t xml:space="preserve">1. Manual de Interventoría y supervisión de contratos.
2. Formato FO-EO-17 - Acta cambio de etapa
3. Formato FO-EO-12 Lista de chequeo verificación requisitos inicio fase construcción
4. Segregación de funciones
5. contrato </t>
  </si>
  <si>
    <t xml:space="preserve">Un Directivo del IDU solicita una dádiva o una comisión para suscribir el acta de cambio de etapa, sin llenar los requisitos, o que puede afectar los intereses del IDU. </t>
  </si>
  <si>
    <t>Un Directivo del IDU solicita una dádiva o una comisión para reprogramar la ejecución de la obra, sin llenar los requisitos, o que puede afectar los intereses del IDU.</t>
  </si>
  <si>
    <t xml:space="preserve">Un Directivo del IDU solicita una dádiva o una comisión para permitir cambios o modificaciones en los diseños aprobados, sin llenar los requisitos, o que puede afectar los intereses del IDU. </t>
  </si>
  <si>
    <t xml:space="preserve">Deterioro de la reputación institucional que afecta su capacidad y gobernanza.
</t>
  </si>
  <si>
    <t>Un Directivo del IDU solicita o recibe una dádiva de un Tercero para que apruebe una licencia de excavación sin el lleno de los requisitos exigidos.</t>
  </si>
  <si>
    <t>Un Directivo del IDU solicita o acepta dádivas de un Tercero que interviene el espacio público para que emita el certificado de verificación y recibo de obra en trabajos no conformes.</t>
  </si>
  <si>
    <t>SEGUIMIENTO A LA ESTABILIDAD Y CALIDAD DE LAS OBRAS CON PÓLIZA VIGENTE</t>
  </si>
  <si>
    <t>1- El procedimiento PR-CI-03 en el numeral 7.11, indica quienes realizan la visita de seguimiento, a la cual no asiste el contratista (no hay acuerdos).
2- Registro de la visita de seguimiento en el aplicativo Bochica (Módulo Seguimiento a pólizas de estabilidad).
3- El registro fotográfico de la visita de seguimiento es cargado en el aplicativo Bochica.
4- Aprobación en el aplicativo Bochica del informe de visita por parte del Coordinador Técnico.</t>
  </si>
  <si>
    <t>APLICACIÓN DE LA GARANTÍA ÚNICA EN SU AMPARO DE ESTABILIDAD Y CALIDAD DE CONTRATOS DE OBRA</t>
  </si>
  <si>
    <t>Un Colaborador del IDU solicita o recibe dádivas de un contratista de interventoría para aceptar que el personal para la ejecución del contrato no cumpla con el lleno de los requistos establecidos.</t>
  </si>
  <si>
    <t>Un Colaborador del IDU solicita o recibe dádivas de un contratista de interventoria para aceptar productos del contrato en su ejecución o liquidación sin el cumplimiento de los requisitos y especificaciones establecidas para ello.</t>
  </si>
  <si>
    <t>MEDIO</t>
  </si>
  <si>
    <t>Un colaborador del IDU reciba o solicite dádivas a un tercero, para entregar información privilegiada acerca de un proceso que se va a publicar.</t>
  </si>
  <si>
    <t>Tercero (Contratista)</t>
  </si>
  <si>
    <t>ALTO</t>
  </si>
  <si>
    <t>Tercero (Contratista de obra)</t>
  </si>
  <si>
    <t>Tecnologias de Información y Comunicación</t>
  </si>
  <si>
    <t>Sobrecostos, deficiencias en alcance y calidad en la ejecución de los proyectos, que reducen la capacidad de lograr objetivos.</t>
  </si>
  <si>
    <t xml:space="preserve">Colaborador del IDU </t>
  </si>
  <si>
    <t xml:space="preserve">1.Revisión de embargos y medidas cautelares (Aplicativo Embargos-  Sistema Stone)  
2.Revision y firma de actas de liquidacion de aplicación de embargos efectuada por el  abogado que aplico y Tesorero.
3. Procedimiento PR-GF-12 EMBARGOS Y CESIONES </t>
  </si>
  <si>
    <t>Directivo IDU (Subdirector Técnico de Tesorería y Recaudo)</t>
  </si>
  <si>
    <t>Directivo IDU (DTAF STTR)</t>
  </si>
  <si>
    <t>Directivo IDU (DTPC - STTR - DTAF)</t>
  </si>
  <si>
    <t xml:space="preserve">1.Pagos electrónicos en línea y PSE.
2. Fomento del pago electrónico.  
3. Conciliacion diaria de cintas de recaudo emitidas por la entidades bancarias.vs archivo de recaudo IMOP de aplicacion de pagos en linea del sistema valoricemos.
4. Realizar la gestión, necesaria ante el banco, luego de recibir una reclamación del contribuyente. </t>
  </si>
  <si>
    <t>Un Colaborador del IDU del procedimiento de pagos solicita o recibe una dádiva de un tercero, por realizar traslado (Giro) de recursos de cuentas del IDU, a una cuenta de un tercero con la intención de hacer un fraude.</t>
  </si>
  <si>
    <t xml:space="preserve">Colaborador del IDU  </t>
  </si>
  <si>
    <t>Un tercero ofrece o entrega una dádiva a un Colaborador del IDU por realizar traslado (Giro) de recursos de cuentas del IDU a una cuenta del tercero, con la intención de hacer un fraude.</t>
  </si>
  <si>
    <t>Un Colaborador del IDU solicita o recibe de un tercero, una dadiva para que se realice el pago, sin el lleno de los requisitos.</t>
  </si>
  <si>
    <t>Un Directivo del IDU solicita o recibe de un tercero, una dadiva para que se realice el pago, sin el lleno de los requisitos.</t>
  </si>
  <si>
    <t xml:space="preserve">Tercero
</t>
  </si>
  <si>
    <t>Tercero (Contratista - Contribuyente)</t>
  </si>
  <si>
    <t>Un Directivo del IDU solicita o acepta de un Contratista o tercero una dádiva para agilizar el pago o para que se realice el pago, sin el lleno de los requistos.</t>
  </si>
  <si>
    <t>El Supervisor del IDU encargado de recopilar y/o desarrollar la información del proyecto, solicite o acepte de un tercero una dádiva para alterar el resultado de los estudios.</t>
  </si>
  <si>
    <t>Directivo del IDU</t>
  </si>
  <si>
    <t>ELABORACIÓN DE ESTRUCTURACIÓN DEL PROCESO EN ETAPA DE FACTIBILIDAD
(CONTRATADA)</t>
  </si>
  <si>
    <t>Un Supervisor del IDU reciba o solicite dádivas de un contratista externo (topografo, geotecnico, inspección de redes), consultor y/o inteerventor para aprobar los estudios de factibiliad realizados por el contratista sin éstos cumplir con las exigencias requeridas.</t>
  </si>
  <si>
    <t>Un Supervisor del IDU, acepte o solicite dádivas a un Interventor, para aprobar o modificar la documentación de su recurso humano sin dar cumplimiento a las exigencias requeridas.</t>
  </si>
  <si>
    <t>Un Colaborador del IDU, acepte o solicite dádivas a un Interventor, para aprobar o modificar la documentación de su recurso humano sin dar cumplimiento a las exigencias requeridas.</t>
  </si>
  <si>
    <t>Que el interventor ofrezca o entregue dádivas a un colaborador del IDU, para aprobar o modificar la documentación de su recurso humano sin dar cumplimiento a las exigencias requeridas.</t>
  </si>
  <si>
    <t>Un contratista del proyecto entregue u ofrezca dádivas a un Colaborador del IDU, para que agilice el proceso y firma del acta de inicio de los contratos, sin el cumplimiento de los requistos necesarios.</t>
  </si>
  <si>
    <t>Un colaborador del IDU reciba o solicite dádiva al consultor, para alterar o modificar las propuestas que exponen las entidades distritales y/o empresas de servicios públicos.</t>
  </si>
  <si>
    <t>El Colaborador del IDU recibe o solicita dádivas del interventor para  aprobar avances en el pago de productos por encima de la ejecución realizada.</t>
  </si>
  <si>
    <t>Directivo IDU (STPC - STRF)</t>
  </si>
  <si>
    <t>Directivo IDU (Sudirector General de Gestión Corporativa - Director Técnico Administrativo y Financiero - Subdirector Técnico de Recursos Físicos)</t>
  </si>
  <si>
    <t>Deterioro de la reputación institucional que afecta su capacidad y gobernanza</t>
  </si>
  <si>
    <t>Directivo IDU (Subdirector Técnico de Recursos Físicos)</t>
  </si>
  <si>
    <t>Director IDU (Subdirector Técnico de Recursos Físicos)</t>
  </si>
  <si>
    <t>Un Directivo del IDU encargado de la supervisión del contrato de mantenimiento solicita o recibe dádivas de un tercero para beneficiarlo con una  adición o prórroga del contrato.</t>
  </si>
  <si>
    <t>Directivo IDU (Subdirector General de Gestión Corporativa - Director Técnico Administrativo y Financiero - Subdirector Técnico de Recursos Físicos)</t>
  </si>
  <si>
    <t xml:space="preserve">Sobrecostos, deficiencias en alcance y calidad en la ejecución en los proyectos, que reducen la capacidad de lograr objetivos.
</t>
  </si>
  <si>
    <t>1. Reportes de consumo enviados por el contratista y verificación del mismo por parte del apoyo a la supervisión y la supervisiónd el contrato.
2. Reportes en línea en tiempo real al IDU (monitoreo satelital)
3. Chip maestro para c ontrol de combustible</t>
  </si>
  <si>
    <t>Tercero (contratista suministro de combustible)</t>
  </si>
  <si>
    <t>Un Colaborador del IDU encargado de atender a posibles compradores de los bienes dados de baja, solicite o reciba dádivas para entregar los bienes sin el cumplimiento de los requisitos.</t>
  </si>
  <si>
    <t>Que un Directivo del IDU solicite o reciba una dádiva de un contribuyente para proyectar un acto administrativo que reduzca o elimine una contribución por valorización.</t>
  </si>
  <si>
    <t xml:space="preserve">GESTIÓN DEL COBRO COACTIVO
</t>
  </si>
  <si>
    <t>Tercero (Contribuyente)</t>
  </si>
  <si>
    <t>CERTIFICADO DE ESTADO DE CUENTA PARA TRAMITE NOTARIAL-PAZ Y SALVOS</t>
  </si>
  <si>
    <t>CONCEPTOS TÉCNICOS</t>
  </si>
  <si>
    <t>COBRO ORDINARIO Y PERSUASIVO</t>
  </si>
  <si>
    <t xml:space="preserve">
Deterioro de la reputación institucional que afecta su capacidad de gestión.
</t>
  </si>
  <si>
    <t>Un Colaborador del IDU solicita o recibe dadivas para adulterar, sustraer, hurtar o manipular los archivos y documentos del IDU.</t>
  </si>
  <si>
    <t xml:space="preserve">
Deterioro de la reputación institucional que afecta su capacidad de gestión.
</t>
  </si>
  <si>
    <t>Tercero (Exfuncionario)</t>
  </si>
  <si>
    <t xml:space="preserve">Directivo IDU </t>
  </si>
  <si>
    <t>Colaborador IDU (Bogotá te escucha)</t>
  </si>
  <si>
    <t>Directivo IDU (Jefe OAC)</t>
  </si>
  <si>
    <t>Tercero (Ciudadano)</t>
  </si>
  <si>
    <t xml:space="preserve">Perdida de legitimidad de los procesos de participación ciudadana.
</t>
  </si>
  <si>
    <t>Directivo  IDU</t>
  </si>
  <si>
    <t xml:space="preserve">Afectar la credibilidad y el buen nombre del IDU frente a la ciudadania
</t>
  </si>
  <si>
    <t>Tercero (Contratista Interventor)</t>
  </si>
  <si>
    <t>Tercero (Representante político)</t>
  </si>
  <si>
    <t>Que Directivo del IDU reciba o solicite dádivas de un funcionario de la Secretaría Distrital de Movilidad, Alcaldía Mayor de Bogotá, del Sector Público, Privado, Empresas de Servicios Públicos, Entidades del Orden Nacional, Departamental o Distrital, para alterar los informes periódicos de seguimiento y evaluación de acuerdos o convenios.</t>
  </si>
  <si>
    <t xml:space="preserve">
Deterioro de la reputación institucional que afecta su gobernanza.</t>
  </si>
  <si>
    <t xml:space="preserve">
Deterioro de la reputación institucional que afecta su capacidad de gestión.</t>
  </si>
  <si>
    <t xml:space="preserve">
Directivo del IDU</t>
  </si>
  <si>
    <t>Que un Colaborador del IDU solicite o reciba una dádiva al tercero que remite los planos para la revisión de la estandarización con el objeto de agilizar, o tramitar favorablemente la revisión de la estandarización sin el cumplimiento de los requisitos establecidos por el IDU.</t>
  </si>
  <si>
    <t>Colaborador del IDU (Encargado de realizar la revisión y verificación de documentos)</t>
  </si>
  <si>
    <t xml:space="preserve">Director IDU </t>
  </si>
  <si>
    <t>Colaborador IDU (Quienes emiten pronunciamiento técnico)</t>
  </si>
  <si>
    <t>Detrimento patrimonial que reduce la capacidad para alcanzar metas físicas</t>
  </si>
  <si>
    <t>Directivo IDU (Director Técnico de Gestión Judicial)</t>
  </si>
  <si>
    <t>1. Participación de un equipo interdisciplinario y acompañamiento de facilitadores en las auditorias a cada proceso. (Soportes de registros de auditoría).
2. Procedimiento o protocolo de quejas del ente certificador.
3. Mecanismo de decisión sobre la certificación del ente certificador, que consta de instancias de apelación: Auditor, Comité técnico de certificación, Representante Legal del ente certificador y ONAC.</t>
  </si>
  <si>
    <t>1. Participación de un equipo interdisciplinario y acompañamiento de facilitadores en las auditorias a cada proceso. (Soportes de registros de auditoría).</t>
  </si>
  <si>
    <t>1. Verificación por parte del profesional OAP de los informes contra soportes de STRF.
2. Recorrido con un equipo interdisciplinario durante la auditoria de la autoridad ambiental.</t>
  </si>
  <si>
    <t>Un Colaborador del IDU promete u ofrece una dádiva o una comisión, a un colaborador de la autoridad ambiental, para que en la evaluación del PIGA y PACA del IDU se obtenga un resultado satisfactorio.</t>
  </si>
  <si>
    <t>1. Verificación de los informes contra soportes de STRF.
2. Recorrido con un equipo interdisciplinario durante la auditoría de la autoridad ambiental.
3. Visitas periódicas de verificación de cumplimiento de requistos PIGA a las sedes, (simulando autoridad ambiental.)</t>
  </si>
  <si>
    <t>PRPE01 Modificaciones Presupuestales</t>
  </si>
  <si>
    <t>Directivo IDU (Ordenador del Gasto)</t>
  </si>
  <si>
    <t>Colaborador IDU (Profesionales estructuradores del área solicitante)</t>
  </si>
  <si>
    <t>Directivo IDU (Director Técnico DTPS)</t>
  </si>
  <si>
    <t>Colaborador IDU (Profesionales DTPS)</t>
  </si>
  <si>
    <t xml:space="preserve">1. Revisiones internas con base en las actividades y puntos de control establecidos en los Procedimientos.
2. Segregación de funciones con Aprobaciones por el Ordenador del Gasto, DTPS y SGJ, cuando aplique.
3. Plataforma transaccional SECOP II donde se encuentran publicadas las propuestas y demás documentos del proceso
</t>
  </si>
  <si>
    <t>Directivo IDU (Comité de Gestión precontractual)</t>
  </si>
  <si>
    <t>Directivo IDU (Comité de Gestión precontractua)</t>
  </si>
  <si>
    <t>Tercero (Adjudicatario Contrato)</t>
  </si>
  <si>
    <t>Colaborador IDU (Profesionales DTGC)</t>
  </si>
  <si>
    <t>Directivo IDU (Supervisor)</t>
  </si>
  <si>
    <t>Colaborador del IDU (Abogado)</t>
  </si>
  <si>
    <t>Tercero (Interventor)</t>
  </si>
  <si>
    <t>Directivo IDU (Director Técnico DTGC)</t>
  </si>
  <si>
    <t>Colaborador IDU (Abogado DTGC)</t>
  </si>
  <si>
    <t>FECHA DE MONITOREO</t>
  </si>
  <si>
    <t>2.0</t>
  </si>
  <si>
    <t>Elaborar la identificación predial en la etapa de prefactibilidad; acompañar o desarrollar la etapa de factibilidad en su componente predial y ejecutar la adquisición predial para el desarrollo de la infraestructura vial y espacio público para la movilidad adelantada por el IDU, en el marco del Plan de Ordenamiento Territorial, el Plan Maestro de Movilidad, el Plan de Desarrollo Distrital y el Plan de Obras del IDU, priorizados en el Plan Operativo Anual de Inversión “P.O.A.I”</t>
  </si>
  <si>
    <t>Colaborador IDU (Gestor de restablecimiento de condiciones - Articulador de restablecimiento de condiciones )</t>
  </si>
  <si>
    <t xml:space="preserve">Sobrecostos, deficiencias en alcance y calidad en la ejecución en los proyectos, que reducen la capacidad de lograr objetivos.
</t>
  </si>
  <si>
    <t>1. Validación con Vb de cada uno de los articuladores de los proyectos en el acto administrativo de reconocimientos económicos.
2. Revisión y firma del acto administrativo de reconocimiento económico por parte de la DT de Predios.</t>
  </si>
  <si>
    <t xml:space="preserve">Un Colaborador del IDU recibe o solicita una dádiva para autorizar la entrega de un predio en comodato  o el instrumento contractual determinado por la Ley,  sin el lleno de los requisitos. </t>
  </si>
  <si>
    <t>Tercero (Propietario de Predio)</t>
  </si>
  <si>
    <t>Colaborador IDU (Gestor de restablecimiento de condiciones - Gestor de restablecimiento de condiciones)</t>
  </si>
  <si>
    <t>Colaborador IDU (Gestores  vinculados al proyecto)</t>
  </si>
  <si>
    <t xml:space="preserve">Tercero (Propietario y/u otras tenencias)
</t>
  </si>
  <si>
    <t>Colaborador IDU (Gestor socio económico y jurídico)</t>
  </si>
  <si>
    <t>Colaborador IDU (Gestores responsables del proyecto</t>
  </si>
  <si>
    <t>Tercero (Propietario de Predio y/u otras tenencias</t>
  </si>
  <si>
    <t xml:space="preserve">Colaborador IDU (Gestores responsables del proyecto) </t>
  </si>
  <si>
    <t>Colaborador IDU (Articulador de administración de predios)</t>
  </si>
  <si>
    <t>Tercero (Contratista de mantenimiento o demolición de predios)</t>
  </si>
  <si>
    <t>Colaborador IDU (Gestores del componente de administración predial - Articulador de administración de predios)</t>
  </si>
  <si>
    <t xml:space="preserve"> Colaborador IDU (Articulador de administración de predios - Gestor Administración de Predios)</t>
  </si>
  <si>
    <t xml:space="preserve"> Colaborador IDU (Articulador de administración de predios)</t>
  </si>
  <si>
    <t>Colaborador IDU (Gestor jurídico, gestor financiero)</t>
  </si>
  <si>
    <t>Tercero (Comprador de Predio - Propietario del predio)</t>
  </si>
  <si>
    <t xml:space="preserve">1. Base de datos del Sistema de información geografico de Catastro Distrital
2. Reuniones con Catastro Distrital para identificar rutas de gestión de los procesos valuatorios y responsables
3. Generar alertas a la comunidad sobre estas situaciones, mediante volantes.
4. Escrituras que hacen parte del estudio de títulos del predio
5. Informe técnico de visita a terreno
6. Acto administrativo de oferta de compra del predio con la debida segregación de funciones
</t>
  </si>
  <si>
    <t>Colaborador IDU (Gestor Técnico)</t>
  </si>
  <si>
    <t xml:space="preserve">1. Base de datos del Sistema de información geografico de Catastro Distrital
2. Reuniones con Catastro Distrital para identificar rutas de gestión de los procesos valuatorios y responsables
3. Generar alertas a la comunidad sobre estas situaciones, mediante volantes.
4. Escrituras que hacen parte del estudio de títulos del predio
5. Informe técnico de visita a terreno
6. Acto administrativo de oferta de compra del predio con la debida segregación de funciones
7. Publicación agendas directivos
</t>
  </si>
  <si>
    <t>Colaborador IDU (Gestor Jurídico - Articulador jurídico)</t>
  </si>
  <si>
    <t>Tercero (Propietario de Predio-Tenedor - Habitante)</t>
  </si>
  <si>
    <t>Un Colaborador del IDU solicita o recibe dádivas o beneficios para alterar los avalúos comerciales de los predios y/o las correcciones de los mismos.</t>
  </si>
  <si>
    <t>Colaborador IDU (Gestor Jurídico - Gestor de avalúo - Gestpor económico)</t>
  </si>
  <si>
    <t>Colaborador IDU (Articulador jurídico - Gestor Jurídico)</t>
  </si>
  <si>
    <t>Colaborador IDU (Apoyo a la Supervisión Ambiental)</t>
  </si>
  <si>
    <t>Colaborador IDU (Apoyo a la Supervisión SST)</t>
  </si>
  <si>
    <t>Un colaborador del IDU solicita  a un tercer una comisión o dádiva para que la ejecución de maniobras a cargo de la ESP queden a cargo IDU</t>
  </si>
  <si>
    <r>
      <t xml:space="preserve">Colaborador IDU (Apoyo a la Supervisión
</t>
    </r>
    <r>
      <rPr>
        <strike/>
        <sz val="11"/>
        <rFont val="Arial"/>
        <family val="2"/>
      </rPr>
      <t/>
    </r>
  </si>
  <si>
    <t>Un Directivo IDU solicita o recibe de un  tercero  una comisión o dádiva para que la ejecución de maniobras a cargo de la ESP queden a cargo IDU</t>
  </si>
  <si>
    <t>Colaborador IDU (Especialistas - 
Apoyo a la Supervisión)</t>
  </si>
  <si>
    <t xml:space="preserve">Deterioro de la reputación institucional que afecta su capacidad y gobernanza.
</t>
  </si>
  <si>
    <t xml:space="preserve">
Sobrecostos, deficiencias en alcance y calidad en la ejecución en los proyectos, que reducen la capacidad de lograr objetivos.
</t>
  </si>
  <si>
    <t xml:space="preserve">
Sobrecostos, deficiencias en alcance y calidad en la ejecución en los proyectos, que reducen la capacidad de lograr objetivos.
</t>
  </si>
  <si>
    <t xml:space="preserve">
Deterioro de la reputación institucional que afecta su capacidad y gobernanza.
</t>
  </si>
  <si>
    <t xml:space="preserve">Sobrecostos, deficiencias en alcance y calidad en la ejecución en los proyectos, que reducen la capacidad de lograr objetivos.
</t>
  </si>
  <si>
    <t>Colaborador IFU (Apoyo a la Supervisión)</t>
  </si>
  <si>
    <t>Tercero (Contratista -Interventor)</t>
  </si>
  <si>
    <t xml:space="preserve">Pérdida de capacidad institucional para responder a las necesidades de la ciudad en lo relacionado con infraestructura para la movilidad y espacio público.
</t>
  </si>
  <si>
    <t>Tercero (Contratista o trabajador de la aseguradora)</t>
  </si>
  <si>
    <t>Colaborador IDU (Apoyo a la supervisión)</t>
  </si>
  <si>
    <t xml:space="preserve">Directivo IDU (Subdirector General - Director Técnico - Subdirector Técnico) </t>
  </si>
  <si>
    <t>Tercero (Contratista y/o Interventor)</t>
  </si>
  <si>
    <t>Tercero (nterventor)</t>
  </si>
  <si>
    <t>1. Socialización del SGAS para el grupo de estructuración de la Dirección Técnica de Proyectos.
2. Publicación agendas nivel directivo. Decreto 189 de 2020 directiva 05 de 2020</t>
  </si>
  <si>
    <t xml:space="preserve">CAMBIO DE ESTUDIOS Y DISEÑOS APROBADOS
EN ETAPA DE CONSTRUCCIÓN </t>
  </si>
  <si>
    <t>Tercero (Directivo Distrital Externo)</t>
  </si>
  <si>
    <r>
      <t xml:space="preserve">1. Expedición del Certificado de Disponibilidad Presupuestal - CDP
2. Socialización del SGAS para el grupo de estructuración de la Dirección Técnica de Proyectos </t>
    </r>
    <r>
      <rPr>
        <strike/>
        <sz val="11"/>
        <rFont val="Arial"/>
        <family val="2"/>
      </rPr>
      <t/>
    </r>
  </si>
  <si>
    <t>1.  Expedición del Certificado de Disponibilidad Presupuestal - CDP
2.Socialización del SGAS para el grupo de estructuración de la Dirección Técnica de Proyectos
3. Publicación agendas nivel directivo. Decreto 189 de 2020 directiva 05 de 2020</t>
  </si>
  <si>
    <t>1. Socialización del SGAS para el grupo de estructuración de la Dirección Técnica de Proyectos
2. Suscripción del formato FO-PE-20 Compromiso de integridad, transparencia y confidencialidad.
3. Suscripción del formato FO-PE-33 Consentimiento informado SGAS.</t>
  </si>
  <si>
    <t>1. Socialización del SGAS para el grupo de estructuración de la Dirección Técnica de Proyectos.</t>
  </si>
  <si>
    <t>1. Formato FO-DP-11 Lista de productos del proceso de Diseño de proyectos
2. Acta de recibo final y liquidación de Consultoria e Interventoria FO-DP-05 , con segregación de funciones
3. Suscripción del formato FOPE-20 Compromiso de integridad, transparencia y confidencialidad.
4. Suscripción del formato FOGC33 Consentimiento informado SGAS.</t>
  </si>
  <si>
    <t>1. Acta de seguimiento a Comité donde se socializa el SGAS
2.  Suscripción del formato FO-GC-34 Pacto de excelencia 
3. Aplicación del formato FO-DP-11 lista de chequeo y entrega de productos de la etapa de Diseño de Proyectos.
4. Comité Dirección Técnica de Proyectos o acta de comité de seguimiento al contrato.</t>
  </si>
  <si>
    <t xml:space="preserve">1. Aplicación del PR-DP-080 Cambios de estudios y diseños aprobados en etapa de cosntrucción. (Informe de inviabilidad Tecnica presentado por construcción)
2. Manual de supervisión e interventoría
3. Publicación agendas nivel directivo. Decreto 189 de 2020 directiva 05 de 2020 </t>
  </si>
  <si>
    <t>1. Manual de supervisión e interventoría
2.  Suscripción del formato FO-PE-20 Compromiso de integridad, transparencia y confidencialidad
3. Suscripción del formato FO-PE-33 Consentimiento informado SGAS.
4.  Aplicación del PRDP-080 Cambios de estudios y diseños aprobados en etapa de cosntrucción. (informe de inviabilidad técnica presentado por el constructor)</t>
  </si>
  <si>
    <t>1. Manual de supervisión e interventoría
2. Suscripción del formato FOGC34 Pacto de excelencia 
3. Aplicación del PRDP-080 Cambios de estudios y diseños aprobados en estpa de cosntrucción. (Informe de Inviabilidad técnica presentado por el contratista)</t>
  </si>
  <si>
    <t>Colaborador IDU (Grupo I+D+I - Grupo de arquitectura - Grupo de infraestructura)</t>
  </si>
  <si>
    <t>El Directivo IDU solicita o reciba dádivas de un tercero para el desarrollo de un proyecto de tecnologias de la información, con el pretexto de favorecerlo en el proceso de contratación.</t>
  </si>
  <si>
    <t>Directivo IDU (Subdirector Técnico de Recursos Tecnológicos - Director Técnico Administrativo y Financiero - Subdirector General de Gestión Corporativa según cuantía)</t>
  </si>
  <si>
    <t>Que un tercero que tenga interés en un proyecto de tecnologias de la información, entregue o ofrezca dádivas a un Colaborador del IDU, para que lo favorezca en el proceso de contratación</t>
  </si>
  <si>
    <t>Tercero (Proveedor)</t>
  </si>
  <si>
    <t>Colaborador IDU (Grupo infraestructura)</t>
  </si>
  <si>
    <t>Directivo IDU (Subdirector Técnico de Recursos Tecnológicos )</t>
  </si>
  <si>
    <t>Directivo IDU (Subdirector Técnico de Recursos Tecnológicos)</t>
  </si>
  <si>
    <r>
      <t xml:space="preserve">
Deterioro de la reputación institucional que afecta su capacidad y gobernanza.</t>
    </r>
    <r>
      <rPr>
        <sz val="11"/>
        <color theme="1"/>
        <rFont val="Arial"/>
        <family val="2"/>
      </rPr>
      <t/>
    </r>
  </si>
  <si>
    <t>Tercero (Empleado bancario)</t>
  </si>
  <si>
    <t xml:space="preserve">1.Revisión de embargos y medidas cautelares (Aplicativo Embargos-  Sistema Stone)  
2.Revision y firma de actas de liquidacion de aplicación de embargos efectuada por el  abogado que aplico y Tesorero 
3. Procedimiento PR-GF-12 EMBARGOS Y CESIONES </t>
  </si>
  <si>
    <t>Tercero (Empleado del sector financiero)</t>
  </si>
  <si>
    <t>Tercero (Empleado bancario- Contribuyente)</t>
  </si>
  <si>
    <t>Tercero (Hacker)</t>
  </si>
  <si>
    <t>Un Tercero (Contratista o contribuyente) ofrece o entrega a un Colaborador  del IDU una dadiva para  agilizar el pago.</t>
  </si>
  <si>
    <t>Tercero (Constructor)</t>
  </si>
  <si>
    <t>Un colaborador del IDU solicita, acepta dadivas o beneficios para que se estructure el proyecto en la etapa de prefactibilidad, beneficiando a terceros.</t>
  </si>
  <si>
    <t xml:space="preserve">Un tercero ofrece, promete dadivas o beneficios al colaborador del IDU para que se estructure el proyecto en la etapa de prefactibilidad, beneficiando a terceros. </t>
  </si>
  <si>
    <t>Un supervisor del IDU reciba o solicite dádiva al consultor, para alterar o modificar las propuestas que exponen las entidades distritales y/o empresas de servicios públicos.</t>
  </si>
  <si>
    <t>El Supervisor del IDU recibe o solicita dádivas del consultor o interventor, para aprobar la lista de chequeo y recibo de productos de la etapa de estudios y diseños sin el lleno de requisitos.</t>
  </si>
  <si>
    <t>Un supervisor del IDU recibe o solicita dádivas de un contratista, para entregar información del proyecto, que favorezca al tercero.</t>
  </si>
  <si>
    <t>Un Colaborador del IDU recibe o solicita dádivas de un contratista, para entregar información del proyecto, que favorezca al tercero.</t>
  </si>
  <si>
    <t>Que un Colaborador del IDU reciba o solicite dádivas de un contratista externo (topografo, geotecnico, inspector de redes) consultor o interventor para alterar y/o agilizar la liquidación del contrato.</t>
  </si>
  <si>
    <t>Que un contratista externo (topografo, geotecnico, inspector de redes u otros) consultor o interventor entregue u ofrezca dádivas o beneficios a un Colaborador del IDU, para alterar y/o agilizar la liquidación del contrato.</t>
  </si>
  <si>
    <t>Un Colaborador del IDU reciba o solicite dádivas de un contratista externo (topografo, geotecnico, inspección de redes), consultory/o interventor para aprobar los estudios de factibiliad realizados por el contratista sin estos cumplir con las exigencias requeridas.</t>
  </si>
  <si>
    <t xml:space="preserve">Que un contratista externo (topografo, geotecnico, inspector de redes) entregue o ofrezca dádivas a un Colaborador del IDU, interventor y/o consultor  para aprobar los estudios de factibilidad realizados por el contratista sin estos cumplir con las exigencias requeridas.  </t>
  </si>
  <si>
    <t>1. Acta de seguimiento a Comité donde se socializa el SGAS
2. Oficio de aprobación de las hojas de vida del contrato de interventoría
3. Oficio de aceptación de las hojas de vida del consultor</t>
  </si>
  <si>
    <t>1. Acta de seguimiento a Comité donde se socializa el SGAS
2.  Formato FO-PE-20 Compromiso de integridad, transparencia y confidencialidad
3. Formato FO-PE-33 Consentimiento informado SGAS.
4. Oficio de aprobación de las hojas de vida del contrato de interventoría
5. Oficio de aceptación de las hojas de vida del consultor</t>
  </si>
  <si>
    <t>1. Acta de seguimiento a Comité donde se socializa el SGAS
2.Suscripción del formato FO-GC-34 Pacto de excelencia 
3.Oficio de aprobación de las hojas de vida del contrato de interventoría
4. Oficio de aceptación de las hojas de vida del consultor</t>
  </si>
  <si>
    <t>1.  Manual de Supervisión e inteventoría el cual establece los requisitos para presentar  los informes mensuales.
2. Oficio de aceptación del informe mensual de interventoría (Segregación de funciones)
3. Acta Comité Dirección Técnica de Proyectos o acta de comité de seguimiento al contrato.</t>
  </si>
  <si>
    <r>
      <t xml:space="preserve">1. Manual de supervisión e interventoría
2. Oficio de justificación de la adición o prorroga dirigido al ordenador del gasto
3. Procedimiento PR-GC-14 "Modificación y Cesión de Contratos estatales"
4. Memorando solicitando VB a la Dirección General para tramitar la modificación contractual cuando aplique (Circular 70-2020)
</t>
    </r>
    <r>
      <rPr>
        <strike/>
        <sz val="11"/>
        <color theme="1"/>
        <rFont val="Arial"/>
        <family val="2"/>
      </rPr>
      <t/>
    </r>
  </si>
  <si>
    <r>
      <t xml:space="preserve">1. Manual de supervisión e interventoría
2. Oficio de justificación de la adición o prorroga dirigido al ordenador del gasto
3. Procedimiento PR-GC-14 "Modificación y Cesión de Contratos estatales"
4. Memorando solicitando VB a la Dirección General para tramitar la modificación contractual cuando aplique (Circular 70-2020)
5.Suscripción del formato FOGC34 Pacto de excelencia </t>
    </r>
    <r>
      <rPr>
        <strike/>
        <sz val="11"/>
        <color theme="1"/>
        <rFont val="Arial"/>
        <family val="2"/>
      </rPr>
      <t/>
    </r>
  </si>
  <si>
    <r>
      <t xml:space="preserve">1. Declaración de inexistecia de conflicto de intereses en el SIGEP
2. Planeación plan de contratación de PSP de acuerdo con las directrices establecidas por el área ordenadora del gasto
3.Suscripción del formato FOGC34 Pacto de excelencia y del formato FOPE-20 Compromiso de integridad, transparencia y confidencialidad
</t>
    </r>
    <r>
      <rPr>
        <strike/>
        <sz val="11"/>
        <color theme="1"/>
        <rFont val="Arial"/>
        <family val="2"/>
      </rPr>
      <t/>
    </r>
  </si>
  <si>
    <t xml:space="preserve">1. Comité de seguimiento y control financiero y de inventarios
2. Fichas técnicas de identificación de lementos obsoletos
3.  Acta de Comité seguimiento y control financiero y de inventarios
4. Acto administrativo que da de baja los elementos obsoletos o inservibles con segregación de funciones
</t>
  </si>
  <si>
    <t>Colaboradora del IDU (Apoyo a la supervisión)</t>
  </si>
  <si>
    <t>Tercero (Posible Proveedor)</t>
  </si>
  <si>
    <t>Colaborador IDU Apoyo a la supervisión</t>
  </si>
  <si>
    <t>Colaborador IDU (Técnico de apoyo al manejo de la caja menor</t>
  </si>
  <si>
    <t>Tercero (contratista de mantenimiento)</t>
  </si>
  <si>
    <t>Un Colaborador del IDU encargado de la supervisión del contrato de mantenimiento solicita o recibe dádivas de un tercero para beneficiarlo con una  adición o prórroga del contrato.</t>
  </si>
  <si>
    <t>Colaborador IDU (Apoyo a la Supervisión del contrato)</t>
  </si>
  <si>
    <t>Tercero (Contratista de mantenimiento)</t>
  </si>
  <si>
    <t>Colaborador IDU (Conductor)</t>
  </si>
  <si>
    <t>Colaborador IDU (Coordinador de almacén - Técnico operativo de almacésn - auxiliar de almacén)</t>
  </si>
  <si>
    <t>Colaborador IDU (Coordinador de almacén - Técnico operativo almacén- Auxiliar almacén)</t>
  </si>
  <si>
    <t>Tercero (Comprador)</t>
  </si>
  <si>
    <t>Tercero (Comprador de bienes de baja)</t>
  </si>
  <si>
    <t>Debilitamiento de la cultura del IDU hacia el logro de las metas planteadas</t>
  </si>
  <si>
    <t>Tercero (Contratistas externos - Proveedor)</t>
  </si>
  <si>
    <t>Tercero (Contratistas externos - Proveedor- contratista de mensajería)</t>
  </si>
  <si>
    <t>Un colaborador del IDU solicita o recibe una dádiva o comisión para  divulgar información de aquellos expedientes con nivel de confidencialidad Información Pública Clasificada o Infomación Pública Reservada, en pro de un beneficio propio o de un tercero afectando los intereses del IDU</t>
  </si>
  <si>
    <t>Un tercero ofrece o entrega dadivas a un colaborador del IDU para que se adultere, sustraiga, hurte o manipule los archivos y documentos del IDU.</t>
  </si>
  <si>
    <t xml:space="preserve">Deterioro de la reputación institucional que afecta su gobernanza.
</t>
  </si>
  <si>
    <t>Colaborador del IDU (Responsable del trámite de Seguridad Social)</t>
  </si>
  <si>
    <t>Tercero (Empresa de seguridad social)</t>
  </si>
  <si>
    <t>Colaborador del  IDU (Responsable del trámite de Seguridad Social)</t>
  </si>
  <si>
    <t>Tercero (Asesor ARL)</t>
  </si>
  <si>
    <t>Tercero (Oferente de servicios del programa sistema estímulos)</t>
  </si>
  <si>
    <t>Colaborador IDU (Responsable del proceso de contratación)</t>
  </si>
  <si>
    <t>Colaborador IDU (Responsable de elaborar las certificaciones laborales)</t>
  </si>
  <si>
    <t>Colaborador IDU (Responsable de capacitación)</t>
  </si>
  <si>
    <t xml:space="preserve">Tercero (Oferente) </t>
  </si>
  <si>
    <t>Colaborador del IDU (Apoyo a la supervisión )</t>
  </si>
  <si>
    <t>Directivo del IDU (Supervisor)</t>
  </si>
  <si>
    <t>Tercero (Contratista PIC)</t>
  </si>
  <si>
    <t>Colaborador del IDU (Atiende canales)</t>
  </si>
  <si>
    <t>Colaborador IDU (Profesional Social OTC)</t>
  </si>
  <si>
    <t>Que un colaborador del IDU responsable de revisar y cargar la información al sistema ZIPA, relacionada con el avance del contrato, solicite una dádiva al contratista o interventor, a cambio de omitir o modificar dicha revisión o cargue.</t>
  </si>
  <si>
    <t>Tercero (Interventor o Contratista)</t>
  </si>
  <si>
    <t>Que un colaborador de la  OAP del IDU solicita dádivas del contratista o interventor, para alterar la información que se reporta en el ZIPA</t>
  </si>
  <si>
    <t>Un contratista o interventor ofrece o promete dádivas al colaborador de la OAP del IDU, para que altere la información que se reporta en el ZIPA</t>
  </si>
  <si>
    <t xml:space="preserve">1. Convenios Suscritos con las ESP y Terceros
2. GU-IN-02-Guía Coordinación IDU-ESP y TIC en proyectos de infraestructura de transporte vigente
3. GU-IN-03-Permisos para la Intervención de Infraestructura de Transporte por Terceros vigente
4. MG-GI-01-Manual de Intervención de Urbanizadores y/o Terceros vigente.
5. Informes de Seguimiento periódico a los convenios o acuerdos suscritos.
6. Segregación de funciones para la supervisión del convenio.
7. Comité Coordinador (ESP)
8. FO-PE-20 - Compromiso de Integridad, Transparencia y Confidencialidad
9. FO-PE-33 - Formato Consentimiento Informado SGAS
</t>
  </si>
  <si>
    <t xml:space="preserve">Reducción de capacidad institucional para responder a las necesidades de la ciudad en lo relacionado con infraestructura para la movilidad y espacio público.
</t>
  </si>
  <si>
    <r>
      <t xml:space="preserve">1. Convenios Suscritos con las ESP y Terceros
2. GU-IN-02-Guía Coordinación IDU-ESP y TIC en proyectos de infraestructura de transporte vigente
3. GU-IN-03-Permisos para la Intervención de Infraestructura de Transporte por Terceros vigente
4. MG-GI-01-Manual de Intervención de Urbanizadores y/o Terceros vigente.
5. Informes de Seguimiento periódico a los convenios o acuerdos suscritos.
6. Segregación de funciones para la supervisión del convenio.
7. Comité Coordinador (ESP)
</t>
    </r>
    <r>
      <rPr>
        <strike/>
        <sz val="11"/>
        <rFont val="Arial"/>
        <family val="2"/>
      </rPr>
      <t/>
    </r>
  </si>
  <si>
    <r>
      <t xml:space="preserve">1. Convenios Suscritos con Transmilenio
2. IN-IN-02-Solicitud de CDP-CRP y autorización de  pago a Transmilenio vigente
3. Oficios de remisión de solicitudes de CDP y CRP.
4. Seguimiento periódico al presupuesto aprobado para la ejecución de los convenios de Transmilenio a través del Comité IDU- Transmilenio.
</t>
    </r>
    <r>
      <rPr>
        <strike/>
        <sz val="11"/>
        <rFont val="Arial"/>
        <family val="2"/>
      </rPr>
      <t/>
    </r>
  </si>
  <si>
    <r>
      <t xml:space="preserve">1. Convenios Suscritos con Transmilenio
2. IN-IN-02-Solicitud de CDP-CRP y autorización de  pago a Transmilenio vigente
3. Resoluciones de Delegación
4. Segregación de funciones para la supervisión del convenio.
5. Comité IDU- Transmilenio
</t>
    </r>
    <r>
      <rPr>
        <strike/>
        <sz val="11"/>
        <rFont val="Arial"/>
        <family val="2"/>
      </rPr>
      <t/>
    </r>
  </si>
  <si>
    <t>1. GU-IN-02-Guía Coordinación IDU-ESP y TIC en proyectos de infraestructura de transporte vigente
2. GU-IN-03-Permisos para la Intervención de Infraestructura de Transporte por Terceros vigente
3. MG-GI-01-Manual de Intervención de Urbanizadores y/o Terceros vigente.
4. Memorando de recomendación de suscripción del convenio o acuerdo.
5. Memorando de solicitud  de elaboración acto administrativo para la intervención de la malla vial
6. Segregación de funciones para la supervisión del convenio a suscribir.
7. Mesas de reunión o de trabajo
8. Oficios de radicación  con la propuestas de convenio
9. Formato FOPE20 - Compromiso de Integridad, Transparencia y Confidencialidad
10. Formato FOPE33 - Formato Consentimiento Informado SGAS</t>
  </si>
  <si>
    <t xml:space="preserve">1. Convenios Suscritos con Transmilenio
2. IN-IN-02-Solicitud de CDP-CRP y autorización de  pago a Transmilenio vigente
3. Oficios de remisión de solicitudes de CDP y CRP.
4. Seguimiento periódico al presupuesto aprobado para la ejecución de los convenios de Transmilenio a través del Comité IDU- Transmilenio.
5. Segregación de funciones para la supervisión del convenio.
6. Formato FO-PE-20 Compromiso de Integridad, Transparencia y Confidencialidad
7. Formato FO-PE-33 Formato Consentimiento Informado SGAS
</t>
  </si>
  <si>
    <t xml:space="preserve">1. Convenios Suscritos con Transmilenio
2. IN-IN-02-Solicitud de CDP-CRP y autorización de  pago a Transmilenio vigente
3. Segregación de funciones para la supervisión del convenio.
4. Comité IDU- Transmilenio
5. Formato FO-PE-20 Compromiso de Integridad, Transparencia y Confidencialidad
6. Formato FO-PE-33 Formato Consentimiento Informado SGAS
</t>
  </si>
  <si>
    <t>Tercero (Funcionario de 
ESP y/u otro)</t>
  </si>
  <si>
    <t xml:space="preserve">1. GU-IN-02-Guía Coordinación IDU-ESP y TIC en proyectos de infraestructura de transporte vigente
2. GU-IN-03-Permisos para la Intervención de Infraestructura de Transporte por Terceros vigente
3. MG-GI-01-Manual de Intervención de Urbanizadores y/o Terceros vigente.
4. Memorando de recomendación de suscripción del convenio o acuerdo, con aprobaciones según segregación de funciones.
5. Memorando de solicitud  de elaboración acto administrativo para la intervención de la malla vial, con aprobaciones según segregación de funciones
6. Segregación de funciones para la supervisión del convenio a suscribir.
7. Comité Coordinador (ESP)
</t>
  </si>
  <si>
    <t>1. GU-IN-02-Guía Coordinación IDU-ESP y TIC en proyectos de infraestructura de transporte vigente
2. GU-IN-03-Permisos para la Intervención de Infraestructura de Transporte por Terceros vigente
3. MG-GI-01-Manual de Intervención de Urbanizadores y/o Terceros vigente.
4. Memorando de recomendación de suscripción del convenio o acuerdo, con aprobaciones según segregación de funciones.
5. Memorando de solicitud  de elaboración acto administrativo para la intervención de la malla vial, con aprobaciones según segregación de funciones
6. Segregación de funciones para la supervisión del convenio a suscribir.
7. Comité Coordinador (ESP)
8. Formato FO-PE-20 - Compromiso de Integridad, Transparencia y Confidencialidad
9. Formato FO-PE-33 - Formato Consentimiento Informado SGAS</t>
  </si>
  <si>
    <t>Que un Tercero (funcionario de la Secretaría Distrital de Movilidad, Alcaldía Mayor de Bogotá del Sector Público, Privado, Empresas de Servicios Públicos, Entidades del Orden Nacional, Departamental o Distrital)  entregue o ofrezca dádivas a un Colaborador del IDU, para alterar los informes periódicos de seguimiento y evaluación de  acuerdos  o convenios.</t>
  </si>
  <si>
    <t>Tercero (Funcionario de 
Entidad)</t>
  </si>
  <si>
    <t>Que un Colaborador del IDU reciba o solicite beneficios de un funcionario de la Secretaría Distrital de Movilidad, del Sector Público, Privado, Empresas de Servicios Públicos, Entidades del Orden Nacional, Departamental o Distrital, para aprobar y llevar a cabo la propuesta de proyectos de infraestructura que una de las posibles entidades han solicitado.</t>
  </si>
  <si>
    <t>Tercero (Originador )</t>
  </si>
  <si>
    <t>Tercero (Funcionario de Transmilenio)</t>
  </si>
  <si>
    <t xml:space="preserve">
Colaborador IDU (OCI)</t>
  </si>
  <si>
    <t>Directivo del IDU (Jefe de la OCI)</t>
  </si>
  <si>
    <t>Tercero (Exfuncionario sancionado)</t>
  </si>
  <si>
    <t>Colaborador IDU (Abogado sustanciador OCD)</t>
  </si>
  <si>
    <t xml:space="preserve">
Colaborador IDU (OCD)
Antes Jefe OCD</t>
  </si>
  <si>
    <t>Directivo IDU (DTE)</t>
  </si>
  <si>
    <t>Colaborador IDU (Encargado del Estudio de Mercado)</t>
  </si>
  <si>
    <t>Tercero (Firma Cotizante)</t>
  </si>
  <si>
    <t>Colaborador IDU (Encargado de la revisión de estándares geográficos)</t>
  </si>
  <si>
    <t>Colaborador IDU (Quienes presentan la ficha de análisis al comité)</t>
  </si>
  <si>
    <t>Colaborador IDU (Abogado a cargo)</t>
  </si>
  <si>
    <t>1. Verificación, aprobación o devolución de las solicitudes mediante el procedimiento "PRPE01 Modificaciones Presupuestales"    
2. Validaciones POAI y modificaciones presupuestales usando el formato "FOGF25 Ajuste entre centros de costos"
3. Solicitud de conceptos favorables de SDP y SDH.
4. Acto administrativo que aprueba la modificación presupuestal.
5. Comunicación oficial donde se informa el rechazo de la modificación presupuestal</t>
  </si>
  <si>
    <t>INDICE</t>
  </si>
  <si>
    <t>Colaborador - IDU</t>
  </si>
  <si>
    <r>
      <t xml:space="preserve">1. Verificación, aprobación o devolución de las solicitudes mediante el procedimiento "PRPE01 Modificaciones Presupuestales"    
2. Validaciones POAI y modificaciones presupuestales usando el formato "FOGF25 Ajuste entre centros de costos"
3. Solicitud de conceptos favorables de SDP y SDH.
4. Acto administrativo que aprueba </t>
    </r>
    <r>
      <rPr>
        <sz val="11"/>
        <color theme="1"/>
        <rFont val="Arial"/>
        <family val="2"/>
      </rPr>
      <t>la modificación presupuestal.
5. Comunicación oficial donde se informa el rechazo de la modificación presupuestal</t>
    </r>
  </si>
  <si>
    <t>Tercero ( Gran Contribuyente)</t>
  </si>
  <si>
    <t xml:space="preserve">Colaborador IDU (Apoyo a la Supervisión
</t>
  </si>
  <si>
    <t xml:space="preserve">
Tercero (Propietario y/u otras tenencias</t>
  </si>
  <si>
    <t>NA</t>
  </si>
  <si>
    <t>1. Manual de Gestión Contractual.
2. Manual de Interventoría y supervisión de contratos.
3. Procedimiento PREO005 -EJECUCION DE PROYECTOS DE CONSTRUCCION DE INFRAESTRUCTURA VIAL Y ESPACIO PUBLICO.
4. Comunicación de asignación de apoyo a la supervisión
5. Contrato 
6. Resolución de delegación de funciones.</t>
  </si>
  <si>
    <t>1. Manual de Interventoría y supervisión de contratos
2. Procedimiento PREO005 -EJECUCION DE PROYECTOS DE CONSTRUCCION DE INFRAESTRUCTURA VIAL Y ESPACIO PUBLICO.
4. Contrato.
5. Segregación de funciones en la revisión del acta de inicio.</t>
  </si>
  <si>
    <t>1. Diseños entregados por el IDU, aprobados por terceros.
2. Contrato y demás documentos.
3. Manual de Interventoría y supervisión de contratos.
4. Actas de seguimiento de contrato
5. Formato FO-EO-12 - LISTA DE CHEQUEO VERIFICACIÓN DE REQUISITOS PARA INICIO DE LA FASE DE EJECUCIÓN DE OBRA o formato FO-EO-17 ACTA DE CAMBIO DE ETAPA 
6. Segregación de funciones.
7. Manual Único de Control y seguimiento ambiental y de SST del IDU</t>
  </si>
  <si>
    <t>Un Colaborador del IDU solicita una dádiva o una comisión  para favorecer al constructor al momento de realizar seguimiento a la gestión adelantada, en la fase de preliminares o en la etapa de preconstrucción o en la etapa de obras iniciales y gestiones preliminares</t>
  </si>
  <si>
    <t xml:space="preserve"> Un Directivo del IDU solicita una dádiva o una comisión  para favorecer al constructor al momento de realizar seguimiento a la gestión adelantada por el contratista, en la fase de preliminares o en la etapa de preconstruccion o en la etapa de obras iniciales y gestiones preliminares</t>
  </si>
  <si>
    <t xml:space="preserve"> Un Tercero contratista o interventor ofrece una dádiva o una comisión  a un Colaborador del IDU para obtener beneficios al momento de realizar seguimiento a  su gestión adelantada  en la fase de preliminares o en la etapa de preconstruccion o en la etapa de obras iniciales y gestiones preliminares</t>
  </si>
  <si>
    <t>Un Colaborador del IDU solicita una dádiva o una comisión para Recibir de la interventoría los ajustes a los diseños (si se presentan), sin los soportes correspondientes o que puede afectar los intereses del IDU.</t>
  </si>
  <si>
    <t>Un supervisor del IDU solicita, recibe dadivas o beneficios para que se estructure el proyecto en la etapa de prefactibilidad beneficiando a terceros.</t>
  </si>
  <si>
    <t>El Colaborador del IDU recibe o solicite dádivas del interventor o consultor para aprobar la orden de pago, sin el cumplimiento de los requisitos establecidos en los documentos contractuales.</t>
  </si>
  <si>
    <t xml:space="preserve">1. Manual Único de Control y seguimiento ambiental y de SST del IDU
2. Manual de Interventoría y supervisión de contratos.
3. Contrato y demás documentos
4. Informe mensual de Interventoría
5. Oficio de aprobación u observaciones del informe mensual del Interventoría.
</t>
  </si>
  <si>
    <t>1. Manual de Interventoría y supervisión de contratos.
2. Seguimiento al contrato ZIPA
3. Plan Detallado de Trabajo - PDT
4. Segregación de funciones</t>
  </si>
  <si>
    <t>1. El procedimiento PR-CI-03 en el numeral 7.11, indica quienes realizan la visita de seguimiento, a la cual no asiste el contratista (no hay acuerdos).
2- Registro de la visita de seguimiento en el aplicativo Bochica (Módulo Seguimiento a pólizas de estabilidad).
3- El registro fotográfico de la visita de seguimiento es cargado en el aplicativo Bochica.
4- Aprobación en el aplicativo Bochica del informe de visita por parte del  Profesional Técnico.</t>
  </si>
  <si>
    <t>Un Colaborador del IDU solicita o acepta dádivas de un tercero para que reporte como aprobadas, las reparaciones de los daños, sin haberlas ejecutado o presentando deficiencias.</t>
  </si>
  <si>
    <t>Un Tercero ofrece o entrega dádivas a un Colaborador del IDU para que acepte argumentos técnicos que lo exoneren de la responsabilidad de un daño, sin ser técnicamente válidos o suficientes.</t>
  </si>
  <si>
    <t>Un Colaborador del IDU solicita o recibe dádivas de un tercero para que acepte argumentos técnicos que lo exoneren de la responsabilidad de un daño, sin ser técnicamente válidos o suficientes.</t>
  </si>
  <si>
    <t>Un Directivo del IDU solicita o recibe dádivas de un tercero para que acepte argumentos técnicos que lo exoneren de la responsabilidad de un daño, sin ser técnicamente válidos o suficientes.</t>
  </si>
  <si>
    <t>Tercero (Contratista o aseguradora)</t>
  </si>
  <si>
    <t>Un colaborador del IDU reciba o solicita dádivas a un tercero, para entregar información privilegiada acerca de un proceso que se va a publicar.</t>
  </si>
  <si>
    <t xml:space="preserve">1.Socialización del SGAS para el grupo de estructuración de la Dirección Técnica de Proyectos
2. Publicación agendas nivel directivo. Decreto 189 de 2020 directiva 05 de 2020 </t>
  </si>
  <si>
    <t>Un Colaborador  IDU solicita o recibe dádivas a un Tercero, para entregar información priviliegiada acerca de un proceso que se va a publicar.</t>
  </si>
  <si>
    <t>Tercero (Contratista, topografo, geotecnico, inspector de redes u otros)</t>
  </si>
  <si>
    <t>1. Acta de seguimiento a Comité donde se socializa el SGAS
2. Suscripción formato FO-PE-20 Compromiso de integridad, transparencia y confidencialidad
3.Suscripción formato FO-PE-33 Consentimiento informado SGAS.
4. Aplicación del formato FO-DP-11 lista de chequeo y entrega de productos de la etapa de Diseño de Proyectos.
5.Acta Comité Dirección Técnica de Proyectos o acta de comité de seguimiento al contrato.
6. Se gregación de funciones cuando aplique</t>
  </si>
  <si>
    <t>Un Colaborador del IDU, encargado de recibir, revisar y verificar los estudios y diseños. recibe o solicita dádivas de un Tercero (Contratista, topografo, geotecnico, inspección de redes), para aprobar los estudios realizados por el contratista, sin estos cumplir con las exigencias requeridas.</t>
  </si>
  <si>
    <t xml:space="preserve">1.Pagos electrónicos en línea y PSE.
2. Fomento del pago electrónico.  
3. Conciliacion diaria de cintas de recaudo emitidas por la entidades bancarias vs archivo de recaudo  del  IMOP de aplicacion de pagos en linea del sistema valoricemos.
4. Realizar la gestión, necesaria ante el banco luego de recibir una reclamación del contribuyente. </t>
  </si>
  <si>
    <t xml:space="preserve">Colaborador del IDU (Cesiones) </t>
  </si>
  <si>
    <t>Colaborador del IDU (Inversiones)</t>
  </si>
  <si>
    <t>Directivo IDU (STPC - STTR - DTAF)</t>
  </si>
  <si>
    <t>Un Directivo del IDU solicita o recibe una dádiva de un tercero, por realizar traslado (Giro) de recursos de cuentas del IDU, a una cuenta de un tercero con la intención de hacer un fraude.</t>
  </si>
  <si>
    <t>Un tercero (Beneficiario de depósito judicial o su representante), ofrece o entrega a un Colaborador del IDU una dadiva para que se realice el pago de un depósito judicial, sin el lleno de los requisitos o con información inconsistente.</t>
  </si>
  <si>
    <t xml:space="preserve">Tercero (Beneficiario de depósito judicial o su representante)
</t>
  </si>
  <si>
    <t>Un Colaborador IDU solicita o recibe de un tercero (Beneficiario de depósito judicial o su representante), una dadiva para que se realice el pago de un depósito judicial, sin el lleno de los requisitos o con información inconsistente.</t>
  </si>
  <si>
    <t>Un Directivo IDU solicita o recibe de un tercero (Beneficiario de depósito judicial o su representante), una dadiva para que se realice el pago de un depósito judicial, sin el lleno de los requisitos o con información inconsistente.</t>
  </si>
  <si>
    <t>Un Colaborador del IDU solicita o acepta de un Tercero una dádiva para agilizar el pago o para que se realice el pago, sin el lleno de los requistos.</t>
  </si>
  <si>
    <t>Un Directivo del IDU solicita o recibe dadivas de un tercero (constructor) para cambiar el valor de la liquidación en la resolución para la compensación de cupos de estacionamiento u obligaciones urbanisticas.</t>
  </si>
  <si>
    <t>Un tercero (constructor) ofrece o entrega una dádiva a un Colaborador del IDU para que evite el proceso de cobro persuasivo o retrase el proceso de cobro coactivo por el área competente,  por concepto de compensación de cupos de estacionamiento u obligaciones urbanisticas.</t>
  </si>
  <si>
    <t>Que el Directivo del IDU, solicite o reciba dádivas de un tercero  para tener acceso a información y datos sensibles de la entidad, y manipularla a su conveniencia.</t>
  </si>
  <si>
    <t>Que el Colaborador del IDU, solicite o reciba dádivas de un tercero para tener acceso a información y datos sensibles de la entidad, y manipularla a su conveniencia.</t>
  </si>
  <si>
    <t xml:space="preserve">Un Tercero (empresa externa que custodia las cintas en bóveda de seguridad)  solicita o recibe dádivas de un Colaborador del IDU, para hacerle entrega de varias cintas con información importante y confidencial de la entidad con el fin de obtener provecho propio o de un tercero </t>
  </si>
  <si>
    <t>Un tercero  ofrece o  entrega dádivas a un Colaborador del IDU para que acepte  precios no previstos (NPs) sin la debida justificación  u omitiendo los requisitos y condiciones exigidos para los mismos.</t>
  </si>
  <si>
    <t xml:space="preserve">Un Tercero ofrece o  entrega dádivas a un Colaborador del IDU para que acepte Acta de recibo parcial de obra, Acta de pago de interventoría y actas de ajustes, con valores mayores a los realmente ejecutadas o incumpliendo los requisitos especificados para su recibo a satisfacción </t>
  </si>
  <si>
    <t>Un Tercero ofrece o entrega dádivas a un Colaborador del IDU para que acepte un acta de liquidación de anticipo sin soporte claro de su utilización.</t>
  </si>
  <si>
    <t>Directivo IDU (Director Técnico de Gestión Judicial - Subdirector General Jurídico)</t>
  </si>
  <si>
    <t>Un Colaborador del IDU solicita o recibe una dádiva o una comisión para lograr que en comité de conciliacion se decida en beneficio de un tercero en sede prejudicial</t>
  </si>
  <si>
    <t>Un Directivo del IDU solicita o recibe una dádiva o una comisión para lograr que en comité de conciliacion se decida en beneficio de un tercero en sede prejudicial</t>
  </si>
  <si>
    <t>Un Directivo del IDU  que ejerza la defensa de la entidad  solicita una dádiva o una comisión para no cumplir o impedir con una defensa técnica adecuada en desarrollo del proceso judicial en cualquiera de sus etapas</t>
  </si>
  <si>
    <t>Un Colaborador del IDU que ejerza la defensa de la entidad  solicita una dádiva o una comisión para no cumplir o impedir con una defensa técnica adecuada en desarrollo del proceso judicial en cualquiera de sus etapas</t>
  </si>
  <si>
    <t>Un Directivo IDU solicita o recibe una dádiva o comisión para  divulgar información de aquellos expedientes con nivel de confidencialidad Información Pública Clasificada o Infomación Pública Reservada, en pro de un beneficio propio o de un tercero afectando los intereses del IDU</t>
  </si>
  <si>
    <t>Direcctivo IDU</t>
  </si>
  <si>
    <t xml:space="preserve">1. Manual de Gestión Documental.
2. Procedimiento PR-DO-05 Consulta y préstamo de documentos
3. Registros de préstamo, en físico y en los software de gestión documental
</t>
  </si>
  <si>
    <t>CONSULTA Y PRESTAMO DE DOCUMENTOS
PROCEDIMIENTO RECONSTRUCCIÓN DE ARCHIVOS</t>
  </si>
  <si>
    <t>GESTIÓN Y TRÁMITE DE RESOLUCIONES
GESTIÓN Y TRÁMITE DE COMUNICACIONES OFICIALES RECIBIDAS
GESTIÓN Y TRÁMITE DE COMUNICACIONES OFICIALES ENVIADAS EXTERNAS</t>
  </si>
  <si>
    <t>Un Directivo IDU solicita o recibe dádivas para divulgar información contenida en resoluciones, documentos internos o externos con nivel de confidencialidad Información Pública Clasificada o Infomación Pública Reservada, en pro de un beneficio propio o que afecte los intereses del IDU</t>
  </si>
  <si>
    <t>1. Manual de Gestión Documental.
2. Control en el Sistema de Gestión Documental a través de la pestaña de histórico
3. Directrices en materia de clasificación de la información</t>
  </si>
  <si>
    <t>Un Directivo IDU solicita o recibe dadivas o comisiones para adulterar, sustraer, hurtar o manipular los archivos y documentos del IDU.</t>
  </si>
  <si>
    <t>Un Tercero  ofrece o entrega dádivas a un Colaborador IDU para divulgar información contenida en resoluciones, documentos internos o externos con nivel de confidencialidad Información Pública Clasificada o Infomación Pública Reservada, en pro de un beneficio propio o que afecte los intereses del IDU</t>
  </si>
  <si>
    <t xml:space="preserve">1. Revisiones internas con base en las actividades y puntos de control establecidos en los Procedimientos. 
2. Plataforma transaccional SECOP II, en la cual se publican las propuestas, informes y demás documentos de los proponentes
3. Identificación del colaborador IDU de la DTPS, a través de códigos para asegurar la confidencialidad de la información.
4. Anexo a la minuta está el pacto de excelencia y el pacto de transparencia que los interesados conocen, suscriben y aceptan.
</t>
  </si>
  <si>
    <t>Un Colaborador del IDU solicita una dádiva o una comisión para que se aprueben las polizas sin el lleno de requisitos</t>
  </si>
  <si>
    <t>Un Colaborador del IDU solicita una dádiva o una comisión  para que se aprueben las polizas sin el lleno de requisitos</t>
  </si>
  <si>
    <t xml:space="preserve">Un colaborador del IDU solicita o recibe dádivas de un tercero para influenciar durante el proceso de afiliación y traslado al régimen de seguridad social.
</t>
  </si>
  <si>
    <t>Directivo IDU (Subdirector Técnico de Recursos Humanos)</t>
  </si>
  <si>
    <t xml:space="preserve">
1. Diligenciamiento formato FO-TH-31 "INFORMACIÓN BASE  AL INGRESO DE PERSONAL"
2. Revisión de la Solicitud de afiliación del interesado con los reespectivos soportes
3. Divulgación masiva a través de canales institucionales de comunicación de la oferta y asesoría por parte de las entidades prestadoras de servicios de seguridad social.
</t>
  </si>
  <si>
    <t>Directivo IDU (Ordenador del gasto - Supervisor del Contrato)</t>
  </si>
  <si>
    <t>Un Colaborador del IDU solicita, ofrece o recibe dádivas de un exfuncionario y/o funcionario para alterar las funciones, períodos laborados o factores salariales.</t>
  </si>
  <si>
    <t>Un contribuyente ofrece o entrega dádivas a un Colaborador del IDU para demorar el trámite de notificación, con respecto a un acto administrativo.</t>
  </si>
  <si>
    <t>Un Directivo del IDU recibe o solicita dádivas de un contribuyente, para que demorar el tramite de notificación, con respecto a un acto administrativo.</t>
  </si>
  <si>
    <t>Un Colaborador del IDU recibe o solicita dádivas de un contribuyente, para demorar el tramite de notificación, con respecto a un acto administrativo.</t>
  </si>
  <si>
    <t>Directivo IDU (Subdirector Técnico Jurídico y de Ejecuciones Fiscales  - Subdirector General Jurídico)</t>
  </si>
  <si>
    <t>Un ciudadano ofrece o entrega dádivas a un Colaborador del IDU para que altere la información en el aplicativo Valoricemos para  generar el Certificado de Deuda Actual.</t>
  </si>
  <si>
    <t>Un Colaborador del IDU solicita o recibe dádivas de un ciudadano para alterar la información en el aplicativo Valoricemos para generar el Certificado de Deuda Actual.</t>
  </si>
  <si>
    <t>Un Directivo del IDU solicita o recibe dádivas de un ciudadano para alterar la información en el aplicativo Valoricemos para generar  el Certificado de Deuda Actual.</t>
  </si>
  <si>
    <t xml:space="preserve">1. Reporte e investigación del accidente  laboral emitido el Equipo Investigador 
2. Revisión y firma del informe de accidente laboral suscrito por la DTAF
2. Cámaras de seguridad instaladas en las sedes del Instituto.
3. Seguimiento a los accidentes laborales con reserva 
</t>
  </si>
  <si>
    <t xml:space="preserve">1. Reporte e investigación del accidente  laboral emitido el Equipo Investigador 
2. Revisión y firma del informe de accidente laboral suscrito por la DTAF
2. Cámaras de seguridad instaladas en las sedes del Instituto.
3. Seguimiento a los accidentes laborales con reserva 
4.  Formato FO-PE-020 Compromiso de Integridad, Transparencia y Confidencialidad, para PSP  
5. Formato FO-PE-33 Consentimiento Informado SGAS
</t>
  </si>
  <si>
    <t xml:space="preserve">1. Reporte e investigación del accidente  laboral emitido el Equipo Investigador 
2. Revisión y firma del informe de accidente laboral suscrito por la DTAF
2. Cámaras de seguridad instaladas en las sedes del Instituto.
3. Seguimiento a los accidentes laborales con reserva 
</t>
  </si>
  <si>
    <t>Directivo IDU (Director Técnico Administrativo y Financiero)</t>
  </si>
  <si>
    <t>Tercero (Familiar- Asesor ARL)</t>
  </si>
  <si>
    <t>Colaborador IDU (Equipo Investigador)</t>
  </si>
  <si>
    <t>Directivo del IDU (Supervisor - Ordenador del Gasto)</t>
  </si>
  <si>
    <t>Colaborador del IDU (Apoyo a la supervisión)</t>
  </si>
  <si>
    <t>Un Directivo del IDU recibe o solicita dádivas de un posible contratista o proveedor, para estructurar los documentos de la etapa precontractual y favorecer a un tercero, en relación con la adquisición de bienes y servicios asociados al proceso</t>
  </si>
  <si>
    <t>1. Revisiones legales y técnicas a los estudios y documentos previos, con segregación de funciones
2. Ficha técnica para la solicitud de cotizaciones.
3. Comité precontractual.
4. Formato FO-PE-20 - Compromiso de Integridad, Transparencia y Confidencialidad
5. Formato FO-PE-33 - Formato Consentimiento Informado SGAS</t>
  </si>
  <si>
    <t>Un Colaborador del IDU  solicita o recibe dádivas de un proveedor bienes y servicios, para aceptar productos y servicios que no cumplan con las especificaciones técnicas contractuales.</t>
  </si>
  <si>
    <t>Un Directivo del IDU  solicita o recibe dádivas de un proveedor bienes y servicios, para aceptar productos y servicios que no cumplan con las especificaciones técnicas contractuales.</t>
  </si>
  <si>
    <t>Director IDU (Subdirector Técnico de Recursos Físicos - Ordenador del Gasto)</t>
  </si>
  <si>
    <t xml:space="preserve">1. Contrato
2. Plan de mantenimiento 
3. Informe de apoyo a la supervisión del contrato y recibo a satisfacciónón
</t>
  </si>
  <si>
    <t>Un tercero entrega u ofrece dádivas a un Colaborador del IDUpara que acepte productos y servicios que no cumplan con las especificaciones técnicas contractuales</t>
  </si>
  <si>
    <t xml:space="preserve">1. Reportes de consumo enviados por el contratista y verificación del mismo por parte del apoyo a la supervisión y la supervisión del contrato.
2. Reportes en línea en tiempo real al IDU (monitoreo satelital)
3. Chip maestro para control de combustible
4. Formato FO-PE-20 - Compromiso de Integridad, Transparencia y Confidencialidad
5. Formato FO-PE-33 - Formato Consentimiento Informado SGAS
</t>
  </si>
  <si>
    <t xml:space="preserve">1. Arqueos de los  elementos de almacén
2. Reportes del sistema de información de inventarios.
3. Verificación de las especificaciones técnicas de los bienes por parte del área responsable de la compra y de almacén.
4. Formato FO-PE-20 - Compromiso de Integridad, Transparencia y Confidencialidad
5. Formato FO-PE-33 - Formato Consentimiento Informado SGAS
</t>
  </si>
  <si>
    <t xml:space="preserve">Un tercero ofrece o entrega dádivas a un colaborador del IDU encargado de revisar y recibir los documentos y elementos entregados por el proveedor y/o contratista para que  modifique o altere el soporte de recibo e ingreso al almacén </t>
  </si>
  <si>
    <t xml:space="preserve">Un Colaborador del IDU encargado de revisar y recibir los documentos y elementos entregados por el proveedor y/o contratista solicita o recibe una dadiva de un tercero para modificar o alterar el soporte de recibo e ingreso al almacén </t>
  </si>
  <si>
    <t>Que un Colaborador del IDU  solicite o reciba una dádiva para modificar  los comprobantes de suministro de combustible</t>
  </si>
  <si>
    <t>Un tercero (contratista de mantenimiento) ofrece o entrega dádivas a un Colaborador del IDU  para  beneficiarse de  la adición o prórroga del contrato.</t>
  </si>
  <si>
    <t xml:space="preserve">Un Directivo del IDU solicita o recibe  dádivas de un tercero para modificar o alterar el soporte de recibo e ingreso al almacén </t>
  </si>
  <si>
    <t>Directivo IDU ( STRF-DTAF-SGGC)</t>
  </si>
  <si>
    <t xml:space="preserve">1. Arqueos los elementos de almacén
2. Reportes del sistema de información de inventarios.
3. Verificación de las especificaciones técnicas por parte del área responsable de la compra y de almacén.
</t>
  </si>
  <si>
    <t xml:space="preserve">1. Comité de seguimiento y control financiero y de inventarios
2. Fichas técnicas de identificación de lementos obsoletos
3.  Acta de Comité seguimiento y control financiero y de inventarios
4. Acto administrativo que da de baja los elementos obsoletos o inservibles con segregación de funciones
5. Formato FO-PE-20 - Compromiso de Integridad, Transparencia y Confidencialidad
6. Formato FO-PE-33 - Formato Consentimiento Informado SGAS
</t>
  </si>
  <si>
    <t>Un Colaborador del IDU  solicita o recibe dádivas para entregar los bienes dados de baja sin el cumplimiento de los requisitos.</t>
  </si>
  <si>
    <t>Un tercero, posible comprador de los bienes dados de baja, ofrece o entrega dadivas a un colaborador del IDU para que le entreguen los bienes dados de baja sin el cumplimiento de los requisitos.</t>
  </si>
  <si>
    <t xml:space="preserve">Un Colaborador del IDU,  solicita o recibe dádivas de un tercero para no exigir los certificados y permisos ambientales </t>
  </si>
  <si>
    <t>Un Tercero entrega u ofrece dádivas a un Colaborador del IDU para que no exija los  certificados y permisos ambientales</t>
  </si>
  <si>
    <t>Directivo IDU (STRF)</t>
  </si>
  <si>
    <t>Directivo IDU (Subdirector Técnico Jurídico y de Ejecuciones Fiscales)</t>
  </si>
  <si>
    <t xml:space="preserve">Un tercero ofrece o entrega dádivas a un Colaborador del IDU, para que generen el paz y salvo sin hacer las respectivas validaciones </t>
  </si>
  <si>
    <t xml:space="preserve">Un Colaborador del IDU recibe o solicita dádivas de un tercero, para que generen  el paz y salvo sin hacer las respectivas validaciones </t>
  </si>
  <si>
    <t>Un Colaborador IDU  solicita o recibe dádivas de un tercero, para agiizar la respuesta de su requerimiento o para que éste salga a favor del solicitante.</t>
  </si>
  <si>
    <t>Un Directivo IDU  solicita o recibe dádivas de un tercero, para agiizar la respuesta de su requerimiento o para que éste salga a favor del solicitante.</t>
  </si>
  <si>
    <t>Un tercero   ofrece o entrega dádivas a un  Colaborador del IDU a cargo de la recepción de requerimientos, para agilizar su proceso o para que la respuesta al requerimiento salga a favor del solicitante</t>
  </si>
  <si>
    <t>1. Procedimiento PR-SC-04 "Recepción y Atención de requerimientos del Defensor del Ciudadano".
2. Informe anual del Defensor del Ciudadano publicado en la página web
3. Actas de reunión donde se atiende el requerimiento</t>
  </si>
  <si>
    <t>Directivo IDU (Jefe Oficina de Relacionamiento y Seervicio a la Ciudadanía)</t>
  </si>
  <si>
    <t>1. Procedimiento PR-SC-04 "Recepción y Atención de requerimientos del Defensor del Ciudadano".
2. Informe anual del Defensor del Ciudadano publicado en la página web
3. Actas de reunión donde se atiende el requerimiento
4. Formato FO-PE-020 Compromiso de Integridad, Transparencia y Confidencialidad, para PSP  
5. Formato FO-PE-33 Consentimiento Informado SGAS</t>
  </si>
  <si>
    <t xml:space="preserve">Un Colaborador del IDU solicita o recibe  dádivas de tercero para que acepte profesionales sociales del proyecto sin que éstos cumplan los requisitos mínimos o que acepte la suplantación de un profesional.  </t>
  </si>
  <si>
    <t xml:space="preserve">Un Directivo del IDU solicita o recibe dádivas de un tercero que acepte profesionales sociales del proyecto sin que éstos cumplan los requisitos mínimos o que acepte la suplantación de un profesional.  </t>
  </si>
  <si>
    <t xml:space="preserve">GESTIÓN SOCIAL EN LAS ETAPAS DE CONSTRUCCIÓN Y CONSERVACIÓN </t>
  </si>
  <si>
    <t>Un Tercero  ofrece o entrega una dádiva a un Colaborador del IDU para que deje constancia en acta o formatos de censo, de que lo encontrado en terreno es diferente a lo real o realice una actualización censal con posterioridad al cierre censal.</t>
  </si>
  <si>
    <t>Que un Colaborador del IDU reciba o solicite una dádiva para alterar la información real de lo encontrado en el predio y altere el acta o formato de censo, de constancia del resultado de la visita o realice una actualización censal con posterioridad al cierre censal.</t>
  </si>
  <si>
    <t xml:space="preserve">Un Colaborador del IDU solicita  o recibe dádivas de un tercero para  agilizar o mejorar el reconocimiento de indemnizaciones y compensaciones, o de los beneficios derivados del Plan de Reasentamiento y/o Gestión Social sin el cumplimiento total de los requisitos </t>
  </si>
  <si>
    <t xml:space="preserve">Un Directivo del IDU solicita o recibe dádivas de un tercero  para agilizar o mejorar el reconocimiento de indemnizaciones y compensaciones, o de los beneficios derivados del Plan de Reasentamiento y/o Gestión Social sin el cumplimiento total de los requisitos </t>
  </si>
  <si>
    <r>
      <t xml:space="preserve">Un tercero ofrece o engtrega dádivas a un Colaborador del IDU para agilizar o mejorar el reconocimiento de indemnizaciones y compensaciones, o de los beneficios derivados del Plan de Reasentamiento y/o Gestión Social sin el cumplimiento total de los requisitos 
</t>
    </r>
    <r>
      <rPr>
        <strike/>
        <sz val="11"/>
        <rFont val="Calibri"/>
        <family val="2"/>
        <scheme val="minor"/>
      </rPr>
      <t/>
    </r>
  </si>
  <si>
    <t>Tercero (estructurador proceso)</t>
  </si>
  <si>
    <t>Un tercero ofrece o entrega dádivas a un  Colaborador IDU  para favorecer a un posible oferente en el proceso de selección de servicios de demolición, mantenimiento, interventoría o vigilancia de predios</t>
  </si>
  <si>
    <t xml:space="preserve">Un Tercero ofrece o entrega dádivas a un Colaborador del IDU para que altere el avalúo de predios objeto de venta desde el componente de administración predial </t>
  </si>
  <si>
    <t>Un Directivo del IDU Solicita o recibe dádivas de un tercero para alterar el avalúo de predios objeto de venta desde el componente de administración predial con el fin de favorecerlo</t>
  </si>
  <si>
    <t xml:space="preserve">Un Colaborador del IDU recibe o solicita una dádiva para autorizar la entrega de un predio en comodato o el instrumento contractual determinado por la Ley,  sin el lleno de los requisitos. </t>
  </si>
  <si>
    <t>Un tercero ofrece o entrega dadivas a un Colaborador del IDU para que autorice la entrega de un predio en comodato o el instrumento contractual determinado por la Ley,  sin el lleno de los requisitos.</t>
  </si>
  <si>
    <t>Un tercero ofrece o entrega a un Colaborador del IDU una dádiva para recibir información privilegiada en la oferta pública de predios.</t>
  </si>
  <si>
    <t>Directivo IDU (D/T de Predios)</t>
  </si>
  <si>
    <t xml:space="preserve">Un tercero ofrece o entrega a un Colaborador del IDU una dádiva para registrar  un pago o registrarlo parcialmente en beneficio propio o de un tercero  
</t>
  </si>
  <si>
    <t>Que un tercero ofrece o entrega una dádiva para que altere los registros topográficos y/o la oferta de compra mejorando su valor en beneficio propio o de un tercero</t>
  </si>
  <si>
    <t>Que un Colaborador del IDU solicita o recibe una dádiva de un tercero  para alterar la información del registro fotográfico  y/o la oferta de compra mejorando su valor en beneficio propio o de un tercero</t>
  </si>
  <si>
    <t>Que un Colaborador del IDU solicita o recibe una dádiva de un tercero  para alterar la información del registro fotográfico y/o la oferta de compra mejorando su valor en beneficio propio o de un tercero</t>
  </si>
  <si>
    <t>Un Tercero ofrece o entrega dádivas  a un Colaborador  IDU para alterar los avalúos comerciales de los predios  y/o las correcciones de los mismos.</t>
  </si>
  <si>
    <t>Un Colaborador del IDU solicita o recibe dadivas o beneficios de un tercero para agilizar el proceso de compraventa de su predio.</t>
  </si>
  <si>
    <t>Un Tercero ofrece o entrega una dádiva a un Colaborador del IDU para que agilice el proceso de compraventa del predio.</t>
  </si>
  <si>
    <t>Un Colaborador del IDU solicita o recibe dádivas  de un tercero para resolver favorablemente el recurso de reposición  interpuesto contra el acto administrativo que ordena la expropiación.</t>
  </si>
  <si>
    <t>1. Radicación en el Sistema de Gestión Documental del recurso de reposición interpuesto
2. Asignación del recurso de reposición en el Sistema de Gestión Documental al Gestor jurídico
3. De ser necesario se emite auto de practica de pruebas
4. En el evento de recaer el recurso sobre el valor del avalúo se remite a la Unidad Administrativa de Catastro Distrital para lo pertinente
5. Acto administrativo que resuleve el recurso de reposición con los vb de segregación de funciones
6. Publicación de agendas directivos</t>
  </si>
  <si>
    <t>Que  un Director del IDU reciba o solicite una dádiva de un tercero para alterar el estudio o análisis de precios de referencia.</t>
  </si>
  <si>
    <t>Directivo IDU (DTIN)</t>
  </si>
  <si>
    <t xml:space="preserve">Que un Colaborador del IDU, reciba o solicite una dádiva de un tercero para  alterar el estudio o análisis de precios de referencia. </t>
  </si>
  <si>
    <t xml:space="preserve">
Que un tercero ofrezca o entregue una dádiva, a un Colaborador del IDU, para  alterar el estudio o análisis de precios de referencia.</t>
  </si>
  <si>
    <t>Que un  Director del IDU solicite o reciba una dádiva a un tercero  con el objeto de agilizar o aprobar la estandarización de los planos  sin el cumplimiento de los requisitos establecidos por el IDU.</t>
  </si>
  <si>
    <t>Que un tercero  ofrezca o entregue una dádiva a un Colaborador del IDU para que se apruebe o agilice el proceso de revisión de la estandarización de los planos sin el cumplimiento de los requisitos establecidos por el IDU.</t>
  </si>
  <si>
    <t>Directivo IDU (DTNI)</t>
  </si>
  <si>
    <t xml:space="preserve">
1. GU-IN-02-Guía Coordinación IDU-ESP y TIC en proyectos de infraestructura de transporte vigente
2. GU-IN-03-Permisos para la Intervención de Infraestructura de Transporte por Terceros vigente
3. MG-GI-01-Manual de Intervención de Urbanizadores y/o Terceros vigente.
4. Memorando de recomendación de suscripción del convenio o acuerdo.
5. Memorando de solicitud  de elaboración acto administrativo para la intervención de la malla vial
6. Segregación de funciones para la supervisión del convenio a suscribir.
7. Mesas de reunión o de trabajo
8. Oficios de radicación con la propuestas de convenio
</t>
  </si>
  <si>
    <t>1. Convenios Suscritos con las ESP y Terceros.
2. GU-IN-02-Guía Coordinación IDU-ESP y TIC en proyectos de infraestructura de transporte vigente.
3. GU-IN-03-Permisos para la Intervención de Infraestructura de Transporte por Terceros vigente.
4. MG-GI-01-Manual de Intervención de Urbanizadores y/o Terceros vigente.
5. Revisión de los proyectos definidos en el PDD (matriz proyectos PDD).
6. Oficio de respuesta a revisión propuesta del proyecto.
7. Comités de seguimiento interno por el líder del proceso.</t>
  </si>
  <si>
    <t>1. Convenios Suscritos con las ESP y Terceros
2. GU-IN-02-Guía Coordinación IDU-ESP y TIC en proyectos de infraestructura de transporte vigente
3. GU-IN-03-Permisos para la Intervención de Infraestructura de Transporte por Terceros vigente
4. MG-GI-01-Manual de Intervención de Urbanizadores y/o Terceros vigente.
5. Formato FO-PE-20 Compromiso de Integridad, Transparencia y Confidencialidad
6. Formato FO-PE-33 Formato Consentimiento Informado SGAS
7. Revisión de los proyectos definidos en el PDD (matriz proyectos PDD)
8. Oficio de respuesta a revisión propuesta del proyecto
9. Comités de seguimiento interno por el líder del proceso</t>
  </si>
  <si>
    <t>Un Tercero ofrece o entrega dádivas o beneficios a un Colaborador del IDU para que se incorporen cláusulas o condiciones en los estudios previos para la suscripción de los  convenios, acuerdos, contratos y/o actos administrativos asociados a beneficios para un tercero o para una ESP.</t>
  </si>
  <si>
    <t>Un colaborador del IDU solicita o recibe dádivas para incorporar cláusulas o condiciones en los estudios previos para la suscripción de los convenios, acuerdos, contratos y/o actos administrativos asociados a beneficios para un tercero o para una ESP.</t>
  </si>
  <si>
    <t>Que un Colaborador del IDU recibe o solicite dádivas de un funcionario de la Secretaría Distrital de Movilidad, Alcaldía Mayor de Bogotá, del Sector Público, Privado, Empresas de Servicios Públicos, Entidades del Orden Nacional, Departamental o Distrital, para alterar los informes periódicos de seguimiento y evaluación de acuerdos o convenios.</t>
  </si>
  <si>
    <t>Que tercero  (Secretaría Distrital de Movilidad, Alcaldía Mayor de Bogotá del Sector Público, Privado, Empresas de Servicios Públicos, Entidades del Orden Nacional, Departamental o Distrital) ofrece o entgrega dádivas a un colaborador del IDU, para modificar o alterar las propuestas de convenios, acuerdos y/o actos administrativos.</t>
  </si>
  <si>
    <t>Que un Colaborador del IDU recibe o solicite beneficios de un funcionario de la Secretaría Distrital de Movilidad, Alcaldía Mayor de Bogotá, del Sector Público, Privado, Empresas de Servicios Públicos, Entidades del Orden Nacional, Departamental o Distrital, para modificar o alterar las propuestas de convenios, acuerdos y/o actos administrativos.</t>
  </si>
  <si>
    <t>Que un Directivo del IDU recibe o solicite beneficios de un tercero (funcionario de la Secretaría Distrital de Movilidad, Alcaldía Mayor de Bogotá, del Sector Público, Privado, Empresas de Servicios Públicos, Entidades del Orden Nacional, Departamental o Distrital), para modificar o alterar las propuestas de convenios, acuerdos y/o actos administrativos.</t>
  </si>
  <si>
    <t xml:space="preserve">Que un tercero (funcionario de la Secretaría Distrital de Movilidad, del Sector Público, Privado, Empresas de Servicios Públicos, Entidades del Orden Nacional, Departamental o Distrital) ofrece o entrega dádivas a un Colaborador del IDU, para aprobar y llevar a cabo la propuesta de proyectos de infraestructura que una de las posibles entidades han solicitado. </t>
  </si>
  <si>
    <t>Que un Directivo del IDU recibe o solicita dadivas de un tercero (funcionario de la Secretaría Distrital de Movilidad, del Sector Público, Privado, Empresas de Servicios Públicos, Entidades del Orden Nacional, Departamental o Distrital), para aprobar y llevar a cabo la propuesta de proyectos de infraestructura que una de las posibles entidades han solicitado.</t>
  </si>
  <si>
    <t>Un tercero (Ubanizador) ofrece o entrega dadivas a un Colaborador del IDU para omitir requisitos de cumplimiento o incluir condiciones ventajosas en la estructuración de los estudios previos relacionados con la ejecución de las obligaciones urbanísticas y de movilidad a través de convenio, generando favorecimiento al tercero.</t>
  </si>
  <si>
    <t>Tercero (Urbanizador)</t>
  </si>
  <si>
    <t>Un Colaborador del IDU solicita o recibe dadivas de un tercero (Urbanizador) para omitir requisitos de cumplimiento o incluir condiciones ventajosas en la estructuración de los estudios previos relacionados con la ejecución de las obligaciones urbanísticas y de movilidad a través de convenio, generando favorecimiento al tercero.</t>
  </si>
  <si>
    <t>Un Directivo del IDU solicita o recibe dadivas de un tercero (Urbanizador) para omitir requisitos de cumplimiento o incluir condiciones ventajosas en la estructuración de los estudios previos relacionados con la ejecución de las obligaciones urbanísticas y de movilidad a través de convenio, generando favorecimiento al tercero.</t>
  </si>
  <si>
    <t>Que un Colaborador del IDU recibe o solicita dádivas de un tercero, para emitir un concepto de viabilidad sobre una propuesta de APP Privada presentada ante el IDU generando un favorecimiento en el proyecto de APP.</t>
  </si>
  <si>
    <t>Que un Directivo del IDU recibe o solicita dadivas  de un tercero para emitir un concepto de viabilidad sobre una propuesta de APP Privada presentada ante el IDU generando un favorecimiento en el proyecto de APP.</t>
  </si>
  <si>
    <t>Que un tercero ofrece o entrega dádivas a un Colaborador del IDU, para emitir un concepto de viabilidad sobre una propuesta de APP Privada presentada ante el IDU generando un favorecimiento, en el proyecto de APP.</t>
  </si>
  <si>
    <t xml:space="preserve">Un tercero (funcionario de Transmilenio) solicita o recibe dádivas de un Colaborador del IDU, para aprobar la solicitud del CDP y CRP y asignar la fuente de financiación, sin contar con los parámetros requeridos o de cumplimiento.  </t>
  </si>
  <si>
    <t xml:space="preserve">Un Colaborador del IDU ofrece o entrega dádivas a un tercero (funcionario de Transmilenio), para que apruebe la solicitud del CDP y CRP y asignar la fuente de financiación, sin contar con los parámetros requeridos o de cumplimiento.  </t>
  </si>
  <si>
    <t xml:space="preserve">Un Directivo del IDU ofrece o entrega dádivas a un tercero (funcionario de Transmilenio), para que apruebe la solicitud del CDP y CRP y asignar la fuente de financiación, sin contar con los parámetros requeridos o de cumplimiento.  </t>
  </si>
  <si>
    <t>Un tercero (funcionario de Transmilenio) solicita o recibe dádivas de un Colaborador del IDU, para modificar o alterar el convenio, en beneficio del contratista.</t>
  </si>
  <si>
    <t>Que un Colaborador del IDU ofrece o entrega dádivas a un tercero (funcionario de Transmilenio), para modificar o alterar el convenio, en beneficio del contratista.</t>
  </si>
  <si>
    <t>Que un Directivo del IDU ofrece o entrega dádivas a un tercero (funcionario de Transmilenio), para modificar o alterar el convenio, en beneficio del contratista.</t>
  </si>
  <si>
    <t>Un tercero (Urbanizador) ofrece o entrega dadivas a un colaborador del IDU para que resuelva sus consultas en relación con la situación de los elementos de la infraestructura a intervenir en el marco del proceso de acompañamiento que realiza la SGDU a la DTAI para la ejecución de las obligaciones urbanísticas y de movilidad, eliminando o reduciendo sus obligaciones.</t>
  </si>
  <si>
    <t>Un Colaborador del IDU solicita o recibe dádivas de un tercero (Urbanizador) para que resuelva sus consultas en relación con la situación de los elementos de la infraestructura a intervenir en el marco del proceso de acompañamiento que realiza la SGDU a la DTAI para la ejecución de sus obligaciones urbanísticas y de movilidad, eliminando o reduciendo sus obligaciones.</t>
  </si>
  <si>
    <t>Un Directivo del IDU solicita o recibe dádivas de un tercero (Urbanizador) para que resuelva sus consultas en relación con la situación de los elementos de la infraestructura a intervenir en el marco del proceso de acompañamiento que realiza la SGDU a la DTAI para la ejecución de sus obligaciones urbanísticas y de movilidad, eliminando o reduciendo sus obligaciones.</t>
  </si>
  <si>
    <t xml:space="preserve">LEY 734 2002
LEY 2094 DE 2021 - SGJ </t>
  </si>
  <si>
    <t>Un Tercero ofrece y entrega a un Colaborador del IDU  (SGJ) una dávida o comisión con el fin de dilatar la sustanciación en la etapa de juzgamiento, ya sea verbal u ordinario.</t>
  </si>
  <si>
    <t>Tercero (investigado o apoderado)</t>
  </si>
  <si>
    <t>1. Revisión trimestral de la base de datos de registro de sanciones en la SGJ. 
2. Revisión trimestral de todos los expedientes a cargo de la SGJ.
3. Revisión trimestral de los expedientes que presenten el formato FO-EC-123 Fijación del Procedimiento de Juzgamiento, donde se declara la competencia del SGJ.</t>
  </si>
  <si>
    <t>Un Colaborador IDU solicita o recibe una dádiva o comisión a un tercero  con el fin de dilatar la sustanciación en la etapa de juzgamiento, ya sea verbal u ordinario.</t>
  </si>
  <si>
    <t xml:space="preserve">1. Revisión trimestral de la base de datos de registro de sanciones en la SGJ. 
2. Revisión trimestral de todos los expedientes a cargo de la SGJ.
3. Revisión trimestral de los expedientes que presenten el formato FO-EC-123 Fijación del Procedimiento de Juzgamiento, donde se declara la competencia del SGJ.
4. Formato FO-PE-020 Compromiso de Integridad, Transparencia y Confidencialidad, para PSP 
5. Formato FO-PE-33 Consentimiento Informado SGA
</t>
  </si>
  <si>
    <t>Un Directivo IDU solicita o recibe una dádiva o comisión de un tercero con el fin de dilatar la sustanciación en la etapa de juzgamiento, ya sea verbal u ordinario.</t>
  </si>
  <si>
    <t>Directivo IDU (Subdirector General Jurídico)</t>
  </si>
  <si>
    <t>1. Revisión trimestral de la base de datos de registro de sanciones en la SGJ. 
2. Revisión trimestral de todos los expedientes a cargo de la SGJ.
3. Revisión trimestral de los expedientes que presenten el formato FO-EC-123 Fijación del Procedimiento de Juzgamiento, donde se declara la competencia del SGJ.
4. Publicación de agendas de los Directivos IDU</t>
  </si>
  <si>
    <t>Un Tercero ofrece o entrega una dádiva o comisión a un Colaborador del IDU  con el fin  de omitir la declaración de un conflicto de  intereses, ya sea en el proceso verbal u ordinario.</t>
  </si>
  <si>
    <t>Tercero ( Investigado)</t>
  </si>
  <si>
    <t>1. Revisión semestral  de las declaraciones de conflicto de intereses por parte de los Colaboradores del IDU</t>
  </si>
  <si>
    <t>Un Colaborador IDU solicita o recibe una dádiva o comisión de un tercero con el fin  de omitir la declaración de un conflicto de  intereses, ya sea en el proceso verbal u ordinario.</t>
  </si>
  <si>
    <t>Colaborador IDU (Abogado sustanciador OCDI - SGJ - DG)</t>
  </si>
  <si>
    <t xml:space="preserve">1. Revisión semestral  de las declaraciones de conflicto de intereses por parte de los Colaboradores del IDU
2. Formato FO-PE-020 Compromiso de Integridad, Transparencia y Confidencialidad, para PSP 
3. Formato FO-PE-33 Consentimiento Informado SGA
</t>
  </si>
  <si>
    <t>Un Directivo IDU  solicita  o recibe una dádiva o comisión de un tercero con el fin  de omitir la declaración de un conflicto de  intereses, ya sea en el proceso verbal u ordinario.</t>
  </si>
  <si>
    <t xml:space="preserve">Directivo del IDU (Subdirector General Jurídico - Jefe Oficina Control Disciplinario - Director General) </t>
  </si>
  <si>
    <t>1. Revisión semestral  de las declaraciones de conflicto de intereses por parte de los Colaboradores del IDU
2. Publicación de agendas de los Directivos</t>
  </si>
  <si>
    <t>Un tercero ofrece  entrega una dádiva o comisión a un Colaborador del IDU con el fin de modificar los cargos en la etapa de juzgamiento, ya sea en el proceso verbal u ordinario, en beneficio propio o de un tercero.</t>
  </si>
  <si>
    <t>Tercero (Investigado)</t>
  </si>
  <si>
    <t xml:space="preserve">1. Formato FO-EC-123 Fijación del Procedimiento Disciplinario </t>
  </si>
  <si>
    <t>Un Colaborador IDU solicita o recibe una dádiva o comisión de un tercero  con el fin de modificar los cargos en la etapa de juzgamiento, ya sea en el proceso verbal u ordinario, en beneficio propio o de un tercero.</t>
  </si>
  <si>
    <t>Colaborador del IDU (Abogado sustanciador de la SGJ)</t>
  </si>
  <si>
    <t xml:space="preserve">1. Formato FO-EC-123 Fijación del Procedimiento Disciplinario 
2. Formato FO-PE-020 Compromiso de Integridad, Transparencia y Confidencialidad, para PSP 
3. Formato FO-PE-33 Consentimiento Informado SGA
 </t>
  </si>
  <si>
    <t>Un Directivo IDU solicita o recibe una dádiva o comisión de un tercero  con el fin de modificar los cargos en la etapa de juzgamiento, ya sea en el proceso verbal u ordinario, en beneficio propio o de un tercero.</t>
  </si>
  <si>
    <t xml:space="preserve">Directivo del IDU (Subdirector General Jurídico) </t>
  </si>
  <si>
    <t>1. Formato FO-EC-123 Fijación del Procedimiento Disciplinario 
2. Publicación de agendas de los Directivos</t>
  </si>
  <si>
    <t>Un Tercero ofrece y entrega a un Colaborador del IDU  una dávida o comisión con el fin de proferir fallo absolutorio ya sea en el proceso verbal u ordinario.</t>
  </si>
  <si>
    <t>1. Proyección acto administrativo con segregación de funciones</t>
  </si>
  <si>
    <t>Un Colaborador del IDU solicita o recibe una dávida o comisión  de un tercero con el fin de proferir fallo absolutorio ya sea en el proceso verbal u ordinario.</t>
  </si>
  <si>
    <t>1. Proyección acto administrativo con segregación de funciones
2. Formato FO-PE-020 Compromiso de Integridad, Transparencia y Confidencialidad, para PSP 
3. Formato FO-PE-33 Consentimiento Informado SGA</t>
  </si>
  <si>
    <t>Un Directivo IDU solicita o recibe una dávida o comisión  de un tercero con el fin de proferir fallo absolutorio ya sea en el proceso verbal u ordinario.</t>
  </si>
  <si>
    <t>1. Proyección acto administrativo con segregación de funciones
2. Publicación de agendas de los Directivos</t>
  </si>
  <si>
    <t xml:space="preserve">Un Tercero ofrece y entrega  a un Colaborador IDU una dádiva o comisión con el fin de no remitir la documentación a la Dirección General para que se tramite la ejecución de la sanción o la decisión del recurso de apelación (Cundo aplique) </t>
  </si>
  <si>
    <t xml:space="preserve">1. Acto administrativo condenatorio debidamente notificado
2. Memorando remisorio a la Dirección General para la ejecución de la sanción o conocimiento de la segunda instancia
3. Auto que concede el recurso de apelación (Cuando aplique)
</t>
  </si>
  <si>
    <t xml:space="preserve">Un  Colaborador del IDU solicita o recibe una dádiva o comisión con el fin de no remitir la documentación a la Dirección General para que se tramite la ejecución de la sanción o la decisión del recurso de apelación (Cundo aplique) </t>
  </si>
  <si>
    <t xml:space="preserve">1. Acto administrativo condenatorio debidamente notificado
2. Memorando remisorio a la Dirección General para la ejecución de la sanción o conocimiento de la segunda instancia
3. Auto que concede el recurso de apelación (Cuando aplique)
4. Formato FO-PE-020 Compromiso de Integridad, Transparencia y Confidencialidad, para PSP 
5. Formato FO-PE-33 Consentimiento Informado SGA
</t>
  </si>
  <si>
    <t xml:space="preserve">Un  Directivo del IDU solicita o recibe una dádiva o comisión con el fin de no remitir la documentación a la Dirección General para que se tramite la ejecución de la sanción o la decisión del recurso de apelación (Cundo aplique) </t>
  </si>
  <si>
    <t>1. Acto administrativo condenatorio debidamente notificado
2. Memorando remisorio a la Dirección General para la ejecución de la sanción o conocimiento de la segunda instancia
3. Auto que concede el recurso de apelación (Cuando aplique)
4. Publicación de agendas de directivos</t>
  </si>
  <si>
    <t>Un tercero ofrece o entrega a un Colaborador IDU  una dadiva o comisión para  no comunicar la sanción disciplinaria a la Procuraduría General de la Nación y a la Personería de Bogotá y/o organismo correspondiente.</t>
  </si>
  <si>
    <t>1. Oficio mediante el cual se comunica la sanción a las autoridades competentes con segregación de funciones</t>
  </si>
  <si>
    <t>Un Colaborador del IDU solicita o recibe  una dadiva o comisión de un tercero  para  no comunicar la sanción disciplinaria a la Procuraduría General de la Nación y a la Personería de Bogotá y/o organismo correspondiente.</t>
  </si>
  <si>
    <t>Colaborador IDU (Abogado sustanciador SGJ - DG)</t>
  </si>
  <si>
    <t>1. Oficio mediante el cual se comunica la sanción a las autoridades competentes con segregación de funciones
2.  Formato FO-PE-020 Compromiso de Integridad, Transparencia y Confidencialidad, para PSP 
3. Formato FO-PE-33 Consentimiento Informado SGA</t>
  </si>
  <si>
    <t>Un Directivo del IDU solicita o recibe  una dadiva o comisión de un tercero  para  no comunicar la sanción disciplinaria a la Procuraduría General de la Nación y a la Personería de Bogotá y/o organismo correspondiente.</t>
  </si>
  <si>
    <t>1. Oficio mediante el cual se comunica la sanción a las autoridades competentes con segregación de funciones
2. Publicación de agendas de directivos</t>
  </si>
  <si>
    <t>Un tercero ofrece o entrega  a un Colaborador del IDU  una dádiva o comisión para que realice acciones tendientes a que se origine el fenómeno de la prescripción o cambio del sentido de la decisión disciplinaria.</t>
  </si>
  <si>
    <t xml:space="preserve">1. . Formato FO-EC-123 Fijación del Procedimiento Disciplinario 
2. Proyección acto administrativo con segregación de funciones
</t>
  </si>
  <si>
    <t>Un Colaborador IDU solicita o recibe una dádiva o comisión de un tercero  para que realice acciones tendientes a que se origine el fenómeno de la prescripción o cambio del sentido de la decisión disciplinaria.</t>
  </si>
  <si>
    <t xml:space="preserve">1. . Formato FO-EC-123 Fijación del Procedimiento Disciplinario 
2. Proyección acto administrativo con segregación de funciones
3.  Formato FO-PE-020 Compromiso de Integridad, Transparencia y Confidencialidad, para PSP 
4. Formato FO-PE-33 Consentimiento Informado SGA
</t>
  </si>
  <si>
    <t>Un Directivo IDU solicita o recibe una dádiva o comisión de un tercero  para que realice acciones tendientes a que se origine el fenómeno de la prescripción o cambio del sentido de la decisión disciplinaria.</t>
  </si>
  <si>
    <t xml:space="preserve">1. . Formato FO-EC-123 Fijación del Procedimiento Disciplinario 
2. Proyección acto administrativo con segregación de funciones
3. Publicación de agendas de Directivos
</t>
  </si>
  <si>
    <t>LEY 1952 DE 2019
LEY 2094 DE 2021 - OCDI</t>
  </si>
  <si>
    <t>El Tercero ofrece o entrega a un Colaborador del IDU una dádiva o comisión, para que realice acciones encaminadas a extraviar el expediente disciplinario en su totalidad o desaparecer un documento del mismo.</t>
  </si>
  <si>
    <t>Tercero (investigado)</t>
  </si>
  <si>
    <t>1. Revisión trimestral de la base de datos que integra el registro de los procesos disciplinarios cursados en etapa de instrucción y enviados a la SGJ.
2. Revisión trimestral de todos los expedientes a cargo de la OCDI.
3. Acceso controlado a la Oficina mediante el diligenciamiento de la planilla FO-RF-06 Formato de control a personas que ingresan a áreas restringidas del IDU.
4. Revisión Carpeta Virtual y expediente físico
5. Revisión plataforma SID de la Alcaldía Mayor de Bogotá</t>
  </si>
  <si>
    <t>Un Colaborador IDU solicita o recibe una dádiva o comisión, de un ntercero para que realice acciones encaminadas a extraviar el expediente disciplinario en su totalidad o desaparecer un documento del mismo.</t>
  </si>
  <si>
    <t>Colaborador IDU (Abogado sustanciador OCDI)</t>
  </si>
  <si>
    <t>1. Revisión trimestral de la base de datos que integra el registro de los procesos disciplinarios cursados en etapa de instrucción y enviados a la SGJ.
2. Revisión trimestral de todos los expedientes a cargo de la OCDI.
3. Acceso controlado a la Oficina mediante el diligenciamiento de la planilla FO-RF-06 Formato de control a personas que ingresan a áreas restringidas del IDU.
4.  Revisión Carpeta Virtual y expediente físico
5. Revisión plataforma SID de la Alcaldía Mayor de Bogotá
6. Formato FO-PE-020 Compromiso de Integridad, Transparencia y Confidencialidad, para PSP 
7. Formato FO-PE-33 Consentimiento Informado SGA</t>
  </si>
  <si>
    <t>El Directivo IDU   solicita o recibe  una dádiva o comisión, de un tercero para que realice acciones encaminadas a extraviar el expediente disciplinario en su totalidad o desaparecer un documento del mismo.</t>
  </si>
  <si>
    <t>1. Revisión trimestral de la base de datos que integra el registro de los procesos disciplinarios cursados en etapa de instrucción y enviados a la SGJ.
2. Revisión trimestral de todos los expedientes a cargo de la OCDI.
3. Acceso controlado a la Oficina mediante el diligenciamiento de la planilla FO-RF-06 Formato de control a personas que ingresan a áreas restringidas del IDU.
4.  Revisión Carpeta Virtual y expediente físico
5. Revisión plataforma SID de la Alcaldía Mayor de Bogotá
6. Publicación de gendas de Directivos</t>
  </si>
  <si>
    <t>El Tercero ofrece o entrega  a un Colaborador del IDU  una dádiva o comisión para que realice acciones tendientes a que se origine el fenómeno de la prescripción en la etapa de instrucción.</t>
  </si>
  <si>
    <t>1. Revisión inicial por parte del abogado de queja y/o expediente al recibirlo por reparto.
2. Directriz y/o recomendaciones por parte de la jefe del área  a los abogados de apoyo de la OCDI para identificar oportunamente los términos de prescripción.
3. Seguimiento de la jefatura de la OCDI a los términos legales de los procesos en la etapa de instrucción
4. Revisión plataforma SID de la Alcaldía Mayor de Bogotá</t>
  </si>
  <si>
    <t>Un Colaborador del IDU solicita o recibe una dádiva o comisión de un tercero para que realice acciones tendientes a que se origine el fenómeno de la prescripción en la etapa de instrucción.</t>
  </si>
  <si>
    <t xml:space="preserve">
Colaborador IDU (OCDI)
</t>
  </si>
  <si>
    <t>1. Revisión inicial por parte del abogado de queja y/o expediente al recibirlo por reparto.
2. Directriz y/o recomendaciones a los abogados de apoyo de la OCDI para identificar oportunamente los términos de prescripción.
3. Seguimiento de la jefatura de la OCDI a los términos legales de los procesos en la etapa de instrucción
4. Revisión plataforma SID de la Alcaldía Mayor de Bogotá
5. Formato FO-PE-020 Compromiso de Integridad, Transparencia y Confidencialidad, para PSP 
6. Formato FO-PE-33 Consentimiento Informado SGA</t>
  </si>
  <si>
    <t>El Directivo IDU  solicita o recibe  una dádiva o comisión de un tercero  para que realice acciones tendientes a que se origine el fenómeno de la prescripción en la etapa de instrucción.</t>
  </si>
  <si>
    <t>Directivo del IDU (Jefe OCDI)</t>
  </si>
  <si>
    <t>1. Seguimiento de la jefatura de la OCDI a los términos legales de los procesos en la etapa de instrucción.
2. Directriz y/o recomendaciones a los abogados de apoyo de la OCDI para identificar oportunamente los términos de prescripción.
3. Publicación agenda de Directivas</t>
  </si>
  <si>
    <t>Un tercero ofrece o entrega a un Colaborador del IDU una dávida o comisión para incidir en todas las etapas del proceso disciplinario que incluye la etapa de instrucción y se tomen decisiones contrarias en derecho.</t>
  </si>
  <si>
    <t>Tercero (Quejoso o tercero interesado)</t>
  </si>
  <si>
    <t>1. Revisión inicial por parte del abogado de queja y/o expediente al recibirlo por reparto.
2. Decisiones proyectadas con segregación de funciones</t>
  </si>
  <si>
    <t>Un Colaborador IDU solicita o recibe una dávida o comisión de un tercero para incidir en todas las etapas del proceso disciplinario que incluye la etapa de instrucción y se tomen decisiones contrarias en derecho.</t>
  </si>
  <si>
    <t>Colaborador del IDU (Abogado sustanciados OCDI)</t>
  </si>
  <si>
    <t>1. Revisión trimestral de la base de datos que integra el registro de los procesos disciplinarios cursados en etapa de instrucción.
2. Revisión trimestral de los términos de la investigación disciplinaria en todos los expedientes a cargo de la OCDI.
3. Acceso controlado a la Oficina mediante el diligenciamiento de la planilla FO-RF-06 Formato de control a personas que ingresan a áreas restringidas del IDU.
4.  Formato FO-PE-020 Compromiso de Integridad, Transparencia y Confidencialidad, para PSP 
5. Formato FO-PE-33 Consentimiento Informado SGA</t>
  </si>
  <si>
    <t>Un Directivo del IDU solicita o recibe una dávida o comisión de un tercero para incidir en todas las etapas del proceso disciplinario que incluye la etapa de instrucción y se tomen decisiones contrarias en derecho.</t>
  </si>
  <si>
    <t>1. Revisión trimestral de la base de datos que integra el registro de los procesos disciplinarios cursados en etapa de instrucción.
2. Revisión trimestral de los términos de la investigación disciplinaria en todos los expedientes a cargo de la OCDI.
3. Acceso controlado a la Oficina mediante el diligenciamiento de la planilla FO-RF-06 Formato de control a personas que ingresan a áreas restringidas del IDU.
4. .Publicación agendas de directivos</t>
  </si>
  <si>
    <t>El tercero ofrece o entrega a un Colaborador IDU  una dávida o comisión con el fin de dilatar la sustanciación en todas las etapas del proceso disciplinario que incluye la etapa de instrucción.</t>
  </si>
  <si>
    <t>1. Revisión trimestral de la base de datos que integra el registro de los procesos disciplinarios cursados en etapa de instrucción.
2. Revisión trimestral de los términos de la investigación disciplinaria en todos los expedientes a cargo de la OCDI.
3. Acceso controlado a la Oficina mediante el diligenciamiento de la planilla FO-RF-06 Formato de control a personas que ingresan a áreas restringidas del IDU.</t>
  </si>
  <si>
    <t>Un Colaborador del IDU  solicita o recibe una dávida o comisión de un tercero con el fin de dilatar la sustanciación en todas las etapas del proceso disciplinario que incluye la etapa de instrucción.</t>
  </si>
  <si>
    <t>El Directivo dee  IDU solicita o recibe una dávida o comisión de untercero con el fin de dilatar la sustanciación en todas las etapas del proceso disciplinario que incluye la etapa de instrucción.</t>
  </si>
  <si>
    <t>1. Revisión trimestral de la base de datos que integra el registro de los procesos disciplinarios cursados en etapa de instrucción.
2. Revisión trimestral de los términos de la investigación disciplinaria en todos los expedientes a cargo de la OCDI.
3. Acceso controlado a la Oficina mediante el diligenciamiento de la planilla FO-RF-06 Formato de control a personas que ingresan a áreas restringidas del IDU.
4. Publicación agendas de directivos</t>
  </si>
  <si>
    <t xml:space="preserve">Un Tercero ofrece o entrega a un colaborador del IDU una dádiva o comisión para influir en la determinación del objetivo, alcance, muestra y resultado de una auditoría, afectando los intereses del IDU y/o favoreciendo los intereses particulares.  </t>
  </si>
  <si>
    <t xml:space="preserve">Un colaborador del IDU solicita o recibe una dádiva o una comisión de un tercero para influir en la determinación del objetivo, alcance, muestra y resultado de una auditoria,  afectando los intereses del IDU y/o favoreciendo los intereses particulares.  </t>
  </si>
  <si>
    <t xml:space="preserve">Un Directivo IDU solicita o recibe una dádiva o una comisión de un tercero para influir en la determinación del objetivo, alcance, muestra y resultado de una auditoria,  afectando los intereses del IDU y/o favoreciendo los intereses particulares.  </t>
  </si>
  <si>
    <t>1. Revisiones internas con base en las actividades y puntos de control establecidos en los Procedimientos. 
2. Plataforma transaccional SECOP II, en la cual se publican las propuestas, informes y demás documentos de los proponentes
3. Identificación del colaborador IDU de la DTPS, a través de códigos para asegurar la confidencialidad de la información.
4. Anexo a la minuta está el pacto de excelencia y el pacto de transparencia que los interesados conocen, suscriben y aceptan.</t>
  </si>
  <si>
    <t>1. Revisiones internas con base en las actividades y puntos de control establecidos en los Procedimientos. 
2. Reunión con el Ordenador del Gasto en la cual se presenta la evaluación y todos aquellos aspectos del proceso, para analisis.
3. Plataforma transaccional SECOP II, en la cual se publican las propuestas, informes y demás documentos de los proponentes
4. Identificación del colaborador IDU de la DTPS, a través de códigos para asegurar la confidencialidad de la información.
5. Anexo a la minuta está el pacto de excelencia y el pacto de transparencia que los interesados conocen, suscriben y aceptan.</t>
  </si>
  <si>
    <t xml:space="preserve">1. Informe técnico de presunto incumplimiiento
2. Revisión que realiza la DTGC por parte del grupo de sancionatorios
3. Seguimiento periódico de la DTGC a las solicitudes radicadas
</t>
  </si>
  <si>
    <t xml:space="preserve">1. Revisiones internas con base en las actividades y puntos de control establecidos en los Procedimientos.
2. Segregación de funciones con Aprobaciones por el Ordenador del Gasto y DTPS
3. Anexo a la carta de aceptación el pacto de excelencia que el interesado conoce, suscribe y acepta. </t>
  </si>
  <si>
    <t>Directivo IDU (Director Técnico DTPS - Ordenador del Gasto)</t>
  </si>
  <si>
    <t>1. Revisiones internas con base en las actividades y puntos de control establecidos en los Procedimientos.
2. Segregación de funciones con Aprobaciones por el Ordenador del Gasto, DTPS y SGJ, cuando aplique.
3. Plataforma transaccional SECOP II donde se encuentran publicadas las propuestas y demás documentos del proceso
4. Anexo a la carta de aceptación el pacto de excelencia que el interesado conoce, suscribe y acepta</t>
  </si>
  <si>
    <t>1. Revisiones internas con base en las actividades y puntos de control establecidos en los Procedimientos.
2. Segregación de funciones con Aprobaciones por el Ordenador del Gasto, DTPS y SGJ, cuando aplique.
3. Plataforma transaccional SECOP II donde se encuentran publicadas las propuestas y demás documentos del proceso
4. Anexo a la carta de aceptación el pacto de excelencia que el interesado conoce, suscribe y acepta. 
5.  Formato  FO-PE-020 Compromiso de Integridad, Transparencia y Confidencialidad, para PSP 
6.  Formato FO-PE-33 Consentimiento Informado SGAS</t>
  </si>
  <si>
    <t>Proponentes ofrecen o entregan dádivas a un Colaborador del IDU  para no verificar en debida forma los requisitos habilitantes, solicitar aclaraciones o subsanaciones y/o no Verificar el contenido de los documentos aclarados o sbasanados en beneficio de un tercero</t>
  </si>
  <si>
    <t>1. Revisiones internas con base en las actividades y puntos de control establecidos en los Procedimientos.
2. Segregación de funciones con Aprobaciones por el Ordenador del Gasto, DTPS 
3. Plataforma transaccional SECOP II donde se encuentran publicadas las propuestas y demás documentos del proceso
4. Identificación del colaborador IDU de la DTPS, a través de códigos para asegurar la confidencialidad de la información.</t>
  </si>
  <si>
    <t>Un Colaborador del IDU solicita una dádiva o una comisión para no verificar en debida forma los requisitos habilitantes solicitar aclaraciones o subsanaciones y/o no Verificar el contenido de los documentos aclarados o sbasanados en beneficio de un tercero</t>
  </si>
  <si>
    <t>1. Revisiones internas con base en las actividades y puntos de control establecidos en los Procedimientos.
2. Segregación de funciones con Aprobaciones por el Ordenador del Gasto, DTPS
3. Plataforma transaccional SECOP II donde se encuentran publicadas las propuestas y demás documentos del proceso
4. Identificación del colaborador IDU de la DTPS, a través de códigos para asegurar la confidencialidad de la información.
5.   Formato  FO-PE-020 Compromiso de Integridad, Transparencia y Confidencialidad, para PSP 
6.  Formato FO-PE-33 Consentimiento Informado SGAS</t>
  </si>
  <si>
    <t>1. Revisiones internas con base en las actividades y puntos de control establecidos en los Procedimientos.
2. Segregación de funciones con Aprobaciones por el Ordenador del Gasto, DTPS
3. Plataforma transaccional SECOP II donde se encuentran publicadas las propuestas y demás documentos del proceso
4. Identificación del colaborador IDU de la DTPS, a través de códigos para asegurar la confidencialidad de la información.</t>
  </si>
  <si>
    <t>1. Revisiones internas con base en las actividades y puntos de control establecidos en los Procedimientos.
2. Segregación de funciones con Aprobaciones por el Ordenador del Gasto, DTPS 
3. Plataforma transaccional SECOP II donde se encuentran publicadas las propuestas y demás documentos del proceso
4. Identificación del colaborador IDU de la DTPS, a través de códigos para asegurar la confidencialidad de la información.
5.   Formato  FO-PE-020 Compromiso de Integridad, Transparencia y Confidencialidad, para PSP 
6.  Formato FO-PE-33 Consentimiento Informado SGAS</t>
  </si>
  <si>
    <t>PR-GC-01
MINIMA CUANTÍA CONTRATACIÓN HASTA EL
10% DE LA MENOR CUANTÍA -PR-GC-02
LICITACION PUBLICA
PR-GC-03
SELECCIÓN ABREVIADA MENOR CUANTIA
PRGC04_CONCURSO_DE_MERITOS_ABIERTO_O_CON_PRECALIFICACION_V_9
PRGC07_SELECCION_ABREVIADA_SUBASTA_INVERSA_V_6.0</t>
  </si>
  <si>
    <t xml:space="preserve">1.Revisiones internas con base en las actividades y puntos de control establecidos en los Procedimientos.
2. Políticas y/o aprobaciones por parte del Subcomité de Gestión precontractual en el que participan diversas áreas. 
3. Los Pliegos tipo emitidos por CCE establecen reglas generales para la Licitación; y la Entidad en el marco de la transparencia hizo transversal dichas políticas para las modalidades de selección que aplique
4. Anexo a la minuta está el pacto de excelencia y el pacto de transparencia que los interesados conocen, suscriben y aceptan. (Para mínima cuantía únicmaente aplica Pacto de transparencia)
5.   Mesas de trabajo entre el plieguista y el ordenador del gasto y/o las áreas solicitantes de los procesos antes y/o durante la estructuración de los procesos contractuales
</t>
  </si>
  <si>
    <t>Colaborador IDU (Profesionales estructuradores del área solicitante - profesionales de la DTPS)</t>
  </si>
  <si>
    <t>1. Revisiones internas con base en las actividades y puntos de control establecidos en los Procedimientos.                                                
2. Segregación de funciones con Aprobaciones por el Ordenador del Gasto, DTPS 
3. Bases de Datos de seguimiento y control de procesos con roles definidos de ingreso y de revisión de información</t>
  </si>
  <si>
    <t>1.Revisiones internas con base en las actividades y puntos de control establecidos en los Procedimientos.  
2.Segregación de funciones con Aprobaciones por el Ordenador del Gasto, DTPS
3. Bases de Datos de seguimiento y control de procesos con roles definidos de ingreso y de revisión de información
4. Políticas y/o aprobaciones por parte del Subcomité de Gestión precontractual en el que participan diversas áreas. 
5. Mesas de Trabajo con las áreas</t>
  </si>
  <si>
    <t>1.Revisiones internas con base en las actividades y puntos de control establecidos en los Procedimientos.  
2.Segregación de funciones con Aprobaciones por el Ordenador del Gasto, DTPS 
3. Bases de Datos de seguimiento y control de procesos con roles definidos de ingreso y de revisión de información
4. Políticas y/o aprobaciones por parte del Subcomité de Gestión precontractual en el que participan diversas áreas. 
5. Mesas de Trabajo con las áreas
6. FO-PE-020 Compromiso de Integridad, Transparencia y Confidencialidad, para PSP 
7. Formato FO-PE-33 Consentimiento Informado SGAS</t>
  </si>
  <si>
    <t>Interesados ofrecen o entregan dádivas a un Colaborador del IDU  para ajustar el Proyecto de pliego electrónico o pliego definitivo  y aviso de convocatoria o apertura de proceso en beneficio de un tercero</t>
  </si>
  <si>
    <t xml:space="preserve">1. Revisiones internas con base en las actividades y puntos de control establecidos en los Procedimientos.  
2. Segregación de funciones con Aprobaciones por el Ordenador del Gasto, DTPS y SGJ, cuando aplique.
3. Flujo de aprobación SECOP II 
4. Actas de Subcomité de Gestión precontractual
5. Uso de pliegos tipo Colombia Compra Eficiente  los cuales establecen reglas generales para la Licitación; y la Entidad en el marco de la transparencia hizo transversal dichas políticas para el resto de modalidades de selección.
 6. Anexo a la minuta está el pacto de excelencia y el pacto de transparencia que los interesados conocen, suscriben y aceptan.
</t>
  </si>
  <si>
    <t>Un Colaborador del IDU solicita una dádiva o una comisión para ajustar el Proyecto de pliego electrónico o pliego definitivo  y aviso de convocatoria o apertura de proceso en beneficio de un tercero</t>
  </si>
  <si>
    <t>Directivo IDU (Miembros Subcomité de Gestión precontractual - Director Técnico de Procesos Selectivos)</t>
  </si>
  <si>
    <r>
      <t xml:space="preserve">1. Revisiones internas con base en las actividades y puntos de control establecidos en los Procedimientos.  
2. Segregación de funciones con Aprobaciones por el Ordenador del Gasto, DTPS y SGJ, cuando aplique.
3. Flujo de aprobación SECOP II 
4. Actas de Subcomité de Gestión precontractual
5. Uso de pliegos tipo Colombia Compra Eficiente  los cuales establecen reglas generales para la Licitación; y la Entidad en el marco de la transparencia hizo transversal dichas políticas para el resto de modalidades de selección.
 </t>
    </r>
    <r>
      <rPr>
        <sz val="10"/>
        <color rgb="FFFF0000"/>
        <rFont val="Arial"/>
        <family val="2"/>
      </rPr>
      <t/>
    </r>
  </si>
  <si>
    <t>1. Revisiones internas con base en las actividades y puntos de control establecidos en los Procedimientos. 
2. Plataforma transaccional SECOP II, en la cual se publican las propuestas, informes y demás documentos de los proponentes
3.  Identificación del colaborador IDU de la DTPS, a través de códigos para asegurar la confidencialidad de la información.</t>
  </si>
  <si>
    <t xml:space="preserve">1.Revisiones internas con base en las actividades y puntos de control establecidos en los Procedimientos.
2. Los Pliegos tipo emitidos por CCE establecen reglas generales para la Licitación; y la Entidad en el marco de la transparencia hizo transversal dichas políticas para las modalidades de selección que apliqueel resto de modalidades de selección.
3. dentificación del colaborador IDU de la DTPS, a través de códigos para asegurar la confidencialidad de la información.
4.   Mesas de trabajo entre el plieguista y el ordenador del gasto y/o las áreas solicitantes de los procesos antes y/o durante la estructuración de los procesos contractuales
</t>
  </si>
  <si>
    <t>Directivo IDU (Ordenador del Gasto - Director Técnico de procesos Selecivos)</t>
  </si>
  <si>
    <t xml:space="preserve">1.Revisiones internas con base en las actividades y puntos de control establecidos en los Procedimientos.
2. Los Pliegos tipo emitidos por CCE establecen reglas generales para la Licitación; y la Entidad en el marco de la transparencia hizo transversal dichas políticas para las modalidades de selección que apliqueel resto de modalidades de selección.
3. dentificación del colaborador IDU de la DTPS, a través de códigos para asegurar la confidencialidad de la información.
4.   Mesas de trabajo entre el plieguista y el ordenador del gasto y/o las áreas solicitantes de los procesos antes y/o durante la estructuración de los procesos contractuales
5. Formato  FO-PE-020 Compromiso de Integridad, Transparencia y Confidencialidad, para PSP 
6.  Formato FO-PE-33 Consentimiento Informado SGAS
</t>
  </si>
  <si>
    <t>Directivo IDU (Ordenador del Gasto - Director Técnico de Procesos Selectivos)</t>
  </si>
  <si>
    <t>1. Revisiones internas con base en las actividades y puntos de control establecidos en los Procedimientos. 
2. Reunión con el Ordenador del Gasto en la cual se presenta la evaluación y todos aquellos aspectos del proceso, para el análisis correspondiente.
3. Plataforma transaccional SECOP II, en la cual se publican las propuestas, informes y demás documentos de los proponentes
4.  Identificación del colaborador IDU de la DTPS, a través de códigos para asegurar la confidencialidad de la información.</t>
  </si>
  <si>
    <t>Directivo IDU (Ordenador del Gasto- Director Técnico de procesos Selectivos)</t>
  </si>
  <si>
    <t>1. Revisiones internas con base en las actividades y puntos de control establecidos en los Procedimientos. 
2. Reunión con el Ordenador del Gasto en la cual se presenta la evaluación y todos aquellos aspectos del proceso, para analisis.
3. Plataforma transaccional SECOP II, en la cual se publican las propuestas, informes y demás documentos de los proponentes
4. Formato FO-PE-020 Compromiso de Integridad, Transparencia y Confidencialidad, para PSP 
5. Formato FO-PE-33 Consentimiento Informado SGAS
6.  Identificación del colaborador IDU de la DTPS, a través de códigos para asegurar la confidencialidad de la información.</t>
  </si>
  <si>
    <t>PR-GC-05 -  PRGC09 - SUSCRIPCIÓN DE CONTRATOS
PRGC14_MODIFICACION_Y_CESION_A_CONTRATOS_ESTATALES_V_5.0</t>
  </si>
  <si>
    <t>Tercero ofrece o entrega dádivas a un Colaborador del IDU  para que se aprueben las polizas sin el lleno de requisitos</t>
  </si>
  <si>
    <t>1. Revisión por parte del abogado designado, del acta de aprobación de pólizas, conforme al contenido de la garantía, teniendo en cuenta la cobertura y los amparos de acuerdo con lo establecido en el Contrato, Acta de inicio, Modificaciones, Adiciones, prorrogas, etc., para lo cual se tiene en cuenta cada uno de los anexos de las garantías. 
2. Plataforma transaccional SECOP II
3. Reglas establecidas en los estudios previos, pliegos de condiciones y demás documentos del proceso de selección
5. Formato FO-GC-21 Validación  de garantías a través de los medios dispuestos por la aseguradora</t>
  </si>
  <si>
    <t>Un Tercero ofrecen o entregan dádivas a un Colaborador del IDU  para  ajustar el acta de liquidación en favor de un tercero en perjuicio de IDU.</t>
  </si>
  <si>
    <t xml:space="preserve">1. Implementaión política prevención del daño antijurídico No A 05-2019 "Estratégia para la liquidación de contratos "
2. Aprobación por parte del supervisor, ordenador del gasto, contratista y en los casos que aplique el interventor del acta de liquidación 
</t>
  </si>
  <si>
    <t>Directivo IDU (Supervisor - Ordenador del Gasto - Director Técnico de Gestión Contractual)</t>
  </si>
  <si>
    <t>Un Tercero ofrece o entrega dádivas a un Colaborador del IDU  para   gestionar la solicitud de modificación del contrato (adición, prórroga, cesión, etc.) en beneficio del contratista, sin el lleno de los requisitos legales.</t>
  </si>
  <si>
    <t xml:space="preserve">1. Lista de Chequeo para la verificación de la documentación soporte de la modificación. 
2. Revisión por parte de un abogado designado por el jefe, tanto del documento de modificación como de los documentos soporte del mismo. 
3. Formato FO-PE-020 Compromiso de Integridad, Transparencia y Confidencialidad, para PSP 
4. Formato FO-PE-34 Pacto de Excelencia
5. . Plataforma transaccional SECOP II
</t>
  </si>
  <si>
    <t>Directivo IDU (Supervisor - Ordenador del gasto)</t>
  </si>
  <si>
    <t xml:space="preserve">1. Lista de Chequeo para la verificación de la documentación soporte de la modificación. 
2. Revisión por parte de un abogado designado por el jefe, tanto del documento de modificación como de los documentos soporte del mismo. 
3. . Plataforma transaccional SECOP II
</t>
  </si>
  <si>
    <t>Un Tercero ofrece una dádiva a un colaborador del IDU, para que no se inicie, se dilate o se cierre el proceso sancionatorio</t>
  </si>
  <si>
    <t>Tercero (Contratista - interventor - consultor)</t>
  </si>
  <si>
    <t>Directivo IDU (Ordenador del Gasto - Supervisor del contrato - Director Técnico de Gestión Contractual)</t>
  </si>
  <si>
    <t>Colaborador IDU (Apoyo a la Supervisión- Profeesionales de apoyo)</t>
  </si>
  <si>
    <t>1. Programa de Fortalecimiento de la Cultura Ética para Directivos en el IDU
2. Programa de Fortalecimiento de la Cultura Ética para Colaboradores del IDU no Directivos
3. Programa de seguimiento poligráfico y/o pruebas de conducta a Colaboradores del IDU con alta exposición al soborno 
4. Programa de comunicación pública "Cero tolerancia al soborno y a la corrupción" hacia la comunidad, los socios de negocios y demás partes interesadas del IDU.
5. Programa de fortalecimiento de la denuncia y reporte de posibles hechos de soborno en el IDU.
6. Programa de Implementación de Debida Diligencia 2.0</t>
  </si>
  <si>
    <t>1. Revisiones internas con base en las actividades y puntos de control establecidos en los Procedimientos.
2. Segregación de funciones con Aprobaciones por el Ordenador del Gasto y DTPS
3. Anexo a la carta de aceptación el pacto de excelencia que el interesado conoce, suscribe y acepta. 
4.  Formato  FO-PE-020 Compromiso de Integridad, Transparencia y Confidencialidad, para PSP 
5.  Formato FO-PE-33 Consentimiento Informado SGAS</t>
  </si>
  <si>
    <r>
      <t xml:space="preserve">1. Revisiones internas con base en las actividades y puntos de control establecidos en los Procedimientos.  
2. Segregación de funciones con Aprobaciones por el Ordenador del Gasto, DTPS y SGJ, cuando aplique.
3. Flujo de aprobación SECOP II 
4. Actas de Comité de Gestión precontractual
5. Uso de pliegos tipo Colombia Compra Eficiente  los cuales establecen reglas generales para la Licitación; y la Entidad en el marco de la transparencia hizo transversal dichas políticas para el resto de modalidades de selección.
6. Formato FO-PE-020 Compromiso de Integridad, Transparencia y Confidencialidad, para PSP 
7. Formato FO-PE-33 Consentimiento Informado SGAS
 </t>
    </r>
    <r>
      <rPr>
        <sz val="10"/>
        <color rgb="FFFF0000"/>
        <rFont val="Arial"/>
        <family val="2"/>
      </rPr>
      <t/>
    </r>
  </si>
  <si>
    <t>1. Revisiones internas con base en las actividades y puntos de control establecidos en los Procedimientos. 
2. Plataforma transaccional SECOP II, en la cual se publican las propuestas, informes y demás documentos de los proponentes
3. Formato FO-PE-020 Compromiso de Integridad, Transparencia y Confidencialidad, para PSP 
4. Formato FO-PE-33 Consentimiento Informado SGAS
5.  Identificación del colaborador IDU de la DTPS, a través de códigos para asegurar la confidencialidad de la información.</t>
  </si>
  <si>
    <t>1. Revisiones internas con base en las actividades y puntos de control establecidos en los Procedimientos. 
2. Reunión con el Ordenador del Gasto en la cual se presenta la evaluación y todos aquellos aspectos del proceso, para analisis.
3. Plataforma transaccional SECOP II, en la cual se publican las propuestas, informes y demás documentos de los proponentes
4. Formato FO-PE-020 Compromiso de Integridad, Transparencia y Confidencialidad, para PSP 
5. Formato FO-PE-33 Consentimiento Informado SGAS
6. Identificación del colaborador IDU de la DTPS, a través de códigos para asegurar la confidencialidad de la información.</t>
  </si>
  <si>
    <t xml:space="preserve">1. Implementaión política prevención del daño antijurídico No A 05-2019 "Estratégia para la liquidación de contratos"
2. Aprobación por parte del supervisor, ordenador del gasto, contratista y en los casos que aplique el interventor del acta de liquidación 
3. Formato FO-PE-020 Compromiso de Integridad, Transparencia y Confidencialidad, para PSP 
4. Formato FO-PE-34 Pacto de Excelencia
</t>
  </si>
  <si>
    <t xml:space="preserve">1. Implementaión política prevención del daño antijurídico No A 05-2019 "Estratégia para la liquidación de contratos "
2. Aprobación por parte del supervisor, ordenador del gasto, contratista y en los casos que aplique el interventor del acta de liquidación 
3. Formato FO-PE-020 Compromiso de Integridad, Transparencia y Confidencialidad, para PSP 
4. Formato FO-PE-33 Consentimiento Informado SGAS
</t>
  </si>
  <si>
    <t>1. Informe técnico de presunto incumplimiiento
2. Revisión que realiza la DTGC por parte del grupo de sancionatorios
3. Seguimiento periódico de la DTGC a las solicitudes radicadas
4. Formato FO-PE-020 Compromiso de Integridad, Transparencia y Confidencialidad, para PSP 
5. Formato FO-PE-34 Pacto de Excelencia</t>
  </si>
  <si>
    <t>1. Informe técnico de presunto incumplimiiento
2. Revisión que realiza la DTGC por parte del grupo de sancionatorios
3. Seguimiento periódico de la DTGC a las solicitudes radicadas
4. Formato FO-PE-020 Compromiso de Integridad, Transparencia y Confidencialidad, para PSP 
5.Formato FO-PE-33 Consentimiento Informado SGAS</t>
  </si>
  <si>
    <t>1.Revisiones internas con base en las actividades y puntos de control establecidos en los Procedimientos.
2. Políticas y/o aprobaciones por parte del Subcomité de Gestión precontractual en el que participan diversas áreas. 
3. Los Pliegos tipo emitidos por CCE establecen reglas generales para la Licitación; y la Entidad en el marco de la transparencia hizo transversal dichas políticas para las modalidades de selección que aplique
4. Anexo a la minuta está el pacto de excelencia y el pacto de transparencia que los interesados conocen, suscriben y aceptan. (Para mínima cuantía únicmaente aplica Pacto de transparencia)
5.   Mesas de trabajo entre el plieguista y el ordenador del gasto y/o las áreas solicitantes de los procesos antes y/o durante la estructuración de los procesos contractuales
6. Formato  FO-PE-020 Compromiso de Integridad, Transparencia y Confidencialidad, para PSP 
7.  Formato FO-PE-33 Consentimiento Informado SGAS</t>
  </si>
  <si>
    <t xml:space="preserve">Un Colaborador del IDU solicita o recibe dádivas de un tercero  para que altere el avalúo de predios objeto de venta desde el componente de administración predial </t>
  </si>
  <si>
    <t>Un tercero ofrece o entrega dádivas a un Colaborador del IDU para que declarar la necesidad  inexistente de mantenimiento en uno o varios predios .</t>
  </si>
  <si>
    <t xml:space="preserve">Un Colaborador del IDU solicita o recibe dadivas de un tercero para que altere información respecto de predios adquiridos por el IDU
</t>
  </si>
  <si>
    <t xml:space="preserve">1. Radicación en el Sistema de Gestión Documental del recurso de reposición interpuesto
2. Asignación del recurso de reposición en el Sistema de Gestión Documental al Gestor jurídico
3. De ser necesario se emite auto de practica de pruebas
4. En el evento de recaer el recurso sobre el valor del avalúo se remite a la Unidad Administrativa de Catastro Distrital para lo pertinente
5. Acto administrativo que resuleve el recurso de reposición con los vb de segregación de funciones
</t>
  </si>
  <si>
    <t>1. Base de control de validaciones llevada por el articulador  de restablecimiento de condiciones de cada proyecto (Backup semanal) con perfiles para acceso.
2. Tablero de control de cada proyecto
3. Carta suscrita por el Director General donde motiva a los propietarios de las unidades sociales a denunciar posibles hechos de soborno
4. Formato de censo  con segregación de funciones</t>
  </si>
  <si>
    <t>1. Base de control de validaciones llevada por el articulador  de restablecimiento de condiciones de cada proyecto (Backup semanal) con perfiles para acceso.
2. Tablero de control de cada proyecto
3. Carta suscrita por el Director General donde motiva a los propietarios de las unidades sociales a denunciar posibles hechos de soborno
4. Formato de censo  con segregación de funciones
5.Formato FO-PE-020 Compromiso de Integridad, Transparencia y Confidencialidad, para PSP 
6. Formato FO-PE-33 Consentimiento Informado SGAS</t>
  </si>
  <si>
    <t>1. Validación con Vb de cada uno de los articuladores de los proyectos en el acto administrativo de reconocimientos económicos.
2. Revisión y firma del acto administrativo de reconocimiento económico por parte de la DT de Predios.
3. Formato FO-PE-020 Compromiso de Integridad, Transparencia y Cofidencialidad, para PSP
4. Formato FO-PE-33 Consentimiento Informado SGAS</t>
  </si>
  <si>
    <t>1. Validación con Vb de cada uno de los articuladores de los proyectos en el acto administrativo de reconocimientos económicos.
2. Revisión y firma del acto administrativo de reconocimiento económico por parte de la DT de Predios.
3. Formato FO-PE-020 Compromiso de Integridad, Transparencia y Confidencialidad, para PSP
4. Formato FO-PE-33 Consentimiento Informado SGAS</t>
  </si>
  <si>
    <t xml:space="preserve">Un Colaborador del IDU solicita o recibe dádivas de un tercero para reconocer derechos fuera de las condiciones y requisitos existentes (vivienda de reposición - declaración de predio vulnerable o crítico - ajustes en la evaluación expost.) </t>
  </si>
  <si>
    <t>1. Base de control de validaciones llevada por el articulador  de restablecimiento de condiciones de cada proyecto (Backup semanal) con perfiles para acceso.
2. Tablero de control de cada proyecto
3. Informe jurídico susrito por el gestor socioeconómico y sociojurídico.
4. Validación con Vb de cada uno de los articuladores de los proyectos en el acto administrativo de reconocimientos económicos.
5. Revisión y firma del acto administrativo de reconocimiento económico por parte de la DT de Predios.
6. Formato FO-PE-020 Compromiso de Integridad, Transparencia y Cofidencialidad, para PSP
7. Formato FO-PE-33 Consentimiento Informado SGAS</t>
  </si>
  <si>
    <t xml:space="preserve">Un Directivo del IDU solicita o recibe dádivas a un tercero para reconocer derechos fuera de las condiciones y requisitos existentes (vivienda de reposición - declaración de predio vulnerable o crítico - ajustes en la evaluación expost.) 
</t>
  </si>
  <si>
    <t xml:space="preserve">1. Base de control de validaciones llevada por el articulador  de restablecimiento de condiciones de cada proyecto (Backup semanal) con perfiles para acceso.
2. Tablero de control de cada proyecto
3. Informe jurídico susrito por el gestor socioeconómico y sociojurídico.
4. Validación con Vb de cada uno de los articuladores de los proyectos en el acto administrativo de reconocimientos económicos.
5. Revisión y firma del acto administrativo de reconocimiento económico por parte de la DT de Predios.
</t>
  </si>
  <si>
    <t xml:space="preserve">Un tercero  entrega u ofrece  dádivas a un Colaborador del IDU  para reconocer derechos fuera de las condiciones y requisitos existentes ( vivienda de reposición - declaración de predio vulnerable o crítico - ajustes en la evaluación expost.) 
</t>
  </si>
  <si>
    <t>1. Elaboración del estudio de mercado para establecer el presupuesto del proceso a contratar.
2. Elaboración de los estudios previos del proceso de contratación con segregación de funciones 
3. Presentación ficha técnica an te el Comité precongtractual
4. Utilización de la plataforma secop II</t>
  </si>
  <si>
    <t xml:space="preserve">Un Colaborador del IDU solicita o recibe dádivas de un tercero  para favorecer a un posible oferente en el proceso de selección de servicios de demolición, mantenimiento, interventoría o vigilancia de predios
</t>
  </si>
  <si>
    <t>1. Elaboración del estudio de mercado para establecer el presupuesto del proceso a contratar.
2. Elaboración de los estudios previos del proceso de contratación con segregación de funciones 
3. Presentación ficha técnica an te el Comité precongtractual
4. Utilización de la plataforma secop II
5. FO-PE-020 Compromiso de Integridad, Transparencia y Cofidencialidad, para PSP
6. Formato FO-PE-33 Consentimiento Informado SGAS</t>
  </si>
  <si>
    <t xml:space="preserve">Un Directivo del IDU solicita o recibe  dádivas  de un tercero  para favorecer a un posible oferente en el proceso de selección de servicios de demolición, mantenimiento, interventoría o vigilancia de predios
</t>
  </si>
  <si>
    <t>1. Elaboración del estudio de mercado para establecer el presupuesto del proceso a contratar.
2. Elaboración de los estudios previos del proceso de contratación con segregación de funciones 
3. Presentación ficha técnica an te el Comité precongtractual
4. Utilización de la plataforma secop II
5. Publicación de agendas directivos</t>
  </si>
  <si>
    <t>1. Contrato  para la realización de Avalúos suscrito con un tercero (Entidades Públicas - Catastro - IGAC)
2. Revisión del informe técnico recibido por la Entidad valuadora por parte del Articulador de Avalúos
3. Proyección de documento de venta ajustado a las condiciones económicas que refiera el avalúo
4. Vb del documento de venta por parte del DTDP - SGDU - DTGC
5. Formato FO-GC-034 Pacto de Excelencia</t>
  </si>
  <si>
    <t>1. Contrato  para la realización de Avalúos suscrito con un tercero (Entidades Públicas - Catastro - IGAC)
2. Revisión del informe técnico recibido por la Entidad valuadora por parte del Articulador de Avalúos
3. Proyección de documento de venta ajustado a las condiciones económicas que refiera el avalúo
4. Vb del documento de venta por parte del DTDP - SGDU - DTGC
5. Formato FO-PE-020 Compromiso de Integridad, Transparencia y Cofidencialidad, para PSP
6. Formato FO-PE-33 Consentimiento Informado SGAS</t>
  </si>
  <si>
    <t>1. Contrato  para la realización de Avalúos suscrito con un tercero (Entidades Públicas - Catastro - IGAC)
2. Revisión del informe técnico recibido por la Entidad valuadora por parte del Articulador de Avalúos
3. Proyección de documento de venta ajustado a las condiciones económicas que refiera el avalúo
4. Vb del documento de venta por parte del DTDP - SGDU - DTGC</t>
  </si>
  <si>
    <t>1. Informes de Interventoría
2. Revisión del informe de interventoría por el articulador de administración de predios
3. Informe de seguimiento rendido por el apoyo a la supervisión del contrato de interventoría.
4. Oficio mediante el cual se acepta el informe de interventoría
5. Cuadro de control financiero para la realización de los pagos
6. Utilización del Sistema SIGPAGOS para el trámite de las cuentas
7. Certificado de cumplimiento por parte del supervisior del contrato
8. Formato FO-GC-034 Pacto de Excelencia</t>
  </si>
  <si>
    <t>Un colaborador del IDU solicita o recibe dadivas de un tercero para declarar la necesidad inexistente de mantenimiento en uno o varios predios.</t>
  </si>
  <si>
    <t>1. Informes de Interventoría
2. Revisión del informe de interventoría por el articulador de administración de predios
3. Informe de seguimiento rendido por el apoyo a la supervisión del contrato de interventoría.
4. Oficio mediante el cual se acepta el informe de interventoría
5. Cuadro de control financiero para la realización de los pagos
6. Utilización del Sistema SIGPAGOS para el trámite de las cuentas
7. Certificado de cumplimiento por parte del supervisior del conutrato
8.  FO-PE-020 Compromiso de Integridad, Transparencia y Cofidencialidad, para PSP
9. Formato FO-PE-33 Consentimiento Informado SGAS</t>
  </si>
  <si>
    <t>Un Directivo del IDU solicita o recibe dadivas de un tercero  para declarar la necesidad inexistente de mantenimiento en uno o varios predios.</t>
  </si>
  <si>
    <t>1. Informes de Interventoría
2. Revisión del informe de interventoría por el articulador de administración de predios
3. Informe de seguimiento rendido por el apoyo a la supervisión del contrato de interventoría.
4. Oficio mediante el cual se acepta el informe de interventoría
5. Cuadro de control financiero para la realización de los pagos
6. Utilización del Sistema SIGPAGOS para el trámite de las cuentas
7. Certificado de cumplimiento por parte del supervisior del contrato
8. Publicación de agendas Directivos IDU</t>
  </si>
  <si>
    <t xml:space="preserve">Un tercero ofrece o entrega a un Colaborador del IDU  dádivas para que altere información respecto de predios adquiridos por el IDU
 </t>
  </si>
  <si>
    <t>1. Radicación de la reclamación de un tercero en el sistema de Gestión Documental
2. Revisión de la trazabilidad de la documentación por parte del Gestor asignado
3. Oficio de respuesta a través del ORFEO con segregación de funciones</t>
  </si>
  <si>
    <t xml:space="preserve">Un colaborador del IDU solicita o recibe dadivas de un tercero  para que altere información respecto de predios adquiridos por el IDU
</t>
  </si>
  <si>
    <t>1. Radicación de la reclamación de un tercero en el sistema de Gestión Documental
2. Revisión de la trazabilidad de la documentación por parte del Gestor asignado
3. Oficio de respuesta a través del ORFEO con segregación de funciones
4. Formato FO-PE-020 Compromiso de Integridad, Transparencia y Cofidencialidad, para PSP
5.  Formato FO-PE-33 Consentimiento Informado SGAS</t>
  </si>
  <si>
    <t>1. Radicación de la reclamación de un tercero en el sistema de Gestión Documental
2. Revisión de la trazabilidad de la documentación por parte del Gestor asignado
3. Oficio de respuesta a través del ORFEO con segregación de funciones
4. Publicación de agendas directivos</t>
  </si>
  <si>
    <t xml:space="preserve">
1. Solicitud de suscripción de comodato o el instrumento contractual determinado por la Ley,  radicada en el  sistema de Gestión Documental
2. Elaboración de los estudios previos requeridos con segregación de funciones
3. Contrato de comodato o el instrumento contractual determinado por la Ley suscrito con segregación de funciones
4. Formato FO-PE-020 Compromiso de Integridad, Transparencia y Cofidencialidad, para PSP
5.  Formato FO-PE-33 Consentimiento Informado SGAS</t>
  </si>
  <si>
    <t xml:space="preserve">
1. Solicitud de suscripción de comodato o el instrumento contractual determinado por la Ley,  radicada en el  sistema de Gestión Documental
2. Elaboración de los estudios previos requeridos con segregación de funciones
3. Contrato de comodato o el instrumento contractual determinado por la Ley suscrito con segregación de funciones
4. Publicación de agendas directivos</t>
  </si>
  <si>
    <t xml:space="preserve">
1. Solicitud de suscripción de comodato o el instrumento contractual determinado por la Ley,  radicada en el  sistema de Gestión Documental
2. Elaboración de los estudios previos requeridos con segregación de funciones
3. Contrato de comodato o el instrumento contractual determinado por la Ley suscrito con segregación de funciones
4. Formato FO-GC-034 Pacto de Excelencia</t>
  </si>
  <si>
    <t xml:space="preserve">
1. Informe de venta de predios que se presenta al Subcomité de Gestión Predial y reasentamiento  
2. Acta del Comité de Gestión y Desempeño donde se aprueba la venta de predios
3. Elaboración de los Estudios previos para la venta de predios autorizados con segregación de funciones
4. Minuta de venta de predio
5. Formato FO-PE-020 Compromiso de Integridad, Transparencia y Cofidencialidad, para PSP
6.  Formato FO-PE-33 Consentimiento Informado SGAS</t>
  </si>
  <si>
    <t xml:space="preserve">
1. Informe de venta de predios que se presenta al Subcomité de Gestión Predial y reasentamiento 
2. Acta del Comité de Gestión y Desempeño donde se aprueba la venta de predios
3. Elaboración de los Estudios previos para la venta de predios autorizados con segregación de funciones
4. Minuta de venta de predio
5. Publicación agendas directivos</t>
  </si>
  <si>
    <t xml:space="preserve">
1. Informe de venta de predios que se presenta al Subcomité de Gestión Predial y reasentamiento 
2. Acta del Comité de Gestión y Desempeño donde se aprueba la venta de predios
3. Elaboración de los Estudios previos para la venta de predios autorizados con segregación de funciones
4. Minuta de venta de predio
</t>
  </si>
  <si>
    <t xml:space="preserve">Un Colaborador del IDU solicita o recibe una dádiva de un tercero con el fin de no registrar un pago o registrarlo parcialmente en beneficio propio o de un tercero  
</t>
  </si>
  <si>
    <r>
      <t xml:space="preserve">1. Contrato de promesa de compraventa
2. Revisión de la documentación en los archivos drive del equipo financiero
3. Aprobaciones en el sistema SIGPAGOS de acuerdo con los roles asignados
4. Validaciones de los poderes otorgados a terceros (Cuando aplique) a través del sistema en línea de Notariado y registro
5. Consulta en el VUR para verificar posibles limitaciones de dominio
6. Formato FO-PE-020 Compromiso de Integridad, Transparencia y Cofidencialidad, para PSP
7. Formato FO-PE-33 Consentimiento Informado SGAS
</t>
    </r>
    <r>
      <rPr>
        <sz val="11"/>
        <color theme="1"/>
        <rFont val="Calibri"/>
        <family val="2"/>
        <scheme val="minor"/>
      </rPr>
      <t/>
    </r>
  </si>
  <si>
    <t xml:space="preserve">Un Colaborador del IDU solicita o recibe una dádiva de un tercero con el fin de no registrar un pago o registrarlo parcialmente en beneficio propio o de un tercero  
</t>
  </si>
  <si>
    <r>
      <t xml:space="preserve">1. Contrato de promesa de compraventa
2. Revisión de la documentación en los archivos drive del equipo financiero
 3. Aprobaciones en el sistema SIGPAGOS de acuerdo con los roles asignados
4. Validaciones de los poderes otorgados a terceros (Cuando aplique) a través del sistema en línea de Notariado y registro
5. Consulta en el VUR para verificar posibles limitaciones de dominio
6. Publicación de agendas directivos
</t>
    </r>
    <r>
      <rPr>
        <sz val="11"/>
        <color theme="1"/>
        <rFont val="Calibri"/>
        <family val="2"/>
        <scheme val="minor"/>
      </rPr>
      <t/>
    </r>
  </si>
  <si>
    <r>
      <t xml:space="preserve">1. Contrato de promesa de compraventa
2. Revisión de la documentación en los archivos drive del equipo financiero
 3. Aprobaciones en el sistema SIGPAGOS de acuerdo con los roles asignados
4. Validaciones de los poderes otorgados a terceros (Cuando aplique) a través del sistema en línea de Notariado y registro
5. Consulta en el VUR para verificar posibles limitaciones de dominio
</t>
    </r>
    <r>
      <rPr>
        <sz val="11"/>
        <color theme="1"/>
        <rFont val="Calibri"/>
        <family val="2"/>
        <scheme val="minor"/>
      </rPr>
      <t/>
    </r>
  </si>
  <si>
    <r>
      <t xml:space="preserve">1. Base de datos del Sistema de información geografico de Catastro Distrital
2. Reuniones con Catastro Distrital para identificar rutas de gestión de los procesos valuatorios y responsables
3. Generar alertas a la comunidad sobre estas situaciones, mediante volantes.
4. Escrituras que hacen parte del estudio de títulos del predio
5. Informe técnico de visita a terreno
6. Acto administrativo de oferta de compra del predio con la debida segregación de funciones
7. FO-PE-020 Compromiso de Integridad, Transparencia y Cofidencialidad, para PSP
8. Formato FO-PE-33 Consentimiento Informado SGAS
</t>
    </r>
    <r>
      <rPr>
        <strike/>
        <sz val="11"/>
        <color rgb="FFFF0000"/>
        <rFont val="Calibri"/>
        <family val="2"/>
        <scheme val="minor"/>
      </rPr>
      <t/>
    </r>
  </si>
  <si>
    <t xml:space="preserve">
1.   Contrato y/o convenio para la práctica de avalúos (Con entidades públicas - Catastro IGAC)
2.  Formato FO-DTGC-034 Pacto excelencia suscrito por el contratista
3. Lista de chequeo de revisión de avalúo 
4. Informe Técnico del avalúo
5. Comunicaciones oficiales a contratista valuador
</t>
  </si>
  <si>
    <t xml:space="preserve">
1.   Contrato y/o convenio para la práctica de avalúos (Con entidades públicas - Catastro IGAC)
2.  Formato FO-DTGC-034 Pacto excelencia suscrito por el contratista
3. Lista de chequeo de revisión de avalúo 
4. Informe Técnico del avalúo
5. Comunicaciones oficiales a contratista valuador
6. Formato FO-PE-020 Compromiso de Integridad, Transparencia y Cofidencialidad, para PSP
7. Formato FO-PE-33 Consentimiento Informado SGAS
</t>
  </si>
  <si>
    <t xml:space="preserve">
1.   Contrato y/o convenio para la práctica de avalúos (Con entidades públicas - Catastro IGAC)
2.  Formato FO-DTGC-034 Pacto excelencia suscrito por el contratista
3. Lista de chequeo de revisión de avalúo 
4. Informe Técnico del avalúo
5. Comunicaciones oficiales a contratista valuador
6. Publicación de agendas directivos</t>
  </si>
  <si>
    <t xml:space="preserve">1. Tablero de control del equipo de seguimiento del proyecto
2. Reuniones de seguimiento por parte del Director Técnico de Predios
3. Formato FO-PE-020 Compromiso de Integridad, Transparencia y Cofidencialidad, para PSP
4. Formato FO-PE-33 Consentimiento Informado SGAS
5. Terminos de adquisición establecidos en el procedimiento PR- GP-03  Adquisición predial 
</t>
  </si>
  <si>
    <t xml:space="preserve">1. Tablero de control del equipo de seguimiento del proyecto
2. Reuniones de seguimiento por parte del Director Técnico de Predios
3.Publicación de agendas directivos
4. Terminos de adquisición establecidos en el procedimiento PR- GP-03  Adquisición predial 
</t>
  </si>
  <si>
    <t xml:space="preserve">
1. Tablero de control del equipo de seguimiento del proyecto
2. Reuniones de seguimiento por parte del Director Técnico de Predios - Subdirección General de Gestión Corporativa
3. Seguimiento Comité POAI
</t>
  </si>
  <si>
    <t xml:space="preserve">1. Radicación en el Sistema de Gestión Documental del recurso de reposición interpuesto
2. Asignación del recurso de reposición en el Sistema de Gestión Documental al Gestor jurídico
3. De ser necesario se emite auto de practica de pruebas
4. En el evento de recaer el recurso sobre el valor del avalúo se remite a la Unidad Administrativa de Catastro Distrital para lo pertinente
5. Acto administrativo que resuleve el recurso de reposición con los vb de segregación de funciones
6.  Fomato FO-PE-020 Compromiso de Integridad, Transparencia y Cofidencialidad, para PSP
7. Formato FO-PE-33 Consentimiento Informado SGAS
</t>
  </si>
  <si>
    <t xml:space="preserve">1. Manual de Gestión Contractual.
2. Manual de Interventoría y supervisión de contratos.
3. Procedimiento PREO005 -EJECUCION DE PROYECTOS DE CONSTRUCCION DE INFRAESTRUCTURA VIAL Y ESPACIO PUBLICO.
4. Comunicación de asignación de apoyo a la supervisión 5. Contrato 
6. Declaración de conflicto de intereses a la suscripción del contrato y la publicación de la declaración de bienes y rentas de conformidad con la ley 2013 de 2016 y al decreto Distrital 189 de 2020.
7. Suscripción del formato FOGC34 Pacto de excelencia </t>
  </si>
  <si>
    <t>1. Modelo pliego tipo  tipo según Colombia Compra Eficiente.
2. Comité de Gestión Precontractual.
3. Manual de Gestión Contractual.
4. Segregación de funciones en la revisión de los estudios previos y demás documentos
5. Suscripción del formato FO-PE-20 Compromiso de integridad, transparencia y confidencialidad
6. Sucripción FO-PE-33 Consentimiento informado SGAS.</t>
  </si>
  <si>
    <t>1. Anexo técnico de personal.
2. Manual de Interventoría y supervisión de contratos.
3. Verificación en el SIAC de las dedicaciones del personal
4. Oficios de aprobación del personal requerido
5. Actas de inicio
6. Segregación de funciones.
7. Suscripción del formato FO-PE-20 Compromiso de integridad, transparencia y confidencialidad
8. Sucripción FO-PE-33 Consentimiento informado SGAS.</t>
  </si>
  <si>
    <t xml:space="preserve">1. Anexo técnico de personal.
2. Manual de Interventoría y supervisión de contratos.
3. Verificación en el SIAC de las dedicaciones del personal
4. Oficios de aprobación del personal requerido
5. Actas de inicio
6. Segregación de funciones.
7. Suscripción del formato FOGC34 Pacto de excelencia </t>
  </si>
  <si>
    <t>1. Manual de Interventoría y supervisión de contratos
2. Procedimiento PREO005 -EJECUCION DE PROYECTOS DE CONSTRUCCION DE INFRAESTRUCTURA VIAL Y ESPACIO PUBLICO.
4. Contrato.
5. Segregación de funciones en la revisión del acta de inicio
6. Suscripción del formato FO-PE-20 Compromiso de integridad, transparencia y confidencialidad
7. Sucripción FO-PE-33 Consentimiento informado SGAS..</t>
  </si>
  <si>
    <t>1. Diseños entregados por el IDU, aprobados por terceros.
2. Contrato y demás documentos.
3. Manual de Interventoría y supervisión de contratos.
4. Actas de seguimiento de contrato
5. Formato FO-EO-12 - LISTA DE CHEQUEO VERIFICACIÓN DE REQUISITOS PARA INICIO DE LA FASE DE EJECUCIÓN DE OBRA o formato FO-EO-17 ACTA DE CAMBIO DE ETAPA 
6. Segregación de funciones.
7. Manual Único de Control y seguimiento ambiental y de SST del IDU
8. Suscripción del formato FO-PE-20 Compromiso de integridad, transparencia y confidencialidad
9. Sucripción FO-PE-33 Consentimiento informado SGAS.</t>
  </si>
  <si>
    <t xml:space="preserve">1. Diseños entregados por el IDU, aprobados por terceros.
2. Contrato y demás documentos.
3. Manual de Interventoría y supervisión de contratos.
4. Actas de seguimiento de contrato
5. Formato FO-EO-12 - LISTA DE CHEQUEO VERIFICACIÓN DE REQUISITOS PARA INICIO DE LA FASE DE EJECUCIÓN DE OBRA o formato FO-EO-17 ACTA DE CAMBIO DE ETAPA 
6. Segregación de funciones.
7. Manual Único de Control y seguimiento ambiental y de SST del IDU
8. Suscripción del formato FOGC34 Pacto de excelencia </t>
  </si>
  <si>
    <t xml:space="preserve">1. Diseños entregados por el IDU, aprobados por terceros.
2. Manual de Interventoría y supervisión de contratos.
3. Contrato y demás documentos.
4. Formato FO-EO-12 - LISTA DE CHEQUEO VERIFICACIÓN DE REQUISITOS PARA INICIO DE LA FASE DE EJECUCIÓN DE OBRA o el formato FO-EO-17 ACTA DE CAMBIO DE ETAPA
5. Segregación de funciones 
6. Informe a la Dirección General sobre el ejercicio de funciones delegadas.
7. Suscripción del formato FOGC34 Pacto de excelencia </t>
  </si>
  <si>
    <t>1. Diseños entregados por el IDU, aprobados por terceros.
2. Manual de Interventoría y supervisión de contratos.
3. Contrato y demás documentos.
4. Formato FO-EO-12 - LISTA DE CHEQUEO VERIFICACIÓN DE REQUISITOS PARA INICIO DE LA FASE DE EJECUCIÓN DE OBRA o el formato FO-EO-17 ACTA DE CAMBIO DE ETAPA
5. Segregación de funciones 
6. Informe a la Dirección General sobre el ejercicio de funciones delegadas.
7. Suscripción del formato FO-PE-20 Compromiso de integridad, transparencia y confidencialidad
8. Sucripción FO-PE-33 Consentimiento informado SGAS.</t>
  </si>
  <si>
    <t>1. Manual Único de Control y seguimiento ambiental y de SST del IDU
2. Manual de Interventoría y supervisión de contratos
3. Lista de chequeo para el Inicio de la Fase de Construcción y terminación de la fase de  Preliminares
4. Formato Acta de cambio de etapa.
5. Segregación de funciones
6. Suscripción del formato FO-PE-20 Compromiso de integridad, transparencia y confidencialidad
7. Sucripción FO-PE-33 Consentimiento informado SGAS.</t>
  </si>
  <si>
    <t xml:space="preserve">1. Manual Único de Control y seguimiento ambiental y de SST del IDU
2. Manual de Interventoría y supervisión de contratos
3. Lista de chequeo para el Inicio de la Fase de Construcción y terminación de la fase de  Preliminares
4. Formato Acta de cambio de etapa
5. Segregación de funciones
6. Suscripción del formato FOGC34 Pacto de excelencia </t>
  </si>
  <si>
    <t xml:space="preserve">1. Manual Único de Control y seguimiento ambiental y de SST del IDU
2. Manual de Interventoría y supervisión de contratos.
3. Contrato y demás documentos
4. Informe mensual de Interventoría
5. Oficio de aprobación u observaciones del informe mensual del Interventoría.
6. Suscripción del formato FOGC34 Pacto de excelencia </t>
  </si>
  <si>
    <t>1. Manual de Interventoría y supervisión de contratos.
2. Procedimiento PRDP080 CAMBIO DE ESTUDIOS Y DISENOS APROBADOS EN ETAPA DE CONSTRUCCION Y/O CONSERVACION
3. PREO005 -EJECUCION DE PROYECTOS DE CONSTRUCCION DE INFRAESTRUCTURA VIAL Y ESPACIO PUBLICO.
4. GUDP01- GUIA ALCANCES ENTREGABLES DISENO
5 Diligenciamiento Acta de cambio de etapa 
6. Suscripción del formato FO-PE-20 Compromiso de integridad, transparencia y confidencialidad
7. Sucripción FO-PE-33 Consentimiento informado SGAS.</t>
  </si>
  <si>
    <t>Un Directivo del IDU solicita una dádiva o una comisión para Recibir de la interventoría debidamente aprobados los ajustes a los diseños (si se presentan),  sin los soportes correspondientes o que puede afectar los intereses del IDU.</t>
  </si>
  <si>
    <t xml:space="preserve">1. Manual de Interventoría y supervisión de contratos.
2. Procedimiento PRDP080 CAMBIO DE ESTUDIOS Y DISENOS APROBADOS EN ETAPA DE CONSTRUCCION Y/O CONSERVACION
3. PREO005 -EJECUCION DE PROYECTOS DE CONSTRUCCION DE INFRAESTRUCTURA VIAL Y ESPACIO PUBLICO.
4. GUDP01- GUIA ALCANCES ENTREGABLES DISENO
5.  Diligenciamiento Acta de cambio de etapa </t>
  </si>
  <si>
    <t>Un contratista ofrece y entrega a un Colaborador del IDU una comisión o dádiva para recibir de la interventoría los ajustes a los diseños (si se presentan), sin los soportes correspondientes y que pueden afectar los intereses del IDU</t>
  </si>
  <si>
    <t xml:space="preserve">1. Manual de Interventoría y supervisión de contratos.
2. Procedimiento PRDP080 CAMBIO DE ESTUDIOS Y DISENOS APROBADOS EN ETAPA DE CONSTRUCCION Y/O CONSERVACION
3. PREO005 -EJECUCION DE PROYECTOS DE CONSTRUCCION DE INFRAESTRUCTURA VIAL Y ESPACIO PUBLICO.
4. GUDP01- GUIA ALCANCES ENTREGABLES DISENO
5.  Diligenciamiento Acta de cambio de etapa 
6. Suscripción del formato FOGC34 Pacto de excelencia </t>
  </si>
  <si>
    <t>Un contratista ofrece y/o entrega a un Colaborador del IDU una comisión o dádiva para que no asista a las reuniones de seguimiento y/o visitas conjuntas con la interventoría y el constructor,afectando los  intereses del IDU.</t>
  </si>
  <si>
    <t xml:space="preserve">1. Manual de Interventoría y supervisión de contratos.
2. Informes mensuales y semanales de interventoría.
3. Actas de seguimiento en el Idu y Comités de obra.
4. Suscripción del formato FOGC34 Pacto de excelencia </t>
  </si>
  <si>
    <t>Un Colaborador del IDU solicita una dádiva o una comisión para que no asistir a las reuniones de seguimiento y/o visitas conjuntas con la interventoría y el constructor,afectando los intereses del IDU.</t>
  </si>
  <si>
    <t>1. Manual de Interventoría y supervisión de contratos.
2. Informes mensuales y semanales de interventoría.
3. Actas de seguimiento en el Idu y Comités de obra.
4. Suscripción del formato FO-PE-20 Compromiso de integridad, transparencia y confidencialidad
5. Sucripción Formato FO-PE-33 Consentimiento informado SGAS.</t>
  </si>
  <si>
    <t xml:space="preserve">1. Manual Único de Control y seguimiento ambiental y de SST del IDU
2. Manual de Interventoría y supervisión de contratos.
3. Informe mensual de Interventoría
4. Segregación de funciones
5. Suscripción del formato FOGC34 Pacto de excelencia </t>
  </si>
  <si>
    <t>1. Manual Único de Control y seguimiento ambiental y de SST del IDU
2. Manual de Interventoría y supervisión de contratos.
3. Informe mensual de Interventoría
4. Segregación de funciones
5. Suscripción del formato FO-PE-20 Compromiso de integridad, transparencia y confidencialidad
6. Sucripción Formato FO-PE-33 Consentimiento informado SGAS.</t>
  </si>
  <si>
    <t>Un contratista ofrece y entrega a un Colaborador del IDU una comisión o dádiva para manipular información de las reuniones de seguimiento e inspecciones de campo programadas conjuntamente con la Interventoría, el Constructor y los delegados de las diferentes ESP sin llenar los requisitos afectando los intereses del IDU.</t>
  </si>
  <si>
    <t xml:space="preserve">1. Convenios vigentes con las ESP
2. Manual de Interventoría y supervisión de contratos.
3. Actas  de seguimiento en el IDU y Comités de obra.
4. Actas de Seguimiento e inspección de campo.
5. Registros en la bitácora.
6. Segregación de funciones en los requerimientos de las ESP
7. Suscripción del formato FO-GC-34 Pacto de excelencia </t>
  </si>
  <si>
    <t>Un Colaborador del IDU solicita una dádiva o una comisión para manipular información de las reuniones dé seguimiento e inspecciones de campo programadas conjuntamente con la Interventoría, el Constructor y los delegados de las diferentes ESP sin llenar los requisitos, afectando los intereses del IDU.</t>
  </si>
  <si>
    <t>1. Convenios vigentes con las ESP
2. Manual de Interventoría y supervisión de contratos.
3. Actas  de seguimiento en el IDU y Comités de obra.
4. Actas de Seguimiento e inspección de campo.
5. Registros en la bitácora.
6. Segregación de funciones en los requerimientos de las ESP
7. Suscripción formato FO-PE-20 Compromiso de integridad, transparencia y confidencialidad
8. Sucripción formato FO-PE-33 Consentimiento informado SGAS.</t>
  </si>
  <si>
    <t>Un Directivo del IDU solicita una dádiva o una comisión para manipular información de las reuniones dé seguimiento e inspecciones de campo programadas conjuntamente con la Interventoría, el Constructor y los delegados de las diferentes ESP sin llenar los requisitos, afectando los intereses del IDU.</t>
  </si>
  <si>
    <t xml:space="preserve">1. Convenios vigentes con las ESP
2. Manual de Interventoría y supervisión de contratos.
3. Actas  de seguimiento en el IDU y Comités de obra.
4. Actas de Seguimiento e inspección de campo.
5. Segregación de funciones en los requerimientos de las ESP.
6. Actas de competencia de pago
7. Guia de cordinacion Institucional
</t>
  </si>
  <si>
    <t>1. Convenios vigentes con las ESP
2. Manual de Interventoría y supervisión de contratos.
3. Actas  de seguimiento en el IDU y Comités de obra.
4. Actas de Seguimiento e inspección de campo.
5. Segregación de funciones en los requerimientos de las ESP.
6. Actas de competencia de pago
7. Guia de cordinacion Institucional
8. Suscripción del formato FO-PE-20 Compromiso de integridad, transparencia y confidencialidad
9. Sucripción FO-PE-33 Consentimiento informado SGAS.</t>
  </si>
  <si>
    <t>1. Convenios vigentes con las ESP
2. Manual de Interventoría y supervisión de contratos.
3. Actas  de seguimiento en el IDU y Comités de obra.
4. Actas de Seguimiento e inspección de campo.
5. Segregación de funciones en los requerimientos de las ESP.
6. Actas de competencia de pago
7. Guia de cordinacion Institucional</t>
  </si>
  <si>
    <t>Un contratista ofrece y entrega a un Colaborador del IDU una comisión o dádiva para recibir y suscribir documento de avance de Obra de redes de Servicios Públicos, sin llenar los requisitos afectando los intereses del IDU.</t>
  </si>
  <si>
    <t xml:space="preserve">1. Convenios vigentes con las ESP
2. Manual de Interventoría y supervisión de contratos.
3. Reuniones de seguimiento en el Idu y Comités de obra.
4. Actas de Seguimiento e inspección de campo.
5. Registros en la bitácora.
6. Segregación de funciones en los requerimientos de las ESP
7. Guia de cordinacion Institucional
8. Suscripción del formato FOGC34 Pacto de excelencia </t>
  </si>
  <si>
    <t>Un Colaborador del IDU solicita una dádiva o una comisión para recibir revisar y suscribir de la Interventoría documento de avance de Obra de  redes de Servicios Públicos, sin llenar los requisitos,  afectando los intereses del IDU.</t>
  </si>
  <si>
    <t>1. Convenios vigentes con las ESP
2. Manual de Interventoría y supervisión de contratos.
3. Reuniones de seguimiento en el Idu y Comités de obra.
4. Actas de Seguimiento e inspección de campo.
5. Registros en la bitácora.
6. Segregación de funciones en los requerimientos de las ESP
7. Guia de cordinacion Institucional
8. Suscripción del formato FO-PE-20 Compromiso de integridad, transparencia y confidencialidad
9. Sucripción Formato FO-PE-33 Consentimiento informado SGAS.</t>
  </si>
  <si>
    <t>Un Directivo del IDU solicita una dádiva o una comisión para recibir revisar y suscribir de la Interventoría documento de avance de Obra de  redes de Servicios Públicos, sin llenar los requisitos,  afectando los intereses del IDU.</t>
  </si>
  <si>
    <t>1. Convenios vigentes con las ESP
2. Manual de Interventoría y supervisión de contratos.
3. Reuniones de seguimiento en el Idu y Comités de obra.
4. Actas de Seguimiento e inspección de campo.
5. Registros en la bitácora.
6. Segregación de funciones en los requerimientos de las ESP
7. Guia de cordinacion Institucional</t>
  </si>
  <si>
    <t>Un contratista ofrece y entrega a un Colaborador del IDU una comisión o dádiva para recibir de la interventoría los informes presentados sin llenar los requisitos afectando los intereses del IDU.</t>
  </si>
  <si>
    <t xml:space="preserve">1. Manual de Interventoría y supervisión de contratos.
2. Informes mensuales y semanales de interventoría y su cargue en el ZIPA
3. Actas de seguimiento en el IDU y Comités de obra.
4. Segregación de funciones en la revisión de los informes.
5. Oficios de aprobación de los informes mensuales de interventoría
6. Suscripción del formato FOGC34 Pacto de excelencia </t>
  </si>
  <si>
    <t>Un Colaborador del IDU solicita una dádiva o una comisión para recibir y aprobar de la interventoría los informes presentados sin llenar los requisitos  afectando los intereses del IDU.</t>
  </si>
  <si>
    <t>1. Manual de Interventoría y supervisión de contratos.
2. Informes mensuales y semanales de interventoría y su cargue en el ZIPA
3. Actas de seguimiento en el IDU y Comités de obra.
4. Segregación de funciones en la revisión de los informes.
5. Oficios de aprobación de los informes mensuales de interventoría
6. Suscripción del formato FO-PE-20 Compromiso de integridad, transparencia y confidencialidad
7. Sucripción Formato FO-PE-33 Consentimiento informado SGAS.</t>
  </si>
  <si>
    <t>Un Directivo del IDU solicita una dádiva o una comisión para recibir de la interventoría los informes presentados sin llenar los requisitos  afectando los intereses del IDU.</t>
  </si>
  <si>
    <t>Un contratista ofrece y entrega a un Colaborador del IDU una comisión o dádiva para recibir de la Interventoría los formatos  de Análisis de  precios unitarios no previstos, o el Acta de fijación de precios no previstos, para tramitarlos al interior del IDU sin llenar los requisitos afectando los intereses del IDU.</t>
  </si>
  <si>
    <t xml:space="preserve">1. Manual de Interventoría y supervisión de contratos.
2. Contrato
3. Listado de precios oficial del IDU
4. Lista de chequeo para la objeción o no de los APU no previstos en contratos de obra.
5. Segregación de funciones y/o obligaciones en la revisión de los APUS
6. Manual de gestión contractual.
7. Diligenciamiento formato FO-GC-38 "Modificación contractual inclusión de item no previstos"
8. Suscripción del formato FOGC34 Pacto de excelencia </t>
  </si>
  <si>
    <t>Un Colaborador del IDU solicita una dádiva o una comisión para recibir de la Interventoría los formatos Análisis de  precios unitarios no previstos o el Acta de fijación de precios no previstos, para tramitarlos al interior del IDU , sin llenar los requisitos afectando los intereses del IDU.</t>
  </si>
  <si>
    <t>1. Manual de Interventoría y supervisión de contratos.
2. Contrato
3. Listado de precios oficial del IDU
4. Lista de chequeo para la objeción o no de los APU no previstos en contratos de obra.
5. Segregación de funciones y/o obligaciones en la revisión de los APUS
6. Manual de gestión contractual.
7. Diligenciamiento formato FO-GC-38 "Modificación contractual inclusión de item no previstos"
8. Suscripción formato FO-PE-20 Compromiso de integridad, transparencia y confidencialidad
9. Sucripción formato FO-PE-33 Consentimiento informado SGAS.</t>
  </si>
  <si>
    <t>Un Directivo del IDU solicita una dádiva o una comisión para recibir de la Interventoría debidamente suscritos y aprobados los formatos de Análisis de  precios unitarios no previstos o el Acta de fijación de precios no previstos, para tramitarlos al interior del IDU  sin llenar los requisitos afectando los intereses del IDU.</t>
  </si>
  <si>
    <t>1. Manual de Interventoría y supervisión de contratos.
2. Contrato
3. Listado de precios oficial del IDU
4. Lista de chequeo para la objeción o no de los APU no previstos en contratos de obra.
5. Segregación de funciones y/o obligaciones en la revisión de los APUS
6. Manual de gestión contractual.
7. Diligenciamiento formato FO-GC-38 "Modificación contractual inclusión de item no previstos"</t>
  </si>
  <si>
    <t>Un contratista ofrece o entrega a un Colaborador del IDU una comisión o dádiva para recibir y aceptar de la Interventoría los resultados de los ensayos de laboratorio, sin llenar los requisitos afectando los intereses del IDU.</t>
  </si>
  <si>
    <t>1. Manual de Interventoría y supervisión de contratos.
2. Informes mensuales en el componente técnico - calidad
3. Procedimiento PREO005 -EJECUCION DE PROYECTOS DE CONSTRUCCION DE INFRAESTRUCTURA VIAL Y ESPACIO PUBLICO.
4. Bitácora de obra
5. Segregación de funciones y/o obligaciones en la revisión de los informes.</t>
  </si>
  <si>
    <t>Un Colaborador del IDU solicita una dádiva o una comisión para recibir y aceptar los resultados de los ensayos de laboratorio, sin llenar los requisitos afectando los intereses del IDU.</t>
  </si>
  <si>
    <t>1. Manual de Interventoría y supervisión de contratos.
2. Informes mensuales en el componente técnico - calidad
3. Procedimiento PREO005 -EJECUCION DE PROYECTOS DE CONSTRUCCION DE INFRAESTRUCTURA VIAL Y ESPACIO PUBLICO.
4. Bitácora de obra
5. Segregación de funciones y/o obligaciones en la revisión de los informes.
6. Suscripción del formato FO-PE-20 Compromiso de integridad, transparencia y confidencialidad
7. Sucripción formato FO-PE-33 Consentimiento informado SGAS.</t>
  </si>
  <si>
    <t>Un Directivo del IDU solicita una dádiva o una comisión para Recibir Y aceptar los resultados de los ensayos de laboratorio, sin llenar los requisitos afectando los intereses del IDU.</t>
  </si>
  <si>
    <t>Un contratista ofrece y entrega a un Colaborador del IDU una comisión o dádiva para Realizar y gestionar el trámite para los pagos correspondientes, sin llenar los requisitos establecidos afectando los intereses del IDU.</t>
  </si>
  <si>
    <t xml:space="preserve">1. Manual de Interventoría y supervisión de contratos.
2. Guía de pago a terceros
3. Procedimiento PREO005 -EJECUCION DE PROYECTOS DE CONSTRUCCION DE INFRAESTRUCTURA VIAL Y ESPACIO PUBLICO.
4. Actas de recibo parcial de obra y de pago de interventoría.
5. Segregación de funciones y/o obligaciones en la revisión de los documentos para pago  a traves del sistema stone
6. Acta de pago de anticipo cuando aplique
7. Suscripción formato FO-GC-34 Pacto de excelencia </t>
  </si>
  <si>
    <t>Un Colaborador del IDU solicita una dádiva o una comisión para Realizar el trámite para los pagos correspondientes, sin llenar los requisitos afectando los intereses del IDU.</t>
  </si>
  <si>
    <t>1. Manual de Interventoría y supervisión de contratos.
2. Guía de pago a terceros
3. Procedimiento PR-EO-005 -EJECUCION DE PROYECTOS DE CONSTRUCCION DE INFRAESTRUCTURA VIAL Y ESPACIO PUBLICO.
4. Actas de recibo parcial de obra y de pago de interventoría.
5. Segregación de funciones y/o obligaciones en la revisión de los documentos para pago  a traves del sistema stone
6. Acta de pago de anticipo cuando aplique
7. Suscripción formato FO-PE-20 Compromiso de integridad, transparencia y confidencialidad
8. Sucripción formato FO-PE-33 Consentimiento informado SGAS.</t>
  </si>
  <si>
    <t>Un Directivo del IDU solicita una dádiva o una comisión para Realizar el trámite para los pagos correspondientes, sin llenar los requisitos afectando los intereses del IDU.</t>
  </si>
  <si>
    <t>1. Manual de Interventoría y supervisión de contratos.
2. Guía de pago a terceros
3. Procedimiento PR-EO-005 -EJECUCION DE PROYECTOS DE CONSTRUCCION DE INFRAESTRUCTURA VIAL Y ESPACIO PUBLICO.
4. Actas de recibo parcial de obra y de pago de interventoría.
5. Segregación de funciones y/o obligaciones en la revisión de los documentos para pago  a traves del sistema stone
6. Acta de pago de anticipo cuando aplique</t>
  </si>
  <si>
    <t xml:space="preserve">1. Manual de Interventoría y supervisión de contratos.
2. Manual de gestión Contractual
3. Procedimiento PR-EO-005 -EJECUCION DE PROYECTOS DE CONSTRUCCION DE INFRAESTRUCTURA VIAL Y ESPACIO PUBLICO.
4. Formato FO-GC-27 SOLICITUD DE ADICIÓN Y/O PRORROGA.
5. Procedimiento PRGC14 - MODIFICACIÓN Y CESIÓN A CONTRATOS ESTATALES.
6. Segregación de funciones y/o obligaciones en la revisión de soportes para modificación de contratos.
7. Suscripción del formato FOGC34 Pacto de excelencia </t>
  </si>
  <si>
    <t>1. Manual de Interventoría y supervisión de contratos.
2. Manual de gestión Contractual
3. Procedimiento PR-EO-005 -EJECUCION DE PROYECTOS DE CONSTRUCCION DE INFRAESTRUCTURA VIAL Y ESPACIO PUBLICO.
4. Formato FO-GC-27 SOLICITUD DE ADICIÓN Y/O PRORROGA.
5. Procedimiento PRGC14 - MODIFICACIÓN Y CESIÓN A CONTRATOS ESTATALES.
6. Segregación de funciones y/o obligaciones en la revisión de soportes para modificación de contratos.
7. Suscripción del formato FO-PE-20 Compromiso de integridad, transparencia y confidencialidad
8. Sucripción Formato FO-PE-33 Consentimiento informado SGAS.</t>
  </si>
  <si>
    <t>1. Manual de Interventoría y supervisión de contratos.
2. Manual de gestión Contractual
3. Procedimiento PR-EO-005 -EJECUCION DE PROYECTOS DE CONSTRUCCION DE INFRAESTRUCTURA VIAL Y ESPACIO PUBLICO.
4. Formato FO-GC-27 SOLICITUD DE ADICIÓN Y/O PRORROGA.
5. Procedimiento PRGC14 - MODIFICACIÓN Y CESIÓN A CONTRATOS ESTATALES.
6. Segregación de funciones y/o obligaciones en la revisión de soportes para modificación de contratos.</t>
  </si>
  <si>
    <t>Un contratista ofrece y entrega a un Colaborador del IDU una comisión o dádiva para que incida sobre la interventoría para el recibo de las obras productos de un recorrido de verificación del estado de las obras, sin llenar los requisitos afectando los intereses del IDU.</t>
  </si>
  <si>
    <t xml:space="preserve">1. Manual de Interventoría y supervisión de contratos.
2. Especificaciones Técnicas del IDU
3. Cartilla de espacio público.
4. Segregación de funciones
5. Suscripción del formato FOGC34 Pacto de excelencia </t>
  </si>
  <si>
    <t xml:space="preserve"> Un Colaborador del IDU solicita una dádiva o una comisión para incidir en la interventoría para el recibo de las obras productos de un recorrido de verificación del estado de las obras afectando los intereses del IDU.</t>
  </si>
  <si>
    <t>1. Manual de Interventoría y supervisión de contratos.
2. Especificaciones Técnicas del IDU
3. Cartilla de espacio público.
4. Segregación de funciones
5. Suscripción del formato FO-PE-20 Compromiso de integridad, transparencia y confidencialidad
6. Sucripción FO-PE-33 Consentimiento informado SGAS.</t>
  </si>
  <si>
    <t xml:space="preserve"> Un Directivo del IDU solicita una dádiva o una comisión para incidir en la interventoría para el recibo de las obras productos de un recorrido de verificación del estado de las obras, sin llenar los requisitos afectando los intereses del IDU.</t>
  </si>
  <si>
    <t xml:space="preserve"> Un contratista ofrece o entrega a un Colaborador del IDU una comisión o dádiva para incidir en la Interventoría en la aprobación del Informe de las no conformidades u obras pendientes, ajustes y correcciones, solicitados al Contratista, sin llenar los requisitos afectando los intereses del IDU.</t>
  </si>
  <si>
    <t xml:space="preserve">1. Manual de Interventoría y supervisión de contratos.
2. Especificaciones Técnicas del IDU
3. Informes mensuales
4. Segregación de funciones
5. Plan de calidad
6. Suscripción del formato FO-GC-34 Pacto de excelencia </t>
  </si>
  <si>
    <t>Un Colaborador del IDU solicita una dádiva o una comisión para  incidir en la Interventoría en la aprobación del Informe de las no conformidades u obras pendientes, ajustes y correcciones, solicitados al Contratista, sin llenar los requisitos afectando los intereses del IDU.</t>
  </si>
  <si>
    <t>Colaborador IDU (Apoyo a la Supervisión - especialista)</t>
  </si>
  <si>
    <t>1. Manual de Interventoría y supervisión de contratos.
2. Especificaciones Técnicas del IDU
3. Informes mensuales
4. Segregación de funciones
5. Plan de calidad
6. Suscripción del formato FO-PE-20 Compromiso de integridad, transparencia y confidencialidad
7. Sucripción FO-PE-33 Consentimiento informado SGAS.</t>
  </si>
  <si>
    <t>Un Directivo del IDU solicita una dádiva o una comisión para  incidir en la Interventoría en la aprobación del Informe de las no conformidades u obras pendientes, ajustes y correcciones, solicitados al Contratista, sin llenar los requisitos afectando los intereses del IDU.</t>
  </si>
  <si>
    <t xml:space="preserve"> Un contratista ofrece y entrega a un Colaborador del IDU una comisión o dádiva para  Recibir y suscribir el acta de recibo final de obra, sin llenar los requisitos afectando  los intereses del IDU.</t>
  </si>
  <si>
    <t xml:space="preserve">1. Manual de Interventoría y supervisión de contratos.
2. Especificaciones Técnicas del IDU
3. Acta de recibo de obra
4. Segregación de funciones
5. Diligenciamiento del formato FO-EO-04 "Memoraria de cálculo de cantidades de obra"
6. Suscripción del formato FO-GC-34 Pacto de excelencia </t>
  </si>
  <si>
    <t xml:space="preserve"> Un Colaborador del IDU solicita una dádiva o una comisión para  Recibir y suscribir el acta de recibo final de obra, sin llenar los requisitos afectando los intereses del IDU.</t>
  </si>
  <si>
    <t>1. Manual de Interventoría y supervisión de contratos.
2. Especificaciones Técnicas del IDU
3. Acta de recibo de obra
4. Segregación de funciones
5. Diligenciamiento del formato FO-EO-04 "Memoraria de cálculo de cantidades de obra"
6. Suscripción del formato FO-PE-20 Compromiso de integridad, transparencia y confidencialidad
7. Sucripción FO-PE-33 Consentimiento informado SGAS.</t>
  </si>
  <si>
    <t xml:space="preserve"> Un Directivo del IDU solicita una dádiva o una comisión para  Recibir y suscribir el acta de recibo final de obra, sin llenar los requisitos afectando los intereses del IDU.</t>
  </si>
  <si>
    <t>1. Manual de Interventoría y supervisión de contratos.
2. Especificaciones Técnicas del IDU
3. Acta de recibo de obra
4. Segregación de funciones
5. Diligenciamiento del formato FO-EO-04 "Memoraria de cálculo de cantidades de obra"</t>
  </si>
  <si>
    <t>Un contratista ofrece y entrega a un Colaborador del IDU una comisión o dádiva para que le permitan presentar  los planos récord de las ESP, sin llenar los requisitos afectando los intereses del IDU.</t>
  </si>
  <si>
    <t xml:space="preserve">1. Manual de Interventoría y supervisión de contratos.
2. Convenios vigentes con las ESP
3. Segregación de funciones
4. Guía de Coordinación interinstitucional
5. Suscripción del formato FOGC34 Pacto de excelencia </t>
  </si>
  <si>
    <t>Un Colaborador del IDU solicita una dádiva o una comisión para  que permita al interventor y al contratista, la presentación de los planos récord de las ESP, sin llenar los requisitos afectando los intereses del IDU.</t>
  </si>
  <si>
    <t>1. Manual de Interventoría y supervisión de contratos.
2. Convenios vigentes con las ESP
3. Segregación de funciones
4. Guía de Coordinación interinstitucional
5. Suscripción del formato FO-PE-20 Compromiso de integridad, transparencia y confidencialidad
6. Sucripción FO-PE-33 Consentimiento informado SGAS.</t>
  </si>
  <si>
    <t>Un Directivo del IDU solicita una dádiva o una comisión para  que permita al interventor y al contratista, la presentación de en medio físico los planos récord de las ESP, sin llenar los requisitos afectando los intereses del IDU.</t>
  </si>
  <si>
    <t>1. Manual de Interventoría y supervisión de contratos.
2. Convenios vigentes con las ESP
3. Segregación de funciones
4. Guía de Coordinación interinstitucional</t>
  </si>
  <si>
    <t xml:space="preserve">1. Manual Único de Control y seguimiento ambiental y de SST del IDU
2. Manual de Interventoría y supervisión de contratos.
3. Recorridos de obra con la Autoridad Ambiental
4. Suscripción del formato FOGC34 Pacto de excelencia </t>
  </si>
  <si>
    <t>1. Manual Único de Control y seguimiento ambiental y de SST del IDU
2. Manual de Interventoría y supervisión de contratos.
3. Recorridos de obra con la Autoridad Ambiental
4. Suscripción del formato FO-PE-20 Compromiso de integridad, transparencia y confidencialidad
5. Sucripción FO-PE-33 Consentimiento informado SGAS.</t>
  </si>
  <si>
    <t xml:space="preserve">1. Manual Único de Control y seguimiento ambiental y de SST del IDU
2. Manual de Interventoría y supervisión de contratos.
3. Apéndices del Proceso
4. Suscripción del formato FOGC34 Pacto de excelencia </t>
  </si>
  <si>
    <t>1. Manual Único de Control y seguimiento ambiental y de SST del IDU
2. Manual de Interventoría y supervisión de contratos.
3. Apéndices del Proceso
4. Suscripción del formato FO-PE-20 Compromiso de integridad, transparencia y confidencialidad
5. Sucripción FO-PE-33 Consentimiento informado SGAS.</t>
  </si>
  <si>
    <t xml:space="preserve">1. Manual Único de Control y seguimiento ambiental y de SST del IDU
2. Manual de Interventoría y supervisión de contratos.
3. Formato acta de Liquidación de contratos.
4. Segregación de funciones
5. Suscripción del formato FO-GC-34 Pacto de excelencia </t>
  </si>
  <si>
    <t>1. Manual Único de Control y seguimiento ambiental y de SST del IDU
2. Manual de Interventoría y supervisión de contratos.
3. Formato acta de Liquidación de contratos.
4. Segregación de funciones
5. Suscripción del formato FO-PE-20 Compromiso de integridad, transparencia y confidencialidad
6. Sucripción FO-PE-33 Consentimiento informado SGAS.</t>
  </si>
  <si>
    <t>1. Manual de Interventoría y supervisión de contratos.
2. Convenios vigentes con las ESP
3. Recorridos de obra
4. Segregación de funciones
5. Suscripción del formato FO-GC-34 Pacto de excelencia 
6. Guia de coordinación institucional5. Guia de coordinación institucional</t>
  </si>
  <si>
    <t>1. Manual de Interventoría y supervisión de contratos.
2. Convenios vigentes con las ESP
3. Recorridos de obra
4. Segregación de funciones
5. Suscripción del formato FO-PE-20 Compromiso de integridad, transparencia y confidencialidad
6. Sucripción FO-PE-33 Consentimiento informado SGAS.
7. Guia de coordinación institucional5. Guia de coordinación institucional</t>
  </si>
  <si>
    <t xml:space="preserve">1. Manual de Interventoría y supervisión de contratos.
2. Convenios vigentes con las ESP
3. Recorridos de obra
4. Segregación de funciones
5. Guia de coordinación institucional
</t>
  </si>
  <si>
    <t xml:space="preserve">1. Manual de Interventoría y supervisión de contratos.
2. Estudios y Diseños de señalización y semaforización
3. Recorridos de obra
4. Segregación de funciones
5. Suscripción del formato FO-GC-34 Pacto de excelencia </t>
  </si>
  <si>
    <t>1. Manual de Interventoría y supervisión de contratos.
2. Estudios y Diseños de señalización y semaforización
3. Recorridos de obra
4. Segregación de funciones
5. Suscripción del formato FO-PE-20 Compromiso de integridad, transparencia y confidencialidad
6. Sucripción FO-PE-33 Consentimiento informado SGAS.</t>
  </si>
  <si>
    <t xml:space="preserve">1. Manual de Interventoría y supervisión de contratos.
2. Informe de seguimiento a la garantía Única
3. Procedimiento PRC044 -EJECUCION DE PROYECTOS DE CONSTRUCCION DE INFRAESTRUCTURA VIAL Y ESPACIO PUBLICO
4. Segregación de funciones
5. Suscripción del formato FOGC34 Pacto de excelencia </t>
  </si>
  <si>
    <t xml:space="preserve">1. Manual de Interventoría y supervisión de contratos.
2. Informe de seguimiento a la garantía Única
3. Procedimiento PRC044 -EJECUCION DE PROYECTOS DE CONSTRUCCION DE INFRAESTRUCTURA VIAL Y ESPACIO PUBLICO
4. Segregación de funciones
5. Suscripción del formato FO-PE-20 Compromiso de integridad, transparencia y confidencialidad
6. Sucripción FO-PE-33 Consentimiento informado SGAS.
</t>
  </si>
  <si>
    <t xml:space="preserve">1. Manual de Interventoría y supervisión de contratos.
2. Manual de gestión Contractual
3. Acta de liquidación de contratos.
4. Segregación de funciones.
5. contrato.
6. Suscripción del formato FO-GC-34 Pacto de excelencia </t>
  </si>
  <si>
    <t>1. Manual de Interventoría y supervisión de contratos.
2. Manual de gestión Contractual
3. Acta de liquidación de contratos.
4. Segregación de funciones.
5. contrato.
6. Suscripción formato FO-PE-20 Compromiso de integridad, transparencia y confidencialidad
7. Sucripción FO-PE-33 Consentimiento informado SGAS.</t>
  </si>
  <si>
    <t xml:space="preserve">1. Manual de Interventoría y supervisión de contratos.
2. Manual de gestión Contractual
3. Acta de liquidación de contratos
4. Segregación de funciones
5. Suscripción formato FO-GC-34 Pacto de excelencia </t>
  </si>
  <si>
    <t>1. Manual de Interventoría y supervisión de contratos.
2. Manual de gestión Contractual
3. Acta de liquidación de contratos
4. Segregación de funciones
5. Suscripción del formato FO-PE-20 Compromiso de integridad, transparencia y confidencialidad
6. Sucripción FO-PE-33 Consentimiento informado SGAS.</t>
  </si>
  <si>
    <t xml:space="preserve">1. Manual de Interventoría y supervisión de contratos.
2. Formato FO-EO-17 - Acta cambio de etapa
3. Formato FO-EO-12 Lista de chequeo verificación requisitos inicio fase construcción
4. Segregación de funciones
5. contrato 
6. Suscripción del formato FO-GC-34 Pacto de excelencia </t>
  </si>
  <si>
    <t>1. Manual de Interventoría y supervisión de contratos.
2. Formato FO-EO-17 - Acta cambio de etapa
3. Formato FO-EO-12 Lista de chequeo verificación requisitos inicio fase construcción
4. Segregación de funciones
5. contrato 
6. Suscripción del formato FO-PE-20 Compromiso de integridad, transparencia y confidencialidad
7. Sucripción FO-PE-33 Consentimiento informado SGAS.</t>
  </si>
  <si>
    <t xml:space="preserve">1. Manual de Interventoría y supervisión de contratos.
2. Seguimiento al contrato ZIPA
3. PDT
4. Segregación de funciones
5. Suscripción del formato FO-GC-34 Pacto de excelencia </t>
  </si>
  <si>
    <t>1. Manual de Interventoría y supervisión de contratos.
2. Seguimiento al contrato ZIPA
3. PDT
4. Segregación de funciones
5. Suscripción del formato FO-PE-20 Compromiso de integridad, transparencia y confidencialidad
6. Sucripción FO-PE-33 Consentimiento informado SGAS.</t>
  </si>
  <si>
    <t>1. Manual de Interventoría y supervisión de contratos.
2. Procedimiento PR-DP-080 - Cambio de estudios y diseños aprobados en etapa de construcción y/o conservación.
3. Recorridos de obra
4. Segregación de funciones y/o obligaciones en la revisión o cambio de diseños
5. Suscripción del formato FOGC34 Pacto de excelencia 
6. Contrato</t>
  </si>
  <si>
    <t>1. Manual de Interventoría y supervisión de contratos.
2. Procedimiento PR-DP-080 - Cambio de estudios y diseños aprobados en etapa de construcción y/o conservación.
3. Recorridos de obra
4. Segregación de funciones y/o obligaciones en la revisión o cambio de diseños
5. Suscripción del formato FO-PE-20 Compromiso de integridad, transparencia y confidencialidad
6. Sucripción FO-PE-33 Consentimiento informado SGAS.
7. Contrato</t>
  </si>
  <si>
    <t>1. Manual de Interventoría y supervisión de contratos.
2. Procedimiento PR-DP-080 - Cambio de estudios y diseños aprobados en etapa de construcción y/o conservación.
3. Recorridos de obra
4. Segregación de funciones y/o obligaciones en la revisión o cambio de diseños
5. Contrato</t>
  </si>
  <si>
    <t>1. Programación de visitas de recibo del espacio público recuperado
2. Informe de visita de recuperación del espacio público, el cual incluye registro fotográfico
3. Aplicativo Bochica; módulo licencias de excavación, en el cual se carga el informe respectivo
4. Validación del informe de recuperación del espacio público por parte del coordinador del equipo de licencias
5. Certificación de la recuperación del espacio público emitida por el profesional líder el grupo de recibo de espacio público diferente a quien practica la visita.</t>
  </si>
  <si>
    <t xml:space="preserve">1.  Formato FO-CI-50  "Acta de recibo parcial de obra"
2. Formato FO-CI-64 " Acta de recibo final de obra"
3. Formato FO-GC-32 "Acta de liquidación convenio o contrato"
4. Trámite de pagos a gtravés del Sistema SIGPAGOS con segregación de funciones
5. Formato FO-CI-51 "Acta de pago de ienterventoría"
6.  Formato FO-PE-020 Compromiso de Integridad, Transparencia y Cofidencialidad, para PSP 
7. Formato FO-PE-33 - Formato Consentimiento Informado SGAS
</t>
  </si>
  <si>
    <t>Un tercero, ofrece o entrega a un Colaborador del IDU una dádiva para que se altere el concepto o cantidad del área de aprovechamiento económico de una instalación provisional.</t>
  </si>
  <si>
    <t xml:space="preserve">1- La Cartilla CA-CI-01 en su numeral 7 establece la fórmula de retribución económica; y la Cartilla CA-CI-02 en su numeral 9 establece la formula de retribución económica.
2- El procedimiento PR-CI-07 en su numeral 6.1.10., contempla el calcular el valor de la retribución de aprovechamiento económico, con base en la fórmula de retribución económica prevista en la cartilla de reglamentación específica para la instalación temporal de campamentos y en la cartilla de ocupaciones temporales de obra sobre el espacio público.
3- Oficio desde el aplicativo Orfeo al solicitante, indicando el valor de la retribución económica.
4- Oficio de aceptación o no los valores de retribución económica suscrito por el solicitante
5- Acto administrativo y/o contrato con los valores aceptados y establecidos acorde con la formula de retribución vigente. </t>
  </si>
  <si>
    <t>Un Colaborador del IDU recibe o acepta una dádiva de un Tercero para alterar el concepto o cantidad del área de aprovechamiento económico de una instalación provisional.</t>
  </si>
  <si>
    <t>Un Directivo del IDU recibe o acepta una dádiva de un Tercero para alterar el concepto o cantidad del área de aprovechamiento económico de una instalación provisional.</t>
  </si>
  <si>
    <t>Un tercero, ofrece o entrega a un Colaborador del IDU una dádiva para que se haga entrega del espacio público sin haberse legalizado el acto administrativo y/o contrato de aprovechamiento de espacio público.</t>
  </si>
  <si>
    <t>1- La Cartillas CA-CI-01 en su numeral 10 establece los requisitos; y la Cartilla CA-CI-02 en su numeral 10 establece los requisitos.
2- Formato FO-CI-29 de Lista de chequeo.
3- El Acto Administrativo y/o contrato debidamente suscrito
4- Acta de aprobación de garantías debidamente suscrito por el Director Técnico de Administración de Infraestructura.
5- Suscripción del acta de de entrega del espacio público</t>
  </si>
  <si>
    <t xml:space="preserve">Un Colaborador del IDU solicite o acepte una dádiva de un Tercero, para que se haga entrega del espacio público sin haberse legalizado el acto administrativo y/o contrato de aprovechamiento de espacio público. </t>
  </si>
  <si>
    <t>Un Directivo del IDU solicite o acepte una dádiva de un Tercero, para que se haga entrega del espacio público sin haberse legalizado el acto administrativo y/o contrato de aprovechamiento de espacio público</t>
  </si>
  <si>
    <t>1- El procedimiento PR-CI-07 en su numeral 6.1.43., describe la elaboración del acta de recibo del espacio público.
2- En el acto administrativo en sus obligaciones, establece la entrega del espacio público en iguales o mejores condiciones.
3- En visita de seguimiento y  con formato FO-CI-12 (acta de entrega y recibo) se recibe el espacio público y se anexa registro fotográfico</t>
  </si>
  <si>
    <t>1- El procedimiento PR-CI-07 en su numeral 6.1.51.,  describe la responsabilidad de comunicar el incumplimiento,  solicitar a la Alcaldía Local aplicar el procedimiento sancionatorio correspondiente, y hacer la aplicación de las garantías, según numeral 6.1.52.
2- En visita de seguimiento y  con formato FO-CI-12 (acta de entrega y recibo) se recibe el espacio público y se anexa registro fotográfico.
3- En el evento de requerirse el oficio dirigido a la  Alcaldía Local para que adelante la restitución del espacio público.
4- Formato de visita FO-CI-85 Visita de aprovechamiento económico permisos de uso temporal, espacio publico y antejardínes.</t>
  </si>
  <si>
    <t>Un Tercero, ofrece o entrega a un Colaborador del IDU una dádiva para que se altere el concepto o cantidad de área de aprovechamiento económico.</t>
  </si>
  <si>
    <t xml:space="preserve">1- El Protocolo Institucional para el aprovechamiento económico del espacio público modalidad de corto plazo en su numeral  4.3.3., adoptado con Resolución 4108 de 2020, establece la fórmula de retribución.
2- El Procedimiento PR-CI-10 en su numeral 8.7., menciona la liquidación del valor de la retribución.
3- Oficio al solicitante a través del aplicativo Orfeo, informando el valor de la retribución económica.
4- El Acto Administrativo debidamente firmado
</t>
  </si>
  <si>
    <t xml:space="preserve">Un Colaborador del IDU recibe o acepta una dádiva de un Tercero para alterar el concepto o cantidad área de aprovechamiento económico </t>
  </si>
  <si>
    <t xml:space="preserve">Un Drectivo del IDU recibe o acepta una dádiva de un Tercero para alterar el concepto o cantidad de área de aprovechamiento económico </t>
  </si>
  <si>
    <t>Un Tercero, ofrece o entrega a un Colaborador del IDU una dádiva para que se haga entrega del espacio público sin haberse legalizado el  acto administrativo de aprovechamiento de espacio público.</t>
  </si>
  <si>
    <t xml:space="preserve">1- Formato FO-CI-29 Lista de chequeo. Establece los requisitos y es revisada tanto por el profesional que gestiona, como por un profesional jurídico y posteriormente es incluida con sus anexos en el expediente del acto administrativo.
2- Procedimiento PR-CI-10  en su numeral 8.13., revisión del acto administrativo. 
3- Acta de aprobación de Garantía debidamente suscritas por el Director Técnico </t>
  </si>
  <si>
    <t>Un Colaborador del IDU solicite o acepte una dádiva de un Tercero, para que se haga entrega del espacio público sin haberse legalizado el  acto administrativo de aprovechamiento de espacio público</t>
  </si>
  <si>
    <t>Un Directivo del IDU solicite o acepte una dádiva de un Tercero, para que se haga entrega del espacio público sin haberse legalizado el  acto administrativo de aprovechamiento de espacio público</t>
  </si>
  <si>
    <t>Un Tercero ofrece o entrega una dádiva a un Colaborador del IDU para que altere el acta de recibo del espacio solicitado, sin la entrega efectiva del espacio.</t>
  </si>
  <si>
    <r>
      <t>1- El procedimiento PR-CI-10 en su numeral 8.22., menciona la realización del recibo del espacio público y la generación del acta.
2- En el acto administrativo se establece que se debe entregar el espacio público en las mismas o mejores condiciones.
3- En visita de seguimiento y  con formato FO-CI-15 (acta de entrega y recibo) se recibe el espacio público.</t>
    </r>
    <r>
      <rPr>
        <b/>
        <sz val="11"/>
        <color rgb="FF000099"/>
        <rFont val="Calibri"/>
        <family val="2"/>
        <scheme val="minor"/>
      </rPr>
      <t/>
    </r>
  </si>
  <si>
    <t xml:space="preserve">Un Colaborador del IDU solicita o acepta una dádiva de un Tercero para que altere el acta de recibo del espacio solicitado, sin la entrega efectiva del espacio.
 </t>
  </si>
  <si>
    <t>Un Tercero ofrece o entrega una dádiva a un Colaborador del IDU para que no solicite la aplicación de garantías por no entrega del espacio público en las condiciones previstas .</t>
  </si>
  <si>
    <t>1- El procedimiento PR-CI-10 en su numeral 8.27 establece las gestiones a realizar en caso de incumplimientos, enfocadas a la aplicación de las garantías.
2- Formato FO-CI-15 (acta de entrega y recibo) del espacio público.
3. En visita de seguimiento y  con formato FO-CI-15 (acta de entrega y recibo) se recibe el espacio público.</t>
  </si>
  <si>
    <t xml:space="preserve">Un Colaborador del IDU solicita o acepta una dádiva de un Tercero para que no solicite la aplicación garantías por no entrega del espacio público en las condiciones previstas </t>
  </si>
  <si>
    <t>1- Radicación de la solicitud en el aplicativo Orfeo.
2- Formato FO-CI-02 de "Solicitud de licencia de excavación" el cual debe estar firmado por el solicitante, y contener el cumplimiento de requisitos.
3- El Procedimiento PR-CI-09 en el numeral 7.5, menciona la elaboración del Acto Administrativo que otorga, niega y/o desiste la Licencia de Excavación, el cual pasa por validación Jurídica y Técnica, para posteriormente ser aprobado y firmado por el Director Técnico.
4- El Aplicativo en Bochica para la gestión de las licencias de excavación (Módulo Licencias de Excavación) está parametrizado con los términos de Ley.</t>
  </si>
  <si>
    <t>1- Radicación de la solicitud en el aplicativo Orfeo.
2- Formato FO-CI-02 de "Solicitud de licencia de excavación" el cual debe estar firmado por el solicitante, y contener el cumplimiento de requisitos.
3- El Procedimiento PR-CI-09 en donde se señala la segregación de funciones a través de validaciones por parte del técnico y el jurídico.
4- Aprobación y firma del acto administrativo por parte del Director Técnico
5- Aplicativo en Bochica para la gestión de las licencias de excavación (Módulo Licencias de Excavación).</t>
  </si>
  <si>
    <t xml:space="preserve">Un Tercero que interviene el espacio público ofrece o entrega una dádiva a un Colaborador del IDU para que no  informe a la Alcaldía Local el incumplimiento de una Licencia de excavación. </t>
  </si>
  <si>
    <t xml:space="preserve">Un Colaborador del IDU solicita o acepta una dádiva de un Tercero que interviene el espacio público para que no  informe a la Alcaldía Local el incumplimiento de una Licencia de excavación  </t>
  </si>
  <si>
    <t>Un Directivo del IDU solicita o acepta una dádiva de un Tercero que interviene el espacio público para que no 
 informe a la Alcaldía Local el incumplimiento de una Licencia de excavación</t>
  </si>
  <si>
    <t>Un Tercero ofrece o entrega dádivas a un Colaborador del IDU para que no reporte daños en las obras ejecutadas, con seguimiento a póliza de estabilidad</t>
  </si>
  <si>
    <t>Un Tercero  ofrece o entrega dádivas a un Colaborador del IDU para que reporte como aprobadas, las reparaciones de los daños, sin haberlas ejecutado o presentando deficiencias.</t>
  </si>
  <si>
    <t xml:space="preserve">Un Tercero (contratista o aseguradora), ofrece o entrega dádivas a un Colaborador del IDU para que modifique el acto administrativo que declara el siniestro que ordena la aplicación de la garantía. </t>
  </si>
  <si>
    <t xml:space="preserve">1. Documento técnico de diagnóstico de fallas con segregación de funciones 
2. Oficio de citación a audiencia para contratista y a la aseguradora
3. Trámite audiencia  con práctica de pruebas si es pertinente
4. Acto administrativo  firmado por el Director Técnico con segregación de funciones.
5. Notificación acto administrativo
6. Recurso en vía gubernativa
7. Oficio requerimiento aseguradora para el pago 
8. Memorando dirigido a la Dirección Técnica de Gestión Judicial solicitando el cobro ejecutivo cuando se requiera.
</t>
  </si>
  <si>
    <t>Un Colaborador del IDU solicita o recibe una dádiva de un tercero (contratista o aseguradora, para que modifique el acto administrativo que declara el siniestro que ordena la aplicación de la garantía</t>
  </si>
  <si>
    <t>Un Directivo del IDU solicita o recibe una dádiva de solicita o recibe una dádiva de un tercero (contratista o aseguradora, para que modifique el acto administrativo que declara el siniestro que ordena la aplicación de la garantía</t>
  </si>
  <si>
    <t>Un Tercero  ofrece o entrega dádivas a un Colaborador del IDU para que permita que el personal para la ejecución del contrato no cumpla con el lleno de los requistos establecidos.</t>
  </si>
  <si>
    <r>
      <t xml:space="preserve">1. Anexo de requerimientos de personal mínimo
2. Anexo técnico
3. Oficio de validación y/u observaciones a  las hojas de vida del personal del interventor con segregación de funciones
4. Formato FO-GC-034 Pacto de Excelencia
</t>
    </r>
    <r>
      <rPr>
        <strike/>
        <sz val="11"/>
        <rFont val="Arial"/>
        <family val="2"/>
      </rPr>
      <t/>
    </r>
  </si>
  <si>
    <t>1. Anexo de requerimientos de personal mínimo
2. Anexo técnico
3. Oficio de validación y/u observaciones a  las hojas de vida del personal del interventor con segregación de funciones
4. Formato FO-PE-020 Compromiso de Integridad, Transparencia y Cofidencialidad, para PSP 
5. Formato FO-PE-33 - Formato Consentimiento Informado SGAS</t>
  </si>
  <si>
    <t>Un Directivo del IDU solicita o recibe dádivas de un contratista de interventoría para aceptar el personal para la ejecución del contrato no cumpla con el lleno de los requistos establecidos.</t>
  </si>
  <si>
    <t>1. Anexo de requerimientos de personal mínimo
2. Anexo técnico
3. Oficio de validación y/u observaciones a  las hojas de vida del personal del interventor con segregación de funciones
4. Publicación de agendas de directivos</t>
  </si>
  <si>
    <t>Un Tercero (contratista  de obra o interventoría) ofrece o entrega dádivas a un Colaborador del IDU para que suscriba el Acta de inicio del contrato sin el lleno de los requisitos necesarios.</t>
  </si>
  <si>
    <t>1. Contrato que establece los requisitos para suiscribir el acta de inicio
2. Manual de Interventoría y/o supervisión de contratos (MG-GC-01)
3.  Formato FO-GC-034 Pacto de Excelencia</t>
  </si>
  <si>
    <t>1. Contrato que establece los requisitos para suiscribir el acta de inicio
2. Manual de Interventoría y/o supervisión de contratos (MG-GC-01)
3.   Formato FO-PE-020 Compromiso de Integridad, Transparencia y Cofidencialidad, para PSP 
4. Formato FO-PE-33 - Formato Consentimiento Informado SGAS</t>
  </si>
  <si>
    <t>Un Directivo del IDU solicita o recibe dádivas de un Contratista (obra o interventoría) para que suscriba el Acta de inicio del contrato sin el lleno de los requisitos necesarios.</t>
  </si>
  <si>
    <t>1. Contrato que establece los requisitos para suiscribir el acta de inicio
2. Manual de Interventoría y/o supervisión de contratos (MG-GC-01)
3. Publicación de agendas directivos</t>
  </si>
  <si>
    <t>Un Tercero ofrece o entrega dádivas a un Colaborador del IDU para que acepte productos del contrato en su  ejecución o liquidación  sin el cumplimiento de los requisitos y/o especificaciones establecidas para ello.</t>
  </si>
  <si>
    <t xml:space="preserve">1. Contrato  con todos sus documentos anexos
2. Manual de Interventoría y/o supervisión de contratos (MG-GC-01)
3. Informes mensuales de interventoría con verificación a través de lista de chequeo
4. Informes semanales de interventoría
5. Oficio de validación y/u observaciones del informe mensual de interventoría 
6. Formato FO-CI-50  "Recibos parciales"
7. Formato  FO-CI-69 "Acta de  recibo final de productos de consultoría"
8. Formato FO-CI-64 " Acta de recibo final de obra"
9. Formato FO-GC-32 "Acta de liquidación convenio o contrato"
10. Formato FO-GC-034 Pacto de Excelencia
</t>
  </si>
  <si>
    <t xml:space="preserve">1. Contrato  con todos sus documentos anexos
2.  Manual de Interventoría y/o supervisión de contratos (MG-GC-01)
3. Informes mensuales de interventoría con verificación a través de lista de chequeo
4. Informes semanales de einterventoría
5. Oficio de validación y/u observaciones del informe mensual de interventoría 
6. Formato FO-CI-50  "Acta de recibo parcial de obra"
7. Formato  FO-CI-69 "Acta de  recibo final de productos de consultoría"
8. Formato FO-CI-64 " Acta de recibo final de obra"
9. Formato FO-GC-32 "Acta de liquidación convenio o contrato"
10. Formato FO-PE-020 Compromiso de Integridad, Transparencia y Cofidencialidad, para PSP 
11. Formato FO-PE-33 - Formato Consentimiento Informado SGAS
</t>
  </si>
  <si>
    <t>Un Directivo del IDU solicita o recibe dádivas de un contratista de interventoria para aceptar productos del contrato en su ejecución o liquidación sin el cumplimiento de los requisitos y especificaciones establecidas para ello.</t>
  </si>
  <si>
    <t xml:space="preserve">1. Contrato  con todos sus documentos anexos
2.  Manual de Interventoría y/o supervisión de contratos (MG-GC-01)
3. Informes mensuales de interventoría con verificación a través de lista de chequeo
4. Informes semanales de einterventoría
5. Oficio de validación y/u observaciones del informe mensual de interventoría 
6. Formato FO-CI-50  "Acta de recibo parcial de obra"
7. Formato  FO-CI-69 "Acta de  recibo final de productos de consultoría"
8. Formato FO-CI-64 " Acta de recibo final de obra"
9. Formato FO-GC-32 "ACta de liquidación convenio o contrato"
</t>
  </si>
  <si>
    <t xml:space="preserve">1. Contrato  con todos sus documentos anexos
2.  Manual de Interventoría y/o supervisión de contratos (MG-GC-01)
3. Oficio suscrito por el interventor con aprobación de precios no previstos
4. Base de datos de precios de referencia del IDU
5. Oficio de no objeción y/u observaciones al oficio de eprecios no previstos suscrito por el interventor.
6. Formato FO.GI-12 "Cuadro de reversión de precios no previstos
7. Formato  FO - GI- 11 "Acta de fijación de precios no previstos"
8. Formato FO - GI - 08 Lista de chequeo objeción APU No previstos en contrato"        
9. Formato FO-GC-33  "Modificación contractual por inclusión de precios no previstos"
10 . Formato FO-GC-034 Pacto de Excelencia
</t>
  </si>
  <si>
    <t xml:space="preserve">1. Contrato  con todos sus documentos anexos
2.  Manual de Interventoría y/o supervisión de contratos (MG-GC-01)
3. Oficio suscrito por el interventor con aprobación de precios no previstos
4. Base de datos de precios de referencia del IDU
5. Oficio de no objeción y/u observaciones al oficio de eprecios no previstos suscrito por el interventor.
6. Formato FO.GI-12 "Cuadro de reversión de precios no previstos
7. Formato  FO - GI- 11 "Acta de fijación de precios no previstos"
8. Formato FO - GI - 08 Lista de chequeo objeción APU No previstos en contrato"        
9. Formato FO-PE-020 Compromiso de Integridad, Transparencia y Cofidencialidad, para PSP 
10. Formato FO-GC-33  "Modificación contractual por inclusión de precios no previstos"
</t>
  </si>
  <si>
    <t>Un Directivo del IDU solicita o recibe  dádivas de un contratista de obra o un interventor para aceptar precios no previstos (NPs) sin la debida justificación  u omitiendo los requisitos y condiciones exigidos para los mismos.</t>
  </si>
  <si>
    <t xml:space="preserve">1. Contrato  con todos sus documentos anexos
2.  Manual de Interventoría y/o supervisión de contratos (MG-GC-01)
3. Oficio suscrito por el interventor con aprobación de precios no previstos
4. Base de datos de precios de referencia del IDU
5. Oficio de no objeción y/u observaciones al oficio de eprecios no previstos suscrito por el interventor.
6. Formato FO.GI-12 "Cuadro de reversión de precios no previstos
7. Formato  FO - GI- 11 "Acta de fijación de precios no previstos"
8. Formato FO - GI - 08 Lista de chequeo objeción APU No previstos en contrato"        
9. Formato FO-GC-33  "Modificación contractual por inclusión de precios no previstos"
</t>
  </si>
  <si>
    <t xml:space="preserve">1. Contrato  con todos sus documentos anexos
2. Manual de Interventoría y/o supervisión de contratos (MG-GC-01)
3. Informes mensuales de interventoría con verificación a través de lista de chequeo
4. Informe mensual de interventoría
5. Oficio de validación y/u observaciones del informe mensual de interventoría 
6. Formato FO-CI-50  "Acta recibos parciales de obra"
7. Formato  FO-CI-69 "Acta de  recibo final de productos de consultoría"
8. Formato FO-CI-64 " Acta de recibo final de obra"
9. Formato FO-GC-32 "Acta de liquidación convenio o contrato"
10. Formato FO-GC-034 Pacto de Excelencia
11. Formato FO-CI-51  "Pago mensual de interventoría"
12. Formato FO- CI-53  "Ajustes de obra"
</t>
  </si>
  <si>
    <t>Un Directivo del IDU solicita o recibe  dádivas de un interventor para que acepteActa de recibo parcial de obra, Acta de pago de interventoría y actas de ajustes, con mayores cantidades a las realmente ejecutadas  o incumpliendo los requisitos especificados para dicho recibo</t>
  </si>
  <si>
    <t xml:space="preserve">1. Contrato  con todos sus documentos anexos
2.  Manual de Interventoría y/o supervisión de contratos (MG-GC-01)
3. Informes mensuales de interventoría con verificación a través de lista de chequeo
4. Informe mensual de interventoría
5. Oficio de validación y/u observaciones del informe mensual de interventoría 
6. Formato FO-CI-50  "Acta recibos parciales de obra"
7. Formato  FO-CI-69 "Acta de  recibo final de productos de consultoría"
8. Formato FO-CI-64 " Acta de recibo final de obra"
9. Formato FO-GC-32 "Acta de liquidación convenio o contrato"
10. Formato FO-CI-51  "Pago mensual de interventoría"
11. Formato FO- CI-53  "Ajustes de obra"
</t>
  </si>
  <si>
    <t xml:space="preserve">1.  Contrato  con todos sus documentos anexos
2. Manual de Interventoría y/o supervisión de contratos (MG-GC-01)
3. Formato FO -CI -10  "Plan de inversión del anticipo"
4. Formato FO-CI-36 "Acta de liquidación del anticipo"
5. Formato FO-GC-034 Pacto de Excelencia 
</t>
  </si>
  <si>
    <t xml:space="preserve">1.  Contrato  con todos sus documentos anexos
2. Manual de Interventoría y/o supervisión de contratos (MG-GC-01)
3. Formato FO -CI -10  "Plan de inversión del anticipo"
4. Formato FO-CI-36 "Acta de liquidación del anticipo"
5.  Formato FO-PE-020 Compromiso de Integridad, Transparencia y Confidencialidad, para PSP 
6. Formato FO-PE-33 - Formato Consentimiento Informado SGAS
</t>
  </si>
  <si>
    <t>Un Directivo del IDU solicita o acepta dádivas de un interventor para que acepte un acta de liquidación de anticipo sin soporte claro de su utilización.</t>
  </si>
  <si>
    <t xml:space="preserve">1.  Contrato  con todos sus documentos anexos
2. Manual de Interventoría y/o supervisión de contratos (MG-GC-01)
3. Formato FO -CI -10  "Plan de inversión del anticipo"
4. Formato FO-CI-36 "Acta de liquidación del anticipo"
</t>
  </si>
  <si>
    <t>Un Tercero ofrece o entrega a un Colaborador del IDU dádivas para agilizar el trámite de pago ante la Entidad.</t>
  </si>
  <si>
    <t>Tercero (Contratista - interventor)</t>
  </si>
  <si>
    <t xml:space="preserve">1.  Formato FO-CI-50  "Acta de recibo parcial de obra"
2. Formato FO-CI-64 " Acta de recibo final de obra"
3. Formato FO-GC-32 "Acta de liquidación convenio o contrato"
4. Trámite de pagos a gtravés del Sistema SIGPAGOS con segregación de funciones
5. Formato FO-CI-51 "Acta de pago de interventoría"
6. Formato FO-GC-034 Pacto de Excelencia 
</t>
  </si>
  <si>
    <t>Un Direcctivo del IDU solicita o acepta de un contratista de obra o interventor dádivas para agilizar el trámite de pago ante la Entidad.</t>
  </si>
  <si>
    <t xml:space="preserve">1.  Formato FO-CI-50  "Acta de recibo parcial de obra"
2. Formato FO-CI-64 " Acta de recibo final de obra"
3. Formato FO-GC-32 "Acta de liquidación convenio o contrato"
4. Trámite de pagos a gtravés del Sistema SIGPAGOS con segregación de funciones
5. Formato FO-CI-51 "Acta de pago de ienterventoría"
</t>
  </si>
  <si>
    <t>Un Tercero ofrece o entrega a un Colaborador del IDU dádivas para suscribir el acta de liquidación sin el lleno de los requisitos.</t>
  </si>
  <si>
    <t>Tercero (Contratista . interventor)</t>
  </si>
  <si>
    <t xml:space="preserve">1.  Contrato  con todos sus documentos anexos
2. Manual de Interventoría y/o supervisión de contratos (MG-GC-01)
3. Formato FO-CI-36 "Acta de liquidación del anticipo"
4.Formato FO-PE-020 Compromiso de Integridad, Transparencia y Cofidencialidad, para PSP 
5. Formato FO-PE-33 - Formato Consentimiento Informado SGAS
</t>
  </si>
  <si>
    <t>Un Directivo del IDU solicita o acepta de un contratista de obra o interventor dádivas para suscribir el acta de liquidación sin el lleno de los requisitos.</t>
  </si>
  <si>
    <t xml:space="preserve">1.  Contrato  con todos sus documentos anexos
2. Manual de Interventoría y/o supervisión de contratos (MG-GC-01)
3. Formato FO-CI-36 "Acta de liquidación del anticipo"
</t>
  </si>
  <si>
    <t>1. Socialización del SGAS para el grupo de estructuración de la Dirección Técnica de Proyectos.
2. Suscripción del formato FOPE-20 Compromiso de integridad, transparencia y confidencialidad
3. Formato FO-PE-33 Consentimiento informado SGAS.</t>
  </si>
  <si>
    <t xml:space="preserve">1.  Socialización del SGAS para el grupo de estructuración de la Dirección Técnica de Proyectos.
2. Suscripción del formato FO-GC-34 Pacto de excelencia 
</t>
  </si>
  <si>
    <t>Un Tercero entrega u ofrece  Colaborador del IDU, una dádiva   para que altere datos en la solicitud de recursos de financiación de un proyecto.</t>
  </si>
  <si>
    <t>Un Colaborador  del IDU recibe o solicita dádivas de un tercero, para que altere datos en la solicitud de recursos de financiación de un proyecto.</t>
  </si>
  <si>
    <t>Un Tercero entrega u ofrece dádivas a un Colaborador del IDU, para obtener información priviliegiada acerca de un proceso que se va a publicar.</t>
  </si>
  <si>
    <t>Un Tercero ofrece o enterga dádivas a un colaborador del IDU para conseguir información del proyecto que favorezca al contratista.</t>
  </si>
  <si>
    <t>Que un Tercero  (alcalde, secretarios de despacho, gerentes de entidades decentralizadas, concejales, senadores, gerentes publicos del orden nacional y lideres de partidos politicos) ofrezcan o entreguen dádivas o beneficios a directivos del IDU y a otros colaboradores del IDU para que se ajusten los diseños de los proyectos por motivos diferentes a la viabilidad técnica, ambiental o social.</t>
  </si>
  <si>
    <t>Tercero (alcalde, secretarios de despacho, gerentes de entidades decentralizadas, concejales, senadores, gerentes publicos del orden nacional y lideres de partidos politicos)</t>
  </si>
  <si>
    <t>1. Publicación agendas nivel directivo. Decreto 189 2020 directiva 05 de 2020.
2. Aplicación procedimiento PR-DP-080 "Cambio de Diseños en la etapa de Construcción".(informe de inviabilidad tecnica por parte del constructor)
3. Segregación de funciones cuando aplique</t>
  </si>
  <si>
    <t>Que un Colaborador IDU reciba o solicite dádivas a un Tercero  (alcalde, secretarios de despacho, gerentes de entidades decentralizadas, concejales, senadores, gerentes publicos del orden nacional y lideres de partidos politicos), para que se ajusten los diseños de los proyectos por motivos diferentes a la viabilidad técnica, ambiental o social.</t>
  </si>
  <si>
    <t xml:space="preserve">1.  Socialización del SGAS para el grupo de estructuración de la Dirección Técnica de Proyectos.
2. Aplicación procedimiento PR- DP-080 Cambio de Diseños en la etapa de Construcción. (informe de inviabilidad técnica, presentada por el constructor)
3. Publicación agendas nivel directivo. Decreto 189 de 2020 directiva 05 de 2020
4. Segregación de funciones cuando aplique
</t>
  </si>
  <si>
    <t>Que un Colaborador del IDU reciba o solicite dádivas de un tercero ( alcalde, secretarios de despacho, gerentes de entidades decentralizadas, concejales, senadores, gerentes publicos del orden nacional y lideres de partidos politicos), para que se ajusten los diseños de los proyectos por motivos diferentes a la viabilidad técnica, ambiental o social.</t>
  </si>
  <si>
    <t>1.  Socialización del SGAS para el grupo de estructuración de la Dirección Técnica de Proyectos.
2. Suscripción del formato FO-PE-20 Compromiso de integridad, transparencia y confidencialidad.
3. Suscripción formato FO-PE-33 Consentimiento informado SGAS.
4. Aplicación procedimiento PR-DP-080 Cambio de Diseños en la etapa de Construcción. (informe de Inviabilidad técnica presentada por el constructor)
5. Segregación de funciones cuando aplique</t>
  </si>
  <si>
    <t>Que un Colaborador del IDU reciba o solicite dádivas de un tercero (Contratista, topografo, geotecnico, inspector de redes) para alterar y/o agilizar la liquidación del contrato.</t>
  </si>
  <si>
    <t xml:space="preserve">1. Formato FO-DP-11 Lista de productos del proceso de Diseño de proyectos
2. Acta de recibo final y liquidación de Consultoria e Interventoria FO-DP-05 , con segregación de funciones
3. Publicación agendas nivel directivo. Decreto 189 de 2020 directiva 05 de 2020
4. Segregación de funciones cuando aplique
</t>
  </si>
  <si>
    <t>Que un Colaborador del IDU reciba o solicite dádivas de un Tercero  (Contratista, topografo, geotecnico, inspector de redes) para alterar y/o agilizar la liquidación del contrato.</t>
  </si>
  <si>
    <t>Que Tercero  (Contratista, topografo, geotecnico, inspector de redes u otros) entregue u ofrezca dádivas  a un Colaborador del IDU, para alterar y/o agilizar la liquidación del contrato.</t>
  </si>
  <si>
    <t>Un Colaborador del IDU, encargado de recibir, revisar y verificar los estudios y diseño,  recibe o solicita dádivas de un Tercero (Contratista topografo, geotecnico, inspección de redes), para aprobar los estudios sin estos cumplir con las exigencias requeridas.</t>
  </si>
  <si>
    <t xml:space="preserve">1.  Acta de seguimiento a Comité donde se socializa el SGAS
2. Aplicación del formato FO-DP-11 lista de chequeo y entrega de productos de la etapa de Diseño de Proyectos.
3. Acta Comité Dirección Técnica de Proyectos o acta de comité de seguimiento al contrato.
4. Publicación agendas nivel directivo. Decreto 189 de 2020 directiva 05 de 2020
5. Se gregación de funciones cuando aplique
</t>
  </si>
  <si>
    <t xml:space="preserve">Que un Tercero  (Contratista, topografo, geotecnico, inspector de redes) entregue u ofrezca dádivas a un Colaborador del IDU, encargado de recibir, revisar y verificar los estudios y diseños,  para aprobar los estudios realizados por el contratista sin estos cumplir con las exigencias requeridas.  </t>
  </si>
  <si>
    <t>Tercero (Contratista, topografo, geotecnico, inspector de redes</t>
  </si>
  <si>
    <t>ElColaborador del IDU solicita o acepta dádivas a un Tercero, para tramitar y suscribir adición al contrato (dinero y/o tiempo), beneficiándolo</t>
  </si>
  <si>
    <t>1. Manual de supervisión e interventoría
2. Oficio de justificación de la adición o prorroga dirigido al ordenador del gasto
3. Procedimiento PR-GC-14 "Modificación y Cesión de Contratos estatales"
4. Memorando solicitando VB a la Dirección General para tramitar la modificación contractual cuando aplique (Circular 70-2020)
5. Acta de solicitud de adición y/o prórroga</t>
  </si>
  <si>
    <t>Un Colaborador IDU solicita o acepta dádivas a un Tercero, para tramitar y suscribir adición al contrato (dinero y/o tiempo), beneficiándolo</t>
  </si>
  <si>
    <t>1. Manual de supervisión e interventoría
2. Oficio de justificación de la adición o prorroga dirigido al ordenador del gasto
3. Procedimiento PR-GC-14 "Modificación y Cesión de Contratos estatales"
4. Memorando solicitando VB a la Dirección General para tramitar la modificación contractual cuando aplique (Circular 70-2020)
5. Suscripción del formato FO-PE-20 Compromiso de integridad, transparencia y confidencialidad
6. Suscripción formato FO-PE-33 Consentimiento informado SGAS.
7. Acta de solicitud de adición y/o prórroga</t>
  </si>
  <si>
    <t>Un Tercero entrega u ofrece dádivas a un Colaborador del IDU para tramitar y suscribir adición al contrato (dinero y/o tiempo), beneficiándolo</t>
  </si>
  <si>
    <t>1. Manual de supervisión e interventoría
2. Oficio de justificación de la adición o prorroga dirigido al ordenador del gasto
3. Procedimiento PR-GC-14 "Modificación y Cesión de Contratos estatales"
4. Memorando solicitando VB a la Dirección General para tramitar la modificación contractual cuando aplique (Circular 70-2020)
5. Suscripción del formato FOGC34 Pacto de excelencia
6. Acta de solicitud de adición y/o prórroga</t>
  </si>
  <si>
    <t xml:space="preserve">1. Contrato que establece la forma de pago
2. Guía de pago a terceros
3. Cuadro de seguimiento financiero (segregación de funciones)
4. Informe Semanal  de interventoría
5. Trámite de l pago a través del Sistema SIGPAGOS
</t>
  </si>
  <si>
    <t>Un Colaborador del IDU recibe o solicita dádivas de un Tercero para  aprobar avances en el pago de productos por encima de la ejecución realizada.</t>
  </si>
  <si>
    <t>1. Contrato que establece la forma de pago
2. Guía de pago a terceros
3. Cuadro de seguimiento financiero (segregación de funciones)
4. Informe Semanal  de interventoría
5. . Suscripción del formato FO-PE-20 Compromiso de integridad, transparencia y confidencialidad
6 Suscripción formato FO-PE-33 Consentimiento informado SGAS.
7. Trámite de l pago a través del Sistema SIGPAGOS</t>
  </si>
  <si>
    <t>Un Tercero ofrece o entrega dádivas a un Colaborador del IDU, para que se le aprueben avances en el pago de productos por encima de la ejecución realizada.</t>
  </si>
  <si>
    <t>1. Contrato que establece la forma de pago
2. Guía de pago a terceros
3. Cuadro de seguimiento financiero (segregación de funciones)
4. Informe Semanal  de interventoría
5.  Suscripción del formato FOGC34 Pacto de excelencia 
6. Trámite de l pago a través del Sistema SIGPAGOS</t>
  </si>
  <si>
    <t>Un Colaborador del IDU  recibe o solicita dádivas de un Tercero para tramitar las modificaciones de diseño por inviabilidad técnica, sin estar justificadas o sin que éstas sean verídicas.</t>
  </si>
  <si>
    <t>Un colaborador del IDU recibe o solicita dádivas de un Tercero, para que éste tramite  las modificaciones de diseño por inviabilidad técnica, sin estar justificadas o sin que éstas sean verídicas.</t>
  </si>
  <si>
    <t>Un Tercerro ofrece o entrega a un colaborador del IDU dádivas, para que tramite las modificaciones de diseño por inviabilidad técnica, sin estar justificadas o sin que éstas sean verídicas.</t>
  </si>
  <si>
    <t>Un Colaborador del IDU solicita dádivas a un Tercero para tramitar el informe de Inviabilidad técnica del proyecto, sin el lleno de los requisitos.</t>
  </si>
  <si>
    <t>1. Manual de supervisión e interventoría
2. Aplicación del PRDP-080 Cambios de estudios y diseños aprobados en la etapa de cosntrucción. (informe de inviabilidad técnica presentado por el constructor.)
3. Publicación agendas nivel directivo. Decreto 189 de 2020 directiva 05 de 2020 
4. Segregación de funciones cuando aplique</t>
  </si>
  <si>
    <t>1. Manual de supervisión e interventoría
2.  Suscripción del formato FO-PE-20 Compromiso de integridad, transparencia y confidencialidad
3. Suscripción del formato FO-PE-33 Consentimiento informado SGAS.
4.  Aplicación del PRDP-080 Cambios de estudios y diseños aprobados en etapa de cosntrucción. (informe de inviabilidad técnica presentado por el constructor)
5. Segregación de funciones cuando aplique</t>
  </si>
  <si>
    <t>Un Tercero  ofrece o entrega dádivas al Colaborador del IDU, para que tramite el informe de Inviabilidad técnica del proyecto, sin el lleno de los requisitos</t>
  </si>
  <si>
    <t>Un tercero entrega u ofrezce dádivas a un Colaborador del IDU, para poder tener acceso a información y datos sensibles de la entidad y manipularla según su conveniencia.</t>
  </si>
  <si>
    <t xml:space="preserve">Que un Directivo del IDU solicite o reciba  dádivas de un tercero (empresa externa que custodia las cintas en bóveda de seguridad), para que le entregue cintas con información importante y confidencial de la entidad  con el fin de obtener provecho propio o de un tercero </t>
  </si>
  <si>
    <t xml:space="preserve">
1.   Comité técnico de la STRT 
2. Mesa de control de cambios tecnológicos Formato FO-TI-29 - FO-TI-33)
3. Procedimiento "PR-GC-06 DECLARATORIA DE INCUMPLIMIENTO PARA LA IMPOSICIÓN DE MULTA, CLAUSULA PENAL Y CADUCIDA
4. Acto administrativo de declaratoria de incumplimiento con segregación de funciones
5. Formato  FO-PE-020 Compromiso de Integridad, Transparencia y Cofidencialidad, para PSP 
6. Formato FO-PE-33 - Formato Consentimiento Informado SGAS</t>
  </si>
  <si>
    <t xml:space="preserve">
1.   Comité técnico de la STRT 
2. Mesa de control de cambios tecnológicos Formato FO-TI-29 - FO-TI-33)
3. Procedimiento "PR-GC-06 DECLARATORIA DE INCUMPLIMIENTO PARA LA IMPOSICIÓN DE MULTA, CLAUSULA PENAL Y CADUCIDA
4. Acto administrativo de declaratoria de incumplimiento con segregación de funciones
5. Publicación de agendas directivos</t>
  </si>
  <si>
    <t>Un Colaborador del IDU recibe o solicita dádivas de un tercero  para que pueda acceder algún sistema(s) de información de la entidad (aplicativos, plataformas, correos, sistemas de información geograficos, etc.), para vulnerar la plataforma</t>
  </si>
  <si>
    <t>Un tercero (proveedor que renueva las licencias, matenimientos y soporte), entrega u ofrece dádivas a un Colaborador del IDU, para que le favorezca en el proceso de contratación (nuevo o adición).</t>
  </si>
  <si>
    <t>1. Aprobación y  aceptación del proyecto de software por parte del área usuaria. (FO-TI- 06 / FO-TI -13 / FO-TI-16)
2. Mesa de control de cambios tecnológicos FO-TI-29 / FO-TI-33)
3. Presentación de fichas técnicas al Comité Precontractual , para revisar condiciones proyectadas en los procesos de contratación
4. Instructivo IN-TI-09 "Estimación de esfuerzo para desarrollo de software"
5.Formato FO-PE-020 Compromiso de Integridad, Transparencia y Cofidencialidad, para PSP 
6. Formato FO-PE-33 - Formato Consentimiento Informado SGAS</t>
  </si>
  <si>
    <t>1. Aprobación y  aceptación del proyecto de software por parte del área usuaria. (FO-TI- 06 / FO-TI -13 / FO-TI-16)
2. Mesa de control de cambios tecnológicos  fromato FO-TI-29 / FO-TI-33)
3. Presentación de fichas técnicas al Comité Precontractual , para revisar condiciones proyectadas en los procesos de contratación
4. Instructivo IN-TI-09 "Estimación de esfuerzo para desarrollo de software"
5. Formato FO-GC-034 Pacto de Excelencia</t>
  </si>
  <si>
    <t>1. Instructivo IN-TI-40 "Segregación de funciones en la SRTT.
2. Definición de accesos a bases de datos y repositorios de información
3. FO-PE-020 Compromiso de Integridad, Transparencia y Cofidencialidad, para PSP 
4. Formato FO-PE-33 - Formato Consentimiento Informado SGAS</t>
  </si>
  <si>
    <t xml:space="preserve">1. Instructivo IN-TI-40 "Segregación de funciones en la SRTT.
2. Definición de accesos a bases de datos y repositorios de información
3.Publicación de agendas de los Directivos
</t>
  </si>
  <si>
    <t>Un tercero ofrezce o entrega dádivas a un Colaborador del IDU, para que se adopte e implemente en la entidad un tema de investigación de su preferencia o cambio tecnológico en beneficio personal.</t>
  </si>
  <si>
    <t xml:space="preserve">1. Contrato que define las condiciones y supervisores
2. Mesa de control de cambios tecnológicos  Formato FO-TI-29  -  FO-TI-33)
3. Informes de ejecución del contrato
4. Formato FO-GC-034 Pacto de Excelencia
</t>
  </si>
  <si>
    <t xml:space="preserve">Que un Colaborador del IDU recibe o solicita dádivas de un tercero, con el falso pretexto de adoptar o implementar en la entidad el tema de investigación  o cambio tecnológico en beneficio personal </t>
  </si>
  <si>
    <t xml:space="preserve">1. Contrato que define las condiciones y supervisores
2. Mesa de control de cambios tecnológicos  formato FO-TI-29  - FO-TI-33)
3. Informes de ejecución del contrato
4. FO-PE-020 Compromiso de Integridad, Transparencia y Cofidencialidad, para PSP 
5. Formato FO-PE-33 - Formato Consentimiento Informado SGAS
</t>
  </si>
  <si>
    <t xml:space="preserve">Que un Directivo del IDU reciba o solicite dádivas de un tercero  con el falso pretexto de adoptar o implementar en la entidad el tema de investigación de preferencia  o cambio tecnológico en beneficio personal </t>
  </si>
  <si>
    <t xml:space="preserve">1. Contrato que define las condiciones y supervisores
2. Mesa de control de cambios tecnológicos formato FO-TI-29 - FO-TI-33)
3. Informes de ejecución del contrato
4. Publicación de agendas de directivos
</t>
  </si>
  <si>
    <t xml:space="preserve">1. Instructivo IN-TI-40 "Segregación de funciones en la STRT
2. Instructivo IN-TI-16 "Segregación de los derechos de acceso a los recursos de TI"
2. Formato FO-PE-020 Compromiso de Integridad, Transparencia y Cofidencialidad, para PSP 
3. Formato FO-PE-33 - Formato Consentimiento Informado SGAS
</t>
  </si>
  <si>
    <t>Un Directivo IDU reciba o solicite dádivas de un tercero, para que pueda acceder algún sistema(s) de información de la entidad (aplicativos, plataformas, correos, sistemas de información geograficos, etc.), para vulnerar la plataforma</t>
  </si>
  <si>
    <t>1. Instructivo IN-TI-40 "Segregación de funciones en la STRT
2. Instructivo IN-TI-16 "Segregación de los derechos de acceso a los recursos de TI"
3. Publicación agendas Directivos IDU</t>
  </si>
  <si>
    <t>Un tercero entrega u ofrece dádivas a un Colaborador del IDU, para que pueda acceder algún sistema(s) de información de la entidad (aplicativos, plataformas, correos, sistemas de información geograficos, etc.), para vulnerar la plataforma</t>
  </si>
  <si>
    <t xml:space="preserve">1. Instructivo IN-TI-40 "Segregación de funciones en la STRT
2. Instructivo IN-TI-16 "Segregación de los derechos de acceso a los recursos de TI"
3. Formato FO-TI-04 "Acuerdos de confidencialaidad con terceros"
</t>
  </si>
  <si>
    <t xml:space="preserve">1. Cintas con código del software generado por el sistema de copias, que no permite identificarla fisicamente.
2 .Formato FO-DO-17 "Inventario único documental"
3. Formato FO-GC-034 Pacto de Excelencia
</t>
  </si>
  <si>
    <t xml:space="preserve">Que un Colaborador del IDU  solicite  o reciba dádivas  de un tercero (empresa externa que custodia las cintas en bóveda de seguridad), para que le entregue cintas con información importante y confidencial de la entidad con el fin de obtener provecho propio o de un tercero </t>
  </si>
  <si>
    <t>1. Cintas con código del software generado por el sistema de copias, que no permite identificarla fisicamente.
2 .Formato FO-DO-17 "Inventario único documental"
3. Formato FO-PE-020 Compromiso de Integridad, Transparencia y Cofidencialidad, para PSP 
4. Formato FO-PE-33 - Formato Consentimiento Informado SGAS</t>
  </si>
  <si>
    <t>1. Cintas con código del software generado por el sistema de copias, que no permite identificarla fisicamente.
2 .Formato FO-DO-17 "Inventario único documental"
3. Publicación de agendas Directivos IDU</t>
  </si>
  <si>
    <t>Un Colaborador del IDU recibe o solicita dádivas de un tercero (proveedor que renueva las licencias, matenimientos y soporte), para favorecerlo en el proceso de contratación (nuevo o adición).</t>
  </si>
  <si>
    <t>1. Mesa de control de cambios tecnológicos semanal FO-TI-29 / FO-TI-33)
2. Presentación de fichas técnicas al Comité Precontractual , para revisar condiciones proyectadas en los procesos de contratación
3. Formato FO-PE-020 Compromiso de Integridad, Transparencia y Cofidencialidad, para PSP 
4. Formato FO-PE-33 - Formato Consentimiento Informado SGAS
5.  Procedimiento "PR-GC-14 Modificación y cesión de contratos estatales"</t>
  </si>
  <si>
    <t>Un Directivo del IDU reciba o solicita dádivas de un tercero (proveedor que renueva las licencias, matenimientos y soporte), para favorecerlo en el proceso de contratación (nuevo o adición).</t>
  </si>
  <si>
    <t>1. Mesa de control de cambios tecnológicos Formato  FO-TI-29 - FO-TI-33)
2. Presentación de fichas técnicas al Comité Precontractual , para revisar condiciones proyectadas en los procesos de contratación
3. Publicación Agendas directivos IDU
4. Procedimiento "PR-GC-14 Modificación y cesión de contratos estatales"</t>
  </si>
  <si>
    <t>1. Mesa de control de cambios tecnológicos Formato FO-TI-29 - FO-TI-33)
2. Presentación de fichas técnicas al Comité Precontractual , para revisar condiciones proyectadas en los procesos de contratación
3. Formato FO-GC-34 "Pacto de Excelencia"
4. Procedimiento "PR-GC-14 Modificación y cesión de contratos estatales"</t>
  </si>
  <si>
    <t>1. Comité técnico de la STRT 
2. Mesa de control de cambios tecnológicos semanal FO-TI-29 / FO-TI-33)
3. Formato FO-GC-34 "Pacto de Excelencia"</t>
  </si>
  <si>
    <t>Que un Colaborador del IDU solicita o recibe dádivas de un tercero (proveedor de servicios o mantenimiento), para no reportar fallas presentadas o identificadas en el producto y/o servicio.</t>
  </si>
  <si>
    <t>1. Comité técnico de la STRT
2. Mesa de control de cambios tecnológicos semanal FO-TI-29 / FO-TI-33)
3. Publicación de agendas Directivos IDU</t>
  </si>
  <si>
    <t>Que un tercero (proveedor de tecnología) entregue u ofrezca dádivas a un Colaborador del IDU, para que no aplique las sanciones legales contractuales, por el no cumplimiento del objeto contractual y/o aplicación de la garantía</t>
  </si>
  <si>
    <t xml:space="preserve">
1.  Comité técnico de la STRT 
2. Mesa de control de cambios tecnológicos Formato FO-TI-29 - FO-TI-33)
3. Procedimiento "PR-GC-06 DECLARATORIA DE INCUMPLIMIENTO PARA LA IMPOSICIÓN DE MULTA, CLAUSULA PENAL Y CADUCIDAD
4. Acto administrativo de declaratoria de incumplimiento con segregación de funciones</t>
  </si>
  <si>
    <t>Que un Colaborador del IDU reciba o solicite dádivas de un tercero (proveedor de tecnología), para no aplicar las sanciones legales contractuales, por el no cumplimiento del objeto contractual y/o aplicación de la garantía</t>
  </si>
  <si>
    <t>Que un Directivo del IDU reciba o solicite dádivas de un tercero (proveedor de tecnología), para no aplicar las sanciones legales contractuales, por el no cumplimiento del objeto contractual y/o aplicación de la garantía</t>
  </si>
  <si>
    <t xml:space="preserve">Un tercero (proveedor), entrega u ofrece dádivas a un Colaborador del IDU, para aprobar  bienes y servicios sin que se hayan recibido por el IDU </t>
  </si>
  <si>
    <t xml:space="preserve">
1.   Comité técnico de la STRT 
2. Mesa de control de cambios tecnológicos Formato FO-TI-29 - FO-TI-33)
3. Actas de recibo a satisfacción de los bienes y servicios recibidos
4. Formato FO-GC-34 "Pacto de Excelencia"
</t>
  </si>
  <si>
    <t xml:space="preserve">
1.   Comité técnico de la STRT 
2. Mesa de control de cambios tecnológicos Formato FO-TI-29 - FO-TI-33)
3. Actas de recibo a satisfacción de los bienes y servicios recibidos
4.    Formato  FO-PE-020 Compromiso de Integridad, Transparencia y Cofidencialidad
5. Formato FO-PE-33 - Formato Consentimiento Informado SGAS</t>
  </si>
  <si>
    <t xml:space="preserve">
1.   Comité técnico de la STRT 
2. Mesa de control de cambios tecnológicos Formato FO-TI-29 - FO-TI-33)
3. Actas de recibo a satisfacción de los bienes y servicios recibidos
4.  Publicación de agendas Directivos IDU</t>
  </si>
  <si>
    <t xml:space="preserve">1.  Liquidación de la compensación a través del sistema "Fondo de cesiones públicas"
2. Procedimiento PR-GF-07" Administración del fondo para el pago de parqueaderos"
3. Procedimiento PR - GF- 08 "Administración del fondo para el pago compensatorio de obligaciones urbanísticas"
</t>
  </si>
  <si>
    <t>1.  Liquidación de la compensación a través del sistema "Fondo de cesiones públicas"
2. Procedimiento PR-GF-07" Administración del fondo para el pago de parqueaderos"
3. Procedimiento PR - GF- 08 "Administración del fondo para el pago compensatorio de obligaciones urbanísticas"</t>
  </si>
  <si>
    <t>1.  Informe de seguimiento al estado de la liquidación de la compensación a través del sistema "Fondo de cesiones públicas"
2. Procedimiento PR-GF-07" Administración del fondo para el pago de parqueaderos"
3. Procedimiento PR - GF- 08 "Administración del fondo para el pago compensatorio de obligaciones urbanísticas"</t>
  </si>
  <si>
    <t>Colaborador del IDU  a cargo de la conciliacion bancaria ofrece o entrega a un tercero (empleado bancario) una comisión o dádiva para que altere el valor real del saldo disponible en bancos con el fin de hacer maniobras ilegales temporales con los recursos públicos en un periodo de tiempo corto.</t>
  </si>
  <si>
    <t>1.Conciliación diaria
2.Conciliacion Mensual - Revisión y firma del Jefe.
3. Procedimiento PR-GAF-054   Conciliación Bancaria con evidencia de segregación de funciones
4. Documento de verificación diaria de saldos bancarios.</t>
  </si>
  <si>
    <t>Un Directivo del IDU ofrece o entrega a un tercero (empleado bancario)  una comisión o dádiva para que altere el valor real del saldo disponible en bancos con el fin de hacer maniobras ilegales temporales con los recursos públicos en un periodo de tiempo corto.</t>
  </si>
  <si>
    <t>Un tercero (Empleado bancario) ofrece o entrega a un colaborador del IDU a cargo de la conciliación bancaria, una comisión para que  realice maniobras ilegales temporales con los recursos públicos en un periodo de tiempo corto.</t>
  </si>
  <si>
    <t>Colaborador del IDU le ofrece o entrega a un tercero (empleado bancario) una comisión o dádiva para que altere o modifique la conciliación bancaria, para el cierre de diferencias de saldo existentes.</t>
  </si>
  <si>
    <t>Un tercero (Empleado bancario)  ofrece o entrega a un Colaborador del IDU una comisión para altere o modifique la conciliación para el cierre de diferencias de saldos existentes.</t>
  </si>
  <si>
    <t>Un tercero (contratista con orden de embargo) ofrece y entrega una comisión o dádiva a un Colaborador del IDU para que no se apliquen los embargos que tenga el contratista.</t>
  </si>
  <si>
    <t>Colaborador del IDU - embargos, solicita o recibe de un tercero (contratista con orden de embargo), una comisión o dádiva para no aplicar los embargos que tenga el contratista.</t>
  </si>
  <si>
    <t>Un Directivo IDU, solicita a un tercero (contratista con orden de embargo), una comisión o dádiva para no aplicar los embargos que tenga el contratista.</t>
  </si>
  <si>
    <t>Un tercero (contratista) ofrece o entrega a un Colaborador del IDU una dádiva para que ingrese una cesión de derechos económicos antes de una orden de embargo.</t>
  </si>
  <si>
    <t xml:space="preserve">1. Radicación en Orfeo de solicitud de cesión
2. Revisión de solicitudes de  embargos y medidas cautelares en el módulo de embargos del  Sistema Stone). 
3. Revisión y firma del oficio de aprobación de la cesión de derechos económicos por parte de STTR y DTAF.
4. Procedimiento PR-GF-12 EMBARGOS Y CESIONES </t>
  </si>
  <si>
    <t>Colaborador del IDU solicita o recibe  de un tercero (contratista) una dádiva para aplicar la cesión de derechos económicos, antes de una orden de embargo.</t>
  </si>
  <si>
    <t>Un Directivo  IDU  solicita o recibe de un tercero (contratista) una dádiva para aplicar la cesión de derechos económicos, antes de una orden de embargo.</t>
  </si>
  <si>
    <t>Un tercero (empleado del sector financiero) ofrece o entrega a un Colaborador del IDU una comisión o dádiva para que favorezca su cotización para inversiones de excedentes de liquidez.</t>
  </si>
  <si>
    <t>1. Formato Resumen de cotizaciones de Tasas aprobado por el Tesorero  y Director Tecnico Administrativo y Financiero
2. Resolución  emitida por la Secretaría de Hacienda Distrital "Por medio de la cual se establecen las políticas y lineamientos de inversión y de riesgo para el manejo de recursos administrados por los Establecimientos Públicos del Distrito Capital y la Contraloría de Bogotá D.C"
3. Informe diario de tesoreria generado a partir del  Sistema  Integrado de Gestión Financiera  - SIGE</t>
  </si>
  <si>
    <t>Un Colaborador del IDU , solicita o recibe de un tercero (empleado del sector financiero) una comisión por favorecimiento en la colocación de excedentes de liquidez de tesorería del IDU.</t>
  </si>
  <si>
    <t>Un Directivo del IDU , solicita o recibe de un tercero (empleado del sector financiero), una comisión por favorecimiento en la colocación de excedentes de liquidez de tesorería del IDU.</t>
  </si>
  <si>
    <t>1. Formato Resumen de cotizaciones de Tasas aprobado por el Tesorero  y Director Tecnico Administrativo y Financiero
2. Resolución  emitida por la Secretaría de Hacienda Distrital "Por medio de la cual se establecen las políticas y lineamientos de inversión y de riesgo para el manejo de recursos administrados por los Establecimientos Públicos del Distrito Capital y la Contraloría de Bogotá D.C"
3. Informe diario de tesoreria generado a partir del  Sistema  Integrado de Gestión Financiera  - SIGE
4. Publicación agendas Directivos</t>
  </si>
  <si>
    <t>Un tercero (empleado del sector financiero) ofrece o entrega a un Colaborador del IDU una comisión o dádiva para que mantenga los recursos en las cuentas bancarias.</t>
  </si>
  <si>
    <t>1. Conciliación díaria.
2. Conciliación de los saldos de inversion entre la STTR y la STPC, 
3.Cumplimiento de Procedimiento PR- GF-04 "Administración de inversiones de tesoreria", regido por la política de inversiones de la SDH.
4.Informe diario de tesorería que contine la valoración del portafolio
5. Correo electrónico con el  análisis y revisión de las actas  de operaciones de inversión del profesional de la DTAF
6. Actas de colocación de las operaciones de inversión con segregación de funciones
7. Grabacion de las sesiones del  Subcomite  de Seguimiento  Financiero Contable y de Inverntarios 
8. Informe diario de tesoreria generado a partir del Sistema  Integrado de Gestión Financiera  - SIGE</t>
  </si>
  <si>
    <t>Un Colaborador del IDU solicita o recibe de un tercero (empleado del sector financiero) una comisión o dádiva para mantener los recursos en las cuentas bancarias.</t>
  </si>
  <si>
    <t>Un Directivo del IDU solicita o recibe de un tercero (empleado del sector financiero) una comisión o dádiva para mantener los recursos en las cuentas bancarias.</t>
  </si>
  <si>
    <t>Un colaborador del IDU ofrece o entrega una comisión o dádiva a un tercero (empleado bancario), para que cuando reciba dinero en efectivo del contribuyente, no lo registre en linea a favor del IDU y se le entregue posteriormente</t>
  </si>
  <si>
    <t>Un tercero (empleado bancario) ofrece o entrega  una comisión o dádiva al colaborador del IDU para cuando reciba dinero en efectivo del contribuyente, no lo registre en linea a favor del IDU  y se le entregue posteriormente</t>
  </si>
  <si>
    <t>Un tercero (empleado bancario o  un contribuyente), ofrece o entrega una dádiva a un Colaborador del IDU para que aplique manualmente recaudos sin que el recurso ingrese a las cuentas del IDU y posteriormente reversarlo en el sistema Valoricemos.</t>
  </si>
  <si>
    <t>1.Conciliaciones bancarias
2. Memorando de autorizacion de reversión en el sistema Valoriocemos por parte  del Tesorero.
3.  Trazabilidad trámite reversión de recaudos (Correos - memorando - sistema)</t>
  </si>
  <si>
    <t>Un colaborador del IDU solicita o recibe una dádiva de un tercero (empleado bancario o contribuyente) para que aplique manualmente recaudos sin que el recurso ingrese a las cuentas del IDU y posteriormente reversarlo en el sistema Valoricemos.</t>
  </si>
  <si>
    <t>Un Directivo del IDU solicita o recibe una dádiva a un tercero (empleado bancario o contribuyente) para que aplique manualmente recaudos sin que el recurso ingrese a las cuentas del IDU y posteriormente reversarlo en el sistema Valoricemos.</t>
  </si>
  <si>
    <t>1.Conciliaciones bancarias
2. Memorando de autorizacion de reversión en el sistema Valoriocemos por parte  del Tesorero.
3. Trazabilidad trámite reversión de recaudos (Correos - memorando - sistema)</t>
  </si>
  <si>
    <t>Un tercero (contratista - contribuyente) ofrece o entrega a un Colaborador  del IDU una dadiva para que se realice el pago, sin el lleno de los requisitos.</t>
  </si>
  <si>
    <t xml:space="preserve">1. Sistema SIGPAGOS.
2. Guía GU-GF-01 Guía de Pago a terceros
3.   Procedimiento PR-GF- 11 "Pago a Terceros" con segregación de funciones con segregación de funciones 
4. Programación de pagos </t>
  </si>
  <si>
    <t>1. Sistema SIGPAGOS.
2. Guía GU-GF-01 Guía de Pago a terceros
3. Procedimiento PR-GF- 10  Trámite y Gestión de Depósitos Judiciales"
3. Radicación de solicitudes de pago a través del sistema Orfeo por parte de los ordenadores</t>
  </si>
  <si>
    <t>1. Sistema SIGPAGOS.
2. Guía GU-GF-01 Guía de Pago a terceros
3.  Procedimiento PR-GF- 11 "Pago a Terceros" con segregación de funciones con segregación de funciones  con segregación de funciones
4. Cronograma de radicaciones y pagos a través del sistema SIGPAGOS
5. Utilización de usuarios y claves
6. Aplicación de firma digital del ordenador del gasto del DTAF, STPC y STTR</t>
  </si>
  <si>
    <t>1. Sistema SIGPAGOS.
2. Guía GU-GF-01 Guía de Pago a terceros
3.  Procedimiento PR-GF- 11 "Pago a Terceros" con segregación de funciones con segregación de funciones  con segregación de funciones 
4.Cronograma de radicaciones y pagos a través del sistema SIGPAGOS
5. Utilización de usuarios y claves
6. Aplicación de firma digital del ordenador del gasto del DTAF, STPC y STTR</t>
  </si>
  <si>
    <t>1. Sistema SIGPAGOS.
2. Guía GU-GF-01 Guía de Pago a terceros
3.  Procedimiento PR-GF- 11 "Pago a Terceros" con segregación de funciones con segregación de funciones  con segregación de funciones 
4. Cronograma de radicaciones y pagos a través del sistema SIGPAGOS
5. Utilización de usuarios y claves
6. Aplicación de firma digital del ordenador del gasto del DTAF, STPC y STTR</t>
  </si>
  <si>
    <t>Un tercero (constructor) ofrece o entrega dadivas al Colaborador del IDU para cambiar el valor de la liquidación en la resolución para la compensación de cupos de estacionamiento u obligaciones urbanisticas.</t>
  </si>
  <si>
    <t>Un Colaborador del IDU solicita o recibe dadivas de un tercero (constructor) para cambiar el valor de la liquidación en la resolución para la compensación de cupos de estacionamiento u obligaciones urbanisticas.</t>
  </si>
  <si>
    <t>Un Colaborador del IDU solicita o recibe de un tercero (constructor) una dádiva para que evite el proceso de cobro persuasivo o retrase el proceso de cobro coactivo, por el área competente,  por concepto de la compensación de cupos de estacionamiento u obligaciones urbanisticas.</t>
  </si>
  <si>
    <t>Un Directivo del IDU soliita o recibe de un tercero (constructor) una dádiva para que evite el proceso de cobro persuasivo o retrase el proceso de cobro coactivo, por el área competente,  por concepto de la compensación de cupos de estacionamiento u obligaciones urbanisticas.</t>
  </si>
  <si>
    <r>
      <t>1. Formato FO-FP-01 productos de estudios de prefactibilidad lista de chequeo y/o Formato FO-FP-02 Lista de chequeo entrega de productos en etapa de factibilidad, según aplique. 
2. Acta Comité Dirección Técnica de Proyectos.</t>
    </r>
    <r>
      <rPr>
        <sz val="11"/>
        <color theme="1"/>
        <rFont val="Arial"/>
        <family val="2"/>
      </rPr>
      <t/>
    </r>
  </si>
  <si>
    <t>1. Socialización del SGAS para el grupo de preinversión de la Dirección Técnica de Proyectos 
2. Formato FO-FP-01 productos de estudios de prefactibilidad lista de chequeo.
3. Matriz Multicriterio del proyetco en etapa de Prefactibilidad o Factibilidad según corresponda.
4.  Acta Comité Dirección Técnica de Proyectos.
5. Documento Técnico de Soporte - DTS evikdencia segregación de funciones</t>
  </si>
  <si>
    <r>
      <t xml:space="preserve">1. Formato FO-FP-01 productos de estudios de prefactibilidad lista de chequeo y/o Formato  FO-FP-02 Lista de chequeo entrega de productos en etapa de factibilidad, según aplique. 
2. Acta Comité Dirección Técnica de Proyectos.
</t>
    </r>
    <r>
      <rPr>
        <sz val="11"/>
        <color theme="1"/>
        <rFont val="Arial"/>
        <family val="2"/>
      </rPr>
      <t/>
    </r>
  </si>
  <si>
    <t>ELABORACIÓN DE LA PREFACTIBILIDAD Y/O FACTIBILIDAD
CONTRATADA</t>
  </si>
  <si>
    <t xml:space="preserve">1. Formato FO-FP-07 lista de chequeo de productos en etapa prefactibilidad- Proyectos Contratados y/o  FO-FP-08 lista de chequeo de productos en etapa de factibilidad- Proyectos contratados, según aplique.
2.  Acta Comité Dirección Técnica de Proyectos.
3. Acta de recibo final y liquidación de Consultoria e Interventoria FO-DP-05 con segregación de funciones
</t>
  </si>
  <si>
    <t xml:space="preserve">1. Acta de seguimiento a Comité donde se socializa el SGAS
2. Formato FO-FP-07 lista de chequeo de productos en etapa prefactibilidad- Proyectos Contratados y/o  FO-FP-08 lista de chequeo de productos en etapa de factibilidad- Proyectos contratados, según aplique.
3. Formato FO-PE-20 Compromiso de integridad, transparencia y confidencialidad
4. Formato FO-PE-33 Consentimiento informado SGAS.
5. Acta Comité Dirección Técnica de Proyectos.
6. Acta de recibo final y liquidación de Consultoria e Interventoria FO-DP-05 </t>
  </si>
  <si>
    <t>1. Acta de seguimiento a Comité donde se socializa el SGAS
2. Formato FO-FP-07 lista de chequeo de productos en etapa prefactibilidad- Proyectos Contratados y/o  FO-FP-08 lista de chequeo de productos en etapa de factibilidad- Proyectos contratados, según aplique.
3.  Acta Comité Dirección Técnica de Proyectos y/o seguimiento del contrato</t>
  </si>
  <si>
    <t>1. Acta de seguimiento a Comité donde se socializa el SGAS
2. Formato FO-FP-07 lista de chequeo de productos en etapa prefactibilidad- Proyectos Contratados y/o  FO-FP-08 lista de chequeo de productos en etapa de factibilidad- Proyectos contratados, según aplique.
3. Formato FO-PE-20 Compromiso de integridad, transparencia y confidencialidad
4. Formato FO-PE-33 Consentimiento informado SGAS.
5. Comité Dirección Técnica de Proyectos o acta de comité de seguimiento al contrato.</t>
  </si>
  <si>
    <t xml:space="preserve">1. . Acta de seguimiento a Comité donde se socializa el SGAS
2. Suscripción del formato FO-GC-34 Pacto de excelencia 
2. Aplicación del formato FO-FP-04 Lista de productos del proceso Factibilidad de proyectos.
3.Acta de comité de seguimiento al contrato.
4. Formato FO-FP-07 lista de chequeo de productos en etapa prefactibilidad- Proyectos Contratados y/o  FO-FP-08 lista de chequeo de productos en etapa de factibilidad- Proyectos contratados, según aplique.
5. Socialización del SGAS para el grupo de preinversión de la Dirección Técnica de Proyectos 
</t>
  </si>
  <si>
    <t>1. Contrato donde se establece término y requisitos para suscribir el acta de inicio
2. Publicación acta de inicio en SECOP
3.  Formato FO-GC-24 Acta de inicio  del contrato con segregación de funciones
4. Comité Dirección Técnica de Proyectos o acta de comité de seguimiento al contrato.</t>
  </si>
  <si>
    <t>1. .Contrato donde se establece término y requisitos para suscribir el acta de inicio
2. Publicación acta de inicio en SECOP
3. Formato FO-PE-20 Compromiso de integridad, transparencia y confidencialidad
4. Formato FO-PE-33 Consentimiento informado SGAS.. 
5. Formato FO-GC-24 Acta de inicio  del contrato con segregación de funciones
6. Acta Comité Dirección Técnica de Proyectos o acta de Seguimiento de comité del contrato.</t>
  </si>
  <si>
    <t>1. Aplicación del formato FO-FP-08 lista de chequeo de productos en etapa de factibilidad- Proyectos contratados, según aplique.
2. Acta Comité Dirección Técnica de Proyectos o acta de comité de seguimiento al contrato.</t>
  </si>
  <si>
    <t>El consultor y/o interventor entregue u ofrezca dádivas a un colaborador del IDU, para alterar o modificar las propuestas que exponen las entidades distritales y/o empresas de servicios públicos.</t>
  </si>
  <si>
    <t>1. Aplicación del formato FO-FP-08 lista de chequeo de productos en etapa de factibilidad- Proyectos contratados, según aplique. 
2.Suscripción del formato FO-GC-34 Pacto de excelencia
3. Acta Comité Dirección Técnica de Proyectos o acta de comité de seguimiento al contrato.</t>
  </si>
  <si>
    <t>1. Aplicación del formatos FO-FP-07 lista de chequeo de productos en etapa prefactibilidad- Proyectos Contratados y/o  FO-FP-08 lista de chequeo de productos en etapa de factibilidad- Proyectos contratados, según aplique.
2. Comunicaciones  a la interventoría sobre el estado del producto
3. Acta Comité Dirección Técnica de Proyectos o acta de comité de seguimiento al contrato.</t>
  </si>
  <si>
    <t>1. Formato FO-FP-07 lista de chequeo de productos en etapa prefactibilidad- Proyectos Contratados y/o  FO-FP-08 lista de chequeo de productos en etapa de factibilidad- Proyectos contratados, según aplique.
2. Formato FO-PE-20 Compromiso de integridad, transparencia y confidencialidad
3. Formato FO-PE-33 Consentimiento informado SGAS..
4. Acta Comité Dirección Técnica de Proyectos o acta de comité de seguimiento al contrato.</t>
  </si>
  <si>
    <t>1. Aplicación del formato  FO-FP-07 lista de chequeo de productos en etapa prefactibilidad- Proyectos Contratados y/o  FO-FP-08 lista de chequeo de productos en etapa de factibilidad- Proyectos contratados, según aplique.
2.Suscripción del formato FOGC34 Pacto de excelencia 
3. Acta Comité Dirección Técnica de Proyectos o acta de comité de seguimiento al contrato.</t>
  </si>
  <si>
    <t>Un Colaborador del IDU recibe o solicita una dadiva para alterar o modificar los informes de seguimiento de consultoría e interventoría, a cambio de una dádiva.</t>
  </si>
  <si>
    <t xml:space="preserve">Un tercero ofrece o entrega una dadiva a un colaborador del IDU para aceptar informes de interventoría y/o consultoría incompletos o sin el lleno de los requisitos establecidos </t>
  </si>
  <si>
    <t>Un colaborador del IDU recibe o solicite dádivas del interventor o consultor para aprobar la orden de pago, sin el cumplimiento de los requisitos establecidos en los documentos contractuales.</t>
  </si>
  <si>
    <t xml:space="preserve">1. Contrato que establece la forma de pago
2. Guía de pago a terceros
3. Cuadro de seguimiento financiero (segregación de funciones)
4. Seguimiento pago aplicativo SIGPAGOS
</t>
  </si>
  <si>
    <t xml:space="preserve">1. Contrato que establece la forma de pago
2. Suscripción del formato FO-PE-20 Compromiso de integridad, transparencia y confidencialidad
3. Sucripción FO-PE-33 Consentimiento informado SGAS.
4. Guía de pago a terceros
5. Cuadro de seguimiento financiero (segregación de funciones)
6. Seguimiento pago aplicativo SIGPAGOS
</t>
  </si>
  <si>
    <r>
      <t xml:space="preserve">1. Contrato que establece la forma de pago
2. Guía de pago a terceros
3. Cuadro de seguimiento financiero (segregación de funciones)
4. Seguimiento pago aplicativo SIGPAGOS
</t>
    </r>
    <r>
      <rPr>
        <strike/>
        <sz val="11"/>
        <color theme="1"/>
        <rFont val="Arial"/>
        <family val="2"/>
      </rPr>
      <t/>
    </r>
  </si>
  <si>
    <t xml:space="preserve">Un Colaborador del IDU solicita o recibe dádivas al interventor, para suscribir adición al contrato (dinero y/o tiempo) que lo favorezca. </t>
  </si>
  <si>
    <t xml:space="preserve">Un Colaborador del IDU  solicita o recibe dádivas al interventor, para suscribir adición al contrato (dinero y/o tiempo) que lo favorezca. </t>
  </si>
  <si>
    <t>Un colaborador del IDU recibe o solicita dádivas del interventor para  aprobar avances en el pago de productos por encima de la ejecución realizada.</t>
  </si>
  <si>
    <r>
      <t xml:space="preserve">1. Contrato que establece la forma de pago
2. Guía de pago a terceros
3. Cuadro de seguimiento financiero (segregación de funciones)
4. Informe Semanal  de interventoría
5.  Seguimiento pago aplicativo SIGPAGOS
</t>
    </r>
    <r>
      <rPr>
        <sz val="11"/>
        <color theme="4" tint="-0.499984740745262"/>
        <rFont val="Arial"/>
        <family val="2"/>
      </rPr>
      <t/>
    </r>
  </si>
  <si>
    <r>
      <t>1. Contrato que establece la forma de pago
2. Guía de pago a terceros
3. Cuadro de seguimiento financiero (segregación de funciones)
4. Informe Semanal  de interventoría
5.Suscripción del formato FOPE-20 Compromiso de integridad, transparencia y confidencialidad.
6. Sucripción FO-PE-33 Consentimiento informado SGAS
7.  Seguimiento pago aplicativo SIGPAGOS.</t>
    </r>
    <r>
      <rPr>
        <sz val="11"/>
        <color theme="1"/>
        <rFont val="Arial"/>
        <family val="2"/>
      </rPr>
      <t/>
    </r>
  </si>
  <si>
    <t>1. Contrato que establece la forma de pago
2. Guía de pago a terceros
3. Cuadro de seguimiento financiero (segregación de funciones)
4. Informe Semanal  de interventoría
5. Suscripción del formato FOGC34 Pacto de excelencia y del formato FOPE-20 Compromiso de integridad, transparencia y confidencialidad
6. Acta de comité de seguimiento al contrato.
7.  Seguimiento pago aplicativo SIGPAGOS.</t>
  </si>
  <si>
    <t>Un colaborador del IDU  solicita o recibe dádivas de un Interventor, para designar un apoyo a la supervisión que le sea favorable.</t>
  </si>
  <si>
    <t>Un tercerol, entrega u ofrece dádivas al colaborador del  IDU , para que le designe un apoyo a la supervisión favorable para sus intereses.</t>
  </si>
  <si>
    <t xml:space="preserve">1. Diferentes revisiones legales y técnicas a los estudios y documentos previos, con segregación de funciones
2. Publicación de la trazabilidad de los procesos en el portal de contratación SECOP.
3. Comité precontractual.
4. Publicación de agendas Directivos IDU
</t>
  </si>
  <si>
    <t>1. Diferentes revisiones legales y técnicas a los estudios y documentos previos, con segregación de funciones
2. Publicación de la trazabilidad de los procesos en el portal de contratación SECOP.
3. Comité precontractual.
4. Formato FO-PE-20 - Compromiso de Integridad, Transparencia y Confidencialidad
5. Formato FO-PE-33 - Formato Consentimiento Informado SGAS</t>
  </si>
  <si>
    <t>1. Diferentes revisiones legales y técnicas a los estudios y documentos previos, con segregación de funciones
2. Publicación de la trazabilidad de los procesos en el portal de contratación SECOP.
3. Comité precontractual.
4. Publicación de agendas Directivos IDU
5. Formato FO-GC-34 Pacto de Excelencia cuando aplique</t>
  </si>
  <si>
    <t xml:space="preserve">Un Colaborador del IDU, recibe o solicita dádivas de un tercero para   certifique  mayores cantidades de B&amp;S a los efectivamente recibidos y/o alterar la facturación en beneficio propio o de un tercero </t>
  </si>
  <si>
    <t>1. Control de la ejecución contractual a través del sistema SIGPAGOS.
2. Certificado de cumplimiento y/o recibo a satisfacción porparte del supervisor del contrato
3. Entrada de los bienes al almacén general del IDU en el sistema stone
4. Para las compras por caja menor, solicitud firmada por el jefe del área que la solicita; se verifica que el bien no está en el almacén ni tenga contrato; se hacen arqueos.
4. Formato FO-PE-20 - Compromiso de Integridad, Transparencia y Confidencialidad
5. Formato FO-PE-33 - Formato Consentimiento Informado SGAS</t>
  </si>
  <si>
    <t xml:space="preserve">Un Directivo IDU, recibe o solicita dádivas de un tercero para   certificar  mayores cantidades de B&amp;S a los efectivamente recibidos y/o alterar la facturación, en beneficio propio o de un tercero </t>
  </si>
  <si>
    <t>1.Control de la ejecución contractual a través del sistema SIGPAGOS.
2. Certificado de cumplimiento y/o recibo a satisfacción porparte del supervisor del contrato
3. Entrada de los bienes al almacén general del IDU en el sistema stone.
4. Para las compras por caja menor, solicitud firmada por el jefe del área que la solicita; se verifica que el bien no está en el almacén ni tenga contrato; se hacen arqueos.
5. Publicación de agendas Directivos IDU</t>
  </si>
  <si>
    <t>Un proveedor ofrece o entrega una dádiva a un Colaborador del IDU para que certifique mayores cantidades de B&amp;S a los efectivamente recibidos y/o alterar la facturación en beneficio o satisfacción personal</t>
  </si>
  <si>
    <t xml:space="preserve">1.Control de la ejecución contractual a través del sistema SIGPAGOS.
2. Certificado de cumplimiento y/o recibo a satisfacción porparte del supervisor del contrato
3. Entrada de los bienes al almacén general del IDU en el sistema stone.
4. Para las compras por caja menor, solicitud firmada por el jefe del área que la solicita; se verifica que el bien no está en el almacén ni tenga contrato; se hacen arqueos.
5. Formato FO-GC-34 Pacto de Excelencia cuando aplique
</t>
  </si>
  <si>
    <r>
      <t xml:space="preserve">Un Colaborador del IDU, encargado de realizar el estudio de mercado telefónico o solicitar cotizaciones, solicita o recibe dádivas de uno de esos posibles proveedores, para incrementar el valor del presuouesto oficial en beneficio suyo o de un tercero . </t>
    </r>
    <r>
      <rPr>
        <strike/>
        <sz val="11"/>
        <rFont val="Arial"/>
        <family val="2"/>
      </rPr>
      <t/>
    </r>
  </si>
  <si>
    <t xml:space="preserve">Un Directivo del IDU, encargado de realizar el estudio de mercado telefónico o solicitar cotizaciones, solicita o recibe dádivas de uno de esos posibles proveedores,  para incrementar el valor del presuouesto oficial en beneficio suyo o de un tercero . </t>
  </si>
  <si>
    <t>1. Revisiones legales y técnicas a los estudios y documentos previos, con segregación de funciones
2. Ficha técnica para la solicitud de cotizaciones.
3. Comité precontractual.
4.Publicación de agendas directivos</t>
  </si>
  <si>
    <t>Un posible proveedor entregua u ofrece dádivas a un Colaborador del IDU encargado de realizar el estudio de mercado telefónico o de solicitar cotizaciones, para incrementar el valor del presuouesto oficial en beneficio suyo o de un tercero.</t>
  </si>
  <si>
    <t xml:space="preserve">1. Revisiones legales y técnicas a los estudios y documentos previos, con segregación de funciones
2. Ficha técnica para la solicitud de cotizaciones.
3. Comité precontractual.
</t>
  </si>
  <si>
    <t xml:space="preserve">1. Acta de solicitud de adición y/o prórroga
2. Procedimiento "PR-GC-14 Modificación y cesión de contratos estatales"
3. Revisión de la solicitud de adición y/o prórroga  con segregación de funciones
4. Memorando de solicitud de adición y/o prórroga suscrito por el ordenador del gasto
5. Formato FO-PE-20 - Compromiso de Integridad, Transparencia y Confidencialidad
6. Formato FO-PE-33 - Formato Consentimiento Informado SGAS
</t>
  </si>
  <si>
    <t>1. Reportes de consumo enviados por el contratista y verificación del mismo por parte del apoyo a la supervisión y la supervisiónd el contrato.
2. Reportes en línea en tiempo real al IDU (monitoreo satelital)
3. Chip maestro para c ontrol de combustible
4. Formato FO-GC-34 Pacto de Excelencia</t>
  </si>
  <si>
    <t>1. Arqueos los elementos de almacén
2. Reportes del sistema de información de inventarios.
3. Verificación de las especificaciones técnicas por parte del área responsable de la compra y de almacén.
4. Formato FO-GC-34 Pacto de Excelencia</t>
  </si>
  <si>
    <t xml:space="preserve">1. Comité de seguimiento y control financiero y de inventarios
2. Fichas técnicas de identificación de lementos obsoletos
3.  Acta de Comité seguimiento y control financiero y de inventarios
4. Acto administrativo que da de baja los elementos obsoletos o inservibles con segregación de funciones
5. Formato FO-GC-34 Pacto de Excelencia
</t>
  </si>
  <si>
    <t xml:space="preserve">1. Auditoria periódica al Sistema de Gestión Ambiental
2. Verificación por parte de la supervisión del contrato
3. Formato FO-PE-20 - Compromiso de Integridad, Transparencia y Confidencialidad
4. Formato FO-PE-33 - Formato Consentimiento Informado SGAS
</t>
  </si>
  <si>
    <t xml:space="preserve">1. Auditoria periódica al Sistema de Gestión Ambiental
2. Verificación por parte de la supervisión del contrato
</t>
  </si>
  <si>
    <t xml:space="preserve">1. Auditoria periódica al Sistema de Gestión Ambiental
2. Verificación por parte de la supervisión del contrato
3. Formato FO-GC-34 Pacto de Excelencia
</t>
  </si>
  <si>
    <t xml:space="preserve">1. Informe, mediante correo electrónico a líder grupo de reclamaciones,  líder grupo de notificaciones,  subdirectora  técnica jurídica y de ejecuciones fiscales, respecrto de las resoluciones que han sido firmadas por la SGJ para tramite de notificación. 
2. Control en el Sistema Valoricemos de la recepción de los actos administrativos firmados por la SGJ. 
3. Reporte REC5 mensual del sistema Valoricemos, para validación  por parte del grupo de reclamaciones  
4.  Control en el el sistema Valoricemos módulo ICDS donde se adelanta seguimiento a la citación.
5. Verificación en el  sistema de Gestión Documental respecrto de la entrega efectiva de la citación de notificación
</t>
  </si>
  <si>
    <t xml:space="preserve">
1. Verificación del componente técnico del predio objeto de reclamación en el Sistema Valoricemos que tenga incidencia jurídica.
2. Solicitud concepto técnico a STOP, cuando aplique
3. Proyección del acto administrativo por parte del abogado sustanciador con segregación de funciones (revisión y aprobación por competencia) 
3. Validación por parte del Subdirector Técnico Jurídico y de Ejecuciones Fiscales.
4. Validación y firma del acto administrativo por parte del Subdirector General Jurídico</t>
  </si>
  <si>
    <t>Colaborador del IDU (abogados STJEF, técnicos STOP)</t>
  </si>
  <si>
    <t xml:space="preserve">
1. Verificación del componente técnico del predio objeto de reclamación en el Sistema Valoricemos que tenga incidencia jurídica
2. Elaboración concepto técnico, cuando aplique
3. Proyección del acto administrativo por parte del abogado sustanciador con segregación de funciones (revisión y aprobación)
4. Validación por parte del Subdirector Técnico Jurídico y de Ejecuciones Fiscales.
5. Validación y firma del acto administrativo por parte del Subdirector General Jurídico
6. Formato  FO-PE-020 Compromiso de Integridad, Transparencia y Cofidencialidad, para PSP 
7. Formato FO-PE-33 - Formato Consentimiento Informado SGAS
</t>
  </si>
  <si>
    <t xml:space="preserve">
1. Verificación del componente técnico del predio objeto de reclamación en el Sistema Valoricemos que tenga incidencia jurídica
2. Elaboración concepto técnico, cuando aplique
3. Proyección del acto administrativo por parte del abogado sustanciador con segregación de funciones (revisión y aprobación)
4. Validación por parte del Subdirector Técnico Jurídico y de Ejecuciones Fiscales.
5. Validación y firma del acto administrativo por parte del Subdirector General Jurídico</t>
  </si>
  <si>
    <t xml:space="preserve">1. Informe, mediante correo electrónico a líder grupo de reclamaciones,  líder grupo de notificaciones,  subdirectora  técnica jurídica y de ejecuciones fiscales, respecrto de las resoluciones que han sido firmadas por la SGJ para tramite de notificación. 
2. Control en el Sistema Valoricemos de la recepción de los actos administrativos firmados por la SGJ. 
3. Reporte REC5 mensual del sistema Valoricemos, para validación  por parte del grupo de reclamaciones  
4.  Control en el el sistema Valoricemos módulo ICDS donde se adelanta seguimiento a la citación.
5. Verificación en el  sistema de Gestión Documental respecrto de la entrega efectiva de la citación de notificación
6. Formato  FO-PE-020 Compromiso de Integridad, Transparencia y Cofidencialidad, para PSP 
7. Formato FO-PE-33 - Formato Consentimiento Informado SGAS
</t>
  </si>
  <si>
    <t>Un ciudadano ofrece o entrega dádivas a un Colaborador del IDU para que se abstenga, retrace  la expedición del mandamiento de pago.</t>
  </si>
  <si>
    <t>Un Colaborador del IDU solicita o recibe dádivas de un ciudadano para que se abstenga, retrace o altere la expedición del mandamiento de pago.</t>
  </si>
  <si>
    <t xml:space="preserve"> 1. Seguimiento mensual respecto de los mandamiento de pago expedidos, citados y notificados Vs CDA recepcionados en la STJEF 
2. Formato  FO-PE-020 Compromiso de Integridad, Transparencia y Cofidencialidad, para PSP 
3. Formato FO-PE-33 - Formato Consentimiento Informado SGAS
</t>
  </si>
  <si>
    <t>Un Directivo del IDU solicite o reciba dádivas de un ciudadano para que se abstenga, retrace o altere la expedición del mandamiento de pago.</t>
  </si>
  <si>
    <t xml:space="preserve"> 1. Seguimiento mensual respecto de los mandamiento de pago expedidos, citados y notificados Vs CDA recepcionados en la STJEF
 </t>
  </si>
  <si>
    <t>Un Tercero ofrece o entrega dadivas a un colaborador del IDU  para   que las actuaciones del proceso coactivo sean adelantadas en beneficio propio o de un tercero</t>
  </si>
  <si>
    <t xml:space="preserve">1. Proyección actuaciones por parte del abogado sustanciador
2. Revisión de las actuaciones con segregación de funciones(Abogado revisor)
3. Suscrripción de las actuaciones por el abogado ejecutor 
4. Manejo de las comunicaciones a través del sistema de Gestión Documental
5. Segunda instancia, cuando aplique, ante el Subdirector Técnico Jurídico y de Ejecuciones Fiscales. </t>
  </si>
  <si>
    <t xml:space="preserve">Un Colaborador del IDU solicite o reciba dádivas de un tercero para que las actuaciones del proceso coactivo sean adelantadas en beneficio propio o de un tercero 
</t>
  </si>
  <si>
    <t>1. Proyección actuaciones por parte del abogado sustanciador
2. Revisión de las actuaciones con segregación de funciones(Abogado revisor)
3. Suscrripción de las actuaciones por el abogado ejecutor.
4. Manejo de las comunicaciones a través del sistema de Gestión Documental
5. Segunda instancia, cuando aplique, ante el Subdirector Técnico Jurídico y de Ejecuciones Fiscales.</t>
  </si>
  <si>
    <t xml:space="preserve">1. Utilización de  ususarios y perfiles quedando la impronta de quíen genera el CECTN (paz y salvo) en el sistema valoricemos.
2. Registro en el sistema valoricemos de los usuarios que adelantan verificaciones y homologación con el fin de validadar todos los acuerdos de valorización
3. Parametrización del aplicativo VALORICEMOS al momento de la expedición de paz y salvos.
4. Seguimiento cuatrimestral a la matriz de corrupción con  muestra representativa de los paz y salvos emitidos, para verificar el cumplimiento del procedimiento.
5. Divulgación permanente en los canales de comunicación de las políticas de Antisoborno establecidas por la entidad
</t>
  </si>
  <si>
    <t xml:space="preserve">1. Utilización de  ususarios y perfiles quedando la impronta de quíen genera el CECTN (paz y salvo) en el sistema valoricemos.
2. Registro en el sistema valoricemos de los usuarios que adelantan verificaciones y homologación con el fin de validadar todos los acuerdos de valorización
3. Parametrización del aplicativo VALORICEMOS al momento de la expedición de paz y salvos.
4. Seguimiento cuatrimestral a la matriz de corrupción con  muestra representativa de los paz y salvos emitidos, para verificar el cumplimiento del procedimiento.
5. Divulgación permanente en los canales de comunicación de las políticas de Antisoborno establecidas por la entidad
6.  Formato  FO-PE-020 Compromiso de Integridad, Transparencia y Cofidencialidad, para PSP 
7. Formato FO-PE-33 - Formato Consentimiento Informado SGAS
</t>
  </si>
  <si>
    <t xml:space="preserve">Un tercero ofrece o entrega dádivas a un Colaborador del IDU, para que se hagan ajustes o modifiquen los conceptos técnicos en beneficio propio o de un tercero </t>
  </si>
  <si>
    <t xml:space="preserve">1. Proyección del concepto técnico con segregación de funciones (profesional técnico-revisor técnico y supervisor técnico)
2. Registro de la segregación de funciones en el sistema Valoricemos
3. Parametrización  en el sistema Valoricemos para que el valor de la contribución no se pueda eliminar o modificar sin mediar un acto administrativo debidamente ejecutoriado.
5. Divulgación permanente en los canales de comunicación de las políticas de Antisoborno establecidas por la entidad
6. Instructivo IN-VF-17 Conceptos técnicos de valorización
</t>
  </si>
  <si>
    <t>Un Colaborador del IDU recibe o solicita dádivas de un tercero para que se hagan ajustes o modifiquen los conceptos técnicos en beneficio propio o de un tercero.</t>
  </si>
  <si>
    <t xml:space="preserve">1. Proyección del concepto técnico con segregación de funciones (profesional técnico-revisor técnico y supervisor técnico)
2. Registro de la segregación de funciones en el sistema Valoricemos
3. Parametrización  en el sistema Valoricemos para que el valor de la contribución no se pueda eliminar o modificar sin mediar un acto administrativo debidamente ejecutoriado.
5. Divulgación permanente en los canales de comunicación de las políticas de Antisoborno establecidas por la entidad
6.  Formato  FO-PE-020 Compromiso de Integridad, Transparencia y Cofidencialidad, para PSP 
7. Formato FO-PE-33 - Formato Consentimiento Informado SGAS
8. Instructivo IN-VF-17 Conceptos técnicos de valorización
</t>
  </si>
  <si>
    <t xml:space="preserve">Un Directivo del IDU recibe o solicita dádivas de un tercero para que se hagan ajustes o modifiquen los conceptos técnicos en beneficio propio o de un tercero
</t>
  </si>
  <si>
    <t xml:space="preserve">1. Parametrización del sistema Valoricemos con evidencia de las actuaciones de cobro ordinario y persuacivo.
2. Control de calidad mensual, realizado a los predios con deuda de valorización vigente, con segreación de funciones. 
3. Parametrización  en el sistema Valoricemos para que el valor de la contribución no se pueda eliminar o modificar sin mediar un acto administrativo debidamente ejecutoriado.
4. Las  actualizaciones muensuales de la deuda, quedan documentadas en el histórico del estado de cuenta dentro del sistema Valoricemos
6. Procedimiento PR-VF-14 COBRO ORDINARIO Y PERSUASIVO 
</t>
  </si>
  <si>
    <t xml:space="preserve">Un Colaborador del IDU solicita o recibe una dádiva de un tercero para alterar el valor de la liquidación de la contribución del predio   en las etapas de cobro ordinario y persuacivo
</t>
  </si>
  <si>
    <t xml:space="preserve">1. Parametrización del sistema Valoricemos con evidencia de las actuaciones de cobro ordinario y persuacivo.
2. Control de calidad mensual, realizado a los predios con deuda de valorización vigente, con segreación de funciones. 
3. Parametrización  en el sistema Valoricemos para que el valor de la contribución no se pueda eliminar o modificar sin mediar un acto administrativo debidamente ejecutoriado.
4. Las  actualizaciones muensuales de la deuda, quedan documentadas en el histórico del estado de cuenta dentro del sistema Valoricemos
6. El  Procedimiento PR-VF-14 COBRO ORDINARIO Y PERSUASIVO 
7.  Formato  FO-PE-020 Compromiso de Integridad, Transparencia y Cofidencialidad, para PSP 
8. Formato FO-PE-33 - Formato Consentimiento Informado SGAS
</t>
  </si>
  <si>
    <t xml:space="preserve">Un Directivo del IDU solicita o recibe una dádiva de un tercero  para alterar el valor de la liquidación de la contribución del predio   en las etapas de cobro ordinario y persuacivo
</t>
  </si>
  <si>
    <t xml:space="preserve">1. Parametrización del sistema Valoricemos con evidencia de las actuaciones de cobro ordinario y persuacivo.
2. Control de calidad mensual, realizado a los predios con deuda de valorización vigente, con segreación de funciones.
3. Parametrización  en el sistema Valoricemos para que el valor de la contribución no se pueda eliminar o modificar sin mediar un acto administrativo debidamente ejecutoriado.
4. Las  actualizaciones muensuales de la deuda, quedan documentadas en el histórico del estado de cuenta dentro del sistema Valoricemos
6.  Procedimiento PR-VF-14 COBRO ORDINARIO Y PERSUASIVO 
</t>
  </si>
  <si>
    <t xml:space="preserve">1. Cláusula de confidencialidad en la minuta del contrato para el proveedor del servicio de archivo.
2. Directrices en materia de clasificación de la información. 
3. Clasificaión de la información a través del Sistema de Gestión Documental
</t>
  </si>
  <si>
    <t>GESTIÓN Y TRÁMITE DE COMUNICACIONES OFICIALES RECIBIDAS
GESTIÓN Y TRÁMITE DE COMUNICACIONES OFICIALES ENVIADAS EXTERNAS</t>
  </si>
  <si>
    <t>Un Colaborador del IDU solicita o recibe una dádiva o una comisión para radicar la comunicación fuera del horario establecido en el Manual de Gestión Documental.</t>
  </si>
  <si>
    <t xml:space="preserve">1. Manual de gestión documental
2. Resolución que establece la jornada laboral de la Entidad. 
3. Registro y radicado en el Sistema de Gestión Documental
4. Contrato de outsourcing de mensajería.
5.  Formato FO-PE-020 Compromiso de Integridad, Transparencia y Confidencialidad, para PSP 
6. Formato FO-PE-33 Consentimiento Informado SGAS
7. Procedimiento PR-DO-02 GESTIÓN TRAMITE DE COMUNICACIONES OFICIALES ENVIADAS EXTERNAS.
8. Procedimiento PR-DO-01 GESTIÓN TRAMITE DE COMUNICACIONES OFICIALES RECIBIDAS.
</t>
  </si>
  <si>
    <t>Un Tercero o Proveedor ofrece o entrega una dádiva o una comisión a un Colaborador del IDU, para radicar la comunicación fuera del horario establecido en el Manual de Gestión Documental.</t>
  </si>
  <si>
    <t xml:space="preserve">1. Manual de gestión documental
2. Resolución que establece la jornada laboral de la Entidad. 
3. Registro y radicado en el Sistema de Gestión Documental
4. Contrato de outsourcing de mensajería.
5. Formato FO-GC-34 Pacto de Excelencia
6. Procedimiento PR-DO-02 GESTIÓN TRAMITE DE COMUNICACIONES OFICIALES ENVIADAS EXTERNAS.
7. Procedimiento PR-DO-01 GESTIÓN TRAMITE DE COMUNICACIONES OFICIALES RECIBIDAS.
</t>
  </si>
  <si>
    <t>Un Directivo  IDU solicita o recibe dádivas o comisión a un Tercero, para radicar la comunicación fuera del horario establecido en el Manual de Gestión Documental.</t>
  </si>
  <si>
    <t xml:space="preserve">1. Manual de gestión documental
2. Resolución que establece la jornada laboral de la Entidad. 
3. Registro y radicado en el Sistema de Gestión Documental
4. Contrato de outsourcing de mensajería.
5. Procedimiento PR-DO-02 GESTIÓN TRAMITE DE COMUNICACIONES OFICIALES ENVIADAS EXTERNAS.
6. Procedimiento PR-DO-01 GESTIÓN TRAMITE DE COMUNICACIONES OFICIALES RECIBIDAS.
</t>
  </si>
  <si>
    <t>1. Manual de Gestión Documental.
2. Procedimiento PR-DO-05 Consulta y préstamo de documentos
3. Registros de préstamo, en físico y en los software de gestión documental.
4. Formato FO-PE-34 Pacto de Excelencia</t>
  </si>
  <si>
    <t xml:space="preserve">1. Manual de Gestión Documental.
2. Procedimiento PR-DO-05 Consulta y préstamo de documentos
3. Registros de préstamo, en físico y en los software de gestión documental.
4. Formato FO-PE-020 Compromiso de Integridad, Transparencia y Confidencialidad, para PSP 
5. Formato FO-PE-33 Consentimiento Informado SGA
</t>
  </si>
  <si>
    <t>1. Manual de Gestión Documental.
2. Control en el Sistema de Gestión Documental a través de la pestaña de histórico
3. Formato FO-PE-020 Compromiso de Integridad, Transparencia y Confidencialidad, para PSP 
4 Formato FO-PE-33 Consentimiento Informado SGA
5. Directrices en materia de clasificación de la información</t>
  </si>
  <si>
    <t>1. Manual de Gestión Documental.
2. Control en el Sistema de Gestión Documental a través de la pestaña de histórico
3. Formato FO-PE-34 Pacto de Excelencia
4. Directrices en materia de clasificación de la información</t>
  </si>
  <si>
    <t>PROGRAMA DEL SISTEMA DE ESTÍMULOS</t>
  </si>
  <si>
    <r>
      <t xml:space="preserve">Colaborador IDU (Responsable apoyo al contrato de estímulos </t>
    </r>
    <r>
      <rPr>
        <strike/>
        <sz val="10"/>
        <rFont val="Arial"/>
        <family val="2"/>
      </rPr>
      <t/>
    </r>
  </si>
  <si>
    <t xml:space="preserve">1. Minuta de contrato suscrito la Caja de Compensación que presta servicios al IDU (lo anterior amparado en la normatividad vigente)
2. Utilización plataforma transacción SECOP II
3. Seguimientos mensuales por parte del supervisor del contrato
4. Trámite de pagos a ytravés del sistema SIGPAGOS
5. Cuadro de seguimiento financiero
6. Certificado de cumplimiento suscrito por el supervisor del contrato
</t>
  </si>
  <si>
    <t>1. Radicación y respuesta de las solicitudes de cerficación a través del Sistema de Gestión Documental
2. Verificación de las funciones del Manual de funciones y competencias laborales, de acuerdo con lo solicitado.
3. Documentos que reposan en la historia laboral del funcionario y/o exfuncionario.
4. Proyección de la certificación.
5. Segregación de funciones en la revisión de la proyección de certificación</t>
  </si>
  <si>
    <t xml:space="preserve">Un Directivo  IDU  solicite o reciba dádivas de un tercero  para ser favorecido en el proceso de contratación del Plan Institutcional de Capacitación 
</t>
  </si>
  <si>
    <t xml:space="preserve">Un Colaborador del IDU  solicita o recibe  dadivas  de un ntercero para ser favorecido en el proceso de contratación del Plan Institutcional de Capacitación 
</t>
  </si>
  <si>
    <t>El Colaborador del IDU solicite o reciba dádivas de un tercero para beneficiarlo durante la ejecución del contrato a través del cual se ejecuta el PIC</t>
  </si>
  <si>
    <t>Un colaborador del IDU solicita o reciba dádivas de un tercero para influenciar durante el proceso de afiliación  y trtaslado al régimen de seguridad social.</t>
  </si>
  <si>
    <t xml:space="preserve">1. Diligenciamiento formato FO-TH-31 "INFORMACIÓN BASE  AL INGRESO DE PERSONAL"
2. Revisión de la Solicitud de afiliación del interesado con los reespectivos soportes
3. Divulgación masiva a través de canales institucionales de comunicación de la oferta y asesoría por parte de las entidades prestadoras de servicios de seguridad social.
4.Formato FO-PE-020 Compromiso de Integridad, Transparencia y Confidencialidad, para PSP  
5. Formato FO-PE-33 Consentimiento Informado SGAS
</t>
  </si>
  <si>
    <t xml:space="preserve">Un tercero ofrece o entrega una dadiva a un Colaborador del IDU  para influenciar durante el proceso de afiliación y traslado al régimen de seguridad social.
</t>
  </si>
  <si>
    <t>Un tercero  ofrece o entrega a un Colaborador del IDU  dádivas para que altere  los resultados de la investigación contenida en el informe de accidente laboral  en beneficio propio o de un tercero.</t>
  </si>
  <si>
    <t>Un Colaborador del IDU  solicite o recibe dádivas de un tercero para que altere  los resultados de la investigación contenida en el informe de accidente laboral  en beneficio propio o de un tercero.</t>
  </si>
  <si>
    <t>Un Directivo  solicita o recibe dádivas de un tercero  para que altere  los resultados de la investigación contenida en el informe de accidente laboral  en beneficio propio o de un tercero.</t>
  </si>
  <si>
    <t xml:space="preserve">Un Colaborador del IDU solicita o recibe dádivas de un tercero, con el fin de favorecerlo dentro dele proceso de contratación del programa de estímulos </t>
  </si>
  <si>
    <t xml:space="preserve">1. Contratar directamente con la Caja de Compensación que presta servicios al IDU (lo anterior amparado en la normatividad vigente)
2. Formato FO-PE-020 Compromiso de Integridad, Transparencia y Confidencialidad, para PSP  
3. Formato FO-PE-33 Consentimiento Informado SGAS
4. Elaboración estudio de mercado para estandarizar presupuesto oficial y costos de actividades.
5. Utilización plataforma transacción SECOP II
</t>
  </si>
  <si>
    <t xml:space="preserve">Un tercero ofrece o entrega una dadiva a un Colaborador del IDU  para ser favorecido en el proceso de contratación del programa de estímulos. </t>
  </si>
  <si>
    <t xml:space="preserve">1. Contratar directamente con la Caja de Compensación que presta servicios al IDU (lo anterior amparado en la normatividad vigente)
2. Elaboración estudio de mercado para estandarizar presupuesto oficial y costos de actividades.
3. Utilización plataforma transacción SECOP II
</t>
  </si>
  <si>
    <t xml:space="preserve">1. Minuta de contrato suscrito la Caja de Compensación que presta servicios al IDU (lo anterior amparado en la normatividad vigente)
2. Utilización plataforma transacción SECOP II
3. Seguimientos mensuales por parte del supervisor del contrato
4. Trámite de pagos a ytravés del sistema SIGPAGOS
5. Cuadro de seguimiento financiero
6. Certificado de cumplimiento suscrito por el supervisor del contrato
7. Formato FO-PE-020 Compromiso de Integridad, Transparencia y Confidencialidad, para PSP  
8. Formato FO-PE-33 Consentimiento Informado SGAS
</t>
  </si>
  <si>
    <t xml:space="preserve">Un tercero entrega u ofrece dádivas a un  Colaborador del IDU  para beneficiarlo durante la ejecución del contrato de estímulos
</t>
  </si>
  <si>
    <t xml:space="preserve">1. Minuta de contrato suscrito la Caja de Compensación que presta servicios al IDU (lo anterior amparado en la normatividad vigente)
2. Utilización plataforma transacción SECOP II
3. Seguimientos mensuales por parte del supervisor del contrato
4. Trámite de pagos a ytravés del sistema SIGPAGOS
5. Cuadro de seguimiento financiero
6. Certificado de cumplimiento suscrito por el supervisor del contrato
7.  Formato FO-PE-34 Pacto de Excelencia
</t>
  </si>
  <si>
    <r>
      <t xml:space="preserve">1. Radicación y respuesta de las solicitudes de cerficación a través del Sistema de Gestión Documental
2. Verificación de las funciones del Manual de funciones y competencias laborales, de acuerdo con lo solicitado.
3. Documentos que reposan en la historia laboral del funcionario y/o exfuncionario.
4. Proyección de la certificación.
5. Segregación de funciones en la revisión de la proyección de certificación
6. Formato FO-PE-020 Compromiso de Integridad, Transparencia y Confidencialidad, para PSP  
7. Formato FO-PE-33 Consentimiento Informado SGAS
</t>
    </r>
    <r>
      <rPr>
        <sz val="11"/>
        <color rgb="FF000000"/>
        <rFont val="Arial"/>
        <family val="2"/>
      </rPr>
      <t/>
    </r>
  </si>
  <si>
    <t xml:space="preserve">Un tercero ofrece o entrega una dadiva a un Colaborador del IDU  para ser favorecido en el proceso de contratación del Plan Institutcional de Capacitación 
</t>
  </si>
  <si>
    <t xml:space="preserve">1. Contratación directa con Universidades públicas 
2.  Elaboración estudio de mercado para estandarizar presupuesto oficial y costos de actividades.
3. Estudios previos realizados con revisiones de acuerdo con la segregación de funciones
4. Presentar la ficha del proceso ante el Comité Precontractual para su aprobación.
5. Utilización plataforma transaccional SECOP II
6. Formato FO-PE-34 Pacto de Excelencia
</t>
  </si>
  <si>
    <t>Directivo IDU  (Subdirector Técnico de Recursos Humanos - Director Técnico Administrativo y Financiero)</t>
  </si>
  <si>
    <t xml:space="preserve">1. Contratación directa con Universidades públicas
2.  Elaboración estudio de mercado para estandarizar presupuesto oficial y costos de actividades.
3. Estudios previos realizados con revisiones de acuerdo con la segregación de funciones
4. Presentar la ficha del proceso ante el Comité Precontractual para su aprobación.
5. Utilización plataforma transaccional SECOP II
</t>
  </si>
  <si>
    <t xml:space="preserve">1. Contratación directa con Universidades públicas 
2.  Elaboración estudio de mercado para estandarizar presupuesto oficial y costos de actividades.
3. Estudios previos realizados con revisiones de acuerdo con la segregación de funciones
4. Presentar la ficha del proceso ante el Comité Precontractual para su aprobación.
5. Utilización plataforma transaccional SECOP II
6. Formato FO-PE-020 Compromiso de Integridad, Transparencia y Confidencialidad, para PSP  
7. Formato FO-PE-33 Consentimiento Informado SGAS
</t>
  </si>
  <si>
    <t xml:space="preserve">1. Minuta de contrato suscrito la Universidad pública
2. Utilización plataforma transacción SECOP II
3. Seguimientos mensuales por parte del supervisor del contrato
4. Trámite de pagos a través del sistema SIGPAGOS
5. Cuadro de seguimiento financiero
6. Certificado de cumplimiento suscrito por el supervisor del contrato
7. Formato FO-PE-020 Compromiso de Integridad, Transparencia y Confidencialidad, para PSP  
8. Formato FO-PE-33 Consentimiento Informado SGAS
</t>
  </si>
  <si>
    <t xml:space="preserve">El Directivodel IDU solicite o reciba dádivas de un tercero para beneficiarlo durante la ejecución del contrato a través del cual se ejecuta el PIC 
</t>
  </si>
  <si>
    <t xml:space="preserve">1. Minuta de contrato suscrito la Universidad pública
2. Utilización plataforma transacción SECOP II
3. Seguimientos mensuales por parte del supervisor del contrato
4. Trámite de pagos a través del sistema SIGPAGOS
5. Cuadro de seguimiento financiero
6. Certificado de cumplimiento suscrito por el supervisor del contrato
</t>
  </si>
  <si>
    <t xml:space="preserve">Un tercero El Contratista  ofrece  o entrega dádivas  a un colaborador del IDU  para beneficiarse durante la ejecución del contrato a través del cual se ejecuta el PIC 
</t>
  </si>
  <si>
    <t xml:space="preserve">1. Minuta de contrato suscrito la Universidad pública
2. Utilización plataforma transacción SECOP II
3. Seguimientos mensuales por parte del supervisor del contrato
4. Trámite de pagos a través del sistema SIGPAGOS
5. Cuadro de seguimiento financiero
6. Certificado de cumplimiento suscrito por el supervisor del contrato
7. Formato FO-PE-34 Pacto de Excelencia
</t>
  </si>
  <si>
    <t xml:space="preserve">Un Tercero ofrece o entrega dádivas a un colaborador del IDU  para garantizar la intervención del Defensor del Ciudadano y/o revocar una solicitud en provecho propio o de un tercero </t>
  </si>
  <si>
    <t>Un  Colaborador del IDU recibe o solicita dádivas de un tercero para garantizar la intervención del Defensor del Ciudadano y/o revocar una solicitud  en provecho propio o de un tercero</t>
  </si>
  <si>
    <t xml:space="preserve">Un Directivo del IDU, solicita o recibe dádivas de  un tercero ara garantizar la intervención del Defensor del Ciudadano y/o revocar una solicitud en provecho propio o de un tercero
</t>
  </si>
  <si>
    <t xml:space="preserve">Un Colaborador del IDU solicita o recibe dádivas de un tercero  para  btener cierto reconocimiento o beneficio y  oponerse o no  en el proyecto a ejecutar.  
</t>
  </si>
  <si>
    <t xml:space="preserve">Un Directivo del IDU solicita o recibe dádivas de un Tercero para obtener cierto reconocimiento o beneficio y  oponerse o no  en el proyecto a ejecutar.  
</t>
  </si>
  <si>
    <t xml:space="preserve">Un Directivo del IDU solicita o recibe dadivas de un tercero  para que se dé por cumplido el Plan de Gestión Social  (Plan de Acción, cronograma, Plan de Gestión Social, Actas de vecindad, entre otros) sin las respectivas revisiones y aprobaciones  y los informes del contrato.
</t>
  </si>
  <si>
    <t xml:space="preserve">Un Tercero ofrece o en trega dádivas a un Colaborador del IDU  para que se dé por cumplido el Plan de Gestión Social  (Plan de Acción, cronograma, Plan de Gestión Social, Actas de vecindad, entre otros) sin las respectivas revisiones y aprobaciones y los informes del contrato.
</t>
  </si>
  <si>
    <t xml:space="preserve">1. Programa de Fortalecimiento de la Cultura Ética para Directivos en el IDU
2. Programa de Fortalecimiento de la Cultura Ética para Colaboradores del IDU no Directivos
3. Programa de seguimiento poligráfico y/o pruebas de conducta a Colaboradores del IDU con alta exposición al soborno 
4. Programa de comunicación pública "Cero tolerancia al soborno y a la corrupción" hacia la comunidad, los socios de negocios y demás partes interesadas del IDU.
5. Programa de fortalecimiento de la denuncia y reporte de posibles hechos de soborno en el IDU.
</t>
  </si>
  <si>
    <t>1. Ubicación de cámaras en lugares de atención presencial con carácter persuasivo
2. Información de gratuidad de los trámites y servicios en el SUIT 
3. Guía de trámites y servicios.
4. Radicación de los PQR en el sistema Bachue y/o Sistema de Gestión Documental 
5. Formato FO-PE-020 Compromiso de Integridad, Transparencia y Confidencialidad, para PSP  
6. Formato FO-PE-33 Consentimiento Informado SGAS</t>
  </si>
  <si>
    <t xml:space="preserve">1. Ubicación de cámaras en lugares de atención presencial con carácter persuasivo
2. Información de gratuidad de los trámites y servicios en el SUIT 
3. Guía de trámites y servicios.
4. Radicación de los PQR en el sistema Bachue y/o Sistema de Gestión Documental
</t>
  </si>
  <si>
    <t xml:space="preserve">Un Tercero engtrega u ofrece dádivas a un Colaborador del IDU  para obtener cierto reconocimiento o beneficio y  oponerse o no en el proyecto a ejecutar.  </t>
  </si>
  <si>
    <t xml:space="preserve">1. Procedimiento PR-SC-08 GESTION SOCIAL EN ETAPA DE FACTIBILIDAD Y/O ESTUDIOS Y DISEÑOS
2. Registro de reuniones en el sistea Bachue (Modulo Gestión Participación Ciudadana)
</t>
  </si>
  <si>
    <t xml:space="preserve">1. Procedimiento PR-SC-08 GESTION SOCIAL EN ETAPA DE FACTIBILIDAD Y/O ESTUDIOS Y DISEÑOS
2. Registro de reuniones en el sistea Bachue (Modulo Gestión Participación Ciudadana)
3. Formato FO-PE-020 Compromiso de Integridad, transparencia y Confidencialidad, para PSP  
4. Formato FO-PE-33 Consentimiento Informado SGAS
</t>
  </si>
  <si>
    <t>Un tercero ofrece o entrega dadivas a un Colaborador del IDU para que acepte profesionales sociales del proyecto sin que éstos cumplan los requisitos mínimos o que acepte la suplantación de un profesional.</t>
  </si>
  <si>
    <t>1.  Aprobación mediante memorando de las hojas de vida por parte del gestor social con segregación de funciones
2. Lista de chequeo y verificación de los requerimientos de personal mínimo
3. La minuta del contrato
4. Manual de supervisión e interventoría
5. Formato FO-GC-34 Pacto de Excelencia</t>
  </si>
  <si>
    <t>1.  Aprobación mediante memorando de las hojas de vida por parte del gestor social con segregación de funciones
2. Lista de chequeo y verificación de los requerimientos de personal mínimo
3. La minuta del contrato
4. Manual de supervisión e interventoría
5. Formato FO-PE-020 Compromiso de Integridad, transparencia y Confidencialidad, para PSP  
6. Formato FO-PE-33 Consentimiento Informado SGAS</t>
  </si>
  <si>
    <t>1.  Aprobación mediante memorando de las hojas de vida por parte del gestor social con segregación de funciones
2. Lista de chequeo y verificación de los requerimientos de personal mínimo
3. La minuta del contrato
4. Manual de supervisión e interventoría</t>
  </si>
  <si>
    <t>Un Colaborador del IDU solicita o recibe dádivas de un tercero  para que se dé por cumplido el Plan de Gestión Social   (Plan de Acción, cronograma, Plan de Gestión Social, Actas de vecindad, entre otros) sin las respectivas revisiones y aprobaciones  y los informes del contrato.</t>
  </si>
  <si>
    <t>1. Verificación del Gestor Social de la aprobación por parte de la  interventoría a cada uno de los informes y documentos del Plan social.
2. Manual de supervisión e interventoría
3. Procedimiento PR-SC-09 GESTIÓN SOCIAL EN ETAPA DE CONSTRUCCIÓN Y CONSERVACIÓN
4. Formato FO-PE-020 Compromiso de Integridad, transparencia y Confidencialidad, para PSP  
5. Formato FO-PE-33 Consentimiento Informado SGAS</t>
  </si>
  <si>
    <t xml:space="preserve">1. Verificación del Gestor Social de la aprobación por parte de la  interventoría  a cada uno de los informes y documentos del Plan social.
2. Manual de supervisión e interventoría
3. Procedimiento PR-SC-09 GESTIÓN SOCIAL EN ETAPA DE CONSTRUCCIÓN Y CONSERVACIÓN
</t>
  </si>
  <si>
    <t>1. Publicidad y transparencia en la información cargada en ZIPA.
2. Trazabilidad de los ajustes efectuados para monitorear los cambios en la información</t>
  </si>
  <si>
    <t>1.  Memorando de solicitud de Ajustes o Inclusión de nuevos precios, consegregación de funciones
2.  Análisis de Mercado, (Estudio técnico y estadístico)
3. Memorando de Respuesta de inclusión de precios.
4. Aplicación del procedimiento PR-IC-01 Actualización de la base de datos de precios de referencia.
5. Publicación de agendas directivos
6. Memorando dirigido a la SGDU remitiendo memoria técnica con soportes para la aprobación de la publicación.
5. Publicación en la página Web de la base de datos de los precios de referencia.</t>
  </si>
  <si>
    <t xml:space="preserve">1.  Memorando de solicitud de Ajustes o Inclusión de nuevos precios, consegregación de funciones
2.  Análisis de Mercado, (Estudio técnico y estadístico)
3. Memorando de Respuesta de inclusión de precios.
4. Aplicación del procedimiento PR-IC-01 Actualización de la base de datos de precios de referencia.
5. Publicación de agendas directivos
6. Memorando dirigido a la SGDU remitiendo memoria técnica con soportes para la aprobación de la publicación.
5. Publicación en la página Web de la base de datos de los precios de referencia.
6.  Formato FO-PE-020 Compromiso de Integridad, Transparencia y Confidencialidad, para PSP  
7. Formato FO-PE-33 Consentimiento Informado </t>
  </si>
  <si>
    <t xml:space="preserve">1.  Memorando de solicitud de Ajustes o Inclusión de nuevos precios, consegregación de funciones
2.  Análisis de Mercado, (Estudio técnico y estadístico)
3. Memorando de Respuesta de inclusión de precios.
4. Aplicación del procedimiento PR-IC-01 Actualización de la base de datos de precios de referencia.
5. Publicación de agendas directivos
6. Memorando dirigido a la SGDU remitiendo memoria técnica con soportes para la aprobación de la publicación.
5. Publicación en la página Web de la base de datos de los precios de referencia.
</t>
  </si>
  <si>
    <t>1. Memorando del área ejecutora solicitando la revisión de estándar geográfico de planos archivos en formato digital.
2. Aplicación del procedimiento PR-IC-02 Actualizacion del sistema de informacion geografico.
3. Memorando de respuesta a la solicitud de revisión de información de estandarización geográfica con segregación de funciones.
4. Aplicación de la Guía GU-IC-06 Entrega de productos en formato digital de proyectos realizados en la infraestructura de los sistemas de movilidad y espacio público o el documento que haga sus veces.
5. Soporte  de realización de mesas de trabajo de seguimiento de revisión, con la asistencia de todos los actores de proceso (Contratista, interventor, apoyo a la supervisión y profesional que revisa el estándar).
6. Publicación de agendas directivos</t>
  </si>
  <si>
    <t>1. Memorando del área ejecutora solicitando la revisión de estándar geográfico de planos archivos en formato digital.
2. Aplicación del procedimiento PR-IC-02 Actualizacion del sistema de informacion geografico.
3. Memorando de respuesta a la solicitud de revisión de información de estandarización geográfica con segregación de funciones.
4. Aplicación de la Guía GU-IC-06 Entrega de productos en formato digital de proyectos realizados en la infraestructura de los sistemas de movilidad y espacio público o el documento que haga sus veces.
5. Soporte  de realización de mesas de trabajo de seguimiento de revisión, con la asistencia de todos los actores de proceso (Contratista, interventor, apoyo a la supervisión y profesional que revisa el estándar).
6.  Formato FO-PE-020 Compromiso de Integridad, Transparencia y Confidencialidad, para PSP  
7. Formato FO-PE-33 Consentimiento Informado F13:F14</t>
  </si>
  <si>
    <t>Que un Director del IDU solicite o reciba dádivas, para realizar la inscripción o renovación en el Directorio de Proveedores (Resolución 1330 de 2019 o la que haga sus veces), sin dar cumplimiento a los requisitos exigidos.</t>
  </si>
  <si>
    <t>1. Solicitud de inscripción o renovación en el directorio de proveedores, con radicación en el Sistema de Gestión Documental
2. Creación de expediente único por solicitante en el sistema de gestión documental.
3. Aplicación del procedimiento PR-IC-03 Actualización Directorio Ambiental de Proveedores, en el marco de la verificación y análisis de los requisitos establecidos para la inscripción o renovación en cada categoría
4. Oficio de Respuesta a la solicitud de inscripción o renovación en el directorio de proveedores, con segregación de funciones.
5. Actualización del Visor del directorio publicado en la página Web.
6. Publicación de agendas directivos</t>
  </si>
  <si>
    <t xml:space="preserve">Que un colaborador del IDU  solicite o recibe dádivas de un tercero  para realizar inscripción o renovación en el Directorio de Proveedores (Resolución 1330 de 2019 o la que haga sus veces), , sin el cumplimiento a los requisitos exigidos.  </t>
  </si>
  <si>
    <t xml:space="preserve">1. Solicitud de inscripción o renovación en el directorio de proveedores, con radicación en el Sistema de Gestión Documental
2. Creación de expediente único por solicitante en el sistema de gestión documental.
3. Aplicación del procedimiento PR-IC-03 Actualización Directorio Ambiental de Proveedores, en el marco de la verificación y análisis de los requisitos establecidos para la inscripción o renovación en cada categoría
4. Oficio de Respuesta a la solicitud de inscripción o renovación en el directorio de proveedores, con segregación de funciones.
5. Actualización del Visor del directorio publicado en la página Web.
6.  Formato FO-PE-020 Compromiso de Integridad, Transparencia y Confidencialidad, para PSP  
7. Formato FO-PE-33 Consentimiento Informado </t>
  </si>
  <si>
    <t>Que un tercero entregue u ofrezca dádivas a un Colaborador del IDU para que se le realice la inscripción o renovación en el Directorio de Proveedores (Resolución 1330 de 2019 o la que haga sus veces) al , sin el cumplimiento de los requisitos exigidos.</t>
  </si>
  <si>
    <t xml:space="preserve">1. Solicitud de inscripción o renovación en el directorio de proveedores, con radicación en el Sistema de Gestión Documental
2. Creación de expediente único por solicitante en el sistema de gestión documental.
3. Aplicación del procedimiento PR-IC-03 Actualización Directorio Ambiental de Proveedores, en el marco de la verificación y análisis de los requisitos establecidos para la inscripción o renovación en cada categoría
4. Oficio de Respuesta a la solicitud de inscripción o renovación en el directorio de proveedores, con segregación de funciones.
5. Actualización del Visor del directorio publicado en la página Web.
</t>
  </si>
  <si>
    <t>Un Directivo del IDU solicita o recibe dádivas para incorporar cláusulas o condiciones en los estudios previos para la suscripción de los convenios, acuerdos, contratos y/o actos administrativos asociados a beneficios para un tercero o para una ESP.</t>
  </si>
  <si>
    <t xml:space="preserve">1. GU-IN-02-Guía Coordinación IDU-ESP y TIC en proyectos de infraestructura de transporte vigente
2. GU-IN-03-Permisos para la Intervención de Infraestructura de Transporte por Terceros vigente
3. MG-GI-01-Manual de Intervención de Urbanizadores y/o Terceros vigente.
4. Memorando de recomendación de suscripción del convenio o acuerdo, con aprobaciones según segregación de funciones.
5. Memorando de solicitud  de elaboración acto administrativo para la intervención de la malla vial, con aprobaciones según segregación de funciones.
6. Segregación de funciones para la supervisión del convenio a suscribir.
7. Comité Coordinador (ESP).
8. Resolución de Delegación.
9. Publicación agendas directivos.
</t>
  </si>
  <si>
    <t xml:space="preserve">1. Convenios Suscritos con las ESP y Terceros
2. GU-IN-02-Guía Coordinación IDU-ESP y TIC en proyectos de infraestructura de transporte vigente
3. GU-IN-03-Permisos para la Intervención de Infraestructura de Transporte por Terceros vigente
4. MG-GI-01-Manual de Intervención de Urbanizadores y/o Terceros vigente.
5. Informes de Seguimiento periódico a los convenios o acuerdos suscritos.
6. Resoluciones de Delegación
7. Segregación de funciones para la supervisión del convenio.
8. Comité Coordinador (ESP).
9. Publicación agendas directivos.
</t>
  </si>
  <si>
    <t xml:space="preserve">
1. GU-IN-02-Guía Coordinación IDU-ESP y TIC en proyectos de infraestructura de transporte vigente
2. GU-IN-03-Permisos para la Intervención de Infraestructura de Transporte por Terceros vigente
3. MG-GI-01-Manual de Intervención de Urbanizadores y/o Terceros vigente.
4. Memorando de recomendación de suscripción del convenio o acuerdo.
5. Memorando de solicitud  de elaboración acto administrativo para la intervención de la malla vial
6. Resoluciones de Delegación
7. Segregación de funciones para la supervisión del convenio a suscribir.
8. Mesas de reunión o de trabajo
9. Oficios de radicación  con la propuestas de convenio.
10. Publicación agendas directivos.
</t>
  </si>
  <si>
    <t>1. Convenios Suscritos con las ESP y Terceros
2. GU-IN-02-Guía Coordinación IDU-ESP y TIC en proyectos de infraestructura de transporte vigente
3. GU-IN-03-Permisos para la Intervención de Infraestructura de Transporte por Terceros vigente
4. MG-GI-01-Manual de Intervención de Urbanizadores y/o Terceros vigente.
5. Resoluciones de Delegación
6. Formato FOPE20 - Compromiso de Integridad, Transparencia y Confidencialidad
7. Oficio de respuesta a revisión propuesta del proyecto
8. Comités de seguimiento interno por el líder del proceso
9. Publicación agendas directivos</t>
  </si>
  <si>
    <t>1. MG-GI-01-Manual de Intervención de Urbanizadores y/o Terceros vigente.
2. Actos administrativos emitidos por las Entidades Distritales Competentes.
3. Memorando de recomendación de suscripción del convenio o acuerdo.
4. Estudios Previos.
5. Comités de seguimiento interno por el líder del proceso.</t>
  </si>
  <si>
    <t>1. MG-GI-01-Manual de Intervención de Urbanizadores y/o Terceros vigente.
2. Actos administrativos emitidos por las Entidades Distritales Competentes.
3. Memorando de recomendación de suscripción del convenio o acuerdo.
4. Estudios Previos.
5. Formato FO-PE-20 Compromiso de Integridad, Transparencia y Confidencialidad
6. Formato FO-PE-33 Formato Consentimiento Informado SGAS.
7. Comités de seguimiento interno por el líder del proceso.</t>
  </si>
  <si>
    <t>1. MG-GI-01-Manual de Intervención de Urbanizadores y/o Terceros vigente.
2. Actos administrativos emitidos por las Entidades Distritales Competentes.
3. Memorando de recomendación de suscripción del convenio o acuerdo.
4. Estudios Previos.
5. Comités de seguimiento interno por el líder del proceso.
6. Publicación de agendas de directivos.</t>
  </si>
  <si>
    <t>1. Evaluación propuestas de APP
2. Directiva 004 Junio 18 de 2019 - Alcalde Mayor
3. Acto Administrativo
4. Propuesta de APP presentada al IDU por el Originador
5. Comité Distrital de APP
6. Formato FO-PE-20 - Compromiso de Integridad, Transparencia y Confidencialidad
7. Formato FO-PE-33 - Formato Consentimiento Informado SGAS.
8. Formato FO-GC-34 - Pacto de Excelencia.
9. MG-PF-01 - Manual de Proyectos de APP vigente.</t>
  </si>
  <si>
    <t xml:space="preserve">1. Evaluación propuestas de APP
2. Directiva 004 Junio 18 de 2019 - Alcalde Mayor
3. Acto Administrativo
4. Propuesta de APP presentada al IDU por el Originador
5. Resoluciones de Delegación
6. Comité Distrital de APP
7. Publicación agendas directivos.
8. MG-PF-01 - Manual de Proyectos de APP vigente.
</t>
  </si>
  <si>
    <r>
      <t xml:space="preserve">1. Evaluación propuestas de APP
2. Directiva 004 Junio 18 de 2019 - Alcalde Mayor
3. Acto Administrativo
4. Propuesta de APP presentada al IDU por el Originador
5. Comité Distrital de APP.
6. MG-PF-01 - Manual de Proyectos de APP vigente.
</t>
    </r>
    <r>
      <rPr>
        <strike/>
        <sz val="11"/>
        <rFont val="Arial"/>
        <family val="2"/>
      </rPr>
      <t/>
    </r>
  </si>
  <si>
    <t xml:space="preserve">1. Convenios Suscritos con Transmilenio
2. IN-IN-02-Solicitud de CDP-CRP y autorización de  pago a Transmilenio vigente
3. Oficios de remisión de solicitudes de CDP y CRP.
4. Seguimiento periódico al presupuesto aprobado para la ejecución de los convenios de Transmilenio a través del Comité IDU- Transmilenio.
5. Resoluciones de Delegación
6. Segregación de funciones para la supervisión del convenio.
7. Publicación agendas directivos.
</t>
  </si>
  <si>
    <t>Un tercero interesado en un permiso para la intervención de infraestructura vial, ofrece o entrega dádivas a un Colaborador del IDU para que no efectué todas las exigencias de los anexos o especificaciones técnicas requeridas para la ejecución del proyecto.</t>
  </si>
  <si>
    <t>1. Acto Administrativo
2. GU-IN-03-Permisos para la intervención de infraestructura de transporte por terceros vigente.
3. Memorando de solicitud de elaboración acto administrativo.
4. Seguimiento periódico a los actos administrativos suscritos.
5. Segregación de funciones para la supervisión de la ejecución del proyecto
6. Publicación en diario de alta circulación de la solicitud del permiso.
7. Comités de seguimiento interno por el líder del proceso.</t>
  </si>
  <si>
    <t>Un Colaborador del IDU solicita o recibe dádivas de un tercero (interesado en la intervención de infraestructura vial) para que éste no efectué todas las exigencias de los anexos o especificaciones técnicas requeridas para la ejecución del proyecto.</t>
  </si>
  <si>
    <t>1. Acto Administrativo
2. GU-IN-03-Permisos para la intervención de infraestructura de transporte por terceros vigente
3. Memorando de solicitud de elaboración acto administrativo.
4. Seguimiento periódico a los actos administrativos suscritos.
5. Segregación de funciones para la supervisión de la ejecución del proyecto
6. Formato FO-PE-20 Compromiso de Integridad, Transparencia y Confidencialidad
7. Formato FO-PE-33Formato Consentimiento Informado SGAS.
8. Publicación en diario de alta circulación de la solicitud del permiso.
9. Comités de seguimiento interno por el líder del proceso.</t>
  </si>
  <si>
    <t>Un Directivo del IDU solicita o recibe dádivas de un tercero (interesado en la intervención de infraestructura vial) para que este no efectué todas las exigencias de los anexos o especificaciones técnicas requeridas para la ejecución del proyecto.</t>
  </si>
  <si>
    <t xml:space="preserve">1. Acto Administrativo
2. GU-IN-03-Permisos para la intervención de infraestructura de transporte por terceros vigente
3. Memorando de solicitud de elaboración acto administrativo.
4. Seguimiento periódico a los actos administrativos suscritos.
5. Resoluciones de Delegación
6. Segregación de funciones para la supervisión de la ejecución del proyecto
7. Publicación en diario de alta circulación de la solicitud del permiso.
8. Publicación agendas directivos.
9. Comités de seguimiento interno por el líder del proceso.
</t>
  </si>
  <si>
    <t>Que un tercero (interesado en intervenir infraestructura vial) ofrece o entgrega dádivas a un Colaborador del IDU para que acepte con la solicitud del permiso algunos estudios y diseños que no cumplan con lo definido en el artículo 3 del Decreto 942 de 2014.</t>
  </si>
  <si>
    <t>1. Acto Administrativo
2. GU-IN-03-Permisos para la intervención de infraestructura de transporte por terceros vigente
3. Memorando de solicitud de elaboración acto administrativo.
4. Seguimiento periódico a los actos administrativos suscritos.
5. Segregación de funciones para la supervisión de la ejecución del proyecto
6. Publicación en diario de alta circulación de la solicitud del permiso.
7. Comités de seguimiento interno por el líder del proceso.</t>
  </si>
  <si>
    <t>Que un Colaborador del IDU solicita o recibe dádivas de un tercero (interesado en intervenir infraestructura vial) para aceptar con la solicitud del permiso algunos estudios y diseños que no cumplan con lo definido en el artículo 3 del Decreto 942 de 2014.</t>
  </si>
  <si>
    <t xml:space="preserve">1. Acto Administrativo
2. GU-IN-03-Permisos para la intervención de infraestructura de transporte por terceros vigente
3. Memorando de solicitud de elaboración acto administrativo.
4. Seguimiento periódico a los actos administrativos suscritos.
5. Segregación de funciones para la supervisión de la ejecución del proyecto
6. Formato FO-PE-20 Compromiso de Integridad, Transparencia y Confidencialidad
7. Formato FO-PE-33 Consentimiento Informado SGAS.
8. Publicación en diario de alta circulación de la solicitud del permiso.
9. Comités de seguimiento interno por el líder del proceso.
</t>
  </si>
  <si>
    <t>Que un Directivo del IDU solicita o recibeu dádivas de un tercero (interesado en intervenir infraestructura vial) para aceptar con la solicitud del permiso algunos estudios y diseños que no cumplan con lo definido en el artículo 3 del Decreto 942 de 2014.</t>
  </si>
  <si>
    <t xml:space="preserve">1. Acto Administrativo
2. GU-IN-03-Permisos para la intervención de infraestructura de transporte por terceros vigente
3. Memorando de solicitud de elaboración acto administrativo.
4. Seguimiento periódico a los actos administrativos suscritos.
5. Resoluciones de Delegación
6. Segregación de funciones para la supervisión de la ejecución del proyecto.
7. Publicación en diario de alta circulación de la solicitud del permiso.
8. Publicación agendas directivos.
9. Comités de seguimiento interno por el líder del proceso.
</t>
  </si>
  <si>
    <t>Que un ciudadano interesado en intervenir infraestructura vial ofrezca o entregue una dádiva a un Colaborador del IDU para que no se le solicite la presentación de una propuesta de cómo se garantizará a los demás ciudadanos en igualdad de condiciones, el acceso a la infraestructura vial por ejecutarse.</t>
  </si>
  <si>
    <t xml:space="preserve">
1. Acto Administrativo
2. GU-IN-03-Permisos para la intervención de infraestructura de transporte por terceros vigente
3. Memorando de solicitud de elaboración acto administrativo.
4. Seguimiento periódico a los actos administrativos suscritos.
5. Segregación de funciones para la supervisión de la ejecución del proyecto
6. Publicación en diario de alta circulación de la solicitud del permiso.
7. Comités de seguimiento interno por el líder del proceso.
</t>
  </si>
  <si>
    <t>Que un Colaborador del IDU solicita o recibe dádivas de tercero (interesado en intervenir infraestructura vial), para que no se solicite la presentación de una propuesta de cómo se garantizará a los demás ciudadanos en igualdad de condiciones, el acceso a la infraestructura vial por ejecutarse.</t>
  </si>
  <si>
    <t xml:space="preserve">
1. Acto Administrativo
2. GU-IN-03-Permisos para la intervención de infraestructura de transporte por terceros vigente
3. Memorando de solicitud de elaboración acto administrativo.
4. Seguimiento periódico a los actos administrativos suscritos.
5. Segregación de funciones para la supervisión de la ejecución del proyecto
6. Formato FO-PE-20 Compromiso de Integridad, Transparencia y Confidencialidad
7. Formato FO-PE-33 Consentimiento Informado SGAS.
8. Publicación en diario de alta circulación de la solicitud del permiso.
9. Comités de seguimiento interno por el líder del proceso.
</t>
  </si>
  <si>
    <t>Que un Directivo del IDU solicite o acepte una dádiva de ciudadano interesado en intervenir infraestructura vial, para que no se solicite la presentación de una propuesta de cómo se garantizará a los demás ciudadanos en igualdad de condiciones, el acceso a la infraestructura vial por ejecutarse.</t>
  </si>
  <si>
    <t>Un tercero (interesado en intervenir infraestructura vial) ofrece o entrega dádivas a un Colaborador del IDU para que, con la información entregada por el solicitante y la que tenga disponible, evalúe la solicitud del permiso y dé un concepto de aprobación sin que estén armonizados con los planes, programas y proyectos del sector o de alguna otra manera no sea conveniente el proyecto propuesto por el interesado.</t>
  </si>
  <si>
    <t xml:space="preserve">1. Acto Administrativo
2. GU-IN-03-Permisos para la intervención de infraestructura de transporte por terceros vigente
3. Memorando de solicitud de elaboración acto administrativo.
4. Seguimiento periódico a los actos administrativos suscritos.
5. Segregación de funciones para la supervisión de la ejecución del proyecto.
6. Publicación en diario de alta circulación de la solicitud del permiso.
7. Comités de seguimiento interno por el líder del proceso.
</t>
  </si>
  <si>
    <t>Un Colaborador del IDU solicita o recibe dádivas de un tercero (interesado en intervenir infraestructura vial) para que, con la información entregada por el solicitante y la que tenga disponible, evalúe la solicitud del permiso y emita un concepto de aprobación sin que estén armonizados con los planes, programas y proyectos del sector o de alguna otra manera no sea conveniente el proyecto propuesto por el interesado.</t>
  </si>
  <si>
    <t xml:space="preserve">
1. Acto Administrativo
2. GU-IN-03-Permisos para la intervención de infraestructura de transporte por terceros vigente
3. Memorando de solicitud de elaboración acto administrativo.
4. Seguimiento periódico a los actos administrativos suscritos.
5. Segregación de funciones para la supervisión de la ejecución del proyecto
6. FO-PE-20 Compromiso de Integridad, Transparencia y Confidencialidad
7. Formato FO-PE-33 Consentimiento Informado SGAS.
8. Publicación en diario de alta circulación de la solicitud del permiso.
9. Comités de seguimiento interno por el líder del proceso.</t>
  </si>
  <si>
    <t>Un Directivo del IDU solicita o recibe dádivas de un tercero (interesado en intervenir infraestructura vial) para que, con la información entregada por el solicitante y la que tenga disponible, evalúe la solicitud del permiso y emita un concepto de aprobación sin que estén armonizados con los planes, programas y proyectos del sector o de alguna otra manera no sea conveniente el proyecto propuesto por el interesado.</t>
  </si>
  <si>
    <r>
      <t xml:space="preserve">1. Acto Administrativo
2. GU-IN-03-Permisos para la intervención de infraestructura de transporte por terceros vigente
3. Memorando de solicitud de elaboración acto administrativo.
4. Seguimiento periódico a los actos administrativos suscritos.
5. Resoluciones de Delegación
6. Segregación de funciones para la supervisión de la ejecución del proyecto.
7. Publicación agendas directivos.
8. Publicación en diario de alta circulación de la solicitud del permiso.
9. Comités de seguimiento interno por el líder del proceso.
</t>
    </r>
    <r>
      <rPr>
        <strike/>
        <sz val="10"/>
        <color theme="8"/>
        <rFont val="Arial"/>
        <family val="2"/>
      </rPr>
      <t/>
    </r>
  </si>
  <si>
    <t>Un tercero (ciudadano que interviene infraestructura vial) ofrece o entrega dádivas a un Colaborador del IDU para que en el proceso de ejecución y entrega de la obra autorizada en el permiso se acepte la terminación y recibo de las obras ejecutadas sin cumplir con lo establecido en el artículo 3 del decreto 942 de 2014.</t>
  </si>
  <si>
    <t>Un Colaborador del IDU solicita o recibe una dádivas de un tercero (ciudadano que interviene infraestructura vial) para que en el proceso de ejecución y entrega de la obra autorizada en el permiso acepte la terminación y recibo de las obras ejecutadas sin cumplir con lo establecido en el artículo 3 del decreto 942 de 2014.</t>
  </si>
  <si>
    <t>1. Acto Administrativo
2. GU-IN-03-Permisos para la intervención de infraestructura de transporte por terceros vigente
3. Memorando de solicitud de elaboración acto administrativo.
4. Seguimiento periódico a los actos administrativos suscritos.
5. Segregación de funciones para la supervisión de la ejecución del proyecto
6. Formato FO-PE-20 Compromiso de Integridad, Transparencia y Confidencialidad
7. Formato FO-PE-33 Consentimiento Informado SGAS
8. Publicación en diario de alta circulación de la solicitud del permiso.
9. Comités de seguimiento interno por el líder del proceso.</t>
  </si>
  <si>
    <t>Un Directivo del IDU solicita o recibe dádivas de un tercero (ciudadano que interviene infraestructura vial) para que en el proceso de ejecución y entrega de la obra autorizada en el permiso acepte la terminación y recibo de las obras ejecutadas sin cumplir con lo establecido en el artículo 3 del decreto 942 de 2014.</t>
  </si>
  <si>
    <t>1. Actos administrativos emitidos por las Entidades Distritales Competentes.
2. MG-GI-01-Manual de Intervención de Urbanizadores y/o Terceros vigente
3. Seguimiento Plataforma Bochica y de Urbanizadores, SIGIDU
4. Comités de seguimiento interno por el líder del proceso.</t>
  </si>
  <si>
    <t>1. Actos administrativos emitidos por las Entidades Distritales Competentes.
2. MG-GI-01-Manual de Intervención de Urbanizadores y/o Terceros vigente
3. Seguimiento Plataforma Bochica y de Urbanizadores
SIGIDU
4. Formato FO-PE-20 Compromiso de Integridad, Transparencia y Confidencialidad
5. Formato FO-PE-33 Consentimiento Informado SGAS
6. Comités de seguimiento interno por el líder del proceso.</t>
  </si>
  <si>
    <t>1. Actos administrativos emitidos por las Entidades Distritales Competentes.
2. MG-GI-01-Manual de Intervención de Urbanizadores y/o Terceros vigente
3. Seguimiento Plataforma Bochica y de Urbanizadores y SIGIDU
4. Publicación agendas directivos.
5. Comités de seguimiento interno por el líder del proceso.</t>
  </si>
  <si>
    <t>Un Tercero ofrece y/o entrega a un colaborador del IDU una dádiva o comisión para lograr que en comité de conciliacion se decida en beneficio de un tercero en sede prejudicial</t>
  </si>
  <si>
    <t>Tercero (Contratista o cualquier otra persona)</t>
  </si>
  <si>
    <t>Colaborador IDU (Abogado- Profesional Técnico)</t>
  </si>
  <si>
    <t>1. Reglamento del Comité
2. Actas de Comité  de Conciliación
3. Fichas de análisis de los casos presentados en el comité generadas a través del SIPROJ 
4. Políticas de prevención del daño antijurídico aprobadas por el Comité de Conciliación y adoptadas por la Dirección General
5.   Formato FO-PE-020 Compromiso de Integridad, Transparencia y Cofidencialidad, para PSP 
6. Formato FO-PE-33 - Formato Consentimiento Informado SGAS</t>
  </si>
  <si>
    <t>Directivo IDU (Miembros del Comité de Conciliación)</t>
  </si>
  <si>
    <t>1. Reglamento del Comité
2. Actas de Comité  de Conciliación
3. Fichas de análisis de los casos presentados en el comité generadas a través del SIPROJ 
4. Políticas de prevención del daño antijurídico aprobadas por el Comité de Conciliación y adoptadas por la Dirección General</t>
  </si>
  <si>
    <t>Un tercero ofrece o entrega una dádiva a un colaborador del IDU para no cumplir o impedir con una defensa técnica adecuada a favor del IDU, en desarrollo del proceso judicial en cualquiera de sus etapas</t>
  </si>
  <si>
    <t>1. Documento aprobado por el Comité de defensa que determina los Criterios para la contratación de apoderados externos.
2. Política de prevención del daño antijurídico "Control de procesos judiciales", ejecutada a través de un informe  periódico suscrito por el jefe del área.
3. Control de proceso a través del aplicativo SIPROJ
4. Envío del informe periódico a la Dirección General, Oficina de Control Interno y Alcaldía Mayor de Bogotá.</t>
  </si>
  <si>
    <t>Colaborador IDU (Abogado a cargo - colaborador administrativo)</t>
  </si>
  <si>
    <t>1. Documento aprobado por el Comité de defensa que determina los Criterios para la contratación de apoderados externos.
2. Política de prevención del daño antijurídico "Control de procesos judiciales", ejecutada a través de un informe  periódico suscrito por el jefe del área.
3. Control de proceso a través del aplicativo SIPROJ
4. Envío del informe periódico a la Dirección General, Oficina de Control Interno y Alcaldía Mayor de Bogotá.
5. Formato FO-PE-020 Compromiso de Integridad, Transparencia y Cofidencialidad, para PSP 
6. Formato FO-PE-33 - Formato Consentimiento Informado SGAS</t>
  </si>
  <si>
    <t xml:space="preserve">1. Documento aprobado por el Comité de defensa que determina los Criterios para la contratación de apoderados externos.
2. Política de prevención del daño antijurídico "Control de procesos judiciales", ejecutada a través de un informe  periódico suscrito por el jefe del área.
3. Control de proceso a través del aplicativo SIPROJ
4. Envío del informe periódico a la Dirección General, Oficina de Control Interno y Alcaldía Mayor de Bogotá.
</t>
  </si>
  <si>
    <t xml:space="preserve">El Colaborador del IDU solicita o reciba una dadiva de un tercero para afectar el valor de un contrato, que en el caso de no contar con los recursos, la necesidad se deba cubrir con una solicitud de modificación presupuestal </t>
  </si>
  <si>
    <t xml:space="preserve">Un tercero ofrece o da una dadiva a un colaborador del IDU  para afectar el valor de un contrato, que en el caso de no contar con los recursos, la necesidad se deba cubrir con una solicitud de modificación presupuestal </t>
  </si>
  <si>
    <t>4. Programa de comunicación pública "Cero tolerancia al soborno y a la corrupción" hacia la comunidad, los socios de negocios y demás partes interesadas del IDU.
5. Programa de fortalecimiento de la denuncia y reporte de posibles hechos de soborno en el IDU.
6. Programa de Implementación de Debida Diligencia 2.0</t>
  </si>
  <si>
    <t>1. Programa de Fortalecimiento de la Cultura Ética para Directivos en el IDU
3. Programa de seguimiento poligráfico y/o pruebas de conducta a Colaboradores del IDU con alta exposición al soborno 
4. Programa de comunicación pública "Cero tolerancia al soborno y a la corrupción" hacia la comunidad, los socios de negocios y demás partes interesadas del IDU.
5. Programa de fortalecimiento de la denuncia y reporte de posibles hechos de soborno en el IDU.
6. Programa de Implementación de Debida Diligencia 2.0</t>
  </si>
  <si>
    <t>2. Programa de Fortalecimiento de la Cultura Ética para Colaboradores del IDU no Directivos
3. Programa de seguimiento poligráfico y/o pruebas de conducta a Colaboradores del IDU con alta exposición al soborno 
4. Programa de comunicación pública "Cero tolerancia al soborno y a la corrupción" hacia la comunidad, los socios de negocios y demás partes interesadas del IDU.
5. Programa de fortalecimiento de la denuncia y reporte de posibles hechos de soborno en el IDU.
6. Programa de Implementación de Debida Diligencia 2.0</t>
  </si>
  <si>
    <t xml:space="preserve"> </t>
  </si>
  <si>
    <t>Recibido</t>
  </si>
  <si>
    <t>GF</t>
  </si>
  <si>
    <t>DP + EC</t>
  </si>
  <si>
    <t>DP - GC - CP</t>
  </si>
  <si>
    <t>GRF</t>
  </si>
  <si>
    <t>CI - FP -DTIC</t>
  </si>
  <si>
    <t>NOMBRE Proceso Preinversión de Proyectos</t>
  </si>
  <si>
    <t>MAPA DE CALOR PROCESOS</t>
  </si>
  <si>
    <t>BAJO</t>
  </si>
  <si>
    <t>TOTAL</t>
  </si>
  <si>
    <t>Se estan ejecutando los controles ya que la información de los contratos esta disponible en el ZIPA y en el visor de los proyectos, adicionalmente el ZIPA cuenta con toda la trazabilidad de los ajustes presentados en el sistema.
No se encuentra evidencias de materialización del riesgo.</t>
  </si>
  <si>
    <t>Se  estan ejecutando los controles ya que la información de los contratos esta disponible en el ZIPA y en el visor de los proyectos, adicionalmente el ZIPA cuenta con toda la trazabilidad de los ajustes presentados en el sistema.
No se encuentra evidencias de materialización del riesgo.</t>
  </si>
  <si>
    <t xml:space="preserve">No se evidencia materialización del posible hecho de soborno , asi miismo la presenta con  claridad la efectividad y eficacia de los dos controles de primera línea de defensa y los  tres  control establecidos por la segunda línea de defensa, en visto de lo anterios se validado el monitoreo desde la segunda linea de defensa </t>
  </si>
  <si>
    <t xml:space="preserve">No se evidencia materialización del posible hecho de soborno , así mismo se presenta con  claridad la efectividad y eficacia de los dos controles de primera línea de defensa y los  dos  control establecidos por la segunda línea de defensa, en visto de lo anterios se validado el monitoreo desde la segunda linea de defensa </t>
  </si>
  <si>
    <t xml:space="preserve">No se evidencia materialización del posible hecho de soborno , asi miismo la presenta con  claridad la efectividad y eficacia de los dos controles de primera línea de defensa y por la segunda línea de defensa no se considera necesario implementar nuevos controles por su baja exposición al riesgo, en visto de lo anterior se valida el monitoreo desde la segunda linea de defensa </t>
  </si>
  <si>
    <t xml:space="preserve">No se evidencia materialización del posible hecho de soborno , asi miismo la presenta con  claridad la efectividad y eficacia de los tres controles de primera línea de defensa y por la segunda línea de defensa no se considera necesario implementar nuevos controles por su baja exposición al riesgo, en visto de lo anterior se valida el monitoreo desde la segunda linea de defensa </t>
  </si>
  <si>
    <t xml:space="preserve">No se evidencia materialización del posible hecho de soborno , asi miismo la presenta con  claridad la efectividad y eficacia de un control de primera línea de defensa y por la segunda línea de defensa no se considera necesario implementar nuevos controles por su baja exposición al riesgo, en visto de lo anterior se valida el monitoreo desde la segunda linea de defensa </t>
  </si>
  <si>
    <t xml:space="preserve">No se observa materialización sobre este riesgo. Los controles se están ejecutando, se encuentran vigentes y son adecuados al riesgo.
Se ajusta control No. 2 Incluyendo correos electrónicos para la asignación de responsabilidades en respuesta al informe y para instrucción en la respuesta. </t>
  </si>
  <si>
    <t>Los controles se están ejecutando y se considera que estos son eficaces para controlar la gestión interna y mitigar la materialización del riesgo.  
No se registra materialización de este riesgo de soborno.</t>
  </si>
  <si>
    <t xml:space="preserve">No se evidencia materialización del posible hecho de soborno , asi miismo la presenta con  claridad la efectividad y eficacia de los cinco controles de primera línea de defensa y por la segunda línea de defensa no se considera necesario implementar nuevos controles por su baja exposición al riesgo, en visto de lo anterior se valida el monitoreo desde la segunda linea de defensa </t>
  </si>
  <si>
    <t>No hay cambios en la probabilidad e impacto del riesgo. Su valoraciòn es Baja</t>
  </si>
  <si>
    <t>No se evidencia materialización del posible hecho de soborno , asi miismo la presenta con  claridad la efectividad y eficacia de los seis controles de primera línea de defensa y por la segunda línea de defensa no se considera necesario implementar nuevos controles por su baja exposición al riesgo, en visto de lo anterior se valida el monitoreo desde la segunda linea de defensa. Se sugiere en el seguimiento indicar si se ha materializado el riesgo y conceptuar sobre la eficacia de los controles</t>
  </si>
  <si>
    <t>No se evidencia materialización del posible hecho de soborno , asi miismo la presenta con  claridad la efectividad y eficacia de los cuatro controles de primera línea de defensa y por la segunda línea de defensa no se considera necesario implementar nuevos controles por su baja exposición al riesgo, en visto de lo anterior se valida el monitoreo desde la segunda linea de defensa. Se sugiere en el seguimiento indicar si se ha materializado el riesgo y conceptuar sobre la eficacia de los controles</t>
  </si>
  <si>
    <t>En el marco de la implementación del apéndice de Diálogo Ciudadano y del Manual de Interventoría Vigente se realiza el seguimiento a los proyectos de infraestructura urbana y espacio público, a los cuales el grupo de Gestión Social y Participación Ciudadana de la Oficina de Atención al Ciudadano, por medio de los comités sociales, comités integrales, mesas de trabajo para la revisión de informes, estas reuniones se registran en el sistema Bachué. 
De igual manera, el seguimiento a las revisiones de los informes mensuales radicados por las interventorías se registra y evidencia en la Matriz de Seguimiento a Contratos, donde se exponen números de radicados de entrada y los memorandos de aprobación de los informes que vislumbran la gestión social implementada en los contratos. (https://docs.google.com/spreadsheets/d/1Rpl3tfWg719NtCMl9TTHmnOen8EEKiskTMtS7w0ACvc/edit#gid=965613138)
La ORSC invita a sus colaboradores a participar de los diferentes espacios de formación relacionados con el subsistema, como el curso de gestión antisoborno 2021. No se ha materializado.</t>
  </si>
  <si>
    <t xml:space="preserve">En el marco de la implementación del apéndice de Diálogo Ciudadano y del Manual de Interventoría Vigente se realiza el seguimiento a los proyectos de infraestructura urbana y espacio público, a los cuales el grupo de Gestión Social y Participación Ciudadana de la Oficina de Atención al Ciudadano, por medio de los comités sociales, comités integrales, mesas de trabajo para la revisión de informes, estas reuniones se registran en el sistema Bachué. 
De igual manera, el seguimiento a las revisiones de los informes mensuales radicados por las interventorías se registra y evidencia en la Matriz de Seguimiento a Contratos, donde se exponen números de radicados de entrada y los memorandos de aprobación de los informes que vislumbran la gestión social implementada en los contratos. (https://docs.google.com/spreadsheets/d/1Rpl3tfWg719NtCMl9TTHmnOen8EEKiskTMtS7w0ACvc/edit#gid=965613138)
</t>
  </si>
  <si>
    <t>En el marco de la implementación del apéndice de Diálogo Ciudadano y del Manual de Interventoría Vigente se realiza el seguimiento a los proyectos de infraestructura urbana y espacio público, a los cuales el grupo de Gestión Social y Participación Ciudadana de la Oficina de Atención al Ciudadano, por medio de los comités sociales, comités integrales, mesas de trabajo para la revisión de informes, estas reuniones se registran en el sistema Bachué. 
De igual manera, el seguimiento a las revisiones de los informes mensuales radicados por las interventorías se registra y evidencia en la Matriz de Seguimiento a Contratos, donde se exponen números de radicados de entrada y los memorandos de aprobación de los informes que vislumbran la gestión social implementada en los contratos. (https://docs.google.com/spreadsheets/d/1Rpl3tfWg719NtCMl9TTHmnOen8EEKiskTMtS7w0ACvc/edit#gid=965613138)
Se mantiene la comunicación de Antisoborno en todas las reuniones con comunidad atendidas por la ORSC. No se ha materializado</t>
  </si>
  <si>
    <t xml:space="preserve">No se evidencia materialización del posible hecho de soborno , asi mismo la presenta con  claridad la efectividad y eficacia de los doce controles de primera línea de defensa y los  tres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</si>
  <si>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trece controles de primera línea de defensa y los  tres  control establecidos por la segunda línea de defensa, en visto de lo anterios se validado el monitoreo desde la segunda linea de defensa </t>
  </si>
  <si>
    <t>No se evidencia materialización del riesgo.
El control "1. Revisión mensual del estado de los procesos para la etapa de juzgamiento en la SGJ (revisión SID). ", no se ha logrado aplicar por ausencia de usuarios aprobados en la Secretaría Jurídica Distrital.
La bítacora de seguimiento de los procesos se encuentra actualizada a la fecha.
Se ajusta el nombre del proceso.</t>
  </si>
  <si>
    <t xml:space="preserve">No se evidencia materialización del posible hecho de soborno , asi mismo la presenta con  claridad la efectividad y eficacia de los dos controles de primera línea de defensa y los  tres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</si>
  <si>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cuatro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</si>
  <si>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tres controles de primera línea de defensa y los  cinco  control establecidos por la segunda línea de defensa, en visto de lo anterios se validado el monitoreo desde la segunda linea de defensa </t>
  </si>
  <si>
    <t>No se evidencia materialización del riesgo en cuanto a posibles conflictos de intereses que existan dentro de las actuaciones desarrolladas en los procesos de la etapa de juzgamiento.
Los controles vienen operando normalmente.
Se ajusta el nombre del proceso.</t>
  </si>
  <si>
    <t xml:space="preserve">No se evidencia materialización del posible hecho de soborno , asi mismo la presenta con  claridad la efectividad y eficacia de un control de primera línea de defensa y los  tres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</si>
  <si>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tres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</si>
  <si>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dos controles de primera línea de defensa y los  cinco  control establecidos por la segunda línea de defensa, en visto de lo anterios se validado el monitoreo desde la segunda linea de defensa </t>
  </si>
  <si>
    <t>No se evidencia materialización del riesgo, en cuanto a la fijación del procedimiento del proceso, conforme al formato.
Los controles vienen operando normalmente.
Se ajusta el nombre del proceso.</t>
  </si>
  <si>
    <t xml:space="preserve">No se evidencia materialización del posible hecho de soborno , asi mismo la presenta con  claridad la efectividad y eficacia de tres controles de primera línea de defensa y los  tres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</si>
  <si>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cinco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</si>
  <si>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cuatro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</si>
  <si>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dos controles de primera línea de defensa y los  tres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</si>
  <si>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seis controles de primera línea de defensa y los  tres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</si>
  <si>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ocho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</si>
  <si>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siete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</si>
  <si>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cuatro controles de primera línea de defensa y los  tres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</si>
  <si>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seis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</si>
  <si>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miismo la presenta con  claridad la efectividad y eficacia de los cuatro controles de primera línea de defensa y por la segunda línea de defensa no se considera necesario implementar nuevos controles por su baja exposición al riesgo, en visto de lo anterior se valida el monitoreo desde la segunda linea de defensa </t>
  </si>
  <si>
    <t xml:space="preserve">No se evidencia materialización del posible hecho de soborno , asi miismo la presenta con  claridad la efectividad y eficacia de los seis controles de primera línea de defensa y por la segunda línea de defensa no se considera necesario implementar nuevos controles por su baja exposición al riesgo, en visto de lo anterior se valida el monitoreo desde la segunda linea de defensa </t>
  </si>
  <si>
    <t>* Se mantiene el posible hecho de soborno y los controles aplicables al mismo
* Posible hecho de soborno no materializado.
* se elimina el control 3. Acta de comité DTP</t>
  </si>
  <si>
    <t>* Se mantiene el posible hecho de soborno y los controles aplicables al mismo
* Posible hecho de soborno no materializado.
* se elimina el control 5. Acta de comité DTP</t>
  </si>
  <si>
    <t>* Se mantiene el posible hecho de soborno y los controles aplicables al mismo
* Posible hecho de soborno no materializado.
* se elimina el control 2. Acta de comité DTP</t>
  </si>
  <si>
    <t xml:space="preserve">Para el periodo reportado se mantienen los controles y se aclara que no se materializó el posible hecho de soborno ni el riesgo asociado. </t>
  </si>
  <si>
    <t>Se mantiene el riesgo y sus componentes</t>
  </si>
  <si>
    <t>En la formulación del riesgo se modifica el término "colaborador" por "directivo"</t>
  </si>
  <si>
    <t>Se modificó el control 4.</t>
  </si>
  <si>
    <t>Se modificó el control 3.</t>
  </si>
  <si>
    <t>Se incluye el control 6: 6. Presentar la ficha del proceso ante el Comité Precontractual para su aprobación.</t>
  </si>
  <si>
    <t>* Se incluye el control 5: Formato FO-PE-20 Compromiso de integridad, transparencia y confidencialidad.
* 6. Presentar la ficha del proceso ante el Comité Precontractual para su aprobación.</t>
  </si>
  <si>
    <t>Se incluye el control 8: Formato FO-PE-20 Compromiso de integridad, transparencia y confidencialidad</t>
  </si>
  <si>
    <t xml:space="preserve">* Se elimina control 4 anterior.
* Se elimina el control 2 anterior y se formula un nuevo control 2.
* Se elimina el control 3 anterior y se formula un nuevo control 3.
* Se elimina el control 5 anterior.
</t>
  </si>
  <si>
    <t xml:space="preserve">* Se elimina el control 2 anterior y se formula un nuevo control 2.
* Se eliminan los controles 3, 4 y 5 anterior.
* Se formula un nuevo control 3.
</t>
  </si>
  <si>
    <t>Se incluye el contriol 7: Formato FO-PE-20 Compromiso de integridad, transparencia y confidencialidad, ya el contratista (persona jurídica) suscribe este formato.</t>
  </si>
  <si>
    <t>Se mantiene el riesgo y sus componentes.</t>
  </si>
  <si>
    <t>Se incluye el control 8: Formato FO-PE-20 Compromiso de integridad, transparencia y confidencialidad, ya el contratista (persona jurídica) suscribe este formato.</t>
  </si>
  <si>
    <t xml:space="preserve">No se identificaron casos o situaciones que condujeran a la materialización del riesgo. 
Se ha dado aplicación a los controles asociados a este riesgo dentro del proceso de restablecimiento de condiciones. </t>
  </si>
  <si>
    <t xml:space="preserve">No se identificaron casos o situaciones que condujeran a la materialización del riesgo. 
Se ha dado aplicación a los controles asociados a este riesgo dentro del componente de administración predial </t>
  </si>
  <si>
    <t xml:space="preserve">No se identificaron casos o situaciones que condujeran a la materialización del riesgo. 
Se ha dado aplicación a los controles asociados a este riesgo dentro del componente de administración predial.
Desde el formato del censo se incluyó comunicación al ciudadano objeto del proceso indicando la política de cero tolerancial al soborno y a la corrupción. </t>
  </si>
  <si>
    <t xml:space="preserve">No se identificaron casos o situaciones que condujeran a la materialización del riesgo. 
Se ha dado aplicación a los controles asociados a este riesgo dentro del proceso de adquisición predial </t>
  </si>
  <si>
    <t>No se realiza ninguna modificación o actualización para este posible hecho de soborno en este periodo de monitoreo.
Los controles existentes son aplicados eficientemente, contribuyendo a prevenir los posibles riesgos de soborno.</t>
  </si>
  <si>
    <t>No se realiza ninguna modificación o actualización para este posible hecho de soborno en este periodo de monitoreo.
Los controles existentes son aplicados eficientemente, contribuyendo a prevenir los posibles riesgos de soborno</t>
  </si>
  <si>
    <t>La aplicación de los controles se puede evidenciar en el histórico de cada uno de los actos administrativos expedidos durante el periodo a  través del Sistema de Gestión Documental de la entidad. Igualmente se cuenta con el registro de los actos administrativos que son enviados para firma de la SGJ.
Con la aplicación de todos los controles,  se evito la materialización de los posibles hechos de soborno.</t>
  </si>
  <si>
    <t>La aplicación de los controles se puede evidenciar en el histórico de cada uno de los actos administrativos expedidos durante el periodo a  través del Sistema de Gestión Documental de la entidad. Igualmente se cuenta con el registro de los actos administrativos que son enviados para firma de la SGJ.
Adicionalmente dentro del proceso de contratación,  se diligencia el Formato  FO-PE-020 Compromiso de Integridad, Transparencia y Cofidencialidad, para PSP 
y el Formato FO-PE-33 - Formato Consentimiento Informado SGAS.
Con la aplicación de todos los controles,  se evito la materialización de los posibles hechos de soborno.</t>
  </si>
  <si>
    <t>Desde la STJEF se aplican los controles establecidos,  se realizan seguimientos mensuales a través de los reportes generados del sistema de información Valoricemos y del  Sistema de Gestión Documental de la entidad, en cuanto a fechas de citación y pruebas de entrega efectivas, lo cual se reporta a la Subdirectora en reuniones de gestión. 
Con la aplicación de todos los controles,  se evito la materialización de los posibles hechos de soborno.</t>
  </si>
  <si>
    <t>Desde la STJEF se aplican los controles establecidos,  se realizan seguimientos mensuales a través de los reportes generados del sistema de información Valoricemos y del  Sistema de Gestión Documental de la entidad, en cuanto a fechas de citación y pruebas de entrega efectivas, lo cual se reporta a la Subdirectora en reuniones de gestión. 
Adicionalmente dentro del proceso de contratación,  se diligencia el Formato  FO-PE-020 Compromiso de Integridad, Transparencia y Cofidencialidad, para PSP 
y el Formato FO-PE-33 - Formato Consentimiento Informado SGAS.
Con la aplicación de todos los controles,  se evito la materialización de los posibles hechos de soborno.</t>
  </si>
  <si>
    <t>La Subdirección Técnica Jurídica y de Ejecuciones Fiscales una vez recibidos los CDAS remitidos por la STOP ha validado que el contenido de cada uno de ellos cumpla con los requisitos del título ejecutivo y proceder con las actuaciones procesales correspondientes.
Con la aplicación de todos los controles,  se evito la materialización de los posibles hechos de soborno.</t>
  </si>
  <si>
    <t xml:space="preserve">La Subdirección Técnica Jurídica y de Ejecuciones Fiscales una vez recibidos los CDAS remitidos por la STOP ha validado que el contenido de cada uno de ellos cumpla con los requisitos del título ejecutivo y proceder con las actuaciones procesales correspondientes.
Adicionalmente dentro del proceso de contratación se diligencia el Formato  FO-PE-020 Compromiso de Integridad, Transparencia y Cofidencialidad,  y el Formato FO-PE-33 - Formato Consentimiento Informado SGAS
Con la aplicación de todos los controles,  se evito la materialización de los posibles hechos de soborno.
</t>
  </si>
  <si>
    <t>La STJEF realiza seguimientos mensuales de la gestión adelantada frente a los CDAS recibidos, la emisión de los mandamientos de pago, citación y notificación del mismo, como evidencia se tienen los "Reportes de gestión" generados desde el Sistema de Información Valoricemos. 
Con la aplicación de los controles,  se evito la materialización de los posibles hechos de soborno.</t>
  </si>
  <si>
    <t>La STJEF realiza seguimientos mensuales de la gestión adelantada frente a los CDAS recibidos, la emisión de los mandamientos de pago, citación y notificación del mismo, como evidencia se tienen los "Reportes de gestión" generados desde el Sistema de Información Valoricemos. 
Adicionalmente dentro del proceso de contratación se diligencia el Formato  FO-PE-020 Compromiso de Integridad, Transparencia y Cofidencialidad,  y el Formato FO-PE-33 - Formato Consentimiento Informado SGAS
Con la aplicación de los controles,  se evito la materialización de los posibles hechos de soborno.</t>
  </si>
  <si>
    <t>Se evidencia  la aplicación de los controles en las actuaciones suscritas por el abogado ejecutor, una vez se valida cada una de las proyectadas por los abogados sustanciadores  a  través del Sistema de Gestión Documental de la entidad. 
Con la aplicación de todos los controles,  se evito la materialización de los posibles hechos de soborno.</t>
  </si>
  <si>
    <t>Se evidencia  la aplicación de los controles en las actuaciones suscritas por el abogado ejecutor, una vez se valida cada una de las proyectadas por los abogados sustanciadores  a  través del Sistema de Gestión Documental de la entidad.
 Adicionalmente dentro del proceso de contratación se diligencia el Formato  FO-PE-020 Compromiso de Integridad, Transparencia y Cofidencialidad,  y el Formato FO-PE-33 - Formato Consentimiento Informado SGAS
Con la aplicación de todos los controles,  se evito la materialización de los posibles hechos de soborno.</t>
  </si>
  <si>
    <t>Desde la STOP cada vez que se generan los Paz y salvos, se aplican los controles definidos para evitar que se materialice el riesgo. Además, se realizó la revisión cuatrimestral aleatoria, evidenciando que los paz y salvos se generaran según los parámetros de transparencia y confidencialidad.
Con la aplicación de todos los controles,  se evitó la materialización de los posibles hechos de soborno.</t>
  </si>
  <si>
    <t>Desde la STOP cada vez que se generan los Paz y salvos, se aplican los controles definidos para evitar que se materialice el riesgo. Además, se realizó la revisión cuatrimestral aleatoria, evidenciando que los paz y salvos se generaran según los parámetros de transparencia y confidencialidad.
Adicionalmente dentro del reciente  proceso de contratación se diligenció el Formato  FO-PE-020 Compromiso de Integridad, Transparencia y Cofidencialidad,  y el Formato FO-PE-33 - Formato Consentimiento Informado SGAS.
Con la aplicación de todos los controles,  se evitó la materialización de los posibles hechos de soborno.</t>
  </si>
  <si>
    <t>Desde la STOP la generación de los conceptos técnicos está parametrizado, para que todo se realice bajo las normas y procedimientos establecidos. Al igual, se realiza divulgación a los ciudadanos de las políticas antisoborno en los canales de comunicación.
Con la aplicación de todos los controles,  se evitó la materialización de los posibles hechos de soborno.</t>
  </si>
  <si>
    <t>Desde la STOP la generación de los conceptos técnicos está parametrizado, para que todo se realice bajo las normas y procedimientos establecidos. Al igual, se realiza divulgación a los ciudadanos de las políticas antisoborno en los canales de comunicación.
Adicionalmente dentro del reciente  proceso de contratación se diligenció el Formato  FO-PE-020 Compromiso de Integridad, Transparencia y Cofidencialidad,  y el Formato FO-PE-33 - Formato Consentimiento Informado SGAS
Con la aplicación de todos los controles,  se evitó la materialización de los posibles hechos de soborno.</t>
  </si>
  <si>
    <t>Desde la STOP todas las actividades relacionadas con el cobro ordinario y persuasivo se encuentran parametrizadas dentro del sistema, para evitar la materialización de algún riesgo de soborno. Adicional, se realizaron controles para verificar que todo el proceso se realizó conforme a los parámetros establecidos y cumpliendo con los requerimientos de transparencia.
Con la aplicación de todos los controles,  se evitó la materialización de los posibles hechos de soborno.</t>
  </si>
  <si>
    <t>Desde la STOP todas las actividades relacionadas con el cobro ordinario y persuasivo se encuentran parametrizadas dentro del sistema, para evitar la materialización de algún riesgo de soborno. Adicional, se realizaron controles para verificar que todo el proceso se realizó conforme a los parámetros establecidos y cumpliendo con los requerimientos de transparencia.
Adicionalmente dentro del reciente  proceso de contratación se diligenció el Formato  FO-PE-020 Compromiso de Integridad, Transparencia y Cofidencialidad,  y el Formato FO-PE-33 - Formato Consentimiento Informado SGAS.
Con la aplicación de todos los controles,  se evitó la materialización de los posibles hechos de soborno.</t>
  </si>
  <si>
    <t>1. Se realiza la publicación periodica de la agenda del directivo del área, de acuerdo al Decreto 189 de 2020 y directiva 05 de 2020.
2. Se vienen dando cumplimiento al procedimiento PR-DP-080 Cambio de Diseños en la etapa de Construcción. (presentación de informe de inviabilidad técnica por parte del contratista de obra), cuando aplique.</t>
  </si>
  <si>
    <t xml:space="preserve">1. Se viene aplicando el Formato FO-DP-11 Lista de productos del proceso de Diseño de proyectos, en el euimiento de los proyectos de diseño contratados. 
2. Se suscribe el acta de recibo final y liquidación por cuanto alli se relaciona todos los productos con su respectivo radicados,  que fueron recibidos por el IDU y aprobados por la Interventoria. 
3-4. Se mantiene la suscripción de los formatos FO-PE-20 Compromiso de integridad, transparencia y confidencialidad.
y FO-PE-33 Consentimiento informado SGAS.
</t>
  </si>
  <si>
    <t xml:space="preserve">
1. Se viene aplicando el Formato FO-DP-11 Lista de productos del proceso de Diseño de proyectos, en el euimiento de los proyectos de diseño contratados. 
2. Se suscribe el acta de recibo final y liquidación por cuanto alli se relaciona todos los productos con su respectivo radicados,  que fueron recibidos por el IDU y aprobados por la Interventoria. 
3. Se mantiene la suscripción de los formatos FO-PE-20 Compromiso de integridad, transparencia y confidencialidad.
y FO-PE-33 Consentimiento informado SGAS.
</t>
  </si>
  <si>
    <t>1.La socialización del Sistema de Gestión Antisoborno SGAS para el grupo de estructuración de la Dirección Técnica de Proyectos, se tiene programada para efectuarla en el último cuatriestre de la vigencia 2022.
2.Se viene aplicando el Formato FO-DP-11 Lista de productos del proceso de Diseño de proyectos, en el euimiento de los proyectos de diseño contratados.
3. Se suscribe el acta de comité de seguimiento de los contratos o el acta de comite de la DTP.</t>
  </si>
  <si>
    <t xml:space="preserve">1. Se viene aplicando el Formato FO-DP-11 Lista de productos del proceso de Diseño de proyectos, en el euimiento de los proyectos de diseño contratados. 
2. Se efectuan comunicaciones a la interventoria sobre el estado del producto perodicamente.
3. Se efectuan los comités de la Dirección técnica de proyectos o el comité de segumiento al contrato.
</t>
  </si>
  <si>
    <t>1. Se viene aplicando el Formato FO-DP-11 Lista de productos del proceso de Diseño de proyectos, en el seguimiento de los proyectos de diseño contratados. 
2. Se efectuan comunicaciones a la interventoria sobre el estado del producto perodicamente.
3. Se efectuan los comités de la Dirección técnica de proyectos o el comité de seguimiento al contrato.
4. Se mantiene la suscripción del formato FO-PE-20 Compromiso de integridad, transparencia y confidencialidad y el FO-PE-33 Consentimiento informado SGAS.</t>
  </si>
  <si>
    <t>1. Se viene aplicando el Formato FO-DP-11 Lista de productos del proceso de Diseño de proyectos, en el seguimiento de los proyectos de diseño contratados. 
2. Se efectuan comunicaciones a la interventoria sobre el estado del producto perodicamente.
3. Se efectuan los comités de la Dirección técnica de proyectos o el comité de segumiento al contrato.
4. Se mantiene la suscripción del formato FO-GC-34 Pacto de excelencia y del formato FO-PE-20 Compromiso de integridad, transparencia y confidencialidad</t>
  </si>
  <si>
    <t xml:space="preserve">1. Se viene aplicando el Manual de supervisión e interventoría
2. Se realizan oficios de justificación de la adición o prorroga dirigido al ordenador del gasto, cuando aplique.
3. Se viene aplicando el  Procedimiento PR-GC-14 "Modificación y Cesión de Contratos estatales"
4. Se realiza el Memorando solicitando VB a la Dirección General para tramitar la modificación contractual cuando aplique (Circular 70-2020)
</t>
  </si>
  <si>
    <t xml:space="preserve">1. Se viene realizando el  oficio de justificación de la adición o prorroga dirigido al ordenador del gasto
2. Se viene aplicando el Procedimiento PR-GC-14 "Modificación y Cesión de Contratos estatales"
3. Se realiza el Memorando solicitando VB a la Dirección General para tramitar la modificación contractual cuando aplique (Circular 70-2020)
4. Se mantiene la suscripción del formato FO-PE-33  y del formato FO-PE-20
</t>
  </si>
  <si>
    <t xml:space="preserve">1. Se viene aplicando el Manual de supervisión e interventoría
2. Se realiza oficio de justificación de la adición o prorroga dirigido al ordenador del gasto
3. Se viene aplicando el  Procedimiento PR-GC-14 "Modificación y Cesión de Contratos estatales"
4. Se realiza el Memorando solicitando VB a la Dirección General para tramitar la modificación contractual cuando aplique (Circular 70-2020)
5. Se mantiene la suscripción  del formato FO-GC-34 Pacto de excelencia y del formato FO-PE-20 Compromiso de integridad, transparencia y confidencialidad
</t>
  </si>
  <si>
    <t xml:space="preserve">
1. Se verifica la aplicación de la forma de pago del contrato.
2. Se viene aplicando  la Guía de pago a terceros
3. Se diligencia el cuadro de seguimiento financiero (segregación de funciones)
4. Se viene solicitando el Informe Semanal  de interventoría</t>
  </si>
  <si>
    <t xml:space="preserve">1. Se verifica y aplica la forma de pago del contrato.
2. Se viene aplicando la Guía de pago a terceros
3. Se diligencia el cuadro de seguimiento financiero (segregación de funciones)
4. Se viene solicitando el Informe Semanal  de interventoría
5 y 6. Se mantiene la suscripción del formato FO-PE-33 Consentimiento informado SGAS. y del formato FO-PE-20 Compromiso de integridad, transparencia y confidencialidad
</t>
  </si>
  <si>
    <t xml:space="preserve">1. Se verifica y aplica la forma de pago del contrato.
2. Se viene aplicando la Guía de pago a terceros
3. Se diligencia el cuadro de seguimiento financiero (segregación de funciones)
4. Se viene solicitando el Informe Semanal  de interventoría
5 y 6. Se mantiene la suscripción del formato FO-GC-34 Pacto de excelencia y del formato FO-PE-20 Compromiso de integridad, transparencia y confidencialidad
</t>
  </si>
  <si>
    <t>1. Se viene aplicando el procedimiento PR-DP-080 Cambio de Diseños en la etapa de Construcción. (presentación de informe de inviabilidad técnica por parte del constructor).
2.  Se viene aplicando el Manual de supervisión e interventoría
3. Se realiza la publicación periodica de la agenda del directivo del área, de acuerdo al Decreto 189 2020 y directiva 05 de 2020.</t>
  </si>
  <si>
    <t>1. Se viene aplicando el Manual de supervisión e interventoría
2. Se mantiene la suscripción del formato FO-PE-33  y del formato FO-PE-20
3. Se viene aplicando el procedimiento PR-DP-080 Cambio de Diseños en la etapa de Construcción. (presentación de informe de inviabilidad técnica por parte del constructor).</t>
  </si>
  <si>
    <t>1  Se viene aplicando el Manual de supervisión e interventoría
2. Se mantiene la suscripción del formato FO-GC-34 Pacto de excelencia y del formato FO-PE-20 Compromiso de integridad, transparencia y confidencialidad
3. Se viene aplicando el procedimiento PR-DP-080 Cambio de Diseños en la etapa de Construcción. (presentación de informe de inviabilidad técnica por parte del constructor).</t>
  </si>
  <si>
    <t>REVISAR DETALLES</t>
  </si>
  <si>
    <t xml:space="preserve">RIESGOS </t>
  </si>
  <si>
    <t>No se evidencia materialización del posible hecho de soborno , asi miismo la presenta con  claridad la efectividad y eficacia de los tres controles de primera línea de defensa y por la segunda línea de defensa no se considera necesario implementar nuevos controles por su baja exposición al riesgo, en visto de lo anterior se valida el monitoreo desde la segunda linea de defensa. Se sugiere en el seguimiento indicar si se ha materializado el riesgo y conceptuar sobre la eficacia de los controles</t>
  </si>
  <si>
    <t xml:space="preserve">No se evidencia materialización del posible hecho de soborno , asi mismo la presenta con  claridad la efectividad y eficacia de los cuatro controles de primera línea de defensa y los  tres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</si>
  <si>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cinco controles de primera línea de defensa y los  tres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</si>
  <si>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tres controles de primera línea de defensa y los  tres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</si>
  <si>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seis controles de primera línea de defensa y los  tres  control establecidos por la segunda línea de defensa, en visto de lo anterios se validado el monitoreo desde la segunda linea de defensa </t>
  </si>
  <si>
    <t>No se evidencia materialización del posible hecho de soborno , asi miismo la presenta con  claridad la efectividad y eficacia de los cinco controles de primera línea de defensa y por la segunda línea de defensa no se considera necesario implementar nuevos controles por su baja exposición al riesgo, en visto de lo anterior se valida el monitoreo desde la segunda linea de defensa. Se sugiere en el seguimiento indicar si se ha materializado el riesgo y conceptuar sobre la eficacia de los controles</t>
  </si>
  <si>
    <t xml:space="preserve">No se evidencia materialización del posible hecho de soborno , asi mismo la presenta con  claridad la efectividad y eficacia de los seis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</si>
  <si>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cuatro controles de primera línea de defensa y los  seis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</si>
  <si>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siete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</si>
  <si>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cinco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</si>
  <si>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ocho controles de primera línea de defensa y los  tres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</si>
  <si>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nueve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</si>
  <si>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ocho controles de primera línea de defensa y los  seis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</si>
  <si>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ocho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</si>
  <si>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siete controles de primera línea de defensa y los  tres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</si>
  <si>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cinco controles de primera línea de defensa y los tres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</si>
  <si>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cuatro controles de primera línea de defensa y los tres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</si>
  <si>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cinco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</si>
  <si>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miismo la presenta con  claridad la efectividad y eficacia de los tres controles de primera línea de defensa y por la segunda línea de defensa no se considera necesario implementar nuevos controles por su baja exposición al riesgo, en visto de lo anterior se valida el monitoreo desde la segunda linea de defensa.  </t>
  </si>
  <si>
    <t xml:space="preserve">No se evidencia materialización del posible hecho de soborno , asi miismo la presenta con  claridad la efectividad y eficacia de los cinco controles de primera línea de defensa y por la segunda línea de defensa no se considera necesario implementar nuevos controles por su baja exposición al riesgo, en visto de lo anterior se valida el monitoreo desde la segunda linea de defensa.  </t>
  </si>
  <si>
    <t xml:space="preserve">No se evidencia materialización del posible hecho de soborno , asi miismo la presenta con  claridad la efectividad y eficacia de los siete controles de primera línea de defensa y por la segunda línea de defensa no se considera necesario implementar nuevos controles por su baja exposición al riesgo, en visto de lo anterior se valida el monitoreo desde la segunda linea de defensa.  </t>
  </si>
  <si>
    <t xml:space="preserve">No se evidencia materialización del posible hecho de soborno , asi miismo la presenta con  claridad la efectividad y eficacia de los seis controles de primera línea de defensa y por la segunda línea de defensa no se considera necesario implementar nuevos controles por su baja exposición al riesgo, en visto de lo anterior se valida el monitoreo desde la segunda linea de defensa.  </t>
  </si>
  <si>
    <t xml:space="preserve">No se evidencia materialización del posible hecho de soborno , asi miismo la presenta con  claridad la efectividad y eficacia de los cuatro controles de primera línea de defensa y por la segunda línea de defensa no se considera necesario implementar nuevos controles por su baja exposición al riesgo, en visto de lo anterior se valida el monitoreo desde la segunda linea de defensa.  </t>
  </si>
  <si>
    <t xml:space="preserve">No se evidencia materialización del posible hecho de soborno , asi miismo la presenta con  claridad la efectividad y eficacia de los ocho controles de primera línea de defensa y por la segunda línea de defensa no se considera necesario implementar nuevos controles por su baja exposición al riesgo, en visto de lo anterior se valida el monitoreo desde la segunda linea de defensa.  </t>
  </si>
  <si>
    <t xml:space="preserve">No se evidencia materialización del posible hecho de soborno , asi miismo la presenta con  claridad la efectividad y eficacia de los nueve controles de primera línea de defensa y por la segunda línea de defensa no se considera necesario implementar nuevos controles por su baja exposición al riesgo, en visto de lo anterior se valida el monitoreo desde la segunda linea de defensa.  </t>
  </si>
  <si>
    <t xml:space="preserve">No se evidencia materialización del posible hecho de soborno , asi miismo la presenta con  claridad la efectividad y eficacia de los ohco controles de primera línea de defensa y por la segunda línea de defensa no se considera necesario implementar nuevos controles por su baja exposición al riesgo, en visto de lo anterior se valida el monitoreo desde la segunda linea de defensa.  </t>
  </si>
  <si>
    <t xml:space="preserve">No se evidencia materialización del posible hecho de soborno , asi mismo la presenta con  claridad la efectividad y eficacia de los diez controles de primera línea de defensa y los  tres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</si>
  <si>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once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</si>
  <si>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nueve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</si>
  <si>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diez controles de primera línea de defensa y los  cinco  control establecidos por la segunda línea de defensa, en visto de lo anterios se validado el monitoreo desde la segunda linea de defensa </t>
  </si>
  <si>
    <t xml:space="preserve">1. Contrato  con todos sus documentos anexos
2.  Manual de Interventoría y/o supervisión de contratos (MG-GC-01)
3. Informes mensuales de interventoría con verificación a través de lista de chequeo
4. Informe mensual de einterventoría
5. Oficio de validación y/u observaciones del informe mensual de interventoría 
6. Formato FO-CI-50  "Acta recibos parciales de obra"
7. Formato  FO-CI-69 "Acta de  recibo final de productos de consultoría"
8. Formato FO-CI-64 " Acta de recibo final de obra"
9. Formato FO-GC-32 "Acta de liquidación convenio o contrato"
10. Formato FO-CI-51  "Pago mensual de interventoría"
11. Formato FO- CI-53  "Ajustes de obra"
12. Formato FO-PE-020 Compromiso de Integridad, Transparencia y Cofidencialidad, para PSP 
13. Formato FO-PE-33 - Formato Consentimiento Informado SGAS
</t>
  </si>
  <si>
    <t xml:space="preserve">No se evidencia materialización del posible hecho de soborno , asi mismo la presenta con  claridad la efectividad y eficacia de los trece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</si>
  <si>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once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</si>
  <si>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seis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</si>
  <si>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tres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</si>
  <si>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dos controles de primera línea de defensa y los tres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</si>
  <si>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dos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</si>
  <si>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un controlede primera línea de defensa y los tres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</si>
  <si>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tres controles de primera línea de defensa y los tres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</si>
  <si>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cuatro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</si>
  <si>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cinco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</si>
  <si>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seis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</si>
  <si>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siete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</si>
  <si>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seis controles de primera línea de defensa y los tres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</si>
  <si>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seiscontroles de primera línea de defensa y los tres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</si>
  <si>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tres controles de primera línea de defensa y los tres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</si>
  <si>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ocho controles de primera línea de defensa y los tres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</si>
  <si>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ocho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</si>
  <si>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miismo la presenta con  claridad la efectividad y eficacia de los dos controles de primera línea de defensa y por la segunda línea de defensa no se considera necesario implementar nuevos controles por su baja exposición al riesgo, en visto de lo anterior se valida el monitoreo desde la segunda linea de defensa.  </t>
  </si>
  <si>
    <t xml:space="preserve">No se evidencia materialización del posible hecho de soborno , asi miismo la presenta con  claridad la efectividad y eficacia de los cuatrocontroles de primera línea de defensa y por la segunda línea de defensa no se considera necesario implementar nuevos controles por su baja exposición al riesgo, en visto de lo anterior se valida el monitoreo desde la segunda linea de defensa.  </t>
  </si>
  <si>
    <t xml:space="preserve">No se evidencia materialización del posible hecho de soborno , asi mismo la presenta con  claridad la efectividad y eficacia de los seis controles de primera línea de defensa y los cinso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</si>
  <si>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cinco controles de primera línea de defensa y los cinco  controles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</si>
  <si>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seis controles de primera línea de defensa y los tres  controles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</si>
  <si>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cuatri controles de primera línea de defensa y los cinco  controles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</si>
  <si>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seis controles de primera línea de defensa y los cinco  controles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</si>
  <si>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cuatro controles de primera línea de defensa y los tres  controles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</si>
  <si>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siete controles de primera línea de defensa y los cinco  controles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</si>
  <si>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cinco controles de primera línea de defensa y los tres  controles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</si>
  <si>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tres controles de primera línea de defensa y los tres  controles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</si>
  <si>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tres controles de primera línea de defensa y los cinco  controles establecidos por la segunda línea de defensa, en visto de lo anterios se validado el monitoreo desde la segunda linea de defensa </t>
  </si>
  <si>
    <t xml:space="preserve">No se evidencia materialización del posible hecho de soborno , asi miismo la presenta con  claridad la efectividad y eficacia de un control de primera línea de defensa y por la segunda línea de defensa no se considera necesario implementar nuevos controles por su baja exposición al riesgo, en visto de lo anterior se valida el monitoreo desde la segunda linea de defensa.  </t>
  </si>
  <si>
    <t xml:space="preserve">No se evidencia materialización del posible hecho de soborno , asi mismo la presenta con  claridad la efectividad y eficacia de los ocho controles de primera línea de defensa y los cinco  controles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</si>
  <si>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cuatro controles de primera línea de defensa y los cinco  controles establecidos por la segunda línea de defensa, en visto de lo anterios se validado el monitoreo desde la segunda linea de defensa </t>
  </si>
  <si>
    <t xml:space="preserve">No se evidencia materialización del posible hecho de soborno , asi miismo la presenta con  claridad la efectividad y eficacia de los siete controles de primera línea de defensa y por la segunda línea de defensa no se considera necesario implementar nuevos controles por su baja exposición al riesgo, en visto de lo anterior se valida el monitoreo desde la segunda linea de defensa </t>
  </si>
  <si>
    <t xml:space="preserve">No se evidencia materialización del posible hecho de soborno , asi mismo la presenta con  claridad la efectividad y eficacia de los siete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</si>
  <si>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cinco controles de primera línea de defensa y los  cinco control establecidos por la segunda línea de defensa, en visto de lo anterios se validado el monitoreo desde la segunda linea de defensa </t>
  </si>
  <si>
    <t xml:space="preserve">No se evidencia materialización del posible hecho de soborno , asi miismo la presenta con  claridad la efectividad y eficacia de los nueve controles de primera línea de defensa y por la segunda línea de defensa no se considera necesario implementar nuevos controles por su baja exposición al riesgo, en visto de lo anterior se valida el monitoreo desde la segunda linea de defensa </t>
  </si>
  <si>
    <t xml:space="preserve">No se evidencia materialización del posible hecho de soborno , asi miismo la presenta con  claridad la efectividad y eficacia de los ocho controles de primera línea de defensa y por la segunda línea de defensa no se considera necesario implementar nuevos controles por su baja exposición al riesgo, en visto de lo anterior se valida el monitoreo desde la segunda linea de defensa </t>
  </si>
  <si>
    <t xml:space="preserve">No se evidencia materialización del posible hecho de soborno , asi miismo la presenta con  claridad la efectividad y eficacia de los diez controles de primera línea de defensa y por la segunda línea de defensa no se considera necesario implementar nuevos controles por su baja exposición al riesgo, en visto de lo anterior se valida el monitoreo desde la segunda linea de defensa </t>
  </si>
  <si>
    <t>1. Instructivo IN-TI-40 "Segregación de funciones en la STRT.
2. Definición de accesos a bases de datos y repositorios de informació- PR-TI-19 GESTIÓN DE BASE DE DATOS - Numeral 2.1.7. Crear grupos de usuarios
3. Formato FO-GC-034 Pacto de Excelencia</t>
  </si>
  <si>
    <t>No se evidencia materialización del posible hecho de soborno , asi mismo la presenta con  claridad la efectividad y eficacia de los tres controles de primera línea de defensa y los  tres  control establecidos por la segunda línea de defensa, en visto de lo anterios se validado el monitoreo desde la segunda linea de defensa. Se ajustá el control 2: PR-TI-19 GESTIÓN DE BASE DE DATOS - Numeral 2.1.7. Crear grupos de usuarios</t>
  </si>
  <si>
    <t xml:space="preserve">No se evidencia materialización del posible hecho de soborno , asi miismo la presenta con  claridad la efectividad y eficacia de los informe controles de primera línea de defensa y por la segunda línea de defensa no se considera necesario implementar nuevos controles por su baja exposición al riesgo, en visto de lo anterior se valida el monitoreo desde la segunda linea de defensa.  </t>
  </si>
  <si>
    <t>FECHA DE MONITOREO
Dic 2022</t>
  </si>
  <si>
    <t>El riesgo continua en las mismas condiciones.
No se ha materializado el riesgo. Se observa eficacia en los controles y ejecución de los mismos</t>
  </si>
  <si>
    <t xml:space="preserve">No se evidencia materialización del posible hecho de soborno , asi miismo la presenta con  claridad la efectividad y eficacia de los tres controles de primera línea de defensa y por la segunda línea de defensa no se considera necesario implementar nuevos controles por la baja exposición al riesgo, en vista de lo anterior se valida el monitoreo desde la segunda linea de defensa </t>
  </si>
  <si>
    <t>Durante el tercer cuatrimestre del año, no se observó materialización del riesgo.
El riesgo se mantiene al igual que sus controles, los cuales se aplican conforme a los requerimientos de modificaciones presupuestales que se presentan.</t>
  </si>
  <si>
    <t>FECHA DE MONITOREO
DIC 22</t>
  </si>
  <si>
    <t>No se evidencia materialización del riesgo.
Los controles se mantienen y el Plan Anual de Auditoría que se aprobó por el CICCI el 28/01/2022, del cual ya se realizó la evaluación y se dio cumplimiento en su totalidad, se encuentra pendiente la evaluación por parte del equipo directivo en CICCI y la aprobación de Plan Anual de Auditoria 2023.  
La Alcaldía Mayor seleccionó los jefes de OCI.</t>
  </si>
  <si>
    <t>No se evidencia materialización el riesgo.
Se mantiene el riesgo junto a sus controles, los cuales fueron implementados en el cuatrimestre.</t>
  </si>
  <si>
    <t>En el marco de la implementación del apéndice de Diálogo Ciudadano y del Manual de Interventoría Vigente se realiza el seguimiento a los proyectos de infraestructura urbana y espacio público, a los cuales el grupo de Gestión Social y Participación Ciudadana de la Oficina de Atención al Ciudadano, por medio de los comités sociales, comités integrales, mesas de trabajo para la revisión de informes, estas reuniones se registran en el sistema Bachué. 
De igual manera, el seguimiento a las revisiones de los informes mensuales radicados por las interventorías se registra y evidencia en la Matriz de Seguimiento a Contratos, donde se exponen números de radicados de entrada y los memorandos de aprobación de los informes que vislumbran la gestión social implementada en los contratos. (https://docs.google.com/spreadsheets/d/1Rpl3tfWg719NtCMl9TTHmnOen8EEKiskTMtS7w0ACvc/edit#gid=965613138)
La ORSC invita a sus colaboradores a participar de los diferentes espacios de formación relacionados con el subsistema, como el curso de gestión antisoborno. No se ha materializado.</t>
  </si>
  <si>
    <t>Se mantiene el posible hecho de soborno y durante el periodo evaluado no se ha materializado.
Los controles se mantienen, no se presentan ajustes de los controles definidos para el periodo monitoreado y los mismos han sido eficaces. 
El Manual de Intervención de Urbanizadores y/o Terceros continúa en tramite de revisión y actualización para su próxima adopción.</t>
  </si>
  <si>
    <t>Se ajusta texto del posible hecho de soborno y durante el periodo evaluado no se ha materializado.
Los controles se mantienen, no se presentan ajustes de los controles definidos para el periodo monitoreado y los mismos han sido eficaces. 
El Manual de Intervención de Urbanizadores y/o Terceros continúa en tramite de revisión y actualización para su próxima adopción.</t>
  </si>
  <si>
    <t>Se mantiene el posible hecho de soborno y durante el periodo evaluado no se ha materializado.
Se incluye el control No. 8, los demás controles se mantienen sin cambios para el periodo monitoreado y los mismos han sido eficaces. 
El Manual de Intervención de Urbanizadores y/o Terceros continúa en tramite de revisión y actualización para su próxima adopción.</t>
  </si>
  <si>
    <t>Se ajusta redacción del posible hecho de soborno y durante el periodo evaluado no se ha materializado.
Se incluye el control No. 6, los demás controles se mantienen sin cambios para el periodo monitoreado y los mismos han sido eficaces. 
El Manual de Intervención de Urbanizadores y/o Terceros continúa en tramite de revisión y actualización para su próxima adopción.</t>
  </si>
  <si>
    <t>Se mantiene el posible hecho de soborno y durante el periodo evaluado no se ha materializado.
Los controles se mantienen, no se presentan ajustes de los controles definidos para el periodo monitoreado y los mismos han sido eficaces. 
El Manual de Proyectos de APP versión 2, fue adoptado el 28 de diciembre de 2022.</t>
  </si>
  <si>
    <t>Se mantiene el posible hecho de soborno y durante el periodo evaluado no se ha materializado.
Se incluye el control No. 7, los demás controles se mantienen sin cambios para el periodo monitoreado y los mismos han sido eficaces.  
El Manual de Proyectos de APP versión 2, fue adoptado el 28 de diciembre de 2022.</t>
  </si>
  <si>
    <t xml:space="preserve">Se mantiene el posible hecho de soborno y durante el periodo evaluado no se ha materializado.
Se incluye el control No. 5, los demás controles se mantienen sin cambios para el periodo monitoreado y los mismos han sido eficaces. 
</t>
  </si>
  <si>
    <t xml:space="preserve">Se mantiene el posible hecho de soborno y durante el periodo evaluado no se ha materializado.
Los controles se mantienen, no se presentan ajustes de los controles definidos para el periodo monitoreado y los mismos han sido eficaces. 
</t>
  </si>
  <si>
    <t xml:space="preserve">Se mantiene el posible hecho de soborno y durante el periodo evaluado no se ha materializado.
Se incluye el control No. 6, los demás controles se mantienen sin cambios para el periodo monitoreado y los mismos han sido eficaces. 
</t>
  </si>
  <si>
    <t xml:space="preserve">Se ajusta redacción del posible hecho de soborno y durante el periodo evaluado no se ha materializado.
Los controles se mantienen, no se presentan ajustes de los controles definidos para el periodo monitoreado y los mismos han sido eficaces. 
</t>
  </si>
  <si>
    <t>Diciembre 31 de 2022</t>
  </si>
  <si>
    <t>* Se mantiene el posible hecho de soborno y los controles aplicables al mismo
* Posible hecho de soborno no materializado.
* Ajuste a la redacción del "POSIBLE HECHO DE SOBORNO"</t>
  </si>
  <si>
    <t>* Se mantiene el posible hecho de soborno y los controles aplicables al mismo
* Posible hecho de soborno no materializado.
* Ajuste a la redacción del "PROCEDIMIENTO ASOCIADO"
* Ajuste redacción del "POSIBLE HECHO DE SOBORNO"</t>
  </si>
  <si>
    <t xml:space="preserve">* Se mantiene el posible hecho de soborno y los controles aplicables al mismo
* Posible hecho de soborno no materializado.
* Ajuste a la redacción del "PROCEDIMIENTO ASOCIADO"
* Ajuste redacción del "POSIBLE HECHO DE SOBORNO"
* Eliminación del puntp 3 y 4 refrente s los formatos FOPE 20 y FOPE33 por cuanto no aplican a los terceros en este caso. </t>
  </si>
  <si>
    <t xml:space="preserve">* Se mantiene el posible hecho de soborno y los controles aplicables al mismo
* Posible hecho de soborno no materializado.
* Ajuste de la redacción del "PROCEDIMIENTO ASOCIADO"
</t>
  </si>
  <si>
    <t xml:space="preserve">
Los controles se mantienen, no se presentan ajustes de los controles para el periodo monitoreado (septimbre - diciembre). Durante el periodo evaluado no se ha materializado el riesgo identificado.</t>
  </si>
  <si>
    <t>1. En el periodo reportado todos los proyectos cuentan  con su repectivo Certificado de Disponibilidad Presupuestal CDP. 
2. La socialización del Sistema de Gestión Antisoborno SGAS para  la Dirección Técnica de Proyectos se efectuò el 17 de noviembre de 2022 por la SGDU.</t>
  </si>
  <si>
    <t xml:space="preserve">1. En el periodo reportado todos los proyectos cuentan  con su repectivo Certificado de Disponibilidad Presupuestal CDP. 
2.  La socialización del Sistema de Gestión Antisoborno SGAS para  la Dirección Técnica de Proyectos se efectuò el 17 de noviembre de 2022 por la SGDU.
3. Se realiza la publicación periodica de la agenda del directivo del área, en cumplimiento del  Decreto 189 de 2020 directiva 05 de 2020.
</t>
  </si>
  <si>
    <t xml:space="preserve">1.   La socialización del Sistema de Gestión Antisoborno SGAS para  la Dirección Técnica de Proyectos se efectuò el 17 de noviembre de 2022 por la SGDU.
2. Se realiza la publicación periodica de la agenda del directivo del área, en cumplimiento del  Decreto 189 de 2020 directiva 05 de 2020.
</t>
  </si>
  <si>
    <t>1.   La socialización del Sistema de Gestión Antisoborno SGAS para  la Dirección Técnica de Proyectos se efectuò el 17 de noviembre de 2022 por la SGDU.
2-3. Se mantiene la suscripción de los formatos FO-PE-20 Compromiso de integridad, transparencia y confidencialidad.
y FO-PE-33 Consentimiento informado SGAS en todas las OPS</t>
  </si>
  <si>
    <t>1.  La socialización del Sistema de Gestión Antisoborno SGAS para  la Dirección Técnica de Proyectos se efectuò el 17 de noviembre de 2022 por la SGDU.</t>
  </si>
  <si>
    <t>1.  La socialización del Sistema de Gestión Antisoborno SGAS para  la Dirección Técnica de Proyectos se efectuò el 17 de noviembre de 2022 por la SGDU.
2-3. Se mantiene la suscripción de los formatos FO-PE-20 Compromiso de integridad, transparencia y confidencialidad.
y FO-PE-33 Consentimiento informado SGAS en todas las OPS</t>
  </si>
  <si>
    <t xml:space="preserve">1.   La socialización del Sistema de Gestión Antisoborno SGAS para  la Dirección Técnica de Proyectos se efectuò el 17 de noviembre de 2022 por la SGDU.
2-3. Se mantiene la suscripción de los formatos FO-PE-20 Compromiso de integridad, transparencia y confidencialidad.
y del formato FO-GC-34 Pacto de excelencia </t>
  </si>
  <si>
    <t>1. La socialización del Sistema de Gestión Antisoborno SGAS para  la Dirección Técnica de Proyectos se efectuò el 17 de noviembre de 2022 por la SGDU.
2. Se incluye la aplicación del procedimiento PR-DP-080 con la evidencia con la que se empieza a aplicar mediante el infome de inviabilidad técnica por parte del contratista de obra, cuando aplique.
3. Se realiza la publicación periodica de la agenda del directivo del área, de acuerdo al Decreto 189 2020 y directiva 05 de 2020.</t>
  </si>
  <si>
    <t>1. La socialización del Sistema de Gestión Antisoborno SGAS para  la Dirección Técnica de Proyectos se efectuò el 17 de noviembre de 2022 por la SGDU.
2-3. Se mantiene la suscripción de los formatos FO-PE-20 Compromiso de integridad, transparencia y confidencialidad.
y FO-PE-33 Consentimiento informado SGAS.
4. Se incluye la aplicación del procedimiento PR-DP-080 con la evidencia con la que se empieza a aplicar mediante el infome de inviabilidad técnica por parte del contratista de obra, cuando aplique.</t>
  </si>
  <si>
    <t xml:space="preserve">1. Se viene aplicando el Formato FO-DP-11 Lista de productos del proceso de Diseño de proyectos, en los proyectos de diseño contratados. 
2. Se suscribe el acta de recibo final y liquidación por cuanto alli se relaciona todos los productos con su respectivo radicados,  que fueron recibidos por el IDU y aprobados por la Interventoria. 
</t>
  </si>
  <si>
    <t xml:space="preserve">1. La socialización del Sistema de Gestión Antisoborno SGAS para  la Dirección Técnica de Proyectos se efectuò el 17 de noviembre de 2022 por la SGDU.
2. Se mantiene la suscripción de los formatos FO-PE-20 Compromiso de integridad, transparencia y confidencialidad.
y FO-PE-33 Consentimiento informado SGAS.
3. Se viene aplicando el Formato FO-DP-11 Lista de productos del proceso de Diseño de proyectos, en el euimiento de los proyectos de diseño contratados. 
4. Se realizan los comités de la DTP y seguimiento al contrato. </t>
  </si>
  <si>
    <t xml:space="preserve">1. La socialización del Sistema de Gestión Antisoborno SGAS para  la Dirección Técnica de Proyectos se efectuò el 17 de noviembre de 2022 por la SGDU.
2. Se mantiene la suscripción del formato FO-GC-34 Pacto de excelencia y del formato FO-PE-20 Compromiso de integridad, transparencia y confidencialidad.
3. Se viene aplicando el Formato FO-DP-11 Lista de productos del proceso de Diseño de proyectos, en el euimiento de los proyectos de diseño contratados.
4. Se efectuan los comités de la Dirección técnica de proyectos o el comité de segumiento al contrato.
</t>
  </si>
  <si>
    <t xml:space="preserve">No se identificaron casos o situaciones que condujeran a la materialización del riesgo. 
Desde el formato del censo se incluyó comunicación al ciudadano objeto del proceso indicando la política de cero tolerancial al soborno y a la corrupción. 
Al interior de la dependencia, se continúa con la aplicación de los ocntroles definidios dentro de los cuales se encuentran: La socialización de la política anticorrupción y política antisoborno haciendo énfasis en la debida diligencia frente a la gestión que se desarrolla en el marco del proceso de gestión predial. Así mismo, durante el período reportado la DTDP realiza seguimiento a cada uno de los proyectos, con base en el tablero de control establecido, </t>
  </si>
  <si>
    <t xml:space="preserve">No se identificaron casos o situaciones que condujeran a la materialización del riesgo. 
Desde el formato del censo se incluyó comunicación al ciudadano objeto del proceso indicando la política de cero tolerancial al soborno y a la corrupción. 
Al interior de la dependencia, se continúa con la aplicación de los ocntroles definidios dentro de los cuales se encuentran: La socialización de la política anticorrupción y política antisoborno haciendo énfasis en la debida diligencia frente a la gestión que se desarrolla en el marco del proceso de gestión predial. Así mismo, durante el período reportado la DTDP realiza seguimiento a cada uno de los proyectos, con base en el tablero de control establecido, 
Durante el período reportado, se suscribieron por parte del personal contratado por la DTDP los compromisos de integridad, transparencia y confidencialidad, así como el consentimiento informado con relación al SGAS.
Así mismo, durante la vigencia 2022 se realizaron 182 pruebas entre pruebas de polígrafo e integridad, discriminadas así:
132 Pruebas de polígrafo.
50 Pruebas de integridad. </t>
  </si>
  <si>
    <t>No se identificaron casos o situaciones que condujeran a la materialización del riesgo. 
Desde el formato del censo se incluyó comunicación al ciudadano objeto del proceso indicando la política de cero tolerancial al soborno y a la corrupción. 
Al interior de la dependencia, se continúa con la aplicación de los ocntroles definidios dentro de los cuales se encuentran: La socialización de la política anticorrupción y política antisoborno haciendo énfasis en la debida diligencia frente a la gestión que se desarrolla en el marco del proceso de gestión predial. Así mismo, durante el período reportado la DTDP realiza seguimiento a cada uno de los proyectos, con base en el tablero de control establecido, 
Durante el período reportado, se suscribieron por parte del personal contratado por la DTDP los compromisos de integridad, transparencia y confidencialidad, así como el consentimiento informado con relación al SGAS.
Así mismo, durante la vigencia 2022 se realizaron 182 pruebas entre pruebas de polígrafo e integridad, discriminadas así:
132 Pruebas de polígrafo.
50 Pruebas de integridad. 
De otro lado, se puso en conocimiento de la Oficial de cumplimiento el caso de una presunta  adulteración de documento certificación bancaria presentado por parte de la señora Margarita Rodríguez Pineda como soporte de la Solicitud de Autorización de Pago SAP 4485 suscrita para el reconocimiento económico por concepto de Depreciación de Construcciones para las unidades sociales señaladas en el acto administrativo 4058 expedida el 5 de julio de 2022.</t>
  </si>
  <si>
    <t>No se identificaron casos asociados que condujeran a la materializaciónd el riesgo. 
Durante el período reportado, durante el período reportado la DTDP realiza seguimiento a cada uno de los proyectos en los cuales se valida firma de los articuladores del proyecto en los actos administrativos de reconocimientos ecónomicos, previo a la firma de la Directora Técnica de Predios.</t>
  </si>
  <si>
    <t xml:space="preserve">No se identificaron casos o situaciones que condujeran a la materialización del riesgo. 
Se ha dado aplicación a los controles asociados a este riesgo dentro del proceso de restablecimiento de condiciones. 
Así mismo, durante la vigencia 2022 se realizaron 182 pruebas entre pruebas de polígrafo e integridad, discriminadas así:
132 Pruebas de polígrafo.
50 Pruebas de integridad. </t>
  </si>
  <si>
    <t xml:space="preserve">No se identificaron casos o situaciones que condujeran a la materialización del riesgo. 
Se ha dado aplicación a los controles asociados a este riesgo dentro del componente de administración predial.
Así mismo, durante la vigencia 2022 se realizaron 182 pruebas entre pruebas de polígrafo e integridad, discriminadas así:
132 Pruebas de polígrafo.
50 Pruebas de integridad. </t>
  </si>
  <si>
    <t xml:space="preserve">No se identificaron casos o situaciones que condujeran a la materialización del riesgo. 
Se ha dado aplicación a los controles asociados a este riesgo dentro del componente de administración predial.
Desde el formato del censo se incluyó comunicación al ciudadano objeto del proceso indicando la política de cero tolerancial al soborno y a la corrupción. 
Así mismo, durante la vigencia 2022 se realizaron 182 pruebas entre pruebas de polígrafo e integridad, discriminadas así:
132 Pruebas de polígrafo.
50 Pruebas de integridad. </t>
  </si>
  <si>
    <t>Frente al caso (RT. 48507) reportado a la oficina de control disciplinario, durante el tercer cuatrimestre de 2022,  se han atendido los requerimientos de información relizados por dicha oficina sobre este particular.</t>
  </si>
  <si>
    <t>Durante el periodo evaluado, fueron implementados los controles previstos a los contratos de Interventoría: 1743-2021, 1730-2021, 1728-2021, 1773-2021, 1767-2021, 1735-2021, 1757-2021, 1758-2021, 1772-2021, 1781-2021, 1805-2021, 1806-2021, 1726-2021, 1774-2021, 1783-2021, 1804-2021, 1813-2021, 1823-2021, 1808-2021, IDU-1740-2021, de acuerdo con los requerimientos del Anexo Técnico. 
No no se tiene conocimiento de materialización del riesgo durante el  periodo evaluado
Los controles han sido eficaces.
No presenta observaciones. 
Se mantiene el riesgo y sus controles.</t>
  </si>
  <si>
    <t>Durante el periodo evaluado, fueron implementados los controles previstos. 
No no se tiene conocimiento de materialización del riesgo durante el  periodo evaluado
Los controles han sido eficaces.
No presenta observaciones. 
Se mantiene el riesgo y sus controles.</t>
  </si>
  <si>
    <t>Durante el periodo evaluado, fueron implementados los controles previstos a los contratos de Interventoría: 1743-2021, 1730-2021, 1728-2021, 1773-2021, 1767-2021, 1735-2021, 1757-2021, 1758-2021, 1772-2021, 1781-2021, 1805-2021, 1806-2021, 1726-2021, 1774-2021, 1783-2021, 1804-2021, 1813-2021, 1823-2021, 1808-2021, IDU-1740-2021, de acuerdo con los requerimientos del Anexo Técnico. La verificación del cumplimeinto de los requisitos del contratista de obra, son responsabilidad de la Interventoría.
No no se tiene conocimiento de materialización del riesgo durante el  periodo evaluado
Los controles han sido eficaces.
No presenta observaciones. 
Se mantiene el riesgo y sus controles.</t>
  </si>
  <si>
    <t>Fueron implementados los controles durante el periodo evaluado a 20 contratos en ejecución: 1732-2021, 1713-2021, 1714-2021, 1718-2021, 1719-2021, 1738-2021, 1759-2021, 1751-2021, 1746-2021, 1775-2021, 1786-2021, 1787-2021, 1712-2021, 1721-2021, 1776-2021, 1791-2021, 1782-2021, 1794-2021, 1792-2021, 1742-2021, y 25 en estado de recibo final y liquidación: 1699-2020, 1693-2020, 1688-2020, 1695-2020, 1610-2019, 1626-2020, 1698-2020, 1611-2019, 1627-2020, 1272-2020, 1639-2019, 1208-2020, 1300-2020, 1696-2020, 1629-2019, 1683-2020, 1691-2020, 1710-2020, 1591-2019, 1711-2020, 1692-2020, 1635 -2019, 1576-2019, 1694-2020, 1689-2020 .
Los controles han sido eficaces.
No no se tiene conocimiento de materialización del riesgo durante el  periodo evaluado.
No se realizan modificaciones a los elementos de la matriz</t>
  </si>
  <si>
    <t>Durante el periodo evaluado, se recibieron y revisaron un total de 40 solicitudes de NPs, para los contratos  1732-2021, 1786-2021, 1776-2021, 1713-2021, 1738-2021, 1794-2021, 1767-2021, 1719-2021, 1781-2021, 1775-2021, 1772-2021, 1746-2021, 1757-2021, 1759-2021, implementando los controles previstos y objetando un total de 13.
Los controles han sido eficaces.
No no se tiene conocimiento de materialización del riesgo durante el  periodo evaluado.
No se realizan modificaciones a los elementos de la matriz</t>
  </si>
  <si>
    <t>Fueron implementados los controles durante el periodo evaluado a 20 contratos de obra en ejecución: 1732-2021, 1713-2021, 1714-2021, 1718-2021, 1719-2021, 1738-2021, 1759-2021, 1751-2021, 1746-2021, 1775-2021, 1786-2021, 1787-2021, 1712-2021, 1721-2021, 1776-2021, 1791-2021, 1782-2021, 1794-2021, 1792-2021, 1742-2021 y los respectivos contratos de Interventoría: 1743-2021, 1730-2021, 1728-2021, 1773-2021, 1767-2021, 1735-2021, 1757-2021, 1758-2021, 1772-2021, 1781-2021, 1805-2021, 1806-2021, 1726-2021, 1774-2021, 1783-2021, 1804-2021, 1813-2021, 1823-2021, 1808-2021, IDU-1740-2021, reiterando la responsabilidad de la Interventoría sobre el debido seguimiento y recibo de las obras.
Los controles han sido eficaces.
No no se tiene conocimiento de materialización del riesgo durante el  periodo evaluado.
No se realizan modificaciones a los elementos de la matriz</t>
  </si>
  <si>
    <t>Durante el preiodo evaluado, fueron implementados los controles a los contratos con entrega de anticipo: 1732-2021, 1713-2021, 1714-2021, 1719-2021, 1738-2021, 1759-2021, 1751-2021, 1746-2021, 1775-2021, 1786-2021, 1787-2021, 1712-2021, 1782-2021, 1794-2021, 1742-2021,   verificando que cumplieron con el plan de inversión.
Los controles han sido eficaces.
No presenta observaciones. 
Se mantiene el riesgo y sus controles.</t>
  </si>
  <si>
    <t>Durante el periodo evaluado, fueron implementados los controles previstos. Los pagos se ralizan dentro de la programación prevista por la entidad para el efecto.
No no se tiene conocimiento de materialización del riesgo durante el  periodo evaluado
Los controles han sido eficaces.
No presenta observaciones. 
Se mantiene el riesgo y sus controles.</t>
  </si>
  <si>
    <t>Durante el periodo evaluado, fueron liquidados 6 contratos de obra e Interventoría: 1386-2017, 1471-2017, 1383-2017, 1465-2017, 1630-2019, 1634-2019
No no se tiene conocimiento de materialización del riesgo durante el  periodo evaluado
Los controles han sido eficaces.
No presenta observaciones. 
Se mantiene el riesgo y sus controles.</t>
  </si>
  <si>
    <t>REVISAR CON DTAI</t>
  </si>
  <si>
    <t>Durante el período correspondiente septiembre  -  diciembre  2022, no se ha presentado hechos de soborno para este riesgo.</t>
  </si>
  <si>
    <t xml:space="preserve">No se evidencia materialización del posible hecho de soborno , asi mismo  la efectividad y eficacia de los siete controles de primera línea de defensa y los tres  control establecidos por la segunda línea de defensa, en visto de lo anterios se validado el monitoreo desde la segunda linea de defensa </t>
  </si>
  <si>
    <t>No se presentó ningún hechos de soborno para este riesgo durante el periodo comprendido entre septiembre y diciembre de  2022</t>
  </si>
  <si>
    <t>* En la formulación del riesgo se modifica la palabra "colaborador" por "directivo".
* Se incorpora el control 4: Presentar la ficha del proceso ante el Comité Precontractual para su aprobación.</t>
  </si>
  <si>
    <t>M ANTERIOR</t>
  </si>
  <si>
    <t>Para el periodo de seguimiento se mantuvieron los controles establecidos con el propósito de evitar la terminación anormal de un procesos sin las justificaciones requeridas. Así mismo, es pertinente indicar que no se tuvo conocimiento sobre materialización de posibles hecho de soborno dentro de los procesos de selección, evidenciándose la eficacia de los controles.</t>
  </si>
  <si>
    <t>Para el periodo de seguimiento se mantuvieron los controles establecidos con el propósito de identificar precios artificialmente bajos en cada uno de los procesos y solicitar las aclaraciones pertinentes. Así mismo, es pertinente indicar que no se tuvo conocimiento sobre materialización de posibles hecho de soborno dentro de los procesos de selección, evidenciándose la eficacia de los controles.</t>
  </si>
  <si>
    <t>Para el periodo de seguimiento se mantuvieron los controles establecidos con el propósito de evitar que terceros intervengan en la correcta verificación los subsanes y/o aclaraciones, necesarios para emitir  el informe de evaluación. Así mismo, es pertinente indicar que no se tuvo conocimiento sobre materialización de posibles hecho de soborno dentro de los procesos de selección, evidenciándose la eficacia de los controles.</t>
  </si>
  <si>
    <t>Para el periodo de seguimiento se mantuvieron los controles establecidos con el propósito de evitar que terceros intervengan en la verificación de los requisitos de evaluación o en la respuesta a observaciones. Así mismo, es pertinente indicar que no se tuvo conocimiento sobre materialización de posibles hecho de soborno dentro de los procesos de selección, evidenciándose la eficacia de los controles.</t>
  </si>
  <si>
    <t xml:space="preserve">Para el periodo de seguimiento se mantuvieron los controles establecidos con el propósito de evitar la intervención de terceros en la estructuración de los procesos. Así mismo, es pertinente indicar que no se tuvo conocimiento sobre materialización de posibles hecho de soborno dentro de los procesos de selección, evidenciándose la eficacia de los controles.
</t>
  </si>
  <si>
    <t>Para el periodo de seguimiento se mantuvieron los controles establecidos con el propósito de evitar la intervención de terceros en los documentos que hacen parte de la  estructuración de los procesos de selección. Así mismo, es pertinente indicar que no se tuvo conocimiento sobre materialización de posibles hecho de soborno dentro de los procesos de selección, evidenciándose la eficacia de los controles.</t>
  </si>
  <si>
    <t xml:space="preserve">Para el periodo de seguimiento se mantuvieron los controles establecidos con el propósito de evitar que terceros intervengan en modificaciones a los pliegos de condiciones para favorecer a terceros. Así mismo, es pertinente indicar que no se tuvo conocimiento sobre materialización de posibles hecho de soborno dentro de los procesos de selección, evidenciándose la eficacia de los controles.
</t>
  </si>
  <si>
    <t>Para el periodo de seguimiento se mantuvieron los controles establecidos con el propósito de evitar que terceros intervengan en la verificación de los requisitos de evaluación. Así mismo, es pertinente indicar que no se tuvo conocimiento sobre materialización de posibles hecho de soborno dentro de los procesos de selección, evidenciándose la eficacia de los controles.</t>
  </si>
  <si>
    <t xml:space="preserve">Para el periodo de seguimiento se mantuvieron los controles establecidos con el propósito de evitar que terceros intervengan en modificaciones a través de adendas y/o en las respuesta a observaciones, para favorecer a terceros. Así mismo, es pertinente indicar que no se tuvo conocimiento sobre materialización de posibles hecho de soborno dentro de los procesos de selección, evidenciándose la eficacia de los controles.
</t>
  </si>
  <si>
    <t>Para el periodo de seguimiento se mantuvieron los controles establecidos con el propósito de evitar que terceros intervengan en la adjudicación a favor de terceros. Así mismo, es pertinente indicar que no se tuvo conocimiento sobre materialización de posibles hecho de soborno dentro de los procesos de selección, evidenciándose la eficacia de los controles.</t>
  </si>
  <si>
    <t>Para el periodo de seguimiento se mantuvieron los controles establecidos con el propósito de evitar que terceros intervengan en la precalificaciòn. Así mismo, es pertinente indicar que no se tuvo conocimiento sobre materialización de posibles hecho de soborno dentro de los procesos de selección, evidenciándose la eficacia de los controles.</t>
  </si>
  <si>
    <t>Para el periodo de seguimiento se mantuvieron los controles establecidos con el fin de realizar la verificación de la autenticidad de las pólizas. Así mismo, es pertinente indicar que no se tuvo conocimiento sobre materialización de posibles hecho de soborno, evidenciándose la eficacia de los controles.</t>
  </si>
  <si>
    <t>Para el periodo de seguimiento se mantuvieron los controles establecidos con el propósito de evitar que terceros interpongan sus intereses en el acta de liquidación. Así mismo, es pertinente indicar que no se tuvo conocimiento sobre materialización de posibles hecho de soborno, evidenciándose la eficacia de los controles.</t>
  </si>
  <si>
    <t>Para el periodo de seguimiento se mantuvieron los controles establecidos con el propósito de evitar que terceros interpongan sus intereses en las solicitudes de modificaciones contractuales radicadas en la DTGC. Así mismo, es pertinente indicar que no se tuvo conocimiento sobre materialización de posibles hecho de soborno, evidenciándose la eficacia de los controles.</t>
  </si>
  <si>
    <t>Para el periodo de seguimiento se mantuvieron los controles establecidos con el propósito de llevar a cabo el proceso sancionatorio con el fin de evitar que terceros interpongan sus intereses y dilaten el proceso sancionatorio. Así mismo, es pertinente indicar que no se tuvo conocimiento sobre materialización de posibles hecho de soborno.  Sin embargo, es preciso aclarar que la competencia del trámite de procesos sancionatorios esta a cargo del Asesor código 105 grado 02 de la Dirección General, acorde con la resolución 4316 de 2022.  Por lo tanto fue modificado el responsable de los controles</t>
  </si>
  <si>
    <t>Se verificaron los controles y se evidencia la efectividad de los mismos,  por lo cual no se realiza ninguna modificación o actualización para este posible riego de soborno  y no se materializa el riesgo para el período monitoreado.</t>
  </si>
  <si>
    <t>trae 32</t>
  </si>
  <si>
    <t>PREINVERSION (FACTIBILIDAD) DE PROYECTOS</t>
  </si>
  <si>
    <t>OFIIR</t>
  </si>
  <si>
    <t>BLANCA BOLAÑOS</t>
  </si>
  <si>
    <t xml:space="preserve">No se evidencia materialización del posible hecho de soborno , asi miismo  se presenta con  claridad la efectividad y eficacia de los tres controles de primera línea de defensa y por la segunda línea de defensa no se considera necesario implementar nuevos controles por su baja exposición al riesgo, en vista de lo anterior se valida el monitoreo desde la segunda linea de defensa.  </t>
  </si>
  <si>
    <t xml:space="preserve">No se evidencia materialización del posible hecho de soborno , asi mismo la presenta con  claridad la efectividad y eficacia de los cuatro controles de primera línea de defensa y los  tres  control establecidos por la segunda línea de defensa, en visto de lo anterios se valida  el monitoreo desde la segunda linea de defensa </t>
  </si>
  <si>
    <t xml:space="preserve">No se evidencia materialización del posible hecho de soborno , asi mismo la presenta con  claridad la efectividad y eficacia de los tres controles de primera línea de defensa y los  tres  control establecidos por la segunda línea de defensa, en visto de lo anterios se valida  el monitoreo desde la segunda linea de defensa </t>
  </si>
  <si>
    <t xml:space="preserve">No se evidencia materialización del posible hecho de soborno , asi mismo la presenta con  claridad la efectividad y eficacia de los seis controles de primera línea de defensa y los  tres  control establecidos por la segunda línea de defensa, en visto de lo anterios se valida  el monitoreo desde la segunda linea de defensa </t>
  </si>
  <si>
    <t xml:space="preserve">No se evidencia materialización del posible hecho de soborno , asi miismo se presenta con  claridad la efectividad y eficacia de los siete controles de primera línea de defensa y por la segunda línea de defensa no se considera necesario implementar nuevos controles por su baja exposición al riesgo, en visto de lo anterior se valida el monitoreo desde la segunda linea de defensa.  </t>
  </si>
  <si>
    <t>No se evidencia materialización del posible hecho de soborno , asi miismo la presenta con  claridad la efectividad y eficacia de los cinco controles de primera línea de defensa y por la segunda línea de defensa no se considera necesario implementar nuevos controles por su baja exposición al riesgo, en visto de lo anterior se valida el monitoreo desde la segunda linea de defensa.  No está repetido el hecho como se ve en el seguimiento de 1a Lénea de Defensa.</t>
  </si>
  <si>
    <t xml:space="preserve">No se evidencia materialización del posible hecho de soborno , asi mismo la presenta con  claridad la efectividad y eficacia de los siete controles de primera línea de defensa y los tres controles establecidos por la segunda línea de defensa, en visto de lo anterios se validado el monitoreo desde la segunda linea de defensa </t>
  </si>
  <si>
    <t xml:space="preserve">No se evidencia materialización del posible hecho de soborno , asi mismo la presenta con  claridad la efectividad y eficacia de los cuatro controles de primera línea de defensa y los tres  controles establecidos por la segunda línea de defensa, en visto de lo anterior se validado el monitoreo desde la segunda linea de defensa </t>
  </si>
  <si>
    <t xml:space="preserve">Se sugiere reportar la evidencia de materialización del posible hecho de soborno , asi miismo dar claridad sobre la efectividad y eficacia de los cinco control de primera línea de defensa.  y por la segunda línea de defensa no se considera necesario implementar nuevos controles por su baja exposición al riesgo, en visto de lo anterior se valida el monitoreo desde la segunda linea de defensa.  </t>
  </si>
  <si>
    <t xml:space="preserve">Se sugiere reportar la evidencia de materialización del posible hecho de soborno , asi miismo dar claridad sobre la efectividad y eficacia de los tres control de primera línea de defensa.  y por la segunda línea de defensa no se considera necesario implementar nuevos controles por su baja exposición al riesgo, en visto de lo anterior se valida el monitoreo desde la segunda linea de defensa.  </t>
  </si>
  <si>
    <t xml:space="preserve">Se sugiere reportar la evidencia de materialización del posible hecho de soborno , asi miismo dar claridad sobre la efectividad y eficacia de los tres  control de primera línea de defensa.  y por la segunda línea de defensa no se considera necesario implementar nuevos controles por su baja exposición al riesgo, en visto de lo anterior se valida el monitoreo desde la segunda linea de defensa.  </t>
  </si>
  <si>
    <t xml:space="preserve">Se sugiere reportar la evidencia de materialización del posible hecho de soborno , asi miismo dar claridad sobre la efectividad y eficacia de los ocho control de primera línea de defensa.  y por la segunda línea de defensa no se considera necesario implementar nuevos controles por su baja exposición al riesgo, en visto de lo anterior se valida el monitoreo desde la segunda linea de defensa.  </t>
  </si>
  <si>
    <t xml:space="preserve">Se sugiere reportar la evidencia de materialización del posible hecho de soborno , asi miismo dar claridad sobre la efectividad y eficacia de los siete control de primera línea de defensa.  y por la segunda línea de defensa no se considera necesario implementar nuevos controles por su baja exposición al riesgo, en visto de lo anterior se valida el monitoreo desde la segunda linea de defensa.  </t>
  </si>
  <si>
    <t xml:space="preserve">Se sugiere reportar la evidencia de materialización del posible hecho de soborno , asi miismo dar claridad sobre la efectividad y eficacia de los seis control de primera línea de defensa.  y por la segunda línea de defensa no se considera necesario implementar nuevos controles por su baja exposición al riesgo, en visto de lo anterior se valida el monitoreo desde la segunda linea de defensa.  </t>
  </si>
  <si>
    <t xml:space="preserve">Se sugiere reportar la evidencia de materialización del posible hecho de soborno , asi miismo dar claridad sobre la efectividad y eficacia de los sietecontrol de primera línea de defensa.  y por la segunda línea de defensa no se considera necesario implementar nuevos controles por su baja exposición al riesgo, en visto de lo anterior se valida el monitoreo desde la segunda linea de defensa.  </t>
  </si>
  <si>
    <t xml:space="preserve">Se sugiere reportar la evidencia de materialización del posible hecho de soborno , asi miismo dar claridad sobre la efectividad y eficacia de los seiscontrol de primera línea de defensa.  y por la segunda línea de defensa no se considera necesario implementar nuevos controles por su baja exposición al riesgo, en visto de lo anterior se valida el monitoreo desde la segunda linea de defensa.  </t>
  </si>
  <si>
    <t>Se sugiere reportar la evidencia de materialización del posible hecho de soborno , asi miismo dar claridad sobre  la efectividad y eficacia de los seis controles de primera línea de defensa y por la segunda línea de defensa no se considera necesario implementar nuevos controles por su baja exposición al riesgo, en visto de lo anterior se valida el monitoreo desde la segunda linea de defensa. Se sugiere en el seguimiento indicar si se ha materializado el riesgo y conceptuar sobre la eficacia de los controles</t>
  </si>
  <si>
    <t>Se sugiere reportar la evidencia de materialización del posible hecho de soborno , asi miismo dar claridad sobre la efectividad y eficacia de los cuatro controles de primera línea de defensa y por la segunda línea de defensa no se considera necesario implementar nuevos controles por su baja exposición al riesgo, en visto de lo anterior se valida el monitoreo desde la segunda linea de defensa. Se sugiere en el seguimiento indicar si se ha materializado el riesgo y conceptuar sobre la eficacia de los controles</t>
  </si>
  <si>
    <t xml:space="preserve">Se sugiere reportar la evidencia de materialización del posible hecho de soborno , asi miismo dar claridad sobre la efectividad y eficacia de los seis controles de primera línea de defensa y por la segunda línea de defensa no se considera necesario implementar nuevos controles por su baja exposición al riesgo, en visto de lo anterior se valida el monitoreo desde la segunda linea de defensa. Se sugiere en el seguimiento indicar si se ha materializado el riesgo y conceptuar sobre la eficacia de los controles </t>
  </si>
  <si>
    <t xml:space="preserve">Se sugiere reportar la evidencia de materialización del posible hecho de soborno , asi miismo dar claridad sobre la efectividad y eficacia de los tres controles de primera línea de defensa y por la segunda línea de defensa no se considera necesario implementar nuevos controles por su baja exposición al riesgo, en visto de lo anterior se valida el monitoreo desde la segunda linea de defensa, </t>
  </si>
  <si>
    <t xml:space="preserve">Se sugiere reportar la evidencia de materialización del posible hecho de soborno , asi miismo dar claridad sobre la efectividad y eficacia de los cinco controles de primera línea de defensa y por la segunda línea de defensa no se considera necesario implementar nuevos controles por su baja exposición al riesgo, en visto de lo anterior se valida el monitoreo desde la segunda linea de defensa. Se sugiere en el seguimiento indicar si se ha materializado el riesgo y conceptuar sobre la eficacia de los controles </t>
  </si>
  <si>
    <t xml:space="preserve">Se sugiere reportar la evidencia de materialización del posible hecho de soborno , asi miismo dar claridad sobre la efectividad y eficacia de los tres controles de primera línea de defensa y por la segunda línea de defensa no se considera necesario implementar nuevos controles por su baja exposición al riesgo, en visto de lo anterior se valida el monitoreo desde la segunda linea de defensa. Se sugiere en el seguimiento indicar si se ha materializado el riesgo y conceptuar sobre la eficacia de los controles </t>
  </si>
  <si>
    <t xml:space="preserve">Se sugiere reportar la evidencia de materialización del posible hecho de soborno , asi miismo dar claridad sobre la efectividad y eficacia de los dos controles de primera línea de defensa y por la segunda línea de defensa no se considera necesario implementar nuevos controles por su baja exposición al riesgo, en visto de lo anterior se valida el monitoreo desde la segunda linea de defensa. Se sugiere en el seguimiento indicar si se ha materializado el riesgo. </t>
  </si>
  <si>
    <t xml:space="preserve">Se sugiere reportar la evidencia de materialización del posible hecho de soborno , asi miismo dar claridad sobrela efectividad y eficacia de los cuatro controles de primera línea de defensa y por la segunda línea de defensa no se considera necesario implementar nuevos controles por su baja exposición al riesgo, en visto de lo anterior se valida el monitoreo desde la segunda linea de defensa. Se sugiere en el seguimiento indicar si se ha materializado el riesgo. </t>
  </si>
  <si>
    <t xml:space="preserve">Se sugiere reportar la evidencia de materialización del posible hecho de soborno , asi miismo dar claridad sobre la efectividad y eficacia de los dos controles de primera línea de defensa y por la segunda línea de defensa no se considera necesario implementar nuevos controles por su baja exposición al riesgo, en visto de lo anterior se valida el monitoreo desde la segunda linea de defensa. Se sugiere en el seguimiento indicar si se ha materializado el riesgo  </t>
  </si>
  <si>
    <t xml:space="preserve">Se sugiere reportar la evidencia de materialización del posible hecho de soborno , asi miismo dar claridad sobre la efectividad y eficacia de seis controles de primera línea de defensa y los  cinco  control establecidos por la segunda línea de defensa, en visto de lo anterios se validado el monitoreo desde la segunda linea de defensa. Se sugiere en el seguimiento indicar si se ha materializado el riesgo. Se sugiere en el seguimiento indicar si se ha materializado el riesgo </t>
  </si>
  <si>
    <t>Se sugiere reportar la evidencia de materialización del posible hecho de soborno , asi miismo dar claridad sobrela efectividad y eficacia de cuatro controles de primera línea de defensa y los  cinco  control establecidos por la segunda línea de defensa, en visto de lo anterios se validado el monitoreo desde la segunda linea de defensa. Se sugiere en el seguimiento indicar si se ha materializado el riesgo .</t>
  </si>
  <si>
    <t xml:space="preserve">Se sugiere reportar la evidencia de materialización del posible hecho de soborno , asi miismo dar claridad sobre la efectividad y eficacia de cinco controles de primera línea de defensa y los  cinco  control establecidos por la segunda línea de defensa, en visto de lo anterios se validado el monitoreo desde la segunda linea de defensa.  Se sugiere en el seguimiento indicar si se ha materializado el riesgo </t>
  </si>
  <si>
    <t xml:space="preserve">Se sugiere reportar la evidencia de materialización del posible hecho de soborno , asi miismo dar claridad sobre la efectividad y eficacia de tres controles de primera línea de defensa y los  cinco  control establecidos por la segunda línea de defensa, en visto de lo anterios se validado el monitoreo desde la segunda linea de defensa.
Se sugiere en el seguimiento indicar si se ha materializado el riesgo </t>
  </si>
  <si>
    <t xml:space="preserve">Se sugiere reportar la evidencia de materialización del posible hecho de soborno , asi miismo dar claridad sobrela efectividad y eficacia decuatro controles de primera línea de defensa y los  cinco  control establecidos por la segunda línea de defensa, en visto de lo anterios se validado el monitoreo desde la segunda linea de defensa. 
Se sugiere en el seguimiento indicar si se ha materializado el riesgo </t>
  </si>
  <si>
    <t xml:space="preserve">No se evidencia materialización del posible hecho de soborno , asi mismo se presenta con  claridad la efectividad y eficacia de los doce controles de primera línea de defensa y los  tres  control establecidos por la segunda línea de defensa, en visto de lo anterios se validado el monitoreo desde la segunda linea de defensa </t>
  </si>
  <si>
    <t>• Se validaron los 5 controles los cuales están funcionando adecuadamente y acorde con lo establecido.
• Para el periodo de septiembre a diciembre no se tiene conocimiento de la materialización del riesgo.</t>
  </si>
  <si>
    <t>• Se validaron los 3 controles los cuales están funcionando adecuadamente y acorde con lo establecido.
• Para el periodo de septiembre a diciembre no se tiene conocimiento de la materialización del riesgo.</t>
  </si>
  <si>
    <t>• Se validaron los 4 controles los cuales están funcionando adecuadamente y acorde con lo establecido.
• Para el periodo de septiembre a diciembre no se tiene conocimiento de la materialización del riesgo.</t>
  </si>
  <si>
    <t>• Se validaron los 8 controles los cuales están funcionando adecuadamente y acorde con lo establecido.
• Para el periodo de septiembre a diciembre no se tiene conocimiento de la materialización del riesgo.</t>
  </si>
  <si>
    <t xml:space="preserve">1.  Contrato  con todos sus documentos anexos
2. Manual de Interventoría y/o supervisión de contratos (MG-GC-01)
3. Formato FO-CI-36 "Acta de liquidación del anticipo"
4. Formato FO-GC-034 Pacto de Excelencia 
</t>
  </si>
  <si>
    <t xml:space="preserve">Se sugiere reportar la evidencia de materialización del posible hecho de soborno , asi miismo dar claridad sobre la efectividad y eficacia de los tres controles de primera línea de defensa y los cinco  control establecidos por la segunda línea de defensa, en visto de lo anterios se validado el monitoreo desde la segunda linea de defensa </t>
  </si>
  <si>
    <t xml:space="preserve">Se sugiere reportar la evidencia de materialización del posible hecho de soborno , asi miismo dar claridad sobre la efectividad y eficacia de los tres controles de primera línea de defensa y por la segunda línea de defensa no se considera necesario implementar nuevos controles por su baja exposición al riesgo, en visto de lo anterior se valida el monitoreo desde la segunda linea de defensa.  </t>
  </si>
  <si>
    <t xml:space="preserve">Se sugiere reportar la evidencia de materialización del posible hecho de soborno , asi miismo dar claridad sobre la efectividad y eficacia de los cuatro controles de primera línea de defensa y por la segunda línea de defensa no se considera necesario implementar nuevos controles por su baja exposición al riesgo, en visto de lo anterior se valida el monitoreo desde la segunda linea de defensa.  </t>
  </si>
  <si>
    <t xml:space="preserve">Se sugiere reportar la evidencia de materialización del posible hecho de soborno , asi miismo dar claridad sobre la efectividad y eficaciade los cuatro controles de primera línea de defensa y por la segunda línea de defensa no se considera necesario implementar nuevos controles por su baja exposición al riesgo, en visto de lo anterior se valida el monitoreo desde la segunda linea de defensa.  </t>
  </si>
  <si>
    <t xml:space="preserve">Se reporta la evidencia de materialización del posible hecho de soborno , favor dar claridad sobre la efectividad y eficacia de los cinco controles de primera línea de defensa y por la segunda línea de defensa no se considera necesario implementar nuevos controles por su baja exposición al riesgo, en visto de lo anterior se valida el monitoreo desde la segunda linea de defensa.  </t>
  </si>
  <si>
    <t xml:space="preserve">Se reporta la evidencia de materialización del posible hecho de soborno , favor dar claridad sobre la efectividad y eficacia de los siete controles de primera línea de defensa y por la segunda línea de defensa no se considera necesario implementar nuevos controles por su baja exposición al riesgo, en visto de lo anterior se valida el monitoreo desde la segunda linea de defensa.  </t>
  </si>
  <si>
    <t xml:space="preserve">Se reporta la evidencia de materialización del posible hecho de soborno , favor dar claridad sobre la efectividad y eficacia de los dos controles de primera línea de defensa y por la segunda línea de defensa no se considera necesario implementar nuevos controles por su baja exposición al riesgo, en visto de lo anterior se valida el monitoreo desde la segunda linea de defensa.  </t>
  </si>
  <si>
    <t xml:space="preserve">Se reporta la evidencia de materialización del posible hecho de soborno , favor dar claridad sobre la efectividad y eficaciaa de los siete controles de primera línea de defensa y por la segunda línea de defensa no se considera necesario implementar nuevos controles por su baja exposición al riesgo, en visto de lo anterior se valida el monitoreo desde la segunda linea de defensa.  </t>
  </si>
  <si>
    <t xml:space="preserve">Se reporta la evidencia de materialización del posible hecho de soborno , favor dar claridad sobre la efectividad y eficacia de los cuatro controles de primera línea de defensa y los cinco  control establecidos por la segunda línea de defensa, en visto de lo anterios se validado el monitoreo desde la segunda linea de defensa </t>
  </si>
  <si>
    <t xml:space="preserve">Se reporta la evidencia de materialización del posible hecho de soborno , favor dar claridad sobre la efectividad y eficacia de los seis controles de primera línea de defensa y los cinco  control establecidos por la segunda línea de defensa, en visto de lo anterios se validado el monitoreo desde la segunda linea de defensa </t>
  </si>
  <si>
    <t xml:space="preserve">Se reporta la evidencia de materialización del posible hecho de soborno , favor dar claridad sobre la efectividad y eficacia de los seis controles de primera línea de defensa y los tres  control establecidos por la segunda línea de defensa, en visto de lo anterios se validado el monitoreo desde la segunda linea de defensa </t>
  </si>
  <si>
    <t xml:space="preserve">Se reporta la evidencia de materialización del posible hecho de soborno , favor dar claridad sobre la efectividad y eficacia de los tres controles de primera línea de defensa y los cinco  control establecidos por la segunda línea de defensa, en visto de lo anterios se validado el monitoreo desde la segunda linea de defensa </t>
  </si>
  <si>
    <t xml:space="preserve">Se reporta la evidencia de materialización del posible hecho de soborno , favor dar claridad sobre la efectividad y eficaciade los cinco controles de primera línea de defensa y los cinco  control establecidos por la segunda línea de defensa, en visto de lo anterios se validado el monitoreo desde la segunda linea de defensa </t>
  </si>
  <si>
    <t xml:space="preserve">Se reporta la evidencia de materialización del posible hecho de soborno , favor dar claridad sobre la efectividad y eficacia de los cinco controles de primera línea de defensa y los tres  control establecidos por la segunda línea de defensa, en visto de lo anterios se validado el monitoreo desde la segunda linea de defensa </t>
  </si>
  <si>
    <t xml:space="preserve">Se reporta la evidencia de materialización del posible hecho de soborno , favor dar claridad sobre la efectividad y eficacia de los cuatro controles de primera línea de defensa y por la segunda línea de defensa no se considera necesario implementar nuevos controles por su baja exposición al riesgo, en visto de lo anterior se valida el monitoreo desde la segunda linea de defensa.  </t>
  </si>
  <si>
    <t xml:space="preserve">Se reporta la evidencia de materialización del posible hecho de soborno , favor dar claridad sobre la efectividad y eficaciade los seis controles de primera línea de defensa y por la segunda línea de defensa no se considera necesario implementar nuevos controles por su baja exposición al riesgo, en visto de lo anterior se valida el monitoreo desde la segunda linea de defensa.  </t>
  </si>
  <si>
    <t xml:space="preserve">Se reporta la evidencia de materialización del posible hecho de soborno , favor dar claridad sobre la efectividad y eficacia de los tres controles de primera línea de defensa y por la segunda línea de defensa no se considera necesario implementar nuevos controles por su baja exposición al riesgo, en visto de lo anterior se valida el monitoreo desde la segunda linea de defensa.  </t>
  </si>
  <si>
    <t xml:space="preserve">Se reporta la evidencia de materialización del posible hecho de soborno , favor dar claridad sobre la efectividad y eficaciade los cuatro controles de primera línea de defensa y los cinco  control establecidos por la segunda línea de defensa, en visto de lo anterios se validado el monitoreo desde la segunda linea de defensa </t>
  </si>
  <si>
    <t xml:space="preserve">Se reporta la evidencia de materialización del posible hecho de soborno , favor dar claridad sobre la efectividad y eficacia de los tres controles de primera línea de defensa y los tres  control establecidos por la segunda línea de defensa, en visto de lo anterios se validado el monitoreo desde la segunda linea de defensa </t>
  </si>
  <si>
    <t xml:space="preserve">v de los tres controles de primera línea de defensa y por la segunda línea de defensa no se considera necesario implementar nuevos controles por su baja exposición al riesgo, en visto de lo anterior se valida el monitoreo desde la segunda linea de defensa.  </t>
  </si>
  <si>
    <t xml:space="preserve">Se reporta la evidencia de materialización del posible hecho de soborno , favor dar claridad sobre la efectividad y eficaciade los cinco controles de primera línea de defensa y por la segunda línea de defensa no se considera necesario implementar nuevos controles por su baja exposición al riesgo, en visto de lo anterior se valida el monitoreo desde la segunda linea de defensa.  </t>
  </si>
  <si>
    <t xml:space="preserve">Se reporta la evidencia de materialización del posible hecho de soborno , favor dar claridad sobre la efectividad y eficacia de los seis controles de primera línea de defensa y por la segunda línea de defensa no se considera necesario implementar nuevos controles por su baja exposición al riesgo, en visto de lo anterior se valida el monitoreo desde la segunda linea de defensa.  </t>
  </si>
  <si>
    <t xml:space="preserve">Se reporta la evidencia de materialización del posible hecho de soborno , favor dar claridad sobre la efectividad y eficaciade los cuatro controles de primera línea de defensa y por la segunda línea de defensa no se considera necesario implementar nuevos controles por su baja exposición al riesgo, en visto de lo anterior se valida el monitoreo desde la segunda linea de defensa.  </t>
  </si>
  <si>
    <t xml:space="preserve">Se reporta la evidencia de materialización del posible hecho de soborno , favor dar claridad sobre la efectividad y eficaciade los seis controles de primera línea de defensa y los cinco  control establecidos por la segunda línea de defensa, en visto de lo anterios se validado el monitoreo desde la segunda linea de defensa </t>
  </si>
  <si>
    <t xml:space="preserve">Se reporta la evidencia de materialización del posible hecho de soborno , favor dar claridad sobre la efectividad y eficacia de los cinco controles de primera línea de defensa y los cinco  control establecidos por la segunda línea de defensa, en visto de lo anterios se validado el monitoreo desde la segunda linea de defensa </t>
  </si>
  <si>
    <t xml:space="preserve">Se reporta la evidencia de materialización del posible hecho de soborno , favor dar claridad sobre la efectividad y eficacia de los siete controles de primera línea de defensa y los tres  control establecidos por la segunda línea de defensa, en visto de lo anterios se validado el monitoreo desde la segunda linea de defensa </t>
  </si>
  <si>
    <t>Se reporta la evidencia de materialización del posible hecho de soborno , favor dar claridad sobre la efectividad y eficacia  de los tres controles de primera línea de defensa y por la segunda línea de defensa no se considera necesario implementar nuevos controles por su baja exposición al riesgo, en visto de lo anterior se valida el monitoreo desde la segunda linea de defensa.  El ajuste de aplica en la nueva matriz</t>
  </si>
  <si>
    <t xml:space="preserve">Se reporta la evidencia de materialización del posible hecho de soborno , favor dar claridad sobre la efectividad y eficacia de los siete controles de primera línea de defensa y los cinco  control establecidos por la segunda línea de defensa, en visto de lo anterios se validado el monitoreo desde la segunda linea de defensa </t>
  </si>
  <si>
    <t xml:space="preserve">Se sugiere reportar la evidencia de materialización del posible hecho de soborno , asi mismo dar claridad sobre la efectividad y eficacia de los dos controles de primera línea de defensa y por la segunda línea de defensa no se considera necesario implementar nuevos controles por su baja exposición al riesgo, en visto de lo anterior se valida el monitoreo desde la segunda linea de defensa. aparece en blanco el seguimiento de prmera linea de defansa </t>
  </si>
  <si>
    <t>No se presentan cambios y no tenemos conocimiento de la materialización del riesgo</t>
  </si>
  <si>
    <t>Se incluye el control 7. Segregación de funciones en la revision de documentos y no tenemos conocimiento de la materialización del riesgo</t>
  </si>
  <si>
    <r>
      <t xml:space="preserve">Afectar la credibilidad y el buen nombre del IDU frente a la ciudadania
</t>
    </r>
    <r>
      <rPr>
        <strike/>
        <sz val="11"/>
        <rFont val="Calibri"/>
        <family val="2"/>
        <scheme val="minor"/>
      </rPr>
      <t xml:space="preserve">
</t>
    </r>
  </si>
  <si>
    <r>
      <t xml:space="preserve">1. Verificación del Gestor Social de la aprobación por parte de la  interventoría </t>
    </r>
    <r>
      <rPr>
        <strike/>
        <sz val="11"/>
        <rFont val="Calibri"/>
        <family val="2"/>
        <scheme val="minor"/>
      </rPr>
      <t>funge como actor de aprobación y revisión</t>
    </r>
    <r>
      <rPr>
        <sz val="11"/>
        <rFont val="Calibri"/>
        <family val="2"/>
        <scheme val="minor"/>
      </rPr>
      <t xml:space="preserve"> a cada uno de los informes y documentos del Plan social.
2. Manual de supervisión e interventoría
3. Procedimiento PR-SC-09 GESTIÓN SOCIAL EN ETAPA DE CONSTRUCCIÓN Y CONSERVACIÓN
4. Formato FO-GC-34 Pacto de Excelencia</t>
    </r>
  </si>
  <si>
    <r>
      <t xml:space="preserve">1. Minuta de contrato suscrito con la </t>
    </r>
    <r>
      <rPr>
        <strike/>
        <sz val="10"/>
        <rFont val="Calibri"/>
        <family val="2"/>
        <scheme val="minor"/>
      </rPr>
      <t xml:space="preserve">Contratar directamente con la </t>
    </r>
    <r>
      <rPr>
        <sz val="10"/>
        <rFont val="Calibri"/>
        <family val="2"/>
        <scheme val="minor"/>
      </rPr>
      <t xml:space="preserve">Caja de Compensación que presta servicios al IDU (lo anterior amparado en la normatividad vigente)
2. Formato FO-PE-34 Pacto de Excelencia
3. Elaboración estudio de mercado para estandarizar presupuesto oficial y costos de actividades.
5. Utilización plataforma transacción SECOP II
</t>
    </r>
  </si>
  <si>
    <r>
      <t>Un Colaborador del IDUsolicita o recibe dádivas de un tercero para beneficiarlo durante la ejecución del contrato de estímulos</t>
    </r>
    <r>
      <rPr>
        <strike/>
        <sz val="10"/>
        <rFont val="Calibri"/>
        <family val="2"/>
        <scheme val="minor"/>
      </rPr>
      <t>l</t>
    </r>
  </si>
  <si>
    <r>
      <t>Un Colaborador del IDU solicita o recibe dádivas de un tercero para beneficiarlo durante la ejecución del contrato de estímulos</t>
    </r>
    <r>
      <rPr>
        <strike/>
        <sz val="10"/>
        <rFont val="Calibri"/>
        <family val="2"/>
        <scheme val="minor"/>
      </rPr>
      <t>l</t>
    </r>
  </si>
  <si>
    <r>
      <t xml:space="preserve">Directivo IDU (Ordenador del Gasto - Supervisor del contrato </t>
    </r>
    <r>
      <rPr>
        <strike/>
        <sz val="10"/>
        <rFont val="Calibri"/>
        <family val="2"/>
        <scheme val="minor"/>
      </rPr>
      <t>p</t>
    </r>
  </si>
  <si>
    <r>
      <t>Un tercero ofrece una dadiva a un Colaborador del IDU</t>
    </r>
    <r>
      <rPr>
        <strike/>
        <sz val="10"/>
        <rFont val="Calibri"/>
        <family val="2"/>
        <scheme val="minor"/>
      </rPr>
      <t xml:space="preserve"> </t>
    </r>
    <r>
      <rPr>
        <sz val="10"/>
        <rFont val="Calibri"/>
        <family val="2"/>
        <scheme val="minor"/>
      </rPr>
      <t>para que altere las funciones, períodos laborados o factores salariales.</t>
    </r>
  </si>
  <si>
    <r>
      <t>Un Tercero Ofrece o entrega a un colaborador del IDU una dádiva o comisión para divulgar información de aquellos expedientes con nivel de confidencialidad Información Pública Clasificada o Infomación Pública Reservada, en</t>
    </r>
    <r>
      <rPr>
        <strike/>
        <sz val="11"/>
        <rFont val="Calibri"/>
        <family val="2"/>
        <scheme val="minor"/>
      </rPr>
      <t xml:space="preserve"> pro de un </t>
    </r>
    <r>
      <rPr>
        <sz val="11"/>
        <rFont val="Calibri"/>
        <family val="2"/>
        <scheme val="minor"/>
      </rPr>
      <t>beneficio propio o de un tercero afectando los intereses del IDU</t>
    </r>
  </si>
  <si>
    <r>
      <t>1. Cláusula de confidencialidad en la minuta del contrato para el proveedor del servicio de archivo.
2. Formato FO-PE-34 Pacto de Excelencia</t>
    </r>
    <r>
      <rPr>
        <strike/>
        <sz val="11"/>
        <rFont val="Calibri"/>
        <family val="2"/>
        <scheme val="minor"/>
      </rPr>
      <t xml:space="preserve">
</t>
    </r>
    <r>
      <rPr>
        <sz val="11"/>
        <rFont val="Calibri"/>
        <family val="2"/>
        <scheme val="minor"/>
      </rPr>
      <t>3. Directrices en materia de clasificación de la información</t>
    </r>
    <r>
      <rPr>
        <strike/>
        <sz val="11"/>
        <rFont val="Calibri"/>
        <family val="2"/>
        <scheme val="minor"/>
      </rPr>
      <t xml:space="preserve">
</t>
    </r>
    <r>
      <rPr>
        <sz val="11"/>
        <rFont val="Calibri"/>
        <family val="2"/>
        <scheme val="minor"/>
      </rPr>
      <t>4. Clasificaión de la información a través del Sistema de Gestión Documental</t>
    </r>
  </si>
  <si>
    <r>
      <t xml:space="preserve">1. Cláusula de confidencialidad en la minuta del contrato para el proveedor del servicio de archivo.
2. Directrices en materia de clasificación de la información </t>
    </r>
    <r>
      <rPr>
        <strike/>
        <sz val="11"/>
        <rFont val="Calibri"/>
        <family val="2"/>
        <scheme val="minor"/>
      </rPr>
      <t xml:space="preserve">
</t>
    </r>
    <r>
      <rPr>
        <sz val="11"/>
        <rFont val="Calibri"/>
        <family val="2"/>
        <scheme val="minor"/>
      </rPr>
      <t xml:space="preserve">3. Clasificaión de la información a través del Sistema de Gestión Documental
4.  Formato FO-PE-020 Compromiso de Integridad, Transparencia y Confidencialidad, para PSP 
5. Formato FO-PE-33 Consentimiento Informado SGA
</t>
    </r>
  </si>
  <si>
    <r>
      <t xml:space="preserve">Un colaborador del IDU solicita o recibe  dádivas para divulgar información contenida en resoluciones, documentos internos o externos con nivel de confidencialidad Información Pública Clasificada o Infomación Pública Reservada, en </t>
    </r>
    <r>
      <rPr>
        <strike/>
        <sz val="11"/>
        <rFont val="Calibri"/>
        <family val="2"/>
        <scheme val="minor"/>
      </rPr>
      <t xml:space="preserve">pro de un </t>
    </r>
    <r>
      <rPr>
        <sz val="11"/>
        <rFont val="Calibri"/>
        <family val="2"/>
        <scheme val="minor"/>
      </rPr>
      <t>beneficio propio o de un tercero  que afecte los intereses del IDU</t>
    </r>
  </si>
  <si>
    <t>1. El sistema Valoricemos  no permite modificar  el valor de la deuda en el CDA.
2. Validaciones del  CDA en el Sistema Valoricemos mediante perfiles etablecidos por la STOP  
3. Validación por parte de la STJEF respecto de los requisitos del título ejecutivo. (solicitud de ajustes cuando aplique)</t>
  </si>
  <si>
    <r>
      <t>1. El sistema Valoricemos  no permite modificar  el valor de la deuda en el CDA.
2. Validaciones del  CDA en el Sistema Valoricemos mediante perfiles etablecidos spor la STOP  
3. Validación por parte de la STJEF respecto de los requisitos del título ejecutivo. (solicitud de ajustes cuando aplique)</t>
    </r>
    <r>
      <rPr>
        <strike/>
        <sz val="11"/>
        <rFont val="Calibri"/>
        <family val="2"/>
        <scheme val="minor"/>
      </rPr>
      <t xml:space="preserve">
4</t>
    </r>
    <r>
      <rPr>
        <sz val="11"/>
        <rFont val="Calibri"/>
        <family val="2"/>
        <scheme val="minor"/>
      </rPr>
      <t xml:space="preserve">. Formato  FO-PE-020 Compromiso de Integridad, Transparencia y Cofidencialidad, para PSP 
5. Formato FO-PE-33 - Formato Consentimiento Informado SGAS
</t>
    </r>
  </si>
  <si>
    <t xml:space="preserve">1. El sistema Valoricemos  no permite modificar  el valor de la deuda en el CDA.
2. Validaciones del  CDA en el Sistema Valoricemos mediante perfiles etablecidos spor la STOP  
3. Validación por parte de la STJEF respecto de los requisitos del título ejecutivo. (solicitud de ajustes cuando aplique) </t>
  </si>
  <si>
    <r>
      <t xml:space="preserve"> 
1. Seguimiento mensual respecto de los mandamiento de pago expedidos, citados y notificados Vs CDA recepcionados en la STJEF
</t>
    </r>
    <r>
      <rPr>
        <b/>
        <sz val="11"/>
        <rFont val="Calibri"/>
        <family val="2"/>
        <scheme val="minor"/>
      </rPr>
      <t xml:space="preserve">
</t>
    </r>
    <r>
      <rPr>
        <sz val="11"/>
        <rFont val="Arial"/>
        <family val="2"/>
      </rPr>
      <t/>
    </r>
  </si>
  <si>
    <r>
      <t>1. Proyección actuaciones por parte del abogado sustanciador
2. Revisión de las actuaciones con segregación de funciones(Abogado revisor)
3. Suscrripción de las actuaciones por el abogado ejecutor.
4. Manejo de las comunicaciones a través del sistema de Gestión Documental
5. Segunda instancia, cuando aplique, ante el Subdirector Técnico Jurídico y de Ejecuciones Fiscales.</t>
    </r>
    <r>
      <rPr>
        <strike/>
        <sz val="11"/>
        <rFont val="Calibri"/>
        <family val="2"/>
        <scheme val="minor"/>
      </rPr>
      <t xml:space="preserve">
</t>
    </r>
    <r>
      <rPr>
        <sz val="11"/>
        <rFont val="Calibri"/>
        <family val="2"/>
        <scheme val="minor"/>
      </rPr>
      <t xml:space="preserve">6.  Formato  FO-PE-020 Compromiso de Integridad, Transparencia y Cofidencialidad, para PSP 
7. Formato FO-PE-33 - Formato Consentimiento Informado SGAS
</t>
    </r>
  </si>
  <si>
    <r>
      <t xml:space="preserve">Un Directivo del IDU solicita o recibe dádivas de un 
tercero para que las actuaciones del proceso coactivo sean adelantadas en beneficio propio o de un tercero 
</t>
    </r>
    <r>
      <rPr>
        <strike/>
        <sz val="11"/>
        <rFont val="Calibri"/>
        <family val="2"/>
        <scheme val="minor"/>
      </rPr>
      <t xml:space="preserve">
</t>
    </r>
  </si>
  <si>
    <r>
      <t xml:space="preserve">Un tercero ofrece o entrega una dádiva a un Colaborador del IDU para alterar el valor de la liquidación de la contribución del predio </t>
    </r>
    <r>
      <rPr>
        <strike/>
        <sz val="11"/>
        <rFont val="Calibri"/>
        <family val="2"/>
        <scheme val="minor"/>
      </rPr>
      <t xml:space="preserve"> </t>
    </r>
    <r>
      <rPr>
        <sz val="11"/>
        <rFont val="Calibri"/>
        <family val="2"/>
        <scheme val="minor"/>
      </rPr>
      <t xml:space="preserve"> en las etapas de cobro ordinario y persuacivo</t>
    </r>
  </si>
  <si>
    <r>
      <t>1. Contrato de mantenimiento 
2. Plan de mantenimiento 
3. Informe mensual de ejecución del contrato</t>
    </r>
    <r>
      <rPr>
        <strike/>
        <sz val="11"/>
        <rFont val="Calibri"/>
        <family val="2"/>
        <scheme val="minor"/>
      </rPr>
      <t xml:space="preserve">
</t>
    </r>
    <r>
      <rPr>
        <sz val="11"/>
        <rFont val="Calibri"/>
        <family val="2"/>
        <scheme val="minor"/>
      </rPr>
      <t>4.</t>
    </r>
    <r>
      <rPr>
        <strike/>
        <sz val="11"/>
        <rFont val="Calibri"/>
        <family val="2"/>
        <scheme val="minor"/>
      </rPr>
      <t xml:space="preserve"> </t>
    </r>
    <r>
      <rPr>
        <sz val="11"/>
        <rFont val="Calibri"/>
        <family val="2"/>
        <scheme val="minor"/>
      </rPr>
      <t xml:space="preserve">Formato FO-PE-20 - Compromiso de Integridad, Transparencia y Confidencialidad
5. Formato FO-PE-33 - Formato Consentimiento Informado SGAS
</t>
    </r>
  </si>
  <si>
    <r>
      <t xml:space="preserve">1. Contrato de mantenimiento 
2. Plan de mantenimiento 
3. Informe mensual de ejecución del contrato </t>
    </r>
    <r>
      <rPr>
        <strike/>
        <sz val="11"/>
        <rFont val="Calibri"/>
        <family val="2"/>
        <scheme val="minor"/>
      </rPr>
      <t xml:space="preserve">
</t>
    </r>
    <r>
      <rPr>
        <sz val="11"/>
        <rFont val="Calibri"/>
        <family val="2"/>
        <scheme val="minor"/>
      </rPr>
      <t xml:space="preserve">4. Formato FO-GC-34 Pacto de Excelencia
</t>
    </r>
  </si>
  <si>
    <r>
      <t xml:space="preserve">1. Acta de solicitud de adición y/o prórroga
2. Procedimiento "PR-GC-14 Modificación y cesión de contratos estatales"
3. Resolución de delegación
4.  Revisión de la solicitud de adición y/o prórroga  con segregación de funciones
5. Memorando de solicitud de adición y/o prórroga suscrito por el ordenador del gasto
</t>
    </r>
    <r>
      <rPr>
        <strike/>
        <sz val="11"/>
        <rFont val="Calibri"/>
        <family val="2"/>
        <scheme val="minor"/>
      </rPr>
      <t xml:space="preserve">
</t>
    </r>
  </si>
  <si>
    <r>
      <t xml:space="preserve">1. Acta de solicitud de adición y/o prórroga
2. Procedimiento "PR-GC-14 Modificación y cesión de contratos estatales"
3. Resolución de delegación
4.  Revisión de la solicitud de adición y/o prórroga  con segregación de funciones
5. Memorando de solicitud de adición y/o prórroga suscrito por el ordenador del gasto
6. Formato FO-GC-34 Pacto de Excelencia
</t>
    </r>
    <r>
      <rPr>
        <strike/>
        <sz val="11"/>
        <rFont val="Calibri"/>
        <family val="2"/>
        <scheme val="minor"/>
      </rPr>
      <t xml:space="preserve">
</t>
    </r>
  </si>
  <si>
    <r>
      <t>Que un Directivo del IDU solicite o reciba una dádiva para modificar  los comprobantes de suministro de combustible</t>
    </r>
    <r>
      <rPr>
        <strike/>
        <sz val="11"/>
        <rFont val="Calibri"/>
        <family val="2"/>
        <scheme val="minor"/>
      </rPr>
      <t xml:space="preserve"> </t>
    </r>
  </si>
  <si>
    <r>
      <t>Que un Tercero ofrece o entrega una dádiva a un Colaborador del IDU para modificar  los comprobantes de suministro de combustible</t>
    </r>
    <r>
      <rPr>
        <strike/>
        <sz val="11"/>
        <rFont val="Calibri"/>
        <family val="2"/>
        <scheme val="minor"/>
      </rPr>
      <t xml:space="preserve"> </t>
    </r>
  </si>
  <si>
    <r>
      <t xml:space="preserve">1. Socialización del SGAS para el grupo de preinversión de la Dirección Técnica de Proyectos </t>
    </r>
    <r>
      <rPr>
        <strike/>
        <sz val="11"/>
        <rFont val="Calibri"/>
        <family val="2"/>
        <scheme val="minor"/>
      </rPr>
      <t xml:space="preserve">
</t>
    </r>
    <r>
      <rPr>
        <sz val="11"/>
        <rFont val="Calibri"/>
        <family val="2"/>
        <scheme val="minor"/>
      </rPr>
      <t xml:space="preserve">2. Formato FO-FP-01 productos de estudios de prefactibilidad lista de chequeo y/o Formato FO-FP-02 Lista de chequeo entrega de productos en etapa de factibilidad, según aplique. 
3.  Acta Comité Dirección Técnica de Proyectos.
4. Matriz Multicriterio del proyetco en etapa de Prefactibilidad o Factibilidad según corresponda.
5. Documento Técnico de Soporte - DTS evidencia segregaciónd e funciones
</t>
    </r>
  </si>
  <si>
    <r>
      <rPr>
        <strike/>
        <sz val="11"/>
        <rFont val="Calibri"/>
        <family val="2"/>
        <scheme val="minor"/>
      </rPr>
      <t xml:space="preserve">
</t>
    </r>
    <r>
      <rPr>
        <sz val="11"/>
        <rFont val="Calibri"/>
        <family val="2"/>
        <scheme val="minor"/>
      </rPr>
      <t xml:space="preserve">1.  Socialización del SGAS para el grupo de preinversión de la Dirección Técnica de Proyectos 
2.  Formato FO-FP-01 productos de estudios de prefactibilidad lista de chequeo y/o Formato FO-FP-02 Lista de chequeo entrega de productos en etapa de factibilidad, según aplique. 
3. Formato FO-PE-20 Compromiso de integridad, transparencia y confidencialidad
4 Formato FO-PE-33 Consentimiento informado SGAS.
5. Acta Comité Dirección Técnica de Proyectos.
6. Matriz Multicriterio del proyetco en etapa de Prefactibilidad o Factibilidad según corresponda.
7. Documento Técnico de Soporte - DTS evidencia segregaciónd e funciones
</t>
    </r>
  </si>
  <si>
    <r>
      <rPr>
        <strike/>
        <sz val="11"/>
        <rFont val="Calibri"/>
        <family val="2"/>
        <scheme val="minor"/>
      </rPr>
      <t xml:space="preserve">
</t>
    </r>
    <r>
      <rPr>
        <sz val="11"/>
        <rFont val="Calibri"/>
        <family val="2"/>
        <scheme val="minor"/>
      </rPr>
      <t>1.  Socialización del SGAS para el grupo de preinversión de la Dirección Técnica de Proyectos 
2. Formato  FO-FP-01 productos de estudios de prefactibilidad lista de chequeo
3.Matriz Multicriterio del proyetco en etapa de Prefactibilidad o Factibilidad según corresponda.
4. Formato FO-PE-20 Compromiso de integridad, transparencia y confidencialidad
5. Formato FO-PE-33 Consentimiento informado SGAS.
6. Acta Comité Dirección Técnica de Proyectos.
7. Documento Técnico de Soporte - DTS evikdencia segregación de funciones</t>
    </r>
  </si>
  <si>
    <r>
      <t xml:space="preserve">1. Socialización del SGAS para el grupo de preinversión de la Dirección Técnica de Proyectos </t>
    </r>
    <r>
      <rPr>
        <strike/>
        <sz val="11"/>
        <rFont val="Calibri"/>
        <family val="2"/>
        <scheme val="minor"/>
      </rPr>
      <t xml:space="preserve">
</t>
    </r>
    <r>
      <rPr>
        <sz val="11"/>
        <rFont val="Calibri"/>
        <family val="2"/>
        <scheme val="minor"/>
      </rPr>
      <t xml:space="preserve">2. Formato FO-FP-01 lista de chequeo de productos en etapa de prefactibilidad - Proyectos In house  y/o  FO-FP-02 Lista de chequeo entrega de productos en etapa de factibilidad- Proyectos In house, según aplique.
3.  Acta Comité Dirección Técnica de Proyectos.
4. Formato FO-FP-07Lista de chequeo de productos de la etapa prefactibilidad- Proyectos Contratados y/o  FO-FP-08 Lista de chequeo de productos en etapa de factibilidad- Proyectos contratados, según aplique. </t>
    </r>
  </si>
  <si>
    <r>
      <rPr>
        <strike/>
        <sz val="11"/>
        <rFont val="Calibri"/>
        <family val="2"/>
        <scheme val="minor"/>
      </rPr>
      <t xml:space="preserve">
</t>
    </r>
    <r>
      <rPr>
        <sz val="11"/>
        <rFont val="Calibri"/>
        <family val="2"/>
        <scheme val="minor"/>
      </rPr>
      <t xml:space="preserve">1.  Socialización del SGAS para el grupo de preinversión de la Dirección Técnica de Proyectos 
2. Formato FO-FP-01 lista de chequeo de productos en etapa de prefactibilidad - Proyectos In house  y/o  FO-FP-02 Lista de chequeo entrega de productos en etapa de factibilidad- Proyectos In house, según aplique.
3. Formato FO-PE-20 Compromiso de integridad, transparencia y confidencialidad
4. Formato FO-PE-33 Consentimiento informado SGAS.
5. Acta Comité Dirección Técnica de Proyectos.
6. Formato FO-FP-07Lista de chequeo de productos de la etapa prefactibilidad- Proyectos Contratados y/o  FO-FP-08 Lista de chequeo de productos en etapa de factibilidad- Proyectos contratados, según aplique. </t>
    </r>
  </si>
  <si>
    <r>
      <t xml:space="preserve">Un contratista ofrece o promete dádivas a un colaborador del IDU para conseguir información del proyecto que favorezca al </t>
    </r>
    <r>
      <rPr>
        <strike/>
        <sz val="11"/>
        <rFont val="Calibri"/>
        <family val="2"/>
        <scheme val="minor"/>
      </rPr>
      <t>contratista</t>
    </r>
    <r>
      <rPr>
        <sz val="11"/>
        <rFont val="Calibri"/>
        <family val="2"/>
        <scheme val="minor"/>
      </rPr>
      <t xml:space="preserve"> tercero.</t>
    </r>
  </si>
  <si>
    <r>
      <t>1. Acta de seguimiento a Comité donde se socializa el SGAS
2. Formato FO-FP-07 lista de chequeo de productos en etapa prefactibilidad- Proyectos Contratados y/o  FO-FP-08 lista de chequeo de productos en etapa de factibilidad- Proyectos contratados, según aplique.
3. Suscripción del formato FO-GC-34 Pacto de excelencia 
4</t>
    </r>
    <r>
      <rPr>
        <strike/>
        <sz val="11"/>
        <rFont val="Calibri"/>
        <family val="2"/>
        <scheme val="minor"/>
      </rPr>
      <t>.</t>
    </r>
    <r>
      <rPr>
        <sz val="11"/>
        <rFont val="Calibri"/>
        <family val="2"/>
        <scheme val="minor"/>
      </rPr>
      <t xml:space="preserve"> Formato FO-PE-20 Compromiso de integridad, transparencia y confidencialidad
5.Acta Comité de seguimiento al contrato.
6. Socialización del SGAS para el grupo de preinversión de la Dirección Técnica de Proyectos 
</t>
    </r>
  </si>
  <si>
    <r>
      <t>1. Formato  FO- GC-34 Pacto de excelencia</t>
    </r>
    <r>
      <rPr>
        <strike/>
        <sz val="11"/>
        <rFont val="Calibri"/>
        <family val="2"/>
        <scheme val="minor"/>
      </rPr>
      <t xml:space="preserve"> 
</t>
    </r>
    <r>
      <rPr>
        <sz val="11"/>
        <rFont val="Calibri"/>
        <family val="2"/>
        <scheme val="minor"/>
      </rPr>
      <t>2. Contrato donde se establece término y requisitos para suscribir el acta de inicio
3. Publicación acta de inicio en SECOP
4. Formato FO-GC-24 Acta de inicio  del contrato con segregación de funciones
5. Acta Comité Dirección Técnica de Proyectos o acta de Seguimiento de comité del contrato.</t>
    </r>
    <r>
      <rPr>
        <strike/>
        <sz val="11"/>
        <rFont val="Calibri"/>
        <family val="2"/>
        <scheme val="minor"/>
      </rPr>
      <t xml:space="preserve">
</t>
    </r>
  </si>
  <si>
    <r>
      <t xml:space="preserve">1. Aplicación del formato FO-FP-08 lista de chequeo de productos en etapa de factibilidad- Proyectos contratados, según aplique. </t>
    </r>
    <r>
      <rPr>
        <strike/>
        <sz val="11"/>
        <rFont val="Calibri"/>
        <family val="2"/>
        <scheme val="minor"/>
      </rPr>
      <t xml:space="preserve">
</t>
    </r>
    <r>
      <rPr>
        <sz val="11"/>
        <rFont val="Calibri"/>
        <family val="2"/>
        <scheme val="minor"/>
      </rPr>
      <t>2. Formato FO-PE-20 Compromiso de integridad, transparencia y confidencialidad;
3. Sucripción FO-PE-33 Consentimiento informado SGAS. 
4. Acta Comité Dirección Técnica de Proyectos o acta de comité de seguimiento al contrato.</t>
    </r>
  </si>
  <si>
    <r>
      <rPr>
        <strike/>
        <sz val="11"/>
        <rFont val="Calibri"/>
        <family val="2"/>
        <scheme val="minor"/>
      </rPr>
      <t xml:space="preserve">
</t>
    </r>
    <r>
      <rPr>
        <sz val="11"/>
        <rFont val="Calibri"/>
        <family val="2"/>
        <scheme val="minor"/>
      </rPr>
      <t>1. Suscripción del formato FO-PE-20 Compromiso de integridad, transparencia y confidencialidad; 
2. Sucripción FO-PE-33 Consentimiento informado SGAS.
3. Manual de Supervisión e inteventoría el cual establece los requisitos para presentar  los informes mensuales.
4. Oficio de aceptación del informe mensual de interventoría (Segregación de funciones) 
5. Acta Comité Dirección Técnica de Proyectos o acta de comité de seguimiento al contrato.</t>
    </r>
  </si>
  <si>
    <r>
      <t>1.Suscripción del formato FO-GC-34 Pacto de excelencia</t>
    </r>
    <r>
      <rPr>
        <strike/>
        <sz val="11"/>
        <rFont val="Calibri"/>
        <family val="2"/>
        <scheme val="minor"/>
      </rPr>
      <t xml:space="preserve"> 
</t>
    </r>
    <r>
      <rPr>
        <sz val="11"/>
        <rFont val="Calibri"/>
        <family val="2"/>
        <scheme val="minor"/>
      </rPr>
      <t>2. Manual de Supervisión e inteventoría el cual establece los requisitos para presentar  los informes mensuales.
3. Oficio de aceptación del informe mensual de interventoría (Segregación de funciones)
4. Acta Comité Dirección Técnica de Proyectos o acta de comité de seguimiento al contrato.</t>
    </r>
  </si>
  <si>
    <r>
      <t>Que un tercero</t>
    </r>
    <r>
      <rPr>
        <strike/>
        <sz val="11"/>
        <rFont val="Calibri"/>
        <family val="2"/>
        <scheme val="minor"/>
      </rPr>
      <t xml:space="preserve"> </t>
    </r>
    <r>
      <rPr>
        <sz val="11"/>
        <rFont val="Calibri"/>
        <family val="2"/>
        <scheme val="minor"/>
      </rPr>
      <t>ofrezce o entrega dádivas a un Colaborador del IDU, para que apruebe la orden de pago, sin el cumplimiento de los requisitos establecidos en los documentos contractuales.</t>
    </r>
  </si>
  <si>
    <r>
      <t>1. Manual de supervisión e interventoría
2. Oficio de justificación de la adición o prorroga dirigido al ordenador del gasto
3. Procedimiento PR-GC-14 "Modificación y Cesión de Contratos estatales"
4. Memorando solicitando VB a la Dirección General para tramitar la modificación contractual cuando aplique (Circular 70-2020)</t>
    </r>
    <r>
      <rPr>
        <strike/>
        <sz val="11"/>
        <rFont val="Calibri"/>
        <family val="2"/>
        <scheme val="minor"/>
      </rPr>
      <t xml:space="preserve">
</t>
    </r>
    <r>
      <rPr>
        <sz val="11"/>
        <rFont val="Calibri"/>
        <family val="2"/>
        <scheme val="minor"/>
      </rPr>
      <t>5. Suscripción del formato FOPE-20 Compromiso de integridad, transparencia y confidencialidad
6. Sucripción FO-PE-33 Consentimiento informado SGAS.</t>
    </r>
    <r>
      <rPr>
        <sz val="11"/>
        <color theme="1"/>
        <rFont val="Arial"/>
        <family val="2"/>
      </rPr>
      <t/>
    </r>
  </si>
  <si>
    <r>
      <t xml:space="preserve">Un tercero  entrega u ofrece dádivas a un colaborador del IDU </t>
    </r>
    <r>
      <rPr>
        <strike/>
        <sz val="11"/>
        <rFont val="Calibri"/>
        <family val="2"/>
        <scheme val="minor"/>
      </rPr>
      <t xml:space="preserve"> </t>
    </r>
    <r>
      <rPr>
        <sz val="11"/>
        <rFont val="Calibri"/>
        <family val="2"/>
        <scheme val="minor"/>
      </rPr>
      <t>para que se celebre la adición al contrato (dinero y/o tiempo), de manera favorable a él.</t>
    </r>
  </si>
  <si>
    <r>
      <t>Un tercero</t>
    </r>
    <r>
      <rPr>
        <strike/>
        <sz val="11"/>
        <rFont val="Calibri"/>
        <family val="2"/>
        <scheme val="minor"/>
      </rPr>
      <t xml:space="preserve"> </t>
    </r>
    <r>
      <rPr>
        <sz val="11"/>
        <rFont val="Calibri"/>
        <family val="2"/>
        <scheme val="minor"/>
      </rPr>
      <t>ofrece o entrega dádivas para que se le aprueben avances en el pago de productos por encima de la ejecución realizada.</t>
    </r>
  </si>
  <si>
    <r>
      <rPr>
        <strike/>
        <sz val="11"/>
        <rFont val="Calibri"/>
        <family val="2"/>
        <scheme val="minor"/>
      </rPr>
      <t xml:space="preserve">
</t>
    </r>
    <r>
      <rPr>
        <sz val="11"/>
        <rFont val="Calibri"/>
        <family val="2"/>
        <scheme val="minor"/>
      </rPr>
      <t>1. Declaración de inexistecia de conflicto de intereses en el SIGEP
2. Planeación plan de contratación de PSP de acuerdo con las directrices establecidas por el área ordenadora del gasto</t>
    </r>
    <r>
      <rPr>
        <strike/>
        <sz val="11"/>
        <color theme="1"/>
        <rFont val="Arial"/>
        <family val="2"/>
      </rPr>
      <t/>
    </r>
  </si>
  <si>
    <r>
      <t xml:space="preserve">Un Directivo IDU </t>
    </r>
    <r>
      <rPr>
        <strike/>
        <sz val="11"/>
        <rFont val="Calibri"/>
        <family val="2"/>
        <scheme val="minor"/>
      </rPr>
      <t>le</t>
    </r>
    <r>
      <rPr>
        <sz val="11"/>
        <rFont val="Calibri"/>
        <family val="2"/>
        <scheme val="minor"/>
      </rPr>
      <t xml:space="preserve"> ofrece o entrega a un tercero (empleado bancario) una comisión o dádiva para que altere o modifique la conciliación bancaria, para el cierre de diferencias de saldo existentes.</t>
    </r>
  </si>
  <si>
    <r>
      <t xml:space="preserve">1 . Radicación en orfeo de las solicitudes de traslados 
2.Conciliaciones bancarias diarias Vs  Sistema Stone
3. Procedimiento PR-GF- 11 "Pago a Terceros" con segregación de funciones. </t>
    </r>
    <r>
      <rPr>
        <strike/>
        <sz val="11"/>
        <rFont val="Calibri"/>
        <family val="2"/>
        <scheme val="minor"/>
      </rPr>
      <t xml:space="preserve">
</t>
    </r>
    <r>
      <rPr>
        <sz val="11"/>
        <rFont val="Calibri"/>
        <family val="2"/>
        <scheme val="minor"/>
      </rPr>
      <t>4. Uso de claves y token para realizar la autorización de los giros de recursos propios y los demás recursos se hacen a través del Sistema BOGDATA de la SHD.</t>
    </r>
  </si>
  <si>
    <r>
      <t>1 . Radicación en orfeo de las solicitudes de traslados 
2.Conciliaciones bancarias diarias Vs  Sistema Stone
3. Procedimiento PR-GF- 11 "Pago a Terceros" con segregación de funciones.</t>
    </r>
    <r>
      <rPr>
        <strike/>
        <sz val="11"/>
        <rFont val="Calibri"/>
        <family val="2"/>
        <scheme val="minor"/>
      </rPr>
      <t xml:space="preserve">
</t>
    </r>
    <r>
      <rPr>
        <sz val="11"/>
        <rFont val="Calibri"/>
        <family val="2"/>
        <scheme val="minor"/>
      </rPr>
      <t>4. Uso de claves y token para realizar la autorización de los giros de recursos propios y los demás recursos se hacen a través del Sistema BOGDATA de la SHD.</t>
    </r>
  </si>
  <si>
    <r>
      <t xml:space="preserve">1. Sistema SIGPAGOS.
2. Guía GU-GF-01 Guía de Pago a terceros
3.   Procedimiento PR-GF- 11 "Pago a Terceros" con segregación de funciones con segregación de funciones 
</t>
    </r>
    <r>
      <rPr>
        <strike/>
        <sz val="11"/>
        <rFont val="Calibri"/>
        <family val="2"/>
        <scheme val="minor"/>
      </rPr>
      <t>4</t>
    </r>
    <r>
      <rPr>
        <sz val="11"/>
        <rFont val="Calibri"/>
        <family val="2"/>
        <scheme val="minor"/>
      </rPr>
      <t xml:space="preserve">. Programación de pagos </t>
    </r>
  </si>
  <si>
    <r>
      <t xml:space="preserve">1. Aprobación y  aceptación del proyecto de software por parte del área usuaria. (FO-TI- 06 / FO-TI -13 / FO-TI-16)
2. Mesa de control de cambios tecnológicos formato </t>
    </r>
    <r>
      <rPr>
        <strike/>
        <sz val="11"/>
        <rFont val="Calibri"/>
        <family val="2"/>
        <scheme val="minor"/>
      </rPr>
      <t xml:space="preserve"> </t>
    </r>
    <r>
      <rPr>
        <sz val="11"/>
        <rFont val="Calibri"/>
        <family val="2"/>
        <scheme val="minor"/>
      </rPr>
      <t xml:space="preserve">FO-TI-29 / FO-TI-33)
3. Presentación de fichas técnicas al Comité Precontractual , para revisar condiciones proyectadas en los procesos de contratación
4. Instructivo IN-TI-09 "Estimación de esfuerzo para desarrollo de software"
</t>
    </r>
  </si>
  <si>
    <r>
      <t xml:space="preserve">Que un tercero (proveedor de servicio o mantenimiento ofrezca  o entregue dádivas a un Colaborador del IDU, para no reportar </t>
    </r>
    <r>
      <rPr>
        <strike/>
        <sz val="11"/>
        <rFont val="Calibri"/>
        <family val="2"/>
        <scheme val="minor"/>
      </rPr>
      <t xml:space="preserve"> </t>
    </r>
    <r>
      <rPr>
        <sz val="11"/>
        <rFont val="Calibri"/>
        <family val="2"/>
        <scheme val="minor"/>
      </rPr>
      <t>fallas presentadas o identificadas en el producto y/o servicio.</t>
    </r>
  </si>
  <si>
    <r>
      <t>1. Comité técnico de la STRT</t>
    </r>
    <r>
      <rPr>
        <strike/>
        <sz val="11"/>
        <rFont val="Calibri"/>
        <family val="2"/>
        <scheme val="minor"/>
      </rPr>
      <t xml:space="preserve"> </t>
    </r>
    <r>
      <rPr>
        <sz val="11"/>
        <rFont val="Calibri"/>
        <family val="2"/>
        <scheme val="minor"/>
      </rPr>
      <t xml:space="preserve">
2. Mesa de control de cambios tecnológicos formato FO-TI-29  - FO-TI-33)
3. Formato  FO-PE-020 Compromiso de Integridad, Transparencia y Cofidencialidad.
4. Formato FO-PE-33 - Formato Consentimiento Informado SGAS</t>
    </r>
  </si>
  <si>
    <r>
      <t xml:space="preserve">Que un Directivo del IDU solicite o reciba dádivas de un tercero (proveedor de servicios o mantenimiento), para no reportar </t>
    </r>
    <r>
      <rPr>
        <strike/>
        <sz val="11"/>
        <rFont val="Calibri"/>
        <family val="2"/>
        <scheme val="minor"/>
      </rPr>
      <t xml:space="preserve"> </t>
    </r>
    <r>
      <rPr>
        <sz val="11"/>
        <rFont val="Calibri"/>
        <family val="2"/>
        <scheme val="minor"/>
      </rPr>
      <t xml:space="preserve"> fallas presentadas o identificadas en el producto y/o servicio.</t>
    </r>
  </si>
  <si>
    <r>
      <t xml:space="preserve">Que el Colaborador del IDU reciba o solicite dádivas de un tercero (proveedor) </t>
    </r>
    <r>
      <rPr>
        <strike/>
        <sz val="11"/>
        <rFont val="Calibri"/>
        <family val="2"/>
        <scheme val="minor"/>
      </rPr>
      <t xml:space="preserve"> </t>
    </r>
    <r>
      <rPr>
        <sz val="11"/>
        <rFont val="Calibri"/>
        <family val="2"/>
        <scheme val="minor"/>
      </rPr>
      <t xml:space="preserve">para aprobar bienes y servicios sin que se hayan recibido por el IDU </t>
    </r>
  </si>
  <si>
    <r>
      <t>Que el Directivo del IDU reciba o solicite dádivas de un tercero (proveedor) d</t>
    </r>
    <r>
      <rPr>
        <strike/>
        <sz val="11"/>
        <rFont val="Calibri"/>
        <family val="2"/>
        <scheme val="minor"/>
      </rPr>
      <t xml:space="preserve">e </t>
    </r>
    <r>
      <rPr>
        <sz val="11"/>
        <rFont val="Calibri"/>
        <family val="2"/>
        <scheme val="minor"/>
      </rPr>
      <t xml:space="preserve"> para aprobar bienes y servicios sin que se hayan recibido por el IDU </t>
    </r>
  </si>
  <si>
    <r>
      <t>1. Formato FO-DP-11 Lista de productos del proceso de Diseño de proyectos
2. Acta de recibo final y liquidación de Consultoria e Interventoria FO-DP-05 , con segregación de funciones
3. Suscripción del formato FOPE-20 Compromiso de integridad, transparencia y confidencialidad.
4. Suscripción del formato FOGC33 Consentimiento informado SGAS.</t>
    </r>
    <r>
      <rPr>
        <strike/>
        <sz val="11"/>
        <rFont val="Calibri"/>
        <family val="2"/>
        <scheme val="minor"/>
      </rPr>
      <t xml:space="preserve">
</t>
    </r>
  </si>
  <si>
    <r>
      <t>Un Colaborador del IDU</t>
    </r>
    <r>
      <rPr>
        <strike/>
        <sz val="11"/>
        <rFont val="Calibri"/>
        <family val="2"/>
        <scheme val="minor"/>
      </rPr>
      <t xml:space="preserve"> </t>
    </r>
    <r>
      <rPr>
        <sz val="11"/>
        <rFont val="Calibri"/>
        <family val="2"/>
        <scheme val="minor"/>
      </rPr>
      <t>recibe o solicita dádivas del Tercero  para  aprobar avances en el pago de productos por encima de la ejecución realizada.</t>
    </r>
  </si>
  <si>
    <r>
      <t>Un  Colaborador del  IDU recibe o solicita dádivas de un Tercero  para tramitar el informe de Inviabilidad técnica del proyecto, sin el lleno de los requisitos</t>
    </r>
    <r>
      <rPr>
        <strike/>
        <sz val="11"/>
        <rFont val="Calibri"/>
        <family val="2"/>
        <scheme val="minor"/>
      </rPr>
      <t xml:space="preserve"> </t>
    </r>
  </si>
  <si>
    <r>
      <t>1- La Cartillas CA-CI-01 en su numeral 10 establece los requisitos; y la Cartilla CA-CI-02 en su numeral 10 establece los requisitos.
2- Formato FO-CI-29 de Lista de chequeo.
3- El Acto Administrativo y/o contrato debidamente suscrito</t>
    </r>
    <r>
      <rPr>
        <strike/>
        <sz val="11"/>
        <rFont val="Calibri"/>
        <family val="2"/>
        <scheme val="minor"/>
      </rPr>
      <t xml:space="preserve"> </t>
    </r>
    <r>
      <rPr>
        <sz val="11"/>
        <rFont val="Calibri"/>
        <family val="2"/>
        <scheme val="minor"/>
      </rPr>
      <t xml:space="preserve">
4- Acta de aprobación de garantías debidamente suscrito por el Director Técnico de Administración de Infraestructura.
5- Suscripción del acta de de entrega del espacio público</t>
    </r>
  </si>
  <si>
    <r>
      <t>Un Tercero ofrece o entrega una dádiva a un Colaborador del IDU para que no solicite la aplicación del procedimiento sancionatorio</t>
    </r>
    <r>
      <rPr>
        <strike/>
        <sz val="11"/>
        <rFont val="Calibri"/>
        <family val="2"/>
        <scheme val="minor"/>
      </rPr>
      <t xml:space="preserve"> </t>
    </r>
    <r>
      <rPr>
        <sz val="11"/>
        <rFont val="Calibri"/>
        <family val="2"/>
        <scheme val="minor"/>
      </rPr>
      <t>por no entregar el espacio público en las condiciones previstas en el acto administrativo y/o contrato</t>
    </r>
  </si>
  <si>
    <r>
      <t>Un Colaborador del IDU solicita o acepta una dádiva de un Tercero para que no solicite la aplicación del procedimiento sancionatorio</t>
    </r>
    <r>
      <rPr>
        <strike/>
        <sz val="11"/>
        <rFont val="Calibri"/>
        <family val="2"/>
        <scheme val="minor"/>
      </rPr>
      <t xml:space="preserve"> </t>
    </r>
    <r>
      <rPr>
        <sz val="11"/>
        <rFont val="Calibri"/>
        <family val="2"/>
        <scheme val="minor"/>
      </rPr>
      <t xml:space="preserve">por no entregar el espacio público en las condiciones previstas en el acto administrativo y/o contrato. </t>
    </r>
  </si>
  <si>
    <r>
      <t>Un Directivo del IDU solicita o acepta una dádiva de un Tercero para que no solicite la aplicación garantías</t>
    </r>
    <r>
      <rPr>
        <strike/>
        <sz val="11"/>
        <rFont val="Calibri"/>
        <family val="2"/>
        <scheme val="minor"/>
      </rPr>
      <t xml:space="preserve"> </t>
    </r>
    <r>
      <rPr>
        <sz val="11"/>
        <rFont val="Calibri"/>
        <family val="2"/>
        <scheme val="minor"/>
      </rPr>
      <t xml:space="preserve">por no entrega del espacio público en las condiciones previstas </t>
    </r>
  </si>
  <si>
    <r>
      <t>Un colaborador del IDU solicita o recibe</t>
    </r>
    <r>
      <rPr>
        <strike/>
        <sz val="11"/>
        <rFont val="Calibri"/>
        <family val="2"/>
        <scheme val="minor"/>
      </rPr>
      <t xml:space="preserve"> </t>
    </r>
    <r>
      <rPr>
        <sz val="11"/>
        <rFont val="Calibri"/>
        <family val="2"/>
        <scheme val="minor"/>
      </rPr>
      <t>dádivas a un tercero para no reportar daños en las obras ejecutadas, con seguimiento a póliza de estabilidad</t>
    </r>
  </si>
  <si>
    <r>
      <t>1-El procedimiento PR-CI-03 en el numeral 8.8, indica como se realiza la visita de verificación de reparaciones.</t>
    </r>
    <r>
      <rPr>
        <strike/>
        <sz val="11"/>
        <rFont val="Calibri"/>
        <family val="2"/>
        <scheme val="minor"/>
      </rPr>
      <t xml:space="preserve">
</t>
    </r>
    <r>
      <rPr>
        <sz val="11"/>
        <rFont val="Calibri"/>
        <family val="2"/>
        <scheme val="minor"/>
      </rPr>
      <t>2- En la visita se firma el formato FO-CI-62 de acta por parte del IDU y de ser posible, el contratista, urbanizador, aseguradora e interventor, según el caso.
3- Registro de la visita en el aplicativo Bochica (Módulo seguimiento a pólizas de estabilidad)
4- El registro fotográfico es cargado en el aplicativo Bochica.
5- Aprobación en el aplicativo Bochica del informe de visita por parte del Coordinador Técnico.</t>
    </r>
  </si>
  <si>
    <r>
      <t>1- El procedimiento PR-CI-03 en los numerales 8.5 y 8.6, indica como se realiza la evaluación de los argumentos del contratista.</t>
    </r>
    <r>
      <rPr>
        <strike/>
        <sz val="11"/>
        <rFont val="Calibri"/>
        <family val="2"/>
        <scheme val="minor"/>
      </rPr>
      <t xml:space="preserve">
</t>
    </r>
    <r>
      <rPr>
        <sz val="11"/>
        <rFont val="Calibri"/>
        <family val="2"/>
        <scheme val="minor"/>
      </rPr>
      <t>2- El resultado de la evaluación se comunica por oficio IDU, radicado en el aplicativo ORFEO con firma del Director Técnico.
3- El resultado de la evaluación se registra en visita de inspección o reparaciones en el aplicativo Bochica (Módulo seguimiento a pólizas de estabilidad)
4- Aprobación en el aplicativo Bochica del informe de visita por parte del Coordinador Técnico.</t>
    </r>
  </si>
  <si>
    <r>
      <t xml:space="preserve">Sobrecostos, deficiencias en alcance y calidad en la ejecución en los proyectos, que reducen la capacidad de lograr objetivos.
</t>
    </r>
    <r>
      <rPr>
        <strike/>
        <sz val="11"/>
        <rFont val="Calibri"/>
        <family val="2"/>
        <scheme val="minor"/>
      </rPr>
      <t xml:space="preserve">
</t>
    </r>
  </si>
  <si>
    <r>
      <t xml:space="preserve">
Sobrecostos, deficiencias en alcance y calidad en la ejecución en los proyectos, que reducen la capacidad de lograr objetivos.
</t>
    </r>
    <r>
      <rPr>
        <strike/>
        <sz val="11"/>
        <rFont val="Calibri"/>
        <family val="2"/>
        <scheme val="minor"/>
      </rPr>
      <t xml:space="preserve">
</t>
    </r>
  </si>
  <si>
    <r>
      <t>Sobrecostos, deficiencias en alcance y calidad en la ejecución en los proyectos, que reducen la capacidad de lograr objetivos.</t>
    </r>
    <r>
      <rPr>
        <strike/>
        <sz val="11"/>
        <rFont val="Calibri"/>
        <family val="2"/>
        <scheme val="minor"/>
      </rPr>
      <t xml:space="preserve">
</t>
    </r>
  </si>
  <si>
    <r>
      <t xml:space="preserve">Deterioro de la reputación institucional que afecta su capacidad y gobernanza.
</t>
    </r>
    <r>
      <rPr>
        <strike/>
        <sz val="11"/>
        <rFont val="Calibri"/>
        <family val="2"/>
        <scheme val="minor"/>
      </rPr>
      <t xml:space="preserve">
</t>
    </r>
  </si>
  <si>
    <r>
      <t xml:space="preserve">
Deterioro de la reputación institucional que afecta su capacidad y gobernanza.
</t>
    </r>
    <r>
      <rPr>
        <strike/>
        <sz val="11"/>
        <rFont val="Calibri"/>
        <family val="2"/>
        <scheme val="minor"/>
      </rPr>
      <t xml:space="preserve">
</t>
    </r>
  </si>
  <si>
    <r>
      <t xml:space="preserve">Un Tercero </t>
    </r>
    <r>
      <rPr>
        <strike/>
        <sz val="11"/>
        <rFont val="Calibri"/>
        <family val="2"/>
        <scheme val="minor"/>
      </rPr>
      <t>nterventor</t>
    </r>
    <r>
      <rPr>
        <sz val="11"/>
        <rFont val="Calibri"/>
        <family val="2"/>
        <scheme val="minor"/>
      </rPr>
      <t xml:space="preserve"> ofrece y entrega a un Colaborador del IDU una comisión o dádiva para  dar por recibido el Informe final SSTMA, sin llenar los requisitos, o que puede afectar los intereses del IDU. </t>
    </r>
  </si>
  <si>
    <t>Un  tercero ofrece o entrega dádivas a un Colaborador del IDU para resolver favorablemente el recurso de reposición  interpuesto contra el acto administrativo que ordena la expropiación.</t>
  </si>
  <si>
    <r>
      <t xml:space="preserve">1. Revisión por parte del abogado designado, del acta de aprobación de pólizas, conforme al contenido de la garantía, teniendo en cuenta la cobertura y los amparos de acuerdo con lo establecido en el Contrato, Acta de inicio, Modificaciones, Adiciones, prorrogas, etc., para lo cual se tiene en cuenta cada uno de los anexos de las garantías. 
2. Plataforma transaccional SECOP II
3. Reglas establecidas en los estudios previos, pliegos de condiciones y demás documentos del proceso de selección
</t>
    </r>
    <r>
      <rPr>
        <strike/>
        <sz val="11"/>
        <rFont val="Calibri"/>
        <family val="2"/>
        <scheme val="minor"/>
      </rPr>
      <t>4</t>
    </r>
    <r>
      <rPr>
        <sz val="11"/>
        <rFont val="Calibri"/>
        <family val="2"/>
        <scheme val="minor"/>
      </rPr>
      <t>. Formato FO-PE-020 Compromiso de Integridad, Transparencia y Confidencialidad, para PSP 
5. Formato FO-PE-34 Pacto de Excelencia
6.  Formato FO-GC-21 Validación  de garantías a través de los medios dispuestos por la aseguradora</t>
    </r>
  </si>
  <si>
    <r>
      <t xml:space="preserve">1. Revisión por parte del abogado designado, del acta de aprobación de pólizas, conforme al contenido de la garantía, teniendo en cuenta la cobertura y los amparos de acuerdo con lo establecido en el Contrato, Acta de inicio, Modificaciones, Adiciones, prorrogas, etc., para lo cual se tiene en cuenta cada uno de los anexos de las garantías. 
2. Plataforma transaccional SECOP II
3. Reglas establecidas en los estudios previos, pliegos de condiciones y demás documentos del proceso de selección
</t>
    </r>
    <r>
      <rPr>
        <strike/>
        <sz val="11"/>
        <rFont val="Calibri"/>
        <family val="2"/>
        <scheme val="minor"/>
      </rPr>
      <t>4</t>
    </r>
    <r>
      <rPr>
        <sz val="11"/>
        <rFont val="Calibri"/>
        <family val="2"/>
        <scheme val="minor"/>
      </rPr>
      <t>. Formato FO-PE-020 Compromiso de Integridad, Transparencia y Confidencialidad, para PSP 
5. Formato FO-PE-33 Consentimiento Informado SGAS
6.  Formato FO-GC-21 Validación  de garantías a través de los medios dispuestos por la aseguradora</t>
    </r>
  </si>
  <si>
    <r>
      <t>1. Implementaión política prevención del daño antijurídico No A 05-2019 "Estratégia para la liquidación de contratos "</t>
    </r>
    <r>
      <rPr>
        <strike/>
        <sz val="11"/>
        <rFont val="Calibri"/>
        <family val="2"/>
        <scheme val="minor"/>
      </rPr>
      <t xml:space="preserve"> </t>
    </r>
    <r>
      <rPr>
        <sz val="11"/>
        <rFont val="Calibri"/>
        <family val="2"/>
        <scheme val="minor"/>
      </rPr>
      <t xml:space="preserve">
2. Proyección y aprobación del acto administrtivo que liquida unilateralmente el contrato, con segregación de funciones.
3. Notificación del acto administativo que liquida unilateralmente el contrato
</t>
    </r>
    <r>
      <rPr>
        <strike/>
        <sz val="11"/>
        <rFont val="Arial"/>
        <family val="2"/>
      </rPr>
      <t/>
    </r>
  </si>
  <si>
    <r>
      <t xml:space="preserve">1. Lista de Chequeo para la verificación de la documentación soporte de la modificación. 
2. Revisión por parte de un abogado designado por el jefe, tanto del documento de modificación como de los documentos soporte del mismo. 
3. . Plataforma transaccional SECOP II
</t>
    </r>
    <r>
      <rPr>
        <strike/>
        <sz val="11"/>
        <rFont val="Calibri"/>
        <family val="2"/>
        <scheme val="minor"/>
      </rPr>
      <t>4</t>
    </r>
    <r>
      <rPr>
        <sz val="11"/>
        <rFont val="Calibri"/>
        <family val="2"/>
        <scheme val="minor"/>
      </rPr>
      <t>.Formato FO-PE-020 Compromiso de Integridad, Transparencia y Confidencialidad, para PSP 
5. Formato FO-PE-33 Consentimiento Informado SGAS</t>
    </r>
  </si>
  <si>
    <r>
      <t xml:space="preserve">1. Selección rigurosa de auditores, de acuerdo con sus competencias.
2. Conformación de equipos  interdisciplinarios </t>
    </r>
    <r>
      <rPr>
        <sz val="11"/>
        <color rgb="FFFF0000"/>
        <rFont val="Calibri"/>
        <family val="2"/>
        <scheme val="minor"/>
      </rPr>
      <t>para la auditoría.</t>
    </r>
    <r>
      <rPr>
        <sz val="11"/>
        <rFont val="Calibri"/>
        <family val="2"/>
        <scheme val="minor"/>
      </rPr>
      <t xml:space="preserve">
3. Elección independiente del Jefe de OCI por parte de la Alcaldía Mayor 
4. Planificación de las auditorias basadas en riesgos.
5. Suscripción de acuerdo de confidencialidad y declaración de no conflicto de interés.
6. Implementación del código de ética del auditor interno.
7. Evaluación de los auditores por parte de auditados y auditor líder.
8. El plan de auditoría es revisado y aprobado por el Comité Institucional de Coordinación de Control Interno.
9. El plan específico para una auditoría es comunicado formalmente al líder del proceso.
10. La muestra se selecciona con criterios establecidos previamente.
11. Revisión del informe final de auditoría por el Comité Institucional de Coordinación de Control Interno, en caso de que el auditado lo solicite. 
</t>
    </r>
    <r>
      <rPr>
        <sz val="11"/>
        <color rgb="FFFF0000"/>
        <rFont val="Calibri"/>
        <family val="2"/>
        <scheme val="minor"/>
      </rPr>
      <t>12. Formato FO-PE-34 Pacto de Excelencia</t>
    </r>
  </si>
  <si>
    <r>
      <t xml:space="preserve">1. Selección rigurosa de auditores, de acuerdo con sus competencias.
2. Conformación de equipos  interdisciplinarios </t>
    </r>
    <r>
      <rPr>
        <sz val="11"/>
        <color rgb="FFFF0000"/>
        <rFont val="Calibri"/>
        <family val="2"/>
        <scheme val="minor"/>
      </rPr>
      <t>para la auditoría.</t>
    </r>
    <r>
      <rPr>
        <sz val="11"/>
        <rFont val="Calibri"/>
        <family val="2"/>
        <scheme val="minor"/>
      </rPr>
      <t xml:space="preserve">
3. Elección independiente del Jefe de OCI por parte de la Alcaldía Mayor 
4. Planificación de las auditorias basadas en riesgos.
5. Suscripción de acuerdo de confidencialidad y declaración de no conflicto de interés.
6. Implementación del código de ética del auditor interno.
7. Evaluación de los auditores por parte de auditados y auditor líder.
8. El plan de auditoría es revisado y aprobado por el Comité Institucional de Coordinación de Control Interno.
9. El plan específico para una auditoría es comunicado formalmente al líder del proceso.
10. La muestra se selecciona con criterios establecidos previamente.
11. Revisión del informe final de auditoría por el Comité Institucional de Coordinación de Control Interno, en caso de que el auditado lo solicite.
</t>
    </r>
    <r>
      <rPr>
        <sz val="11"/>
        <color rgb="FFFF0000"/>
        <rFont val="Calibri"/>
        <family val="2"/>
        <scheme val="minor"/>
      </rPr>
      <t xml:space="preserve">12. Formato FO-PE-020 Compromiso de Integridad, Transparencia y Confidencialidad, para PSP 
13. Formato FO-PE-33 Consentimiento Informado SGA </t>
    </r>
  </si>
  <si>
    <r>
      <t xml:space="preserve">1. Selección rigurosa de auditores, de acuerdo con sus competencias.
2. Conformación de equipos  interdisciplinarios.
3. Elección independiente del Jefe de OCI por parte de la Alcaldía Mayor 
4. Planificación de las auditorias basadas en riesgos.
5. Suscripción de acuerdo de confidencialidad y declaración de no conflicto de interés.
6. Implementación del código de ética del auditor interno.
7. Evaluación de los auditores por parte de auditados y auditor líder.
8. El plan de auditoría es revisado y aprobado por el Comité Institucional de Coordinación de Control Interno.
9. El plan específico para una auditoría es comunicado formalmente al líder del proceso. 
10. La muestra se selecciona con criterios establecidos previamente.
11. Revisión del informe final de auditoría por el Comité Institucional de Coordinación de Control Interno, en caso de que el auditado lo solicite.
</t>
    </r>
    <r>
      <rPr>
        <sz val="11"/>
        <color rgb="FFFF0000"/>
        <rFont val="Calibri"/>
        <family val="2"/>
        <scheme val="minor"/>
      </rPr>
      <t>12. Publicación de agendas de los directivos</t>
    </r>
    <r>
      <rPr>
        <sz val="11"/>
        <rFont val="Calibri"/>
        <family val="2"/>
        <scheme val="minor"/>
      </rPr>
      <t xml:space="preserve">
</t>
    </r>
  </si>
  <si>
    <r>
      <t xml:space="preserve">No se evidencia materialización el riesgo.
Respecto de los controles se adicionó " </t>
    </r>
    <r>
      <rPr>
        <i/>
        <sz val="11"/>
        <rFont val="Calibri"/>
        <family val="2"/>
        <scheme val="minor"/>
      </rPr>
      <t>Certificado curso de integridad, transparencia y lucha contra la corrupción.</t>
    </r>
    <r>
      <rPr>
        <sz val="11"/>
        <rFont val="Calibri"/>
        <family val="2"/>
        <scheme val="minor"/>
      </rPr>
      <t>" 
Se mantiene el riesgo junto a sus controles, los cuales fueron implementados en el cuatrimestre.</t>
    </r>
  </si>
  <si>
    <r>
      <t>No se evidencia materialización el riesgo.
Respecto de los controles se adicionó "</t>
    </r>
    <r>
      <rPr>
        <i/>
        <sz val="11"/>
        <rFont val="Calibri"/>
        <family val="2"/>
        <scheme val="minor"/>
      </rPr>
      <t>Certificado curso de integridad, transparencia y lucha contra la corrupción</t>
    </r>
    <r>
      <rPr>
        <sz val="11"/>
        <rFont val="Calibri"/>
        <family val="2"/>
        <scheme val="minor"/>
      </rPr>
      <t>." 
Se mantiene el riesgo junto a sus controles, los cuales fueron implementados en el cuatrimestre.</t>
    </r>
  </si>
  <si>
    <r>
      <t>No se evidencia materialización el riesgo.
Respecto de los controles se adicionó "</t>
    </r>
    <r>
      <rPr>
        <i/>
        <sz val="11"/>
        <rFont val="Calibri"/>
        <family val="2"/>
        <scheme val="minor"/>
      </rPr>
      <t>Certificado curso de integridad, transparencia y lucha contra la corrupción.</t>
    </r>
    <r>
      <rPr>
        <sz val="11"/>
        <rFont val="Calibri"/>
        <family val="2"/>
        <scheme val="minor"/>
      </rPr>
      <t>" 
Se mantiene el riesgo junto a sus controles, los cuales fueron implementados en el cuatrimestre.</t>
    </r>
  </si>
  <si>
    <r>
      <t xml:space="preserve">1. Memorando del área ejecutora solicitando la revisión de estándar geográfico de planos archivos en formato digital.
2. </t>
    </r>
    <r>
      <rPr>
        <strike/>
        <sz val="11"/>
        <rFont val="Calibri"/>
        <family val="2"/>
        <scheme val="minor"/>
      </rPr>
      <t xml:space="preserve">Base de seguimiento y control de solicitudes </t>
    </r>
    <r>
      <rPr>
        <sz val="11"/>
        <rFont val="Calibri"/>
        <family val="2"/>
        <scheme val="minor"/>
      </rPr>
      <t xml:space="preserve">
Aplicación del procedimiento PR-IC-02 Actualizacion del sistema de informacion geografico.
3. Memorando de respuesta a la solicitud de revisión de información de estandarización geográfica con segregación de funciones.
4. Aplicación de la Guía GU-IC-06 Entrega de productos en formato digital de proyectos realizados en la infraestructura de los sistemas de movilidad y espacio público o el documento que haga sus veces.
5. Soporte  de realización de mesas de trabajo de seguimiento de revisión, con la asistencia de todos los actores de proceso (Contratista, interventor, apoyo a la supervisión y profesional que revisa el estándar).
6.  Formato FO-PE-020 Compromiso de Integridad, Transparencia y Confidencialidad, para PSP  
7. Formato FO-PE-33 Consentimiento Informado </t>
    </r>
  </si>
  <si>
    <r>
      <t>1. Convenios Suscritos con Transmilenio
2. IN-IN-02-Solicitud de CDP-CRP y autorización de  pago a Transmilenio vigente
3. Resoluciones de Delegación</t>
    </r>
    <r>
      <rPr>
        <strike/>
        <sz val="11"/>
        <rFont val="Calibri"/>
        <family val="2"/>
        <scheme val="minor"/>
      </rPr>
      <t xml:space="preserve">
</t>
    </r>
    <r>
      <rPr>
        <sz val="11"/>
        <rFont val="Calibri"/>
        <family val="2"/>
        <scheme val="minor"/>
      </rPr>
      <t xml:space="preserve">4. Segregación de funciones para la supervisión del convenio.
5. Comité IDU- Transmilenio
6. Publicación agendas directivos.
</t>
    </r>
  </si>
  <si>
    <r>
      <t>1. Acto Administrativo
2. GU-IN-03-Permisos para la intervención de infraestructura de transporte por terceros vigente
3. Memorando de solicitud de elaboración acto administrativo.
4. Seguimiento periódico a los actos administrativos suscritos.
5. Segregación de funciones para la supervisión de la ejecución del proyecto.
6. Publicación en diario de alta circulación de la solicitud del permiso.
7. Comités de seguimiento interno por el líder del proceso.</t>
    </r>
    <r>
      <rPr>
        <strike/>
        <sz val="11"/>
        <rFont val="Calibri"/>
        <family val="2"/>
        <scheme val="minor"/>
      </rPr>
      <t xml:space="preserve">
</t>
    </r>
  </si>
  <si>
    <r>
      <t>1. Reglamento del Comité
2. Actas de Comité  de Conciliación</t>
    </r>
    <r>
      <rPr>
        <strike/>
        <sz val="11"/>
        <rFont val="Calibri"/>
        <family val="2"/>
        <scheme val="minor"/>
      </rPr>
      <t xml:space="preserve"> </t>
    </r>
    <r>
      <rPr>
        <sz val="11"/>
        <rFont val="Calibri"/>
        <family val="2"/>
        <scheme val="minor"/>
      </rPr>
      <t xml:space="preserve">
3. Fichas de análisis de los casos presentados en el comité generadas a través del SIPROJ 
4. Políticas de prevención del daño antijurídico aprobadas por el Comité de Conciliación y adoptadas por la Dirección General</t>
    </r>
  </si>
  <si>
    <t>pelicula la punta de la lanza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</si>
</sst>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
  </numFmts>
  <fonts count="31" x14ac:knownFonts="1">
    <font>
      <sz val="11"/>
      <color theme="1"/>
      <name val="Calibri"/>
      <family val="2"/>
      <scheme val="minor"/>
    </font>
    <font>
      <b/>
      <sz val="14"/>
      <color theme="1"/>
      <name val="Calibri"/>
      <family val="2"/>
      <scheme val="minor"/>
    </font>
    <font>
      <sz val="11"/>
      <color rgb="FF000000"/>
      <name val="Calibri"/>
      <family val="2"/>
    </font>
    <font>
      <sz val="14"/>
      <color theme="1"/>
      <name val="Calibri"/>
      <family val="2"/>
      <scheme val="minor"/>
    </font>
    <font>
      <b/>
      <sz val="11"/>
      <name val="Arial"/>
      <family val="2"/>
    </font>
    <font>
      <b/>
      <sz val="14"/>
      <name val="Calibri"/>
      <family val="2"/>
      <scheme val="minor"/>
    </font>
    <font>
      <sz val="11"/>
      <name val="Calibri"/>
      <family val="2"/>
      <scheme val="minor"/>
    </font>
    <font>
      <sz val="11"/>
      <name val="Arial"/>
      <family val="2"/>
    </font>
    <font>
      <sz val="10"/>
      <color rgb="FFFF0000"/>
      <name val="Arial"/>
      <family val="2"/>
    </font>
    <font>
      <strike/>
      <sz val="11"/>
      <color rgb="FFFF0000"/>
      <name val="Calibri"/>
      <family val="2"/>
      <scheme val="minor"/>
    </font>
    <font>
      <strike/>
      <sz val="11"/>
      <name val="Calibri"/>
      <family val="2"/>
      <scheme val="minor"/>
    </font>
    <font>
      <sz val="11"/>
      <color theme="1"/>
      <name val="Arial"/>
      <family val="2"/>
    </font>
    <font>
      <strike/>
      <sz val="11"/>
      <name val="Arial"/>
      <family val="2"/>
    </font>
    <font>
      <strike/>
      <sz val="10"/>
      <color theme="8"/>
      <name val="Arial"/>
      <family val="2"/>
    </font>
    <font>
      <strike/>
      <sz val="11"/>
      <color theme="1"/>
      <name val="Arial"/>
      <family val="2"/>
    </font>
    <font>
      <b/>
      <sz val="11"/>
      <color theme="1"/>
      <name val="Arial"/>
      <family val="2"/>
    </font>
    <font>
      <sz val="11"/>
      <color theme="4" tint="-0.499984740745262"/>
      <name val="Arial"/>
      <family val="2"/>
    </font>
    <font>
      <sz val="11"/>
      <color rgb="FF000000"/>
      <name val="Arial"/>
      <family val="2"/>
    </font>
    <font>
      <sz val="10"/>
      <name val="Arial"/>
      <family val="2"/>
      <charset val="1"/>
    </font>
    <font>
      <sz val="10"/>
      <name val="Arial"/>
      <family val="2"/>
    </font>
    <font>
      <b/>
      <sz val="11"/>
      <color rgb="FF000099"/>
      <name val="Calibri"/>
      <family val="2"/>
      <scheme val="minor"/>
    </font>
    <font>
      <strike/>
      <sz val="10"/>
      <name val="Arial"/>
      <family val="2"/>
    </font>
    <font>
      <sz val="11"/>
      <color rgb="FF000000"/>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0"/>
      <name val="Calibri"/>
      <family val="2"/>
      <scheme val="minor"/>
    </font>
    <font>
      <strike/>
      <sz val="10"/>
      <name val="Calibri"/>
      <family val="2"/>
      <scheme val="minor"/>
    </font>
    <font>
      <i/>
      <sz val="11"/>
      <name val="Calibri"/>
      <family val="2"/>
      <scheme val="minor"/>
    </font>
    <font>
      <sz val="14"/>
      <color theme="0"/>
      <name val="Calibri"/>
      <family val="2"/>
      <scheme val="minor"/>
    </font>
  </fonts>
  <fills count="17">
    <fill>
      <patternFill patternType="none"/>
    </fill>
    <fill>
      <patternFill patternType="gray125"/>
    </fill>
    <fill>
      <patternFill patternType="solid">
        <fgColor rgb="FFD9D9D9"/>
        <bgColor rgb="FFDCE6F2"/>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0000"/>
        <bgColor indexed="64"/>
      </patternFill>
    </fill>
    <fill>
      <patternFill patternType="solid">
        <fgColor theme="9" tint="0.39997558519241921"/>
        <bgColor indexed="64"/>
      </patternFill>
    </fill>
    <fill>
      <patternFill patternType="solid">
        <fgColor rgb="FFFFFFFF"/>
        <bgColor rgb="FFFFFFFF"/>
      </patternFill>
    </fill>
    <fill>
      <patternFill patternType="solid">
        <fgColor theme="4" tint="0.79998168889431442"/>
        <bgColor indexed="64"/>
      </patternFill>
    </fill>
    <fill>
      <patternFill patternType="solid">
        <fgColor rgb="FF00B050"/>
        <bgColor indexed="64"/>
      </patternFill>
    </fill>
    <fill>
      <patternFill patternType="solid">
        <fgColor theme="0" tint="-0.34998626667073579"/>
        <bgColor indexed="64"/>
      </patternFill>
    </fill>
    <fill>
      <patternFill patternType="solid">
        <fgColor rgb="FF92D050"/>
        <bgColor indexed="64"/>
      </patternFill>
    </fill>
    <fill>
      <patternFill patternType="solid">
        <fgColor theme="0" tint="-0.14999847407452621"/>
        <bgColor indexed="64"/>
      </patternFill>
    </fill>
    <fill>
      <patternFill patternType="solid">
        <fgColor theme="5"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uble">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double">
        <color auto="1"/>
      </bottom>
      <diagonal/>
    </border>
    <border>
      <left/>
      <right/>
      <top style="thin">
        <color indexed="64"/>
      </top>
      <bottom style="double">
        <color auto="1"/>
      </bottom>
      <diagonal/>
    </border>
    <border>
      <left style="double">
        <color auto="1"/>
      </left>
      <right/>
      <top style="double">
        <color auto="1"/>
      </top>
      <bottom/>
      <diagonal/>
    </border>
    <border>
      <left/>
      <right/>
      <top style="double">
        <color auto="1"/>
      </top>
      <bottom/>
      <diagonal/>
    </border>
    <border>
      <left style="double">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double">
        <color auto="1"/>
      </left>
      <right style="hair">
        <color auto="1"/>
      </right>
      <top/>
      <bottom style="double">
        <color auto="1"/>
      </bottom>
      <diagonal/>
    </border>
    <border>
      <left style="hair">
        <color auto="1"/>
      </left>
      <right style="hair">
        <color auto="1"/>
      </right>
      <top/>
      <bottom style="double">
        <color auto="1"/>
      </bottom>
      <diagonal/>
    </border>
    <border>
      <left style="hair">
        <color auto="1"/>
      </left>
      <right/>
      <top/>
      <bottom style="double">
        <color auto="1"/>
      </bottom>
      <diagonal/>
    </border>
    <border>
      <left/>
      <right style="hair">
        <color auto="1"/>
      </right>
      <top/>
      <bottom style="double">
        <color auto="1"/>
      </bottom>
      <diagonal/>
    </border>
    <border>
      <left/>
      <right style="thin">
        <color indexed="64"/>
      </right>
      <top/>
      <bottom style="thin">
        <color indexed="64"/>
      </bottom>
      <diagonal/>
    </border>
    <border>
      <left style="thin">
        <color indexed="64"/>
      </left>
      <right/>
      <top/>
      <bottom style="thin">
        <color indexed="64"/>
      </bottom>
      <diagonal/>
    </border>
    <border>
      <left style="double">
        <color auto="1"/>
      </left>
      <right/>
      <top/>
      <bottom style="double">
        <color auto="1"/>
      </bottom>
      <diagonal/>
    </border>
    <border>
      <left style="double">
        <color auto="1"/>
      </left>
      <right/>
      <top style="hair">
        <color auto="1"/>
      </top>
      <bottom/>
      <diagonal/>
    </border>
    <border>
      <left style="double">
        <color auto="1"/>
      </left>
      <right/>
      <top style="double">
        <color auto="1"/>
      </top>
      <bottom style="hair">
        <color auto="1"/>
      </bottom>
      <diagonal/>
    </border>
    <border>
      <left/>
      <right/>
      <top style="double">
        <color auto="1"/>
      </top>
      <bottom style="hair">
        <color auto="1"/>
      </bottom>
      <diagonal/>
    </border>
    <border>
      <left/>
      <right style="thin">
        <color indexed="64"/>
      </right>
      <top style="double">
        <color auto="1"/>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double">
        <color auto="1"/>
      </bottom>
      <diagonal/>
    </border>
    <border>
      <left style="thin">
        <color indexed="64"/>
      </left>
      <right/>
      <top style="double">
        <color auto="1"/>
      </top>
      <bottom style="thin">
        <color indexed="64"/>
      </bottom>
      <diagonal/>
    </border>
    <border>
      <left/>
      <right style="thin">
        <color indexed="64"/>
      </right>
      <top style="double">
        <color auto="1"/>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right style="thin">
        <color indexed="64"/>
      </right>
      <top style="medium">
        <color indexed="64"/>
      </top>
      <bottom style="thin">
        <color indexed="64"/>
      </bottom>
      <diagonal/>
    </border>
    <border>
      <left style="thin">
        <color rgb="FF000000"/>
      </left>
      <right/>
      <top style="thin">
        <color rgb="FF000000"/>
      </top>
      <bottom style="thin">
        <color rgb="FF000000"/>
      </bottom>
      <diagonal/>
    </border>
  </borders>
  <cellStyleXfs count="3">
    <xf numFmtId="0" fontId="0" fillId="0" borderId="0"/>
    <xf numFmtId="0" fontId="2" fillId="0" borderId="0"/>
    <xf numFmtId="0" fontId="18" fillId="0" borderId="0"/>
  </cellStyleXfs>
  <cellXfs count="283">
    <xf numFmtId="0" fontId="0" fillId="0" borderId="0" xfId="0"/>
    <xf numFmtId="0" fontId="0" fillId="0" borderId="0" xfId="0" applyAlignment="1">
      <alignment horizontal="left"/>
    </xf>
    <xf numFmtId="0" fontId="1" fillId="0" borderId="1" xfId="0" applyFont="1" applyBorder="1" applyAlignment="1">
      <alignment horizontal="center" vertical="center" wrapText="1"/>
    </xf>
    <xf numFmtId="0" fontId="3" fillId="0" borderId="0" xfId="0" applyFont="1" applyAlignment="1">
      <alignmen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0" fillId="8" borderId="0" xfId="0" applyFill="1"/>
    <xf numFmtId="0" fontId="0" fillId="6" borderId="0" xfId="0" applyFill="1"/>
    <xf numFmtId="0" fontId="0" fillId="7" borderId="0" xfId="0" applyFill="1"/>
    <xf numFmtId="0" fontId="5" fillId="0" borderId="1" xfId="0" applyFont="1" applyBorder="1" applyAlignment="1">
      <alignment vertical="center" wrapText="1"/>
    </xf>
    <xf numFmtId="0" fontId="7" fillId="0" borderId="0" xfId="0" applyFont="1"/>
    <xf numFmtId="0" fontId="7" fillId="0" borderId="1" xfId="0" applyFont="1" applyBorder="1" applyAlignment="1">
      <alignment horizontal="left" vertical="center" wrapText="1"/>
    </xf>
    <xf numFmtId="0" fontId="7"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xf numFmtId="0" fontId="7" fillId="0" borderId="0" xfId="0" applyFont="1" applyAlignment="1">
      <alignment horizontal="center" vertical="center" wrapText="1"/>
    </xf>
    <xf numFmtId="0" fontId="11" fillId="0" borderId="1" xfId="0" applyFont="1" applyBorder="1" applyAlignment="1">
      <alignment horizontal="justify" vertical="center" wrapText="1"/>
    </xf>
    <xf numFmtId="0" fontId="7" fillId="0" borderId="0" xfId="0" applyFont="1" applyAlignment="1">
      <alignment vertical="center"/>
    </xf>
    <xf numFmtId="0" fontId="4" fillId="2" borderId="21" xfId="0" applyFont="1" applyFill="1" applyBorder="1" applyAlignment="1">
      <alignment vertical="center" wrapText="1"/>
    </xf>
    <xf numFmtId="0" fontId="7" fillId="0" borderId="26" xfId="0" applyFont="1" applyBorder="1" applyAlignment="1">
      <alignment horizontal="center" vertical="center" wrapText="1"/>
    </xf>
    <xf numFmtId="0" fontId="4" fillId="5" borderId="5"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15" fontId="15" fillId="0" borderId="1" xfId="0" applyNumberFormat="1" applyFont="1" applyBorder="1" applyAlignment="1">
      <alignment horizontal="center" vertical="center"/>
    </xf>
    <xf numFmtId="0" fontId="4" fillId="9" borderId="5"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7" fillId="0" borderId="0" xfId="0" applyFont="1" applyAlignment="1">
      <alignment horizontal="center" vertical="center"/>
    </xf>
    <xf numFmtId="0" fontId="7" fillId="4" borderId="0" xfId="0" applyFont="1" applyFill="1"/>
    <xf numFmtId="0" fontId="7" fillId="0" borderId="0" xfId="0" applyFont="1" applyAlignment="1">
      <alignment horizontal="center"/>
    </xf>
    <xf numFmtId="0" fontId="11" fillId="0" borderId="1" xfId="0" applyFont="1" applyBorder="1" applyAlignment="1">
      <alignment horizontal="center" vertical="center"/>
    </xf>
    <xf numFmtId="0" fontId="4" fillId="3" borderId="8"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11" fillId="0" borderId="0" xfId="0" applyFont="1" applyAlignment="1">
      <alignment horizontal="center"/>
    </xf>
    <xf numFmtId="0" fontId="15" fillId="5" borderId="5"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5" borderId="0" xfId="0" applyFont="1" applyFill="1" applyAlignment="1">
      <alignment horizontal="center" vertical="center" wrapText="1"/>
    </xf>
    <xf numFmtId="0" fontId="15" fillId="5" borderId="38" xfId="0" applyFont="1" applyFill="1" applyBorder="1" applyAlignment="1">
      <alignment horizontal="center" vertical="center" wrapText="1"/>
    </xf>
    <xf numFmtId="0" fontId="15" fillId="4" borderId="37" xfId="0" applyFont="1" applyFill="1" applyBorder="1" applyAlignment="1" applyProtection="1">
      <alignment horizontal="center" vertical="center" wrapText="1"/>
      <protection locked="0"/>
    </xf>
    <xf numFmtId="0" fontId="15" fillId="4" borderId="0" xfId="0" applyFont="1" applyFill="1" applyAlignment="1" applyProtection="1">
      <alignment horizontal="center" vertical="center" wrapText="1"/>
      <protection locked="0"/>
    </xf>
    <xf numFmtId="0" fontId="15" fillId="5" borderId="37" xfId="0" applyFont="1" applyFill="1" applyBorder="1" applyAlignment="1">
      <alignment horizontal="center" vertical="center" wrapText="1"/>
    </xf>
    <xf numFmtId="0" fontId="7" fillId="4" borderId="45" xfId="0" applyFont="1" applyFill="1" applyBorder="1" applyAlignment="1">
      <alignment horizontal="center" vertical="center" wrapText="1"/>
    </xf>
    <xf numFmtId="0" fontId="15" fillId="5" borderId="45" xfId="0" applyFont="1" applyFill="1" applyBorder="1" applyAlignment="1">
      <alignment horizontal="center" vertical="center" wrapText="1"/>
    </xf>
    <xf numFmtId="0" fontId="15" fillId="4" borderId="45" xfId="0" applyFont="1" applyFill="1" applyBorder="1" applyAlignment="1" applyProtection="1">
      <alignment horizontal="left" vertical="center" wrapText="1"/>
      <protection locked="0"/>
    </xf>
    <xf numFmtId="0" fontId="15" fillId="4" borderId="37" xfId="0" applyFont="1" applyFill="1" applyBorder="1" applyAlignment="1" applyProtection="1">
      <alignment horizontal="left" vertical="center" wrapText="1"/>
      <protection locked="0"/>
    </xf>
    <xf numFmtId="0" fontId="15" fillId="3" borderId="1" xfId="0" applyFont="1" applyFill="1" applyBorder="1" applyAlignment="1">
      <alignment horizontal="center" vertical="center" wrapText="1"/>
    </xf>
    <xf numFmtId="0" fontId="11" fillId="4" borderId="0" xfId="0" applyFont="1" applyFill="1"/>
    <xf numFmtId="0" fontId="11" fillId="0" borderId="5" xfId="0" applyFont="1" applyBorder="1" applyAlignment="1" applyProtection="1">
      <alignment horizontal="justify" vertical="center" wrapText="1"/>
      <protection locked="0"/>
    </xf>
    <xf numFmtId="0" fontId="6" fillId="0" borderId="0" xfId="0" applyFont="1"/>
    <xf numFmtId="1" fontId="0" fillId="0" borderId="0" xfId="0" applyNumberFormat="1"/>
    <xf numFmtId="0" fontId="17" fillId="0" borderId="1" xfId="0" applyFont="1" applyBorder="1" applyAlignment="1">
      <alignment horizontal="justify" vertical="center" wrapText="1"/>
    </xf>
    <xf numFmtId="0" fontId="3" fillId="0" borderId="0" xfId="0" applyFont="1" applyAlignment="1">
      <alignment vertical="center" wrapText="1"/>
    </xf>
    <xf numFmtId="0" fontId="19" fillId="0" borderId="1" xfId="0" applyFont="1" applyBorder="1" applyAlignment="1">
      <alignment horizontal="justify" vertical="center" wrapText="1"/>
    </xf>
    <xf numFmtId="0" fontId="4" fillId="0" borderId="0" xfId="0" applyFont="1" applyAlignment="1">
      <alignment horizontal="center"/>
    </xf>
    <xf numFmtId="0" fontId="4" fillId="0" borderId="0" xfId="0" applyFont="1" applyAlignment="1">
      <alignment horizontal="center" vertical="center"/>
    </xf>
    <xf numFmtId="0" fontId="15" fillId="0" borderId="0" xfId="0" applyFont="1" applyAlignment="1">
      <alignment horizontal="center" vertical="center"/>
    </xf>
    <xf numFmtId="164" fontId="3" fillId="0" borderId="1" xfId="0" applyNumberFormat="1" applyFont="1" applyBorder="1" applyAlignment="1">
      <alignment horizontal="center"/>
    </xf>
    <xf numFmtId="0" fontId="3" fillId="12" borderId="1" xfId="0" applyFont="1" applyFill="1" applyBorder="1" applyAlignment="1">
      <alignment vertical="center"/>
    </xf>
    <xf numFmtId="0" fontId="3" fillId="6" borderId="1" xfId="0" applyFont="1" applyFill="1" applyBorder="1" applyAlignment="1">
      <alignment vertical="center"/>
    </xf>
    <xf numFmtId="0" fontId="3" fillId="8" borderId="1" xfId="0" applyFont="1" applyFill="1" applyBorder="1" applyAlignment="1">
      <alignment vertical="center"/>
    </xf>
    <xf numFmtId="164" fontId="3" fillId="8" borderId="1" xfId="0" applyNumberFormat="1" applyFont="1" applyFill="1" applyBorder="1" applyAlignment="1">
      <alignment vertical="center"/>
    </xf>
    <xf numFmtId="164" fontId="3" fillId="6" borderId="1" xfId="0" applyNumberFormat="1" applyFont="1" applyFill="1" applyBorder="1" applyAlignment="1">
      <alignment vertical="center"/>
    </xf>
    <xf numFmtId="0" fontId="3" fillId="14" borderId="1" xfId="0" applyFont="1" applyFill="1" applyBorder="1" applyAlignment="1">
      <alignment vertical="center"/>
    </xf>
    <xf numFmtId="164" fontId="3" fillId="14" borderId="1" xfId="0" applyNumberFormat="1" applyFont="1" applyFill="1" applyBorder="1" applyAlignment="1">
      <alignment vertical="center"/>
    </xf>
    <xf numFmtId="164" fontId="3" fillId="0" borderId="1" xfId="0" applyNumberFormat="1" applyFont="1" applyBorder="1" applyAlignment="1">
      <alignment vertical="center"/>
    </xf>
    <xf numFmtId="0" fontId="0" fillId="0" borderId="1" xfId="0" applyBorder="1" applyAlignment="1">
      <alignment vertical="center" wrapText="1"/>
    </xf>
    <xf numFmtId="0" fontId="22" fillId="0" borderId="1" xfId="0" applyFont="1" applyBorder="1" applyAlignment="1">
      <alignment vertical="center" wrapText="1"/>
    </xf>
    <xf numFmtId="164" fontId="3" fillId="13" borderId="0" xfId="0" applyNumberFormat="1" applyFont="1" applyFill="1" applyAlignment="1">
      <alignment horizontal="center" vertical="center"/>
    </xf>
    <xf numFmtId="0" fontId="3" fillId="4" borderId="0" xfId="0" applyFont="1" applyFill="1" applyAlignment="1">
      <alignment vertical="center"/>
    </xf>
    <xf numFmtId="0" fontId="3" fillId="12" borderId="0" xfId="0" applyFont="1" applyFill="1" applyAlignment="1">
      <alignment vertical="center"/>
    </xf>
    <xf numFmtId="14" fontId="7" fillId="0" borderId="0" xfId="0" applyNumberFormat="1" applyFont="1"/>
    <xf numFmtId="0" fontId="3" fillId="7" borderId="1" xfId="0" applyFont="1" applyFill="1" applyBorder="1" applyAlignment="1">
      <alignment horizontal="center" vertical="center"/>
    </xf>
    <xf numFmtId="0" fontId="3" fillId="16" borderId="1" xfId="0" applyFont="1" applyFill="1" applyBorder="1" applyAlignment="1">
      <alignment horizontal="center" vertical="center"/>
    </xf>
    <xf numFmtId="0" fontId="26" fillId="2" borderId="21" xfId="0" applyFont="1" applyFill="1" applyBorder="1" applyAlignment="1">
      <alignment vertical="center" wrapText="1"/>
    </xf>
    <xf numFmtId="0" fontId="6" fillId="0" borderId="26" xfId="0" applyFont="1" applyBorder="1" applyAlignment="1">
      <alignment horizontal="center" vertical="center" wrapText="1"/>
    </xf>
    <xf numFmtId="0" fontId="26" fillId="5" borderId="5"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26" fillId="11" borderId="1" xfId="0" applyFont="1" applyFill="1" applyBorder="1" applyAlignment="1">
      <alignment horizontal="center" vertical="center" wrapText="1"/>
    </xf>
    <xf numFmtId="15" fontId="25" fillId="0" borderId="1" xfId="0" applyNumberFormat="1" applyFont="1" applyBorder="1" applyAlignment="1">
      <alignment horizontal="center" vertical="center"/>
    </xf>
    <xf numFmtId="0" fontId="6" fillId="0" borderId="13" xfId="0" applyFont="1" applyBorder="1"/>
    <xf numFmtId="0" fontId="6" fillId="0" borderId="14" xfId="0" applyFont="1" applyBorder="1"/>
    <xf numFmtId="0" fontId="26" fillId="3" borderId="10"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26" fillId="9" borderId="5" xfId="0" applyFont="1" applyFill="1" applyBorder="1" applyAlignment="1">
      <alignment horizontal="center" vertical="center" wrapText="1"/>
    </xf>
    <xf numFmtId="0" fontId="26" fillId="9"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 xfId="0" applyFont="1" applyBorder="1" applyAlignment="1">
      <alignment horizontal="justify" vertical="center" wrapText="1"/>
    </xf>
    <xf numFmtId="0" fontId="6" fillId="4" borderId="1" xfId="0" applyFont="1" applyFill="1" applyBorder="1" applyAlignment="1">
      <alignment horizontal="justify" vertical="center" wrapText="1"/>
    </xf>
    <xf numFmtId="0" fontId="6" fillId="0" borderId="1" xfId="0" applyFont="1" applyBorder="1" applyAlignment="1">
      <alignment horizontal="left" vertical="center" wrapText="1"/>
    </xf>
    <xf numFmtId="0" fontId="0" fillId="0" borderId="1" xfId="0" applyFont="1" applyBorder="1" applyAlignment="1">
      <alignment horizontal="justify" vertical="center" wrapText="1"/>
    </xf>
    <xf numFmtId="0" fontId="22" fillId="0" borderId="1" xfId="0" applyFont="1" applyBorder="1" applyAlignment="1">
      <alignment horizontal="justify" vertical="center" wrapText="1"/>
    </xf>
    <xf numFmtId="0" fontId="6" fillId="0" borderId="0" xfId="0" applyFont="1" applyAlignment="1">
      <alignment wrapText="1"/>
    </xf>
    <xf numFmtId="0" fontId="2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wrapText="1"/>
    </xf>
    <xf numFmtId="0" fontId="27" fillId="0" borderId="1" xfId="0" applyFont="1" applyBorder="1" applyAlignment="1">
      <alignment horizontal="center" vertical="center" wrapText="1"/>
    </xf>
    <xf numFmtId="0" fontId="27" fillId="0" borderId="1" xfId="0" applyFont="1" applyBorder="1" applyAlignment="1">
      <alignment horizontal="justify" vertical="center" wrapText="1"/>
    </xf>
    <xf numFmtId="0" fontId="27" fillId="0" borderId="0" xfId="0" applyFont="1"/>
    <xf numFmtId="0" fontId="27" fillId="0" borderId="43" xfId="0" applyFont="1" applyBorder="1" applyAlignment="1">
      <alignment horizontal="center" vertical="center" wrapText="1"/>
    </xf>
    <xf numFmtId="0" fontId="27" fillId="0" borderId="43" xfId="0" applyFont="1" applyBorder="1" applyAlignment="1">
      <alignment horizontal="justify" vertical="center" wrapText="1"/>
    </xf>
    <xf numFmtId="0" fontId="27" fillId="0" borderId="3" xfId="0" applyFont="1" applyBorder="1" applyAlignment="1">
      <alignment horizontal="center" vertical="center" wrapText="1"/>
    </xf>
    <xf numFmtId="0" fontId="27" fillId="0" borderId="42" xfId="0" applyFont="1" applyBorder="1" applyAlignment="1">
      <alignment horizontal="center" vertical="center" wrapText="1"/>
    </xf>
    <xf numFmtId="0" fontId="27" fillId="0" borderId="42" xfId="0" applyFont="1" applyBorder="1" applyAlignment="1">
      <alignment horizontal="justify" vertical="center" wrapText="1"/>
    </xf>
    <xf numFmtId="0" fontId="27" fillId="10" borderId="42" xfId="0" applyFont="1" applyFill="1" applyBorder="1" applyAlignment="1">
      <alignment horizontal="justify" vertical="center" wrapText="1"/>
    </xf>
    <xf numFmtId="0" fontId="27" fillId="10" borderId="42" xfId="0" applyFont="1" applyFill="1" applyBorder="1" applyAlignment="1">
      <alignment horizontal="center" vertical="center" wrapText="1"/>
    </xf>
    <xf numFmtId="0" fontId="6" fillId="4" borderId="0" xfId="0" applyFont="1" applyFill="1" applyAlignment="1">
      <alignment horizontal="center" vertical="center" wrapText="1"/>
    </xf>
    <xf numFmtId="0" fontId="27" fillId="0" borderId="46" xfId="0" applyFont="1" applyBorder="1" applyAlignment="1">
      <alignment horizontal="center" vertical="center" wrapText="1"/>
    </xf>
    <xf numFmtId="0" fontId="27" fillId="0" borderId="44" xfId="0" applyFont="1" applyBorder="1" applyAlignment="1">
      <alignment horizontal="justify" vertical="center" wrapText="1"/>
    </xf>
    <xf numFmtId="0" fontId="26" fillId="0" borderId="0" xfId="0" applyFont="1" applyAlignment="1">
      <alignment horizontal="center" vertical="center" wrapText="1"/>
    </xf>
    <xf numFmtId="0" fontId="6" fillId="0" borderId="0" xfId="0" applyFont="1" applyAlignment="1">
      <alignment horizontal="center" vertical="center"/>
    </xf>
    <xf numFmtId="0" fontId="6" fillId="0" borderId="2" xfId="0" applyFont="1" applyBorder="1" applyAlignment="1">
      <alignment vertical="center" wrapText="1"/>
    </xf>
    <xf numFmtId="0" fontId="6" fillId="0" borderId="1" xfId="0" applyFont="1" applyBorder="1" applyAlignment="1">
      <alignment horizontal="center" vertical="center"/>
    </xf>
    <xf numFmtId="0" fontId="24" fillId="0" borderId="1" xfId="0" applyFont="1" applyBorder="1" applyAlignment="1">
      <alignment horizontal="center" vertical="center"/>
    </xf>
    <xf numFmtId="0" fontId="24" fillId="0" borderId="0" xfId="0" applyFont="1"/>
    <xf numFmtId="0" fontId="6" fillId="0" borderId="0" xfId="0" applyFont="1" applyAlignment="1">
      <alignment horizontal="justify" vertical="center" wrapText="1"/>
    </xf>
    <xf numFmtId="0" fontId="26" fillId="0" borderId="21" xfId="0" applyFont="1" applyBorder="1" applyAlignment="1">
      <alignment vertical="center" wrapText="1"/>
    </xf>
    <xf numFmtId="0" fontId="26" fillId="0" borderId="5"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5" xfId="0" applyFont="1" applyBorder="1" applyAlignment="1" applyProtection="1">
      <alignment horizontal="center" vertical="center" wrapText="1"/>
      <protection locked="0"/>
    </xf>
    <xf numFmtId="0" fontId="26" fillId="0" borderId="7" xfId="0" applyFont="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0" fontId="6" fillId="0" borderId="1" xfId="0" applyFont="1" applyBorder="1" applyAlignment="1">
      <alignment vertical="center"/>
    </xf>
    <xf numFmtId="0" fontId="6" fillId="0" borderId="48" xfId="0" applyFont="1" applyBorder="1" applyAlignment="1">
      <alignment horizontal="justify" vertical="center" wrapText="1"/>
    </xf>
    <xf numFmtId="0" fontId="6" fillId="0" borderId="1" xfId="0" applyFont="1" applyBorder="1"/>
    <xf numFmtId="0" fontId="6" fillId="4" borderId="0" xfId="0" applyFont="1" applyFill="1" applyAlignment="1" applyProtection="1">
      <alignment horizontal="center" vertical="center" wrapText="1"/>
      <protection locked="0"/>
    </xf>
    <xf numFmtId="0" fontId="26" fillId="5" borderId="6" xfId="0" applyFont="1" applyFill="1" applyBorder="1" applyAlignment="1">
      <alignment horizontal="center" vertical="center" wrapText="1"/>
    </xf>
    <xf numFmtId="0" fontId="26" fillId="4" borderId="5" xfId="0" applyFont="1" applyFill="1" applyBorder="1" applyAlignment="1" applyProtection="1">
      <alignment horizontal="center" vertical="center" wrapText="1"/>
      <protection locked="0"/>
    </xf>
    <xf numFmtId="0" fontId="26" fillId="4" borderId="7" xfId="0" applyFont="1" applyFill="1" applyBorder="1" applyAlignment="1" applyProtection="1">
      <alignment horizontal="center" vertical="center" wrapText="1"/>
      <protection locked="0"/>
    </xf>
    <xf numFmtId="0" fontId="6" fillId="4" borderId="1" xfId="0" applyFont="1" applyFill="1" applyBorder="1" applyAlignment="1">
      <alignment horizontal="center" vertical="center" wrapText="1"/>
    </xf>
    <xf numFmtId="0" fontId="26" fillId="4" borderId="1" xfId="0" applyFont="1" applyFill="1" applyBorder="1" applyAlignment="1" applyProtection="1">
      <alignment horizontal="center" vertical="center" wrapText="1"/>
      <protection locked="0"/>
    </xf>
    <xf numFmtId="0" fontId="26" fillId="4" borderId="0" xfId="0" applyFont="1" applyFill="1" applyAlignment="1" applyProtection="1">
      <alignment horizontal="center" vertical="center" wrapText="1"/>
      <protection locked="0"/>
    </xf>
    <xf numFmtId="0" fontId="26" fillId="7" borderId="1" xfId="0" applyFont="1" applyFill="1" applyBorder="1" applyAlignment="1">
      <alignment horizontal="center" vertical="center" wrapText="1"/>
    </xf>
    <xf numFmtId="0" fontId="6" fillId="0" borderId="1" xfId="0" applyFont="1" applyBorder="1" applyAlignment="1">
      <alignment vertical="center" wrapText="1"/>
    </xf>
    <xf numFmtId="0" fontId="6" fillId="0" borderId="0" xfId="0" applyFont="1" applyAlignment="1">
      <alignment horizontal="center"/>
    </xf>
    <xf numFmtId="15" fontId="26" fillId="0" borderId="1" xfId="0" applyNumberFormat="1" applyFont="1" applyBorder="1" applyAlignment="1">
      <alignment horizontal="center" vertical="center"/>
    </xf>
    <xf numFmtId="0" fontId="6" fillId="0" borderId="0" xfId="1" applyFont="1"/>
    <xf numFmtId="0" fontId="26" fillId="4" borderId="1" xfId="0" applyFont="1" applyFill="1" applyBorder="1" applyAlignment="1">
      <alignment horizontal="center" vertical="center" wrapText="1"/>
    </xf>
    <xf numFmtId="0" fontId="6" fillId="0" borderId="1" xfId="1" applyFont="1" applyBorder="1" applyAlignment="1">
      <alignment horizontal="center" vertical="center" wrapText="1"/>
    </xf>
    <xf numFmtId="0" fontId="26" fillId="0" borderId="0" xfId="1" applyFont="1"/>
    <xf numFmtId="0" fontId="6" fillId="0" borderId="0" xfId="1" applyFont="1" applyAlignment="1">
      <alignment horizontal="center" vertical="center"/>
    </xf>
    <xf numFmtId="0" fontId="26" fillId="0" borderId="0" xfId="1" applyFont="1" applyAlignment="1">
      <alignment horizontal="center" vertical="center"/>
    </xf>
    <xf numFmtId="0" fontId="23" fillId="0" borderId="0" xfId="0" applyFont="1" applyAlignment="1">
      <alignment horizontal="justify" vertical="top" wrapText="1"/>
    </xf>
    <xf numFmtId="0" fontId="6" fillId="0" borderId="1" xfId="0" applyFont="1" applyBorder="1" applyAlignment="1">
      <alignment horizontal="justify" vertical="top" wrapText="1"/>
    </xf>
    <xf numFmtId="0" fontId="6" fillId="0" borderId="0" xfId="0" applyFont="1" applyAlignment="1">
      <alignment horizontal="left" vertical="center"/>
    </xf>
    <xf numFmtId="0" fontId="6" fillId="8" borderId="0" xfId="0" applyFont="1" applyFill="1"/>
    <xf numFmtId="0" fontId="6" fillId="4" borderId="1" xfId="0" applyFont="1" applyFill="1" applyBorder="1" applyAlignment="1">
      <alignment horizontal="left" vertical="center" wrapText="1"/>
    </xf>
    <xf numFmtId="0" fontId="26" fillId="4" borderId="7" xfId="0" applyFont="1" applyFill="1" applyBorder="1" applyAlignment="1" applyProtection="1">
      <alignment horizontal="justify" vertical="center" wrapText="1"/>
      <protection locked="0"/>
    </xf>
    <xf numFmtId="0" fontId="26" fillId="3" borderId="1" xfId="0" applyFont="1" applyFill="1" applyBorder="1" applyAlignment="1">
      <alignment horizontal="justify" vertical="center" wrapText="1"/>
    </xf>
    <xf numFmtId="0" fontId="6" fillId="0" borderId="5" xfId="0" applyFont="1" applyBorder="1" applyAlignment="1" applyProtection="1">
      <alignment horizontal="justify" vertical="center" wrapText="1"/>
      <protection locked="0"/>
    </xf>
    <xf numFmtId="0" fontId="0" fillId="0" borderId="42" xfId="0" applyFont="1" applyBorder="1" applyAlignment="1">
      <alignment horizontal="left" vertical="center" wrapText="1"/>
    </xf>
    <xf numFmtId="0" fontId="6" fillId="0" borderId="5"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5" xfId="0" applyFont="1" applyBorder="1" applyAlignment="1">
      <alignment horizontal="center" vertical="center" wrapText="1"/>
    </xf>
    <xf numFmtId="0" fontId="24" fillId="0" borderId="0" xfId="0" applyFont="1" applyAlignment="1">
      <alignment horizontal="justify" vertical="center" wrapText="1"/>
    </xf>
    <xf numFmtId="0" fontId="22" fillId="0" borderId="0" xfId="0" applyFont="1" applyAlignment="1">
      <alignment horizontal="justify" vertical="center" wrapText="1"/>
    </xf>
    <xf numFmtId="0" fontId="6" fillId="0" borderId="0" xfId="0" applyFont="1" applyAlignment="1">
      <alignment vertical="center"/>
    </xf>
    <xf numFmtId="0" fontId="6" fillId="4" borderId="1" xfId="0" applyFont="1" applyFill="1" applyBorder="1" applyAlignment="1" applyProtection="1">
      <alignment horizontal="center" vertical="center" wrapText="1"/>
      <protection locked="0"/>
    </xf>
    <xf numFmtId="0" fontId="6" fillId="0" borderId="1" xfId="0" quotePrefix="1" applyFont="1" applyBorder="1" applyAlignment="1">
      <alignment horizontal="justify" vertical="center" wrapText="1"/>
    </xf>
    <xf numFmtId="49" fontId="6" fillId="0" borderId="1" xfId="0" quotePrefix="1" applyNumberFormat="1" applyFont="1" applyBorder="1" applyAlignment="1">
      <alignment horizontal="justify" vertical="center" wrapText="1"/>
    </xf>
    <xf numFmtId="49" fontId="6" fillId="0" borderId="1" xfId="0" quotePrefix="1" applyNumberFormat="1" applyFont="1" applyBorder="1" applyAlignment="1">
      <alignment horizontal="center" vertical="center" wrapText="1"/>
    </xf>
    <xf numFmtId="0" fontId="6" fillId="0" borderId="1" xfId="0" applyFont="1" applyBorder="1" applyAlignment="1" applyProtection="1">
      <alignment horizontal="center" vertical="center" wrapText="1"/>
      <protection locked="0"/>
    </xf>
    <xf numFmtId="49" fontId="6" fillId="0" borderId="1" xfId="0" applyNumberFormat="1" applyFont="1" applyBorder="1" applyAlignment="1">
      <alignment horizontal="justify" vertical="center" wrapText="1"/>
    </xf>
    <xf numFmtId="49" fontId="6" fillId="0" borderId="1" xfId="0" applyNumberFormat="1" applyFont="1" applyBorder="1" applyAlignment="1">
      <alignment horizontal="center" vertical="center" wrapText="1"/>
    </xf>
    <xf numFmtId="49" fontId="6" fillId="0" borderId="0" xfId="0" applyNumberFormat="1" applyFont="1"/>
    <xf numFmtId="0" fontId="26" fillId="15" borderId="0" xfId="0" applyFont="1" applyFill="1" applyAlignment="1">
      <alignment horizontal="center"/>
    </xf>
    <xf numFmtId="0" fontId="24" fillId="0" borderId="1" xfId="0" applyFont="1" applyBorder="1" applyAlignment="1">
      <alignment horizontal="center" vertical="center" wrapText="1"/>
    </xf>
    <xf numFmtId="0" fontId="6" fillId="0" borderId="2" xfId="0" applyFont="1" applyBorder="1" applyAlignment="1">
      <alignment horizontal="center" vertical="center"/>
    </xf>
    <xf numFmtId="0" fontId="6" fillId="6" borderId="2"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1" xfId="0" applyFont="1" applyFill="1" applyBorder="1" applyAlignment="1">
      <alignment vertical="center" wrapText="1"/>
    </xf>
    <xf numFmtId="0" fontId="6" fillId="4" borderId="2" xfId="0" applyFont="1" applyFill="1" applyBorder="1" applyAlignment="1">
      <alignment horizontal="justify" vertical="center" wrapText="1"/>
    </xf>
    <xf numFmtId="0" fontId="6" fillId="6" borderId="1" xfId="0" applyFont="1" applyFill="1" applyBorder="1" applyAlignment="1">
      <alignment horizontal="center" vertical="center" wrapText="1"/>
    </xf>
    <xf numFmtId="15" fontId="1" fillId="0" borderId="1" xfId="0" applyNumberFormat="1" applyFont="1" applyBorder="1" applyAlignment="1">
      <alignment horizontal="center" vertical="center"/>
    </xf>
    <xf numFmtId="0" fontId="26" fillId="7" borderId="2" xfId="0" applyFont="1" applyFill="1" applyBorder="1" applyAlignment="1">
      <alignment horizontal="center" vertical="center" wrapText="1"/>
    </xf>
    <xf numFmtId="49" fontId="6" fillId="0" borderId="1" xfId="0" applyNumberFormat="1" applyFont="1" applyBorder="1" applyAlignment="1">
      <alignment horizontal="left" vertical="center" wrapText="1"/>
    </xf>
    <xf numFmtId="0" fontId="0" fillId="0" borderId="3" xfId="0" applyFont="1" applyBorder="1" applyAlignment="1">
      <alignment horizontal="justify" vertical="center" wrapText="1"/>
    </xf>
    <xf numFmtId="165" fontId="6" fillId="0" borderId="0" xfId="0" applyNumberFormat="1" applyFont="1" applyAlignment="1">
      <alignment vertical="center"/>
    </xf>
    <xf numFmtId="0" fontId="26" fillId="5" borderId="12" xfId="0" applyFont="1" applyFill="1" applyBorder="1" applyAlignment="1">
      <alignment horizontal="center" vertical="center" wrapText="1"/>
    </xf>
    <xf numFmtId="0" fontId="26" fillId="4" borderId="12" xfId="0" applyFont="1" applyFill="1" applyBorder="1" applyAlignment="1" applyProtection="1">
      <alignment horizontal="center" vertical="center" wrapText="1"/>
      <protection locked="0"/>
    </xf>
    <xf numFmtId="0" fontId="26" fillId="5" borderId="29"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26" fillId="4" borderId="3" xfId="0" applyFont="1" applyFill="1" applyBorder="1" applyAlignment="1" applyProtection="1">
      <alignment horizontal="center" vertical="center" wrapText="1"/>
      <protection locked="0"/>
    </xf>
    <xf numFmtId="0" fontId="26" fillId="3" borderId="47" xfId="0" applyFont="1" applyFill="1" applyBorder="1" applyAlignment="1">
      <alignment horizontal="center" vertical="center" wrapText="1"/>
    </xf>
    <xf numFmtId="0" fontId="26" fillId="3" borderId="11" xfId="0" applyFont="1" applyFill="1" applyBorder="1" applyAlignment="1">
      <alignment horizontal="center" vertical="center" wrapText="1"/>
    </xf>
    <xf numFmtId="0" fontId="26" fillId="3" borderId="8" xfId="0" applyFont="1" applyFill="1" applyBorder="1" applyAlignment="1">
      <alignment horizontal="center" vertical="center" wrapText="1"/>
    </xf>
    <xf numFmtId="0" fontId="26" fillId="3" borderId="9" xfId="0" applyFont="1" applyFill="1" applyBorder="1" applyAlignment="1">
      <alignment horizontal="center" vertical="center" wrapText="1"/>
    </xf>
    <xf numFmtId="0" fontId="30" fillId="4" borderId="0" xfId="0" applyFont="1" applyFill="1" applyAlignment="1">
      <alignment vertical="center"/>
    </xf>
    <xf numFmtId="0" fontId="3" fillId="4" borderId="0" xfId="0" applyFont="1" applyFill="1" applyAlignment="1">
      <alignment horizontal="center" vertical="center"/>
    </xf>
    <xf numFmtId="164" fontId="3" fillId="4" borderId="0" xfId="0" applyNumberFormat="1" applyFont="1" applyFill="1" applyAlignment="1">
      <alignment horizontal="center" vertical="center"/>
    </xf>
    <xf numFmtId="0" fontId="26" fillId="5" borderId="40" xfId="0" applyFont="1" applyFill="1" applyBorder="1" applyAlignment="1">
      <alignment horizontal="center" vertical="center" wrapText="1"/>
    </xf>
    <xf numFmtId="0" fontId="26" fillId="5" borderId="41" xfId="0" applyFont="1" applyFill="1" applyBorder="1" applyAlignment="1">
      <alignment horizontal="center" vertical="center" wrapText="1"/>
    </xf>
    <xf numFmtId="0" fontId="26" fillId="4" borderId="40" xfId="0" applyFont="1" applyFill="1" applyBorder="1" applyAlignment="1" applyProtection="1">
      <alignment horizontal="center" vertical="center" wrapText="1"/>
      <protection locked="0"/>
    </xf>
    <xf numFmtId="0" fontId="26" fillId="4" borderId="41" xfId="0" applyFont="1" applyFill="1" applyBorder="1" applyAlignment="1" applyProtection="1">
      <alignment horizontal="center" vertical="center" wrapText="1"/>
      <protection locked="0"/>
    </xf>
    <xf numFmtId="0" fontId="6" fillId="4" borderId="40" xfId="0" applyFont="1" applyFill="1" applyBorder="1" applyAlignment="1">
      <alignment horizontal="center" vertical="center" wrapText="1"/>
    </xf>
    <xf numFmtId="0" fontId="6" fillId="4" borderId="41" xfId="0" applyFont="1" applyFill="1" applyBorder="1" applyAlignment="1">
      <alignment horizontal="center" vertical="center" wrapText="1"/>
    </xf>
    <xf numFmtId="0" fontId="6" fillId="0" borderId="29" xfId="0" applyFont="1" applyBorder="1" applyAlignment="1" applyProtection="1">
      <alignment horizontal="justify" vertical="center" wrapText="1"/>
      <protection locked="0"/>
    </xf>
    <xf numFmtId="0" fontId="6" fillId="0" borderId="12" xfId="0" applyFont="1" applyBorder="1" applyAlignment="1" applyProtection="1">
      <alignment horizontal="justify" vertical="center" wrapText="1"/>
      <protection locked="0"/>
    </xf>
    <xf numFmtId="0" fontId="6" fillId="0" borderId="28" xfId="0" applyFont="1" applyBorder="1" applyAlignment="1" applyProtection="1">
      <alignment horizontal="justify" vertical="center" wrapText="1"/>
      <protection locked="0"/>
    </xf>
    <xf numFmtId="0" fontId="26" fillId="2" borderId="15"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39" xfId="0" applyFont="1" applyFill="1" applyBorder="1" applyAlignment="1">
      <alignment horizontal="center" vertical="center" wrapText="1"/>
    </xf>
    <xf numFmtId="0" fontId="26" fillId="0" borderId="35"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37"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34" xfId="0" applyFont="1" applyBorder="1" applyAlignment="1">
      <alignment horizontal="center" vertical="center" wrapText="1"/>
    </xf>
    <xf numFmtId="0" fontId="26" fillId="2" borderId="31" xfId="0" applyFont="1" applyFill="1" applyBorder="1" applyAlignment="1">
      <alignment horizontal="center" vertical="center" wrapText="1"/>
    </xf>
    <xf numFmtId="0" fontId="26" fillId="2" borderId="23" xfId="0" applyFont="1" applyFill="1" applyBorder="1" applyAlignment="1">
      <alignment horizontal="center" vertical="center" wrapText="1"/>
    </xf>
    <xf numFmtId="0" fontId="26" fillId="2" borderId="21" xfId="0" applyFont="1" applyFill="1" applyBorder="1" applyAlignment="1">
      <alignment horizontal="center" vertical="center" wrapText="1"/>
    </xf>
    <xf numFmtId="0" fontId="26" fillId="2" borderId="22" xfId="0" applyFont="1" applyFill="1" applyBorder="1" applyAlignment="1">
      <alignment horizontal="center" vertical="center" wrapText="1"/>
    </xf>
    <xf numFmtId="0" fontId="6" fillId="0" borderId="30"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4" xfId="0" applyFont="1" applyBorder="1" applyAlignment="1">
      <alignment horizontal="center" vertical="center" wrapText="1"/>
    </xf>
    <xf numFmtId="0" fontId="6" fillId="4" borderId="29" xfId="0" applyFont="1" applyFill="1" applyBorder="1" applyAlignment="1" applyProtection="1">
      <alignment horizontal="justify" vertical="center" wrapText="1"/>
      <protection locked="0"/>
    </xf>
    <xf numFmtId="0" fontId="6" fillId="4" borderId="12" xfId="0" applyFont="1" applyFill="1" applyBorder="1" applyAlignment="1" applyProtection="1">
      <alignment horizontal="justify" vertical="center" wrapText="1"/>
      <protection locked="0"/>
    </xf>
    <xf numFmtId="0" fontId="6" fillId="4" borderId="28" xfId="0" applyFont="1" applyFill="1" applyBorder="1" applyAlignment="1" applyProtection="1">
      <alignment horizontal="justify" vertical="center" wrapText="1"/>
      <protection locked="0"/>
    </xf>
    <xf numFmtId="0" fontId="26" fillId="5" borderId="5" xfId="0" applyFont="1" applyFill="1" applyBorder="1" applyAlignment="1">
      <alignment horizontal="center" vertical="center" wrapText="1"/>
    </xf>
    <xf numFmtId="0" fontId="26" fillId="5" borderId="6" xfId="0" applyFont="1" applyFill="1" applyBorder="1" applyAlignment="1">
      <alignment horizontal="center" vertical="center" wrapText="1"/>
    </xf>
    <xf numFmtId="0" fontId="26" fillId="4" borderId="5" xfId="0" applyFont="1" applyFill="1" applyBorder="1" applyAlignment="1" applyProtection="1">
      <alignment horizontal="center" vertical="center" wrapText="1"/>
      <protection locked="0"/>
    </xf>
    <xf numFmtId="0" fontId="26" fillId="4" borderId="7" xfId="0" applyFont="1" applyFill="1" applyBorder="1" applyAlignment="1" applyProtection="1">
      <alignment horizontal="center" vertical="center" wrapText="1"/>
      <protection locked="0"/>
    </xf>
    <xf numFmtId="0" fontId="6" fillId="4" borderId="1" xfId="0" applyFont="1" applyFill="1" applyBorder="1" applyAlignment="1">
      <alignment horizontal="center" vertical="center" wrapText="1"/>
    </xf>
    <xf numFmtId="0" fontId="6" fillId="4" borderId="1" xfId="0" applyFont="1" applyFill="1" applyBorder="1" applyAlignment="1" applyProtection="1">
      <alignment horizontal="justify" vertical="center" wrapText="1"/>
      <protection locked="0"/>
    </xf>
    <xf numFmtId="0" fontId="26" fillId="0" borderId="1"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8" xfId="0" applyFont="1" applyBorder="1" applyAlignment="1">
      <alignment horizontal="center" vertical="center" wrapText="1"/>
    </xf>
    <xf numFmtId="0" fontId="26" fillId="2" borderId="19" xfId="0" applyFont="1" applyFill="1" applyBorder="1" applyAlignment="1">
      <alignment horizontal="center" vertical="center" wrapText="1"/>
    </xf>
    <xf numFmtId="0" fontId="26" fillId="2" borderId="20" xfId="0" applyFont="1" applyFill="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5" xfId="0" applyFont="1" applyBorder="1" applyAlignment="1" applyProtection="1">
      <alignment horizontal="center" vertical="center" wrapText="1"/>
      <protection locked="0"/>
    </xf>
    <xf numFmtId="0" fontId="26" fillId="0" borderId="7" xfId="0"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6" fillId="0" borderId="1" xfId="0" applyFont="1" applyBorder="1" applyAlignment="1" applyProtection="1">
      <alignment horizontal="justify" vertical="center" wrapText="1"/>
      <protection locked="0"/>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23" xfId="0" applyFont="1" applyBorder="1" applyAlignment="1">
      <alignment horizontal="center" vertical="center" wrapText="1"/>
    </xf>
    <xf numFmtId="0" fontId="6" fillId="4" borderId="0" xfId="0" applyFont="1" applyFill="1" applyAlignment="1">
      <alignment horizontal="center"/>
    </xf>
    <xf numFmtId="0" fontId="6" fillId="4" borderId="1" xfId="0" applyFont="1" applyFill="1" applyBorder="1" applyAlignment="1" applyProtection="1">
      <alignment horizontal="left" vertical="center" wrapText="1"/>
      <protection locked="0"/>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4" borderId="5" xfId="0" applyFont="1" applyFill="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7" fillId="4" borderId="1" xfId="0" applyFont="1" applyFill="1" applyBorder="1" applyAlignment="1">
      <alignment horizontal="center" vertical="center" wrapText="1"/>
    </xf>
    <xf numFmtId="0" fontId="7" fillId="4" borderId="1" xfId="0" applyFont="1" applyFill="1" applyBorder="1" applyAlignment="1" applyProtection="1">
      <alignment horizontal="justify" vertical="center" wrapText="1"/>
      <protection locked="0"/>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7" xfId="0" applyFont="1" applyBorder="1" applyAlignment="1">
      <alignment horizontal="center" vertical="center" wrapText="1"/>
    </xf>
    <xf numFmtId="0" fontId="6" fillId="4" borderId="12" xfId="0" applyFont="1" applyFill="1" applyBorder="1" applyAlignment="1">
      <alignment horizontal="center"/>
    </xf>
    <xf numFmtId="0" fontId="15" fillId="5" borderId="5"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4" borderId="5" xfId="0" applyFont="1" applyFill="1" applyBorder="1" applyAlignment="1" applyProtection="1">
      <alignment horizontal="center" vertical="center" wrapText="1"/>
      <protection locked="0"/>
    </xf>
    <xf numFmtId="0" fontId="15" fillId="4" borderId="7" xfId="0" applyFont="1" applyFill="1" applyBorder="1" applyAlignment="1" applyProtection="1">
      <alignment horizontal="center" vertical="center" wrapText="1"/>
      <protection locked="0"/>
    </xf>
    <xf numFmtId="0" fontId="11" fillId="4" borderId="1" xfId="0" applyFont="1" applyFill="1" applyBorder="1" applyAlignment="1" applyProtection="1">
      <alignment horizontal="justify" vertical="center" wrapText="1"/>
      <protection locked="0"/>
    </xf>
    <xf numFmtId="0" fontId="11" fillId="4" borderId="12" xfId="0" applyFont="1" applyFill="1" applyBorder="1" applyAlignment="1">
      <alignment horizontal="center"/>
    </xf>
    <xf numFmtId="0" fontId="7" fillId="0" borderId="0" xfId="0" applyFont="1" applyAlignment="1">
      <alignment horizontal="center" vertical="center" wrapText="1"/>
    </xf>
  </cellXfs>
  <cellStyles count="3">
    <cellStyle name="Normal" xfId="0" builtinId="0"/>
    <cellStyle name="Normal 2" xfId="1"/>
    <cellStyle name="Normal 2 2" xfId="2"/>
  </cellStyles>
  <dxfs count="638">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ont>
        <color auto="1"/>
      </font>
      <fill>
        <patternFill>
          <bgColor rgb="FF92D050"/>
        </patternFill>
      </fill>
    </dxf>
    <dxf>
      <fill>
        <patternFill>
          <bgColor rgb="FFFFFF66"/>
        </patternFill>
      </fill>
    </dxf>
    <dxf>
      <fill>
        <patternFill>
          <bgColor rgb="FFFF5050"/>
        </patternFill>
      </fill>
    </dxf>
    <dxf>
      <fill>
        <patternFill>
          <fgColor indexed="64"/>
          <bgColor theme="9" tint="0.59999389629810485"/>
        </patternFill>
      </fill>
    </dxf>
    <dxf>
      <fill>
        <patternFill patternType="solid">
          <fgColor indexed="64"/>
          <bgColor rgb="FF92D050"/>
        </patternFill>
      </fill>
    </dxf>
    <dxf>
      <fill>
        <patternFill>
          <fgColor indexed="64"/>
          <bgColor rgb="FFFF0000"/>
        </patternFill>
      </fill>
    </dxf>
    <dxf>
      <fill>
        <patternFill patternType="solid">
          <bgColor rgb="FFFFFF00"/>
        </patternFill>
      </fill>
    </dxf>
    <dxf>
      <fill>
        <patternFill>
          <fgColor indexed="64"/>
          <bgColor rgb="FFFF0000"/>
        </patternFill>
      </fill>
    </dxf>
    <dxf>
      <fill>
        <patternFill patternType="solid">
          <fgColor indexed="64"/>
          <bgColor theme="9" tint="0.59999389629810485"/>
        </patternFill>
      </fill>
    </dxf>
    <dxf>
      <fill>
        <patternFill patternType="solid">
          <fgColor indexed="64"/>
          <bgColor theme="9" tint="0.59999389629810485"/>
        </patternFill>
      </fill>
    </dxf>
    <dxf>
      <fill>
        <patternFill>
          <fgColor indexed="64"/>
          <bgColor theme="9" tint="0.59999389629810485"/>
        </patternFill>
      </fill>
    </dxf>
    <dxf>
      <numFmt numFmtId="1" formatCode="0"/>
    </dxf>
    <dxf>
      <fill>
        <patternFill patternType="solid">
          <fgColor indexed="64"/>
          <bgColor rgb="FF92D050"/>
        </patternFill>
      </fill>
    </dxf>
    <dxf>
      <fill>
        <patternFill>
          <fgColor indexed="64"/>
          <bgColor rgb="FFFF0000"/>
        </patternFill>
      </fill>
    </dxf>
    <dxf>
      <fill>
        <patternFill patternType="solid">
          <bgColor rgb="FFFFFF00"/>
        </patternFill>
      </fill>
    </dxf>
    <dxf>
      <fill>
        <patternFill>
          <fgColor indexed="64"/>
          <bgColor rgb="FFFF0000"/>
        </patternFill>
      </fill>
    </dxf>
    <dxf>
      <fill>
        <patternFill patternType="solid">
          <fgColor indexed="64"/>
          <bgColor rgb="FFFFFF00"/>
        </patternFill>
      </fill>
    </dxf>
    <dxf>
      <fill>
        <patternFill>
          <fgColor indexed="64"/>
          <bgColor rgb="FFFF0000"/>
        </patternFill>
      </fill>
    </dxf>
    <dxf>
      <fill>
        <patternFill patternType="solid">
          <fgColor indexed="64"/>
          <bgColor rgb="FF92D050"/>
        </patternFill>
      </fill>
    </dxf>
    <dxf>
      <fill>
        <patternFill>
          <fgColor indexed="64"/>
          <bgColor theme="9" tint="0.59999389629810485"/>
        </patternFill>
      </fill>
    </dxf>
    <dxf>
      <fill>
        <patternFill patternType="solid">
          <fgColor indexed="64"/>
          <bgColor rgb="FF92D050"/>
        </patternFill>
      </fill>
    </dxf>
    <dxf>
      <fill>
        <patternFill>
          <fgColor indexed="64"/>
          <bgColor rgb="FFFF0000"/>
        </patternFill>
      </fill>
    </dxf>
    <dxf>
      <fill>
        <patternFill patternType="solid">
          <bgColor rgb="FF92D050"/>
        </patternFill>
      </fill>
    </dxf>
    <dxf>
      <fill>
        <patternFill>
          <bgColor theme="9" tint="0.59999389629810485"/>
        </patternFill>
      </fill>
    </dxf>
    <dxf>
      <fill>
        <patternFill patternType="solid">
          <fgColor indexed="64"/>
          <bgColor rgb="FF92D050"/>
        </patternFill>
      </fill>
    </dxf>
    <dxf>
      <fill>
        <patternFill patternType="solid">
          <bgColor rgb="FFFF0000"/>
        </patternFill>
      </fill>
    </dxf>
    <dxf>
      <fill>
        <patternFill patternType="solid">
          <bgColor rgb="FFFF0000"/>
        </patternFill>
      </fill>
    </dxf>
    <dxf>
      <fill>
        <patternFill>
          <fgColor theme="9" tint="0.59999389629810485"/>
        </patternFill>
      </fill>
    </dxf>
    <dxf>
      <fill>
        <patternFill>
          <bgColor indexed="64"/>
        </patternFill>
      </fill>
    </dxf>
    <dxf>
      <fill>
        <patternFill patternType="solid">
          <fgColor indexed="64"/>
          <bgColor rgb="FF92D050"/>
        </patternFill>
      </fill>
    </dxf>
    <dxf>
      <fill>
        <patternFill>
          <fgColor indexed="64"/>
          <bgColor rgb="FFFF0000"/>
        </patternFill>
      </fill>
    </dxf>
    <dxf>
      <fill>
        <patternFill patternType="solid">
          <bgColor rgb="FFFF0000"/>
        </patternFill>
      </fill>
    </dxf>
    <dxf>
      <fill>
        <patternFill>
          <fgColor indexed="64"/>
          <bgColor theme="9" tint="0.59999389629810485"/>
        </patternFill>
      </fill>
    </dxf>
    <dxf>
      <fill>
        <patternFill patternType="solid">
          <fgColor indexed="64"/>
          <bgColor rgb="FF92D050"/>
        </patternFill>
      </fill>
    </dxf>
    <dxf>
      <fill>
        <patternFill>
          <fgColor indexed="64"/>
          <bgColor rgb="FFFF0000"/>
        </patternFill>
      </fill>
    </dxf>
    <dxf>
      <fill>
        <patternFill patternType="solid">
          <bgColor rgb="FFFFFF00"/>
        </patternFill>
      </fill>
    </dxf>
    <dxf>
      <fill>
        <patternFill patternType="solid">
          <fgColor indexed="64"/>
          <bgColor theme="9" tint="0.59999389629810485"/>
        </patternFill>
      </fill>
    </dxf>
    <dxf>
      <fill>
        <patternFill patternType="solid">
          <fgColor indexed="64"/>
          <bgColor theme="9" tint="0.59999389629810485"/>
        </patternFill>
      </fill>
    </dxf>
    <dxf>
      <font>
        <color auto="1"/>
      </font>
    </dxf>
    <dxf>
      <fill>
        <patternFill>
          <fgColor indexed="64"/>
          <bgColor theme="9" tint="0.59999389629810485"/>
        </patternFill>
      </fill>
    </dxf>
    <dxf>
      <fill>
        <patternFill patternType="solid">
          <fgColor indexed="64"/>
          <bgColor rgb="FF92D050"/>
        </patternFill>
      </fill>
    </dxf>
    <dxf>
      <fill>
        <patternFill patternType="solid">
          <fgColor indexed="64"/>
          <bgColor rgb="FFFFFF00"/>
        </patternFill>
      </fill>
    </dxf>
    <dxf>
      <alignment horizontal="general" vertical="bottom" textRotation="0" wrapText="0" indent="0" justifyLastLine="0" shrinkToFit="0" readingOrder="0"/>
    </dxf>
    <dxf>
      <alignment horizontal="general" vertical="bottom" textRotation="0" wrapText="0" indent="0" justifyLastLine="0" shrinkToFit="0" readingOrder="0"/>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pivotCacheDefinition" Target="pivotCache/pivotCacheDefinition9.xml"/><Relationship Id="rId21" Type="http://schemas.openxmlformats.org/officeDocument/2006/relationships/worksheet" Target="worksheets/sheet21.xml"/><Relationship Id="rId34" Type="http://schemas.openxmlformats.org/officeDocument/2006/relationships/pivotCacheDefinition" Target="pivotCache/pivotCacheDefinition4.xml"/><Relationship Id="rId42" Type="http://schemas.openxmlformats.org/officeDocument/2006/relationships/pivotCacheDefinition" Target="pivotCache/pivotCacheDefinition12.xml"/><Relationship Id="rId47" Type="http://schemas.openxmlformats.org/officeDocument/2006/relationships/pivotCacheDefinition" Target="pivotCache/pivotCacheDefinition17.xml"/><Relationship Id="rId50" Type="http://schemas.openxmlformats.org/officeDocument/2006/relationships/pivotCacheDefinition" Target="pivotCache/pivotCacheDefinition2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5.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pivotCacheDefinition" Target="pivotCache/pivotCacheDefinition2.xml"/><Relationship Id="rId37" Type="http://schemas.openxmlformats.org/officeDocument/2006/relationships/pivotCacheDefinition" Target="pivotCache/pivotCacheDefinition7.xml"/><Relationship Id="rId40" Type="http://schemas.openxmlformats.org/officeDocument/2006/relationships/pivotCacheDefinition" Target="pivotCache/pivotCacheDefinition10.xml"/><Relationship Id="rId45" Type="http://schemas.openxmlformats.org/officeDocument/2006/relationships/pivotCacheDefinition" Target="pivotCache/pivotCacheDefinition1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pivotCacheDefinition" Target="pivotCache/pivotCacheDefinition1.xml"/><Relationship Id="rId44" Type="http://schemas.openxmlformats.org/officeDocument/2006/relationships/pivotCacheDefinition" Target="pivotCache/pivotCacheDefinition1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pivotCacheDefinition" Target="pivotCache/pivotCacheDefinition5.xml"/><Relationship Id="rId43" Type="http://schemas.openxmlformats.org/officeDocument/2006/relationships/pivotCacheDefinition" Target="pivotCache/pivotCacheDefinition13.xml"/><Relationship Id="rId48" Type="http://schemas.openxmlformats.org/officeDocument/2006/relationships/pivotCacheDefinition" Target="pivotCache/pivotCacheDefinition18.xml"/><Relationship Id="rId8" Type="http://schemas.openxmlformats.org/officeDocument/2006/relationships/worksheet" Target="worksheets/sheet8.xml"/><Relationship Id="rId51" Type="http://schemas.openxmlformats.org/officeDocument/2006/relationships/pivotCacheDefinition" Target="pivotCache/pivotCacheDefinition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pivotCacheDefinition" Target="pivotCache/pivotCacheDefinition3.xml"/><Relationship Id="rId38" Type="http://schemas.openxmlformats.org/officeDocument/2006/relationships/pivotCacheDefinition" Target="pivotCache/pivotCacheDefinition8.xml"/><Relationship Id="rId46" Type="http://schemas.openxmlformats.org/officeDocument/2006/relationships/pivotCacheDefinition" Target="pivotCache/pivotCacheDefinition16.xml"/><Relationship Id="rId20" Type="http://schemas.openxmlformats.org/officeDocument/2006/relationships/worksheet" Target="worksheets/sheet20.xml"/><Relationship Id="rId41" Type="http://schemas.openxmlformats.org/officeDocument/2006/relationships/pivotCacheDefinition" Target="pivotCache/pivotCacheDefinition1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pivotCacheDefinition" Target="pivotCache/pivotCacheDefinition6.xml"/><Relationship Id="rId49" Type="http://schemas.openxmlformats.org/officeDocument/2006/relationships/pivotCacheDefinition" Target="pivotCache/pivotCacheDefinition1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1005417</xdr:colOff>
      <xdr:row>0</xdr:row>
      <xdr:rowOff>84668</xdr:rowOff>
    </xdr:from>
    <xdr:to>
      <xdr:col>10</xdr:col>
      <xdr:colOff>3323166</xdr:colOff>
      <xdr:row>3</xdr:row>
      <xdr:rowOff>179917</xdr:rowOff>
    </xdr:to>
    <xdr:pic>
      <xdr:nvPicPr>
        <xdr:cNvPr id="2" name="Imagen 3">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xdr:blipFill>
      <xdr:spPr>
        <a:xfrm>
          <a:off x="15716250" y="84668"/>
          <a:ext cx="2317749" cy="1068916"/>
        </a:xfrm>
        <a:prstGeom prst="rect">
          <a:avLst/>
        </a:prstGeom>
        <a:ln w="9360">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793750</xdr:colOff>
      <xdr:row>0</xdr:row>
      <xdr:rowOff>0</xdr:rowOff>
    </xdr:from>
    <xdr:to>
      <xdr:col>10</xdr:col>
      <xdr:colOff>3058583</xdr:colOff>
      <xdr:row>3</xdr:row>
      <xdr:rowOff>105833</xdr:rowOff>
    </xdr:to>
    <xdr:pic>
      <xdr:nvPicPr>
        <xdr:cNvPr id="2" name="Imagen 3">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a:stretch/>
      </xdr:blipFill>
      <xdr:spPr>
        <a:xfrm>
          <a:off x="18446750" y="0"/>
          <a:ext cx="2264833" cy="1058333"/>
        </a:xfrm>
        <a:prstGeom prst="rect">
          <a:avLst/>
        </a:prstGeom>
        <a:ln w="9360">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971550</xdr:colOff>
      <xdr:row>0</xdr:row>
      <xdr:rowOff>123825</xdr:rowOff>
    </xdr:from>
    <xdr:to>
      <xdr:col>10</xdr:col>
      <xdr:colOff>2447925</xdr:colOff>
      <xdr:row>3</xdr:row>
      <xdr:rowOff>161925</xdr:rowOff>
    </xdr:to>
    <xdr:pic>
      <xdr:nvPicPr>
        <xdr:cNvPr id="2" name="Imagen 4">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1"/>
        <a:stretch/>
      </xdr:blipFill>
      <xdr:spPr>
        <a:xfrm>
          <a:off x="13792200" y="123825"/>
          <a:ext cx="1476375" cy="1104900"/>
        </a:xfrm>
        <a:prstGeom prst="rect">
          <a:avLst/>
        </a:prstGeom>
        <a:ln w="9360">
          <a:noFill/>
        </a:ln>
      </xdr:spPr>
    </xdr:pic>
    <xdr:clientData/>
  </xdr:twoCellAnchor>
</xdr:wsDr>
</file>

<file path=xl/drawings/drawing12.xml><?xml version="1.0" encoding="utf-8"?>
<xdr:wsDr xmlns:xdr="http://schemas.openxmlformats.org/drawingml/2006/spreadsheetDrawing" xmlns:a="http://schemas.openxmlformats.org/drawingml/2006/main">
  <xdr:oneCellAnchor>
    <xdr:from>
      <xdr:col>10</xdr:col>
      <xdr:colOff>1095374</xdr:colOff>
      <xdr:row>0</xdr:row>
      <xdr:rowOff>0</xdr:rowOff>
    </xdr:from>
    <xdr:ext cx="1771989" cy="876300"/>
    <xdr:pic>
      <xdr:nvPicPr>
        <xdr:cNvPr id="3" name="Imagen 4">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1"/>
        <a:stretch/>
      </xdr:blipFill>
      <xdr:spPr>
        <a:xfrm>
          <a:off x="16849724" y="0"/>
          <a:ext cx="1771989" cy="876300"/>
        </a:xfrm>
        <a:prstGeom prst="rect">
          <a:avLst/>
        </a:prstGeom>
        <a:ln w="9360">
          <a:noFill/>
        </a:ln>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10</xdr:col>
      <xdr:colOff>1285875</xdr:colOff>
      <xdr:row>0</xdr:row>
      <xdr:rowOff>309562</xdr:rowOff>
    </xdr:from>
    <xdr:to>
      <xdr:col>10</xdr:col>
      <xdr:colOff>3689615</xdr:colOff>
      <xdr:row>3</xdr:row>
      <xdr:rowOff>6614</xdr:rowOff>
    </xdr:to>
    <xdr:pic>
      <xdr:nvPicPr>
        <xdr:cNvPr id="3" name="Imagen 3">
          <a:extLst>
            <a:ext uri="{FF2B5EF4-FFF2-40B4-BE49-F238E27FC236}">
              <a16:creationId xmlns:a16="http://schemas.microsoft.com/office/drawing/2014/main" id="{00000000-0008-0000-1300-000003000000}"/>
            </a:ext>
          </a:extLst>
        </xdr:cNvPr>
        <xdr:cNvPicPr/>
      </xdr:nvPicPr>
      <xdr:blipFill>
        <a:blip xmlns:r="http://schemas.openxmlformats.org/officeDocument/2006/relationships" r:embed="rId1"/>
        <a:stretch/>
      </xdr:blipFill>
      <xdr:spPr>
        <a:xfrm>
          <a:off x="19407188" y="309562"/>
          <a:ext cx="2403740" cy="1030552"/>
        </a:xfrm>
        <a:prstGeom prst="rect">
          <a:avLst/>
        </a:prstGeom>
        <a:ln w="9360">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512535</xdr:colOff>
      <xdr:row>0</xdr:row>
      <xdr:rowOff>54428</xdr:rowOff>
    </xdr:from>
    <xdr:to>
      <xdr:col>10</xdr:col>
      <xdr:colOff>3119686</xdr:colOff>
      <xdr:row>3</xdr:row>
      <xdr:rowOff>96761</xdr:rowOff>
    </xdr:to>
    <xdr:pic>
      <xdr:nvPicPr>
        <xdr:cNvPr id="2" name="Imagen 3">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a:stretch/>
      </xdr:blipFill>
      <xdr:spPr>
        <a:xfrm>
          <a:off x="19902714" y="54428"/>
          <a:ext cx="2614083" cy="1362226"/>
        </a:xfrm>
        <a:prstGeom prst="rect">
          <a:avLst/>
        </a:prstGeom>
        <a:ln w="9360">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10</xdr:col>
      <xdr:colOff>866775</xdr:colOff>
      <xdr:row>0</xdr:row>
      <xdr:rowOff>80530</xdr:rowOff>
    </xdr:from>
    <xdr:to>
      <xdr:col>10</xdr:col>
      <xdr:colOff>1990725</xdr:colOff>
      <xdr:row>3</xdr:row>
      <xdr:rowOff>66675</xdr:rowOff>
    </xdr:to>
    <xdr:pic>
      <xdr:nvPicPr>
        <xdr:cNvPr id="4" name="Imagen 4">
          <a:extLst>
            <a:ext uri="{FF2B5EF4-FFF2-40B4-BE49-F238E27FC236}">
              <a16:creationId xmlns:a16="http://schemas.microsoft.com/office/drawing/2014/main" id="{00000000-0008-0000-1100-000004000000}"/>
            </a:ext>
          </a:extLst>
        </xdr:cNvPr>
        <xdr:cNvPicPr/>
      </xdr:nvPicPr>
      <xdr:blipFill>
        <a:blip xmlns:r="http://schemas.openxmlformats.org/officeDocument/2006/relationships" r:embed="rId1"/>
        <a:stretch/>
      </xdr:blipFill>
      <xdr:spPr>
        <a:xfrm>
          <a:off x="14820900" y="80530"/>
          <a:ext cx="1123950" cy="576695"/>
        </a:xfrm>
        <a:prstGeom prst="rect">
          <a:avLst/>
        </a:prstGeom>
        <a:ln w="9360">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10</xdr:col>
      <xdr:colOff>881062</xdr:colOff>
      <xdr:row>0</xdr:row>
      <xdr:rowOff>0</xdr:rowOff>
    </xdr:from>
    <xdr:to>
      <xdr:col>10</xdr:col>
      <xdr:colOff>3058583</xdr:colOff>
      <xdr:row>3</xdr:row>
      <xdr:rowOff>142875</xdr:rowOff>
    </xdr:to>
    <xdr:pic>
      <xdr:nvPicPr>
        <xdr:cNvPr id="2" name="Imagen 3">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a:stretch/>
      </xdr:blipFill>
      <xdr:spPr>
        <a:xfrm>
          <a:off x="18764250" y="0"/>
          <a:ext cx="2177521" cy="1047750"/>
        </a:xfrm>
        <a:prstGeom prst="rect">
          <a:avLst/>
        </a:prstGeom>
        <a:ln w="9360">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10</xdr:col>
      <xdr:colOff>631031</xdr:colOff>
      <xdr:row>0</xdr:row>
      <xdr:rowOff>0</xdr:rowOff>
    </xdr:from>
    <xdr:to>
      <xdr:col>10</xdr:col>
      <xdr:colOff>3058239</xdr:colOff>
      <xdr:row>2</xdr:row>
      <xdr:rowOff>226218</xdr:rowOff>
    </xdr:to>
    <xdr:pic>
      <xdr:nvPicPr>
        <xdr:cNvPr id="2" name="Imagen 3">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a:stretch/>
      </xdr:blipFill>
      <xdr:spPr>
        <a:xfrm>
          <a:off x="18549937" y="0"/>
          <a:ext cx="2427552" cy="976312"/>
        </a:xfrm>
        <a:prstGeom prst="rect">
          <a:avLst/>
        </a:prstGeom>
        <a:ln w="9360">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10</xdr:col>
      <xdr:colOff>444500</xdr:colOff>
      <xdr:row>0</xdr:row>
      <xdr:rowOff>0</xdr:rowOff>
    </xdr:from>
    <xdr:to>
      <xdr:col>10</xdr:col>
      <xdr:colOff>3058583</xdr:colOff>
      <xdr:row>3</xdr:row>
      <xdr:rowOff>42333</xdr:rowOff>
    </xdr:to>
    <xdr:pic>
      <xdr:nvPicPr>
        <xdr:cNvPr id="2" name="Imagen 3">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a:stretch/>
      </xdr:blipFill>
      <xdr:spPr>
        <a:xfrm>
          <a:off x="15617825" y="0"/>
          <a:ext cx="2614083" cy="1271058"/>
        </a:xfrm>
        <a:prstGeom prst="rect">
          <a:avLst/>
        </a:prstGeom>
        <a:ln w="9360">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10</xdr:col>
      <xdr:colOff>1107282</xdr:colOff>
      <xdr:row>0</xdr:row>
      <xdr:rowOff>166687</xdr:rowOff>
    </xdr:from>
    <xdr:to>
      <xdr:col>10</xdr:col>
      <xdr:colOff>3274218</xdr:colOff>
      <xdr:row>3</xdr:row>
      <xdr:rowOff>95251</xdr:rowOff>
    </xdr:to>
    <xdr:pic>
      <xdr:nvPicPr>
        <xdr:cNvPr id="2" name="Imagen 4">
          <a:extLst>
            <a:ext uri="{FF2B5EF4-FFF2-40B4-BE49-F238E27FC236}">
              <a16:creationId xmlns:a16="http://schemas.microsoft.com/office/drawing/2014/main" id="{00000000-0008-0000-1500-000002000000}"/>
            </a:ext>
          </a:extLst>
        </xdr:cNvPr>
        <xdr:cNvPicPr/>
      </xdr:nvPicPr>
      <xdr:blipFill>
        <a:blip xmlns:r="http://schemas.openxmlformats.org/officeDocument/2006/relationships" r:embed="rId1"/>
        <a:stretch/>
      </xdr:blipFill>
      <xdr:spPr>
        <a:xfrm>
          <a:off x="19276220" y="166687"/>
          <a:ext cx="2166936" cy="1035845"/>
        </a:xfrm>
        <a:prstGeom prst="rect">
          <a:avLst/>
        </a:prstGeom>
        <a:ln w="936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444500</xdr:colOff>
      <xdr:row>0</xdr:row>
      <xdr:rowOff>0</xdr:rowOff>
    </xdr:from>
    <xdr:to>
      <xdr:col>10</xdr:col>
      <xdr:colOff>3061676</xdr:colOff>
      <xdr:row>2</xdr:row>
      <xdr:rowOff>238029</xdr:rowOff>
    </xdr:to>
    <xdr:pic>
      <xdr:nvPicPr>
        <xdr:cNvPr id="4" name="Imagen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a:stretch/>
      </xdr:blipFill>
      <xdr:spPr>
        <a:xfrm>
          <a:off x="17960975" y="0"/>
          <a:ext cx="2614083" cy="1090083"/>
        </a:xfrm>
        <a:prstGeom prst="rect">
          <a:avLst/>
        </a:prstGeom>
        <a:ln w="9360">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10</xdr:col>
      <xdr:colOff>1129393</xdr:colOff>
      <xdr:row>0</xdr:row>
      <xdr:rowOff>130023</xdr:rowOff>
    </xdr:from>
    <xdr:to>
      <xdr:col>10</xdr:col>
      <xdr:colOff>3054047</xdr:colOff>
      <xdr:row>3</xdr:row>
      <xdr:rowOff>163286</xdr:rowOff>
    </xdr:to>
    <xdr:pic>
      <xdr:nvPicPr>
        <xdr:cNvPr id="3" name="Imagen 3">
          <a:extLst>
            <a:ext uri="{FF2B5EF4-FFF2-40B4-BE49-F238E27FC236}">
              <a16:creationId xmlns:a16="http://schemas.microsoft.com/office/drawing/2014/main" id="{00000000-0008-0000-1600-000003000000}"/>
            </a:ext>
          </a:extLst>
        </xdr:cNvPr>
        <xdr:cNvPicPr/>
      </xdr:nvPicPr>
      <xdr:blipFill>
        <a:blip xmlns:r="http://schemas.openxmlformats.org/officeDocument/2006/relationships" r:embed="rId1"/>
        <a:stretch/>
      </xdr:blipFill>
      <xdr:spPr>
        <a:xfrm>
          <a:off x="20696464" y="130023"/>
          <a:ext cx="1924654" cy="904120"/>
        </a:xfrm>
        <a:prstGeom prst="rect">
          <a:avLst/>
        </a:prstGeom>
        <a:ln w="9360">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10</xdr:col>
      <xdr:colOff>559594</xdr:colOff>
      <xdr:row>0</xdr:row>
      <xdr:rowOff>0</xdr:rowOff>
    </xdr:from>
    <xdr:to>
      <xdr:col>11</xdr:col>
      <xdr:colOff>636856</xdr:colOff>
      <xdr:row>3</xdr:row>
      <xdr:rowOff>155678</xdr:rowOff>
    </xdr:to>
    <xdr:pic>
      <xdr:nvPicPr>
        <xdr:cNvPr id="3" name="Imagen 3">
          <a:extLst>
            <a:ext uri="{FF2B5EF4-FFF2-40B4-BE49-F238E27FC236}">
              <a16:creationId xmlns:a16="http://schemas.microsoft.com/office/drawing/2014/main" id="{00000000-0008-0000-1700-000003000000}"/>
            </a:ext>
          </a:extLst>
        </xdr:cNvPr>
        <xdr:cNvPicPr/>
      </xdr:nvPicPr>
      <xdr:blipFill>
        <a:blip xmlns:r="http://schemas.openxmlformats.org/officeDocument/2006/relationships" r:embed="rId1"/>
        <a:stretch/>
      </xdr:blipFill>
      <xdr:spPr>
        <a:xfrm>
          <a:off x="18085594" y="0"/>
          <a:ext cx="1339324" cy="1155803"/>
        </a:xfrm>
        <a:prstGeom prst="rect">
          <a:avLst/>
        </a:prstGeom>
        <a:ln w="9360">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1439334</xdr:colOff>
      <xdr:row>0</xdr:row>
      <xdr:rowOff>42899</xdr:rowOff>
    </xdr:from>
    <xdr:to>
      <xdr:col>10</xdr:col>
      <xdr:colOff>3011802</xdr:colOff>
      <xdr:row>3</xdr:row>
      <xdr:rowOff>198196</xdr:rowOff>
    </xdr:to>
    <xdr:pic>
      <xdr:nvPicPr>
        <xdr:cNvPr id="2" name="Imagen 3">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stretch/>
      </xdr:blipFill>
      <xdr:spPr>
        <a:xfrm>
          <a:off x="16467667" y="42899"/>
          <a:ext cx="1578241" cy="750851"/>
        </a:xfrm>
        <a:prstGeom prst="rect">
          <a:avLst/>
        </a:prstGeom>
        <a:ln w="9360">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1460500</xdr:colOff>
      <xdr:row>0</xdr:row>
      <xdr:rowOff>0</xdr:rowOff>
    </xdr:from>
    <xdr:to>
      <xdr:col>10</xdr:col>
      <xdr:colOff>3058583</xdr:colOff>
      <xdr:row>3</xdr:row>
      <xdr:rowOff>45406</xdr:rowOff>
    </xdr:to>
    <xdr:pic>
      <xdr:nvPicPr>
        <xdr:cNvPr id="2" name="Imagen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stretch/>
      </xdr:blipFill>
      <xdr:spPr>
        <a:xfrm>
          <a:off x="17060333" y="0"/>
          <a:ext cx="1598083" cy="635000"/>
        </a:xfrm>
        <a:prstGeom prst="rect">
          <a:avLst/>
        </a:prstGeom>
        <a:ln w="9360">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870857</xdr:colOff>
      <xdr:row>0</xdr:row>
      <xdr:rowOff>86746</xdr:rowOff>
    </xdr:from>
    <xdr:to>
      <xdr:col>10</xdr:col>
      <xdr:colOff>3080695</xdr:colOff>
      <xdr:row>3</xdr:row>
      <xdr:rowOff>163286</xdr:rowOff>
    </xdr:to>
    <xdr:pic>
      <xdr:nvPicPr>
        <xdr:cNvPr id="3" name="Imagen 3">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1"/>
        <a:stretch/>
      </xdr:blipFill>
      <xdr:spPr>
        <a:xfrm>
          <a:off x="20070536" y="86746"/>
          <a:ext cx="2209838" cy="1042647"/>
        </a:xfrm>
        <a:prstGeom prst="rect">
          <a:avLst/>
        </a:prstGeom>
        <a:ln w="9360">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920750</xdr:colOff>
      <xdr:row>0</xdr:row>
      <xdr:rowOff>10583</xdr:rowOff>
    </xdr:from>
    <xdr:to>
      <xdr:col>10</xdr:col>
      <xdr:colOff>2910536</xdr:colOff>
      <xdr:row>3</xdr:row>
      <xdr:rowOff>47625</xdr:rowOff>
    </xdr:to>
    <xdr:pic>
      <xdr:nvPicPr>
        <xdr:cNvPr id="2" name="Imagen 3">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a:stretch/>
      </xdr:blipFill>
      <xdr:spPr>
        <a:xfrm>
          <a:off x="18399125" y="10583"/>
          <a:ext cx="1996281" cy="953823"/>
        </a:xfrm>
        <a:prstGeom prst="rect">
          <a:avLst/>
        </a:prstGeom>
        <a:ln w="9360">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1047749</xdr:colOff>
      <xdr:row>0</xdr:row>
      <xdr:rowOff>105832</xdr:rowOff>
    </xdr:from>
    <xdr:to>
      <xdr:col>10</xdr:col>
      <xdr:colOff>2815166</xdr:colOff>
      <xdr:row>3</xdr:row>
      <xdr:rowOff>84667</xdr:rowOff>
    </xdr:to>
    <xdr:pic>
      <xdr:nvPicPr>
        <xdr:cNvPr id="2" name="Imagen 4">
          <a:extLst>
            <a:ext uri="{FF2B5EF4-FFF2-40B4-BE49-F238E27FC236}">
              <a16:creationId xmlns:a16="http://schemas.microsoft.com/office/drawing/2014/main" id="{00000000-0008-0000-1400-000002000000}"/>
            </a:ext>
          </a:extLst>
        </xdr:cNvPr>
        <xdr:cNvPicPr/>
      </xdr:nvPicPr>
      <xdr:blipFill>
        <a:blip xmlns:r="http://schemas.openxmlformats.org/officeDocument/2006/relationships" r:embed="rId1"/>
        <a:stretch/>
      </xdr:blipFill>
      <xdr:spPr>
        <a:xfrm>
          <a:off x="15970249" y="105832"/>
          <a:ext cx="1767417" cy="1005418"/>
        </a:xfrm>
        <a:prstGeom prst="rect">
          <a:avLst/>
        </a:prstGeom>
        <a:ln w="9360">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938893</xdr:colOff>
      <xdr:row>0</xdr:row>
      <xdr:rowOff>231320</xdr:rowOff>
    </xdr:from>
    <xdr:to>
      <xdr:col>10</xdr:col>
      <xdr:colOff>2177143</xdr:colOff>
      <xdr:row>2</xdr:row>
      <xdr:rowOff>163285</xdr:rowOff>
    </xdr:to>
    <xdr:pic>
      <xdr:nvPicPr>
        <xdr:cNvPr id="2" name="Imagen 3">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a:stretch/>
      </xdr:blipFill>
      <xdr:spPr>
        <a:xfrm>
          <a:off x="21227143" y="231320"/>
          <a:ext cx="1238250" cy="666751"/>
        </a:xfrm>
        <a:prstGeom prst="rect">
          <a:avLst/>
        </a:prstGeom>
        <a:ln w="9360">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595311</xdr:colOff>
      <xdr:row>0</xdr:row>
      <xdr:rowOff>0</xdr:rowOff>
    </xdr:from>
    <xdr:to>
      <xdr:col>10</xdr:col>
      <xdr:colOff>2490108</xdr:colOff>
      <xdr:row>2</xdr:row>
      <xdr:rowOff>178593</xdr:rowOff>
    </xdr:to>
    <xdr:pic>
      <xdr:nvPicPr>
        <xdr:cNvPr id="2" name="Imagen 3">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a:stretch/>
      </xdr:blipFill>
      <xdr:spPr>
        <a:xfrm>
          <a:off x="19288124" y="0"/>
          <a:ext cx="1893096" cy="595312"/>
        </a:xfrm>
        <a:prstGeom prst="rect">
          <a:avLst/>
        </a:prstGeom>
        <a:ln w="9360">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cmjimene3\Downloads\DTAV-STOP-STJEF%20con%20nombres%20Oct%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garcia3\Documents\9%20OTROS_PROYECTOS%20SGGC%202016-2017\2019\1%20ISO%2037001%20-ANTI%20SOBORNO\RIESGOS%20SGAS\Gesti&#243;n%20Legal\FOPE05_MATRIZ_RIESGOS_DE_SOBORNO.GEST_LEGAL_V_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ogarcia3/Documents/9%20OTROS_PROYECTOS%20SGGC%202016-2017/2019/1%20ISO%2037001%20-ANTI%20SOBORNO/RIESGOS%20SGAS/Gesti&#243;n%20Legal/FOPE05_MATRIZ_RIESGOS_DE_SOBORNO.GEST_LEGAL_V_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ac/Documents/0%20ALCALDIA%20MAYOR%20S-G%20/MATRIZ%20RIESGOS%20SGAS%20SFG/D:/Users/camatine1/Documents/SGAS%20ISO%2037001%202016/entregables%2037001/FORMATO%20RIESGOS%20DE%20SOBORNO_G_DOCUMENTAL_JUN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ac/Documents/0%20ALCALDIA%20MAYOR%20S-G%20/MATRIZ%20RIESGOS%20SGAS%20SFG/D:/Users/cogarcia3/Documents/9%20OTROS_PROYECTOS%20SGGC%202016-2017/2019/1%20ISO%2037001%20-ANTI%20SOBORNO/RIESGOS%20SGAS/Gesti&#243;n%20Legal/FOPE05_MATRIZ_RIESGOS_DE_SOBORNO.GEST_LEGAL_V_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ac/Documents/0%20ALCALDIA%20MAYOR%20S-G%20/MATRIZ%20RIESGOS%20SGAS%20SFG/C:/Users/meli/Documents/PROYECTOS1/IDU%202020/SGGC/FORMATO%20RIESGOS%20DE%20SOBORNO%20proceso%20gestion%20leg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illa Cargas"/>
      <sheetName val="Cupos 2017"/>
      <sheetName val="Listas (2)"/>
      <sheetName val="LISTAS"/>
      <sheetName val="Tabla de Honorarios"/>
    </sheetNames>
    <sheetDataSet>
      <sheetData sheetId="0"/>
      <sheetData sheetId="1"/>
      <sheetData sheetId="2">
        <row r="4">
          <cell r="F4" t="str">
            <v>Inexistencia de personal de planta</v>
          </cell>
          <cell r="H4" t="str">
            <v>CATEGORIA 01</v>
          </cell>
        </row>
        <row r="5">
          <cell r="F5" t="str">
            <v>Personal insuficiente</v>
          </cell>
          <cell r="H5" t="str">
            <v>CATEGORIA 02</v>
          </cell>
        </row>
        <row r="6">
          <cell r="F6" t="str">
            <v>Personal altamente especializado</v>
          </cell>
          <cell r="H6" t="str">
            <v>CATEGORIA 03</v>
          </cell>
        </row>
        <row r="7">
          <cell r="H7" t="str">
            <v>CATEGORIA 04</v>
          </cell>
        </row>
        <row r="8">
          <cell r="H8" t="str">
            <v>CATEGORIA 05</v>
          </cell>
        </row>
        <row r="9">
          <cell r="H9" t="str">
            <v>CATEGORIA 06</v>
          </cell>
        </row>
        <row r="10">
          <cell r="H10" t="str">
            <v>CATEGORIA 07</v>
          </cell>
        </row>
        <row r="11">
          <cell r="H11" t="str">
            <v>CATEGORIA 08</v>
          </cell>
        </row>
        <row r="12">
          <cell r="H12" t="str">
            <v>CATEGORIA 09</v>
          </cell>
        </row>
        <row r="13">
          <cell r="H13" t="str">
            <v>CATEGORIA 10</v>
          </cell>
        </row>
        <row r="14">
          <cell r="H14" t="str">
            <v>CATEGORIA 11</v>
          </cell>
        </row>
        <row r="15">
          <cell r="H15" t="str">
            <v>CATEGORIA 12</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Instructivo"/>
      <sheetName val="Control"/>
      <sheetName val="Escalas"/>
      <sheetName val="Listas"/>
      <sheetName val="Hoja2"/>
    </sheetNames>
    <sheetDataSet>
      <sheetData sheetId="0"/>
      <sheetData sheetId="1"/>
      <sheetData sheetId="2">
        <row r="4">
          <cell r="C4" t="str">
            <v>Planeación Estratégica</v>
          </cell>
        </row>
      </sheetData>
      <sheetData sheetId="3"/>
      <sheetData sheetId="4">
        <row r="42">
          <cell r="H42" t="str">
            <v>COMUNICACIONES</v>
          </cell>
        </row>
        <row r="43">
          <cell r="H43" t="str">
            <v>CONSERVACIÓN DE INFRAESTRUCTURA</v>
          </cell>
        </row>
        <row r="44">
          <cell r="H44" t="str">
            <v>DISEÑO DE PROYECTOS</v>
          </cell>
        </row>
        <row r="45">
          <cell r="H45" t="str">
            <v>EJECUCIÓN DE OBRAS</v>
          </cell>
        </row>
        <row r="46">
          <cell r="H46" t="str">
            <v>EVALUACIÓN Y CONTROL</v>
          </cell>
        </row>
        <row r="47">
          <cell r="H47" t="str">
            <v>FACTIBILIDAD DE PROYECTOS</v>
          </cell>
        </row>
        <row r="48">
          <cell r="H48" t="str">
            <v>GESTIÓN AMBIENTAL, CALIDAD Y SST</v>
          </cell>
        </row>
        <row r="49">
          <cell r="H49" t="str">
            <v>GESTIÓN CONTRACTUAL</v>
          </cell>
        </row>
        <row r="50">
          <cell r="H50" t="str">
            <v>GESTIÓN DE LA VALORIZACIÓN Y FINANCIACIÓN</v>
          </cell>
        </row>
        <row r="51">
          <cell r="H51" t="str">
            <v>GESTIÓN DEL TALENTO HUMANO</v>
          </cell>
        </row>
        <row r="52">
          <cell r="H52" t="str">
            <v>GESTIÓN DOCUMENTAL</v>
          </cell>
        </row>
        <row r="53">
          <cell r="H53" t="str">
            <v>GESTIÓN FINANCIERA</v>
          </cell>
        </row>
        <row r="54">
          <cell r="H54" t="str">
            <v>GESTIÓN INTEGRAL DE PROYECTOS</v>
          </cell>
        </row>
        <row r="55">
          <cell r="H55" t="str">
            <v>GESTIÓN INTERINSTITUCIONAL</v>
          </cell>
        </row>
        <row r="56">
          <cell r="H56" t="str">
            <v>GESTIÓN LEGAL</v>
          </cell>
        </row>
        <row r="57">
          <cell r="H57" t="str">
            <v>GESTIÓN PREDIAL</v>
          </cell>
        </row>
        <row r="58">
          <cell r="H58" t="str">
            <v>GESTIÓN SOCIAL Y PARTICIPACIÓN CIUDADANA</v>
          </cell>
        </row>
        <row r="59">
          <cell r="H59" t="str">
            <v>GESTIÓN TECNOLOGÍAS DE LA INFORMACIÓN Y COMUNICACIÓN</v>
          </cell>
        </row>
        <row r="60">
          <cell r="H60" t="str">
            <v xml:space="preserve">INNOVACIÓN Y GESTIÓN DEL CONOCIMIENTO </v>
          </cell>
        </row>
        <row r="61">
          <cell r="H61" t="str">
            <v>MEJORAMIENTO CONTINUO</v>
          </cell>
        </row>
        <row r="62">
          <cell r="H62" t="str">
            <v>PLANEACIÓN ESTRATÉGICA</v>
          </cell>
        </row>
        <row r="63">
          <cell r="H63" t="str">
            <v>RECURSOS FÍSICOS</v>
          </cell>
        </row>
        <row r="64">
          <cell r="H64">
            <v>0</v>
          </cell>
        </row>
      </sheetData>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Instructivo"/>
      <sheetName val="Control"/>
      <sheetName val="Escalas"/>
      <sheetName val="Listas"/>
      <sheetName val="Hoja2"/>
    </sheetNames>
    <sheetDataSet>
      <sheetData sheetId="0"/>
      <sheetData sheetId="1"/>
      <sheetData sheetId="2">
        <row r="4">
          <cell r="C4" t="str">
            <v>Planeación Estratégica</v>
          </cell>
        </row>
      </sheetData>
      <sheetData sheetId="3"/>
      <sheetData sheetId="4">
        <row r="42">
          <cell r="H42" t="str">
            <v>COMUNICACIONES</v>
          </cell>
        </row>
        <row r="43">
          <cell r="H43" t="str">
            <v>CONSERVACIÓN DE INFRAESTRUCTURA</v>
          </cell>
        </row>
        <row r="44">
          <cell r="H44" t="str">
            <v>DISEÑO DE PROYECTOS</v>
          </cell>
        </row>
        <row r="45">
          <cell r="H45" t="str">
            <v>EJECUCIÓN DE OBRAS</v>
          </cell>
        </row>
        <row r="46">
          <cell r="H46" t="str">
            <v>EVALUACIÓN Y CONTROL</v>
          </cell>
        </row>
        <row r="47">
          <cell r="H47" t="str">
            <v>FACTIBILIDAD DE PROYECTOS</v>
          </cell>
        </row>
        <row r="48">
          <cell r="H48" t="str">
            <v>GESTIÓN AMBIENTAL, CALIDAD Y SST</v>
          </cell>
        </row>
        <row r="49">
          <cell r="H49" t="str">
            <v>GESTIÓN CONTRACTUAL</v>
          </cell>
        </row>
        <row r="50">
          <cell r="H50" t="str">
            <v>GESTIÓN DE LA VALORIZACIÓN Y FINANCIACIÓN</v>
          </cell>
        </row>
        <row r="51">
          <cell r="H51" t="str">
            <v>GESTIÓN DEL TALENTO HUMANO</v>
          </cell>
        </row>
        <row r="52">
          <cell r="H52" t="str">
            <v>GESTIÓN DOCUMENTAL</v>
          </cell>
        </row>
        <row r="53">
          <cell r="H53" t="str">
            <v>GESTIÓN FINANCIERA</v>
          </cell>
        </row>
        <row r="54">
          <cell r="H54" t="str">
            <v>GESTIÓN INTEGRAL DE PROYECTOS</v>
          </cell>
        </row>
        <row r="55">
          <cell r="H55" t="str">
            <v>GESTIÓN INTERINSTITUCIONAL</v>
          </cell>
        </row>
        <row r="56">
          <cell r="H56" t="str">
            <v>GESTIÓN LEGAL</v>
          </cell>
        </row>
        <row r="57">
          <cell r="H57" t="str">
            <v>GESTIÓN PREDIAL</v>
          </cell>
        </row>
        <row r="58">
          <cell r="H58" t="str">
            <v>GESTIÓN SOCIAL Y PARTICIPACIÓN CIUDADANA</v>
          </cell>
        </row>
        <row r="59">
          <cell r="H59" t="str">
            <v>GESTIÓN TECNOLOGÍAS DE LA INFORMACIÓN Y COMUNICACIÓN</v>
          </cell>
        </row>
        <row r="60">
          <cell r="H60" t="str">
            <v xml:space="preserve">INNOVACIÓN Y GESTIÓN DEL CONOCIMIENTO </v>
          </cell>
        </row>
        <row r="61">
          <cell r="H61" t="str">
            <v>MEJORAMIENTO CONTINUO</v>
          </cell>
        </row>
        <row r="62">
          <cell r="H62" t="str">
            <v>PLANEACIÓN ESTRATÉGICA</v>
          </cell>
        </row>
        <row r="63">
          <cell r="H63" t="str">
            <v>RECURSOS FÍSICOS</v>
          </cell>
        </row>
        <row r="64">
          <cell r="H64">
            <v>0</v>
          </cell>
        </row>
      </sheetData>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12.xml.rels><?xml version="1.0" encoding="UTF-8" standalone="yes"?>
<Relationships xmlns="http://schemas.openxmlformats.org/package/2006/relationships"><Relationship Id="rId1" Type="http://schemas.openxmlformats.org/officeDocument/2006/relationships/pivotCacheRecords" Target="pivotCacheRecords12.xml"/></Relationships>
</file>

<file path=xl/pivotCache/_rels/pivotCacheDefinition13.xml.rels><?xml version="1.0" encoding="UTF-8" standalone="yes"?>
<Relationships xmlns="http://schemas.openxmlformats.org/package/2006/relationships"><Relationship Id="rId1" Type="http://schemas.openxmlformats.org/officeDocument/2006/relationships/pivotCacheRecords" Target="pivotCacheRecords13.xml"/></Relationships>
</file>

<file path=xl/pivotCache/_rels/pivotCacheDefinition14.xml.rels><?xml version="1.0" encoding="UTF-8" standalone="yes"?>
<Relationships xmlns="http://schemas.openxmlformats.org/package/2006/relationships"><Relationship Id="rId1" Type="http://schemas.openxmlformats.org/officeDocument/2006/relationships/pivotCacheRecords" Target="pivotCacheRecords14.xml"/></Relationships>
</file>

<file path=xl/pivotCache/_rels/pivotCacheDefinition15.xml.rels><?xml version="1.0" encoding="UTF-8" standalone="yes"?>
<Relationships xmlns="http://schemas.openxmlformats.org/package/2006/relationships"><Relationship Id="rId1" Type="http://schemas.openxmlformats.org/officeDocument/2006/relationships/pivotCacheRecords" Target="pivotCacheRecords15.xml"/></Relationships>
</file>

<file path=xl/pivotCache/_rels/pivotCacheDefinition16.xml.rels><?xml version="1.0" encoding="UTF-8" standalone="yes"?>
<Relationships xmlns="http://schemas.openxmlformats.org/package/2006/relationships"><Relationship Id="rId1" Type="http://schemas.openxmlformats.org/officeDocument/2006/relationships/pivotCacheRecords" Target="pivotCacheRecords16.xml"/></Relationships>
</file>

<file path=xl/pivotCache/_rels/pivotCacheDefinition17.xml.rels><?xml version="1.0" encoding="UTF-8" standalone="yes"?>
<Relationships xmlns="http://schemas.openxmlformats.org/package/2006/relationships"><Relationship Id="rId1" Type="http://schemas.openxmlformats.org/officeDocument/2006/relationships/pivotCacheRecords" Target="pivotCacheRecords17.xml"/></Relationships>
</file>

<file path=xl/pivotCache/_rels/pivotCacheDefinition18.xml.rels><?xml version="1.0" encoding="UTF-8" standalone="yes"?>
<Relationships xmlns="http://schemas.openxmlformats.org/package/2006/relationships"><Relationship Id="rId1" Type="http://schemas.openxmlformats.org/officeDocument/2006/relationships/pivotCacheRecords" Target="pivotCacheRecords18.xml"/></Relationships>
</file>

<file path=xl/pivotCache/_rels/pivotCacheDefinition19.xml.rels><?xml version="1.0" encoding="UTF-8" standalone="yes"?>
<Relationships xmlns="http://schemas.openxmlformats.org/package/2006/relationships"><Relationship Id="rId1" Type="http://schemas.openxmlformats.org/officeDocument/2006/relationships/pivotCacheRecords" Target="pivotCacheRecords19.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20.xml.rels><?xml version="1.0" encoding="UTF-8" standalone="yes"?>
<Relationships xmlns="http://schemas.openxmlformats.org/package/2006/relationships"><Relationship Id="rId1" Type="http://schemas.openxmlformats.org/officeDocument/2006/relationships/pivotCacheRecords" Target="pivotCacheRecords20.xml"/></Relationships>
</file>

<file path=xl/pivotCache/_rels/pivotCacheDefinition21.xml.rels><?xml version="1.0" encoding="UTF-8" standalone="yes"?>
<Relationships xmlns="http://schemas.openxmlformats.org/package/2006/relationships"><Relationship Id="rId1" Type="http://schemas.openxmlformats.org/officeDocument/2006/relationships/pivotCacheRecords" Target="pivotCacheRecords21.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r:id="rId1" refreshedBy="Maria Paula Másmela Mahecha" refreshedDate="44425.782605787041" createdVersion="5" refreshedVersion="7" minRefreshableVersion="3" recordCount="39">
  <cacheSource type="worksheet">
    <worksheetSource ref="B7:L34" sheet="TICs"/>
  </cacheSource>
  <cacheFields count="11">
    <cacheField name="PROCEDIMIENTO ASOCIADO" numFmtId="0">
      <sharedItems/>
    </cacheField>
    <cacheField name="POSIBLES HECHOS DE SOBORNO (INCERTIDUMBRE)" numFmtId="0">
      <sharedItems longText="1"/>
    </cacheField>
    <cacheField name="ORGANIZACIONES EXTERNAS, FUNCIONES O CARGOS EXPUESTOS AL HECHO DE SOBORNO" numFmtId="0">
      <sharedItems count="14">
        <s v="Colaborador IDU (Grupo I+D+I - Grupo de arquitectura - Grupo de infraestructura)"/>
        <s v="Directivo IDU (Subdirector Técnico de Recursos Tecnológicos - Director Técnico Administrativo y Financiero - Subdirector General de Gestión Corporativa según cuantía)"/>
        <s v="Tercero (Proveedor)"/>
        <s v="Tercero"/>
        <s v="Colaborador IDU (Grupo infraestructura)"/>
        <s v="Directivo IDU (Subdirector Técnico de Recursos Tecnológicos )"/>
        <s v="Directivo IDU (Subdirector Técnico de Recursos Tecnológicos)"/>
        <s v="Proveedor" u="1"/>
        <s v="Grupo arquitectura" u="1"/>
        <s v="DTST" u="1"/>
        <s v="Grupo infraestructura" u="1"/>
        <s v="Subdirector Técnico de Recursos Tecnológicos" u="1"/>
        <s v="STRT" u="1"/>
        <s v="Grupo I+D+I" u="1"/>
      </sharedItems>
    </cacheField>
    <cacheField name="RIESGOS DE SOBORNO (EFECTO DE LA INCERTIDUMBRE SOBRE LOS OBJETIVOS ESTRATÉGICOS)" numFmtId="0">
      <sharedItems/>
    </cacheField>
    <cacheField name="CONTROLES ACTUALES EXISTENTES" numFmtId="0">
      <sharedItems longText="1"/>
    </cacheField>
    <cacheField name="PROBABILIDAD DEL RIESGO (Residual)" numFmtId="0">
      <sharedItems containsSemiMixedTypes="0" containsString="0" containsNumber="1" containsInteger="1" minValue="1" maxValue="4"/>
    </cacheField>
    <cacheField name="IMPACTO DEL RIESGO (Residual)" numFmtId="0">
      <sharedItems containsSemiMixedTypes="0" containsString="0" containsNumber="1" containsInteger="1" minValue="3" maxValue="5"/>
    </cacheField>
    <cacheField name="NIVEL DE RIESGO (Residual)" numFmtId="0">
      <sharedItems containsSemiMixedTypes="0" containsString="0" containsNumber="1" containsInteger="1" minValue="3" maxValue="20"/>
    </cacheField>
    <cacheField name="VALORACIÓN DEL NIVEL DE RIESGO RESIDUAL" numFmtId="0">
      <sharedItems/>
    </cacheField>
    <cacheField name="CONTROLES ADICIONALES REQUERIDOS" numFmtId="0">
      <sharedItems longText="1"/>
    </cacheField>
    <cacheField name="ÍNDICE" numFmtId="0">
      <sharedItems containsSemiMixedTypes="0" containsString="0" containsNumber="1" minValue="0.1" maxValue="5"/>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r:id="rId1" refreshedBy="Maria Paula Másmela Mahecha" refreshedDate="44425.788308564814" createdVersion="7" refreshedVersion="7" minRefreshableVersion="3" recordCount="44">
  <cacheSource type="worksheet">
    <worksheetSource ref="B7:L48" sheet="GES FIN"/>
  </cacheSource>
  <cacheFields count="11">
    <cacheField name="PROCEDIMIENTO ASOCIADO" numFmtId="0">
      <sharedItems/>
    </cacheField>
    <cacheField name="POSIBLES HECHOS DE SOBORNO (INCERTIDUMBRE)" numFmtId="0">
      <sharedItems longText="1"/>
    </cacheField>
    <cacheField name="ORGANIZACIONES EXTERNAS, FUNCIONES O CARGOS EXPUESTOS AL HECHO DE SOBORNO" numFmtId="0">
      <sharedItems count="17">
        <s v="Colaborador del IDU "/>
        <s v="Directivo IDU (Subdirector Técnico de Tesorería y Recaudo)"/>
        <s v="Tercero (Empleado bancario)"/>
        <s v="Tercero (Contratista)"/>
        <s v="Colaborador del IDU"/>
        <s v="Tercero (Empleado del sector financiero)"/>
        <s v="Directivo IDU (DTAF STTR)"/>
        <s v="Directivo IDU (DTPC - STTR - DTAF)"/>
        <s v="Tercero (Empleado bancario- Contribuyente)"/>
        <s v="Colaborador del IDU  "/>
        <s v="Tercero"/>
        <s v="Tercero (Hacker)"/>
        <s v="Tercero (Contratista - Contribuyente)"/>
        <s v="Colaborador IDU"/>
        <s v="Directivo IDU"/>
        <s v="Tercero_x000a_"/>
        <s v="Tercero (Constructor)"/>
      </sharedItems>
    </cacheField>
    <cacheField name="RIESGOS DE SOBORNO (EFECTO DE LA INCERTIDUMBRESOBRE LOS OBJETIVOS ESTRATÉGICOS)" numFmtId="0">
      <sharedItems/>
    </cacheField>
    <cacheField name="CONTROLES ACTUALES EXISTENTES" numFmtId="0">
      <sharedItems longText="1"/>
    </cacheField>
    <cacheField name="PROBABILIDAD DEL RIESGO (Residual)" numFmtId="0">
      <sharedItems containsSemiMixedTypes="0" containsString="0" containsNumber="1" containsInteger="1" minValue="3" maxValue="4"/>
    </cacheField>
    <cacheField name="IMPACTO DEL RIESGO (Residual)" numFmtId="0">
      <sharedItems containsSemiMixedTypes="0" containsString="0" containsNumber="1" containsInteger="1" minValue="3" maxValue="5"/>
    </cacheField>
    <cacheField name="NIVEL DE RIESGO (Residual)" numFmtId="0">
      <sharedItems containsSemiMixedTypes="0" containsString="0" containsNumber="1" containsInteger="1" minValue="12" maxValue="16"/>
    </cacheField>
    <cacheField name="VALORACIÓN DEL NIVEL DE RIESGO RESIDUAL" numFmtId="0">
      <sharedItems/>
    </cacheField>
    <cacheField name="CONTROLES ADICIONALES REQUERIDOS" numFmtId="0">
      <sharedItems longText="1"/>
    </cacheField>
    <cacheField name="ÍNDICE" numFmtId="0">
      <sharedItems containsSemiMixedTypes="0" containsString="0" containsNumber="1" containsInteger="1" minValue="3" maxValue="3"/>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r:id="rId1" refreshedBy="Maria Paula Másmela Mahecha" refreshedDate="44425.788743287034" createdVersion="7" refreshedVersion="7" minRefreshableVersion="3" recordCount="28">
  <cacheSource type="worksheet">
    <worksheetSource ref="B7:L34" sheet="GES REC FIS"/>
  </cacheSource>
  <cacheFields count="11">
    <cacheField name="PROCEDIMIENTO ASOCIADO" numFmtId="0">
      <sharedItems/>
    </cacheField>
    <cacheField name="POSIBLES HECHOS DE SOBORNO (INCERTIDUMBRE)" numFmtId="0">
      <sharedItems longText="1"/>
    </cacheField>
    <cacheField name="ORGANIZACIONES EXTERNAS, FUNCIONES O CARGOS EXPUESTOS AL HECHO DE SOBORNO" numFmtId="0">
      <sharedItems count="20">
        <s v="Directivo IDU (Sudirector General de Gestión Corporativa - Director Técnico Administrativo y Financiero - Subdirector Técnico de Recursos Físicos)"/>
        <s v="Colaboradora del IDU (Apoyo a la supervisión)"/>
        <s v="Tercero (Posible Proveedor)"/>
        <s v="Colaborador IDU (Apoyo a la supervisión)"/>
        <s v="Directivo IDU (STPC - STRF)"/>
        <s v="Tercero (Proveedor)"/>
        <s v="Colaborador IDU Apoyo a la supervisión"/>
        <s v="Colaborador IDU (Técnico de apoyo al manejo de la caja menor"/>
        <s v="Directivo IDU (Subdirector Técnico de Recursos Físicos)"/>
        <s v="Director IDU (Subdirector Técnico de Recursos Físicos)"/>
        <s v="Tercero (contratista de mantenimiento)"/>
        <s v="Colaborador IDU (Apoyo a la Supervisión del contrato)"/>
        <s v="Directivo IDU (Subdirector General de Gestión Corporativa - Director Técnico Administrativo y Financiero - Subdirector Técnico de Recursos Físicos)"/>
        <s v="Colaborador IDU (Conductor)"/>
        <s v="Tercero (contratista suministro de combustible)"/>
        <s v="Colaborador IDU (Coordinador de almacén - Técnico operativo de almacésn - auxiliar de almacén)"/>
        <s v="Colaborador IDU (Coordinador de almacén - Técnico operativo almacén- Auxiliar almacén)"/>
        <s v="Directivo IDU"/>
        <s v="Tercero (Comprador)"/>
        <s v="Tercero (Comprador de bienes de baja)"/>
      </sharedItems>
    </cacheField>
    <cacheField name="RIESGOS DE SOBORNO (EFECTO DE LA INCERTIDUMBRE SOBRE LOS OBJETIVOS ESTRATÉGICOS)" numFmtId="0">
      <sharedItems/>
    </cacheField>
    <cacheField name="CONTROLES ACTUALES EXISTENTES" numFmtId="0">
      <sharedItems longText="1"/>
    </cacheField>
    <cacheField name="PROBABILIDAD DEL RIESGO (Residual)" numFmtId="0">
      <sharedItems containsSemiMixedTypes="0" containsString="0" containsNumber="1" containsInteger="1" minValue="2" maxValue="4"/>
    </cacheField>
    <cacheField name="IMPACTO DEL RIESGO (Residual)" numFmtId="0">
      <sharedItems containsSemiMixedTypes="0" containsString="0" containsNumber="1" containsInteger="1" minValue="2" maxValue="5"/>
    </cacheField>
    <cacheField name="NIVEL DE RIESGO (Residual)" numFmtId="0">
      <sharedItems containsSemiMixedTypes="0" containsString="0" containsNumber="1" containsInteger="1" minValue="6" maxValue="16"/>
    </cacheField>
    <cacheField name="VALORACIÓN DEL NIVEL DE RIESGO RESIDUAL" numFmtId="0">
      <sharedItems/>
    </cacheField>
    <cacheField name="CONTROLES ADICIONALES REQUERIDOS" numFmtId="0">
      <sharedItems longText="1"/>
    </cacheField>
    <cacheField name="ÍNDICE" numFmtId="0">
      <sharedItems containsSemiMixedTypes="0" containsString="0" containsNumber="1" minValue="0.1" maxValue="3"/>
    </cacheField>
  </cacheFields>
  <extLst>
    <ext xmlns:x14="http://schemas.microsoft.com/office/spreadsheetml/2009/9/main" uri="{725AE2AE-9491-48be-B2B4-4EB974FC3084}">
      <x14:pivotCacheDefinition/>
    </ext>
  </extLst>
</pivotCacheDefinition>
</file>

<file path=xl/pivotCache/pivotCacheDefinition12.xml><?xml version="1.0" encoding="utf-8"?>
<pivotCacheDefinition xmlns="http://schemas.openxmlformats.org/spreadsheetml/2006/main" xmlns:r="http://schemas.openxmlformats.org/officeDocument/2006/relationships" r:id="rId1" refreshedBy="Maria Paula Másmela Mahecha" refreshedDate="44425.789405439813" createdVersion="7" refreshedVersion="7" minRefreshableVersion="3" recordCount="34">
  <cacheSource type="worksheet">
    <worksheetSource ref="B7:L30" sheet="VALORIZA"/>
  </cacheSource>
  <cacheFields count="11">
    <cacheField name="PROCEDIMIENTO ASOCIADO" numFmtId="0">
      <sharedItems/>
    </cacheField>
    <cacheField name="POSIBLES HECHOS DE SOBORNO (INCERTIDUMBRE)" numFmtId="0">
      <sharedItems/>
    </cacheField>
    <cacheField name="ORGANIZACIONES EXTERNAS, FUNCIONES O CARGOS EXPUESTOS AL HECHO DE SOBORNO" numFmtId="0">
      <sharedItems count="5">
        <s v="Tercero (Contribuyente)"/>
        <s v="Colaborador del IDU"/>
        <s v="Directivo IDU"/>
        <s v="Tercero (Ciudadano)"/>
        <s v="Tercero ( Gran Contribuyente)"/>
      </sharedItems>
    </cacheField>
    <cacheField name="RIESGOS DE SOBORNO (EFECTO DE LA INCERTIDUMBRE SOBRE LOS OBJETIVOS ESTRATÉGICOS)" numFmtId="0">
      <sharedItems/>
    </cacheField>
    <cacheField name="CONTROLES ACTUALES EXISTENTES" numFmtId="0">
      <sharedItems longText="1"/>
    </cacheField>
    <cacheField name="PROBABILIDAD DEL RIESGO (Residual)" numFmtId="0">
      <sharedItems containsSemiMixedTypes="0" containsString="0" containsNumber="1" containsInteger="1" minValue="1" maxValue="3"/>
    </cacheField>
    <cacheField name="IMPACTO DEL RIESGO (Residual)" numFmtId="0">
      <sharedItems containsSemiMixedTypes="0" containsString="0" containsNumber="1" containsInteger="1" minValue="2" maxValue="5"/>
    </cacheField>
    <cacheField name="NIVEL DE RIESGO (Residual)" numFmtId="0">
      <sharedItems containsSemiMixedTypes="0" containsString="0" containsNumber="1" containsInteger="1" minValue="2" maxValue="12"/>
    </cacheField>
    <cacheField name="VALORACIÓN DEL NIVEL DE RIESGO RESIDUAL" numFmtId="0">
      <sharedItems/>
    </cacheField>
    <cacheField name="CONTROLES ADICIONALES REQUERIDOS" numFmtId="0">
      <sharedItems longText="1"/>
    </cacheField>
    <cacheField name="ÍNDICE" numFmtId="0">
      <sharedItems containsSemiMixedTypes="0" containsString="0" containsNumber="1" minValue="0.1" maxValue="3"/>
    </cacheField>
  </cacheFields>
  <extLst>
    <ext xmlns:x14="http://schemas.microsoft.com/office/spreadsheetml/2009/9/main" uri="{725AE2AE-9491-48be-B2B4-4EB974FC3084}">
      <x14:pivotCacheDefinition/>
    </ext>
  </extLst>
</pivotCacheDefinition>
</file>

<file path=xl/pivotCache/pivotCacheDefinition13.xml><?xml version="1.0" encoding="utf-8"?>
<pivotCacheDefinition xmlns="http://schemas.openxmlformats.org/spreadsheetml/2006/main" xmlns:r="http://schemas.openxmlformats.org/officeDocument/2006/relationships" r:id="rId1" refreshedBy="Maria Paula Másmela Mahecha" refreshedDate="44425.790166550927" createdVersion="7" refreshedVersion="7" minRefreshableVersion="3" recordCount="41">
  <cacheSource type="worksheet">
    <worksheetSource ref="B7:L48" sheet="PREINVERSIÓN DE PROYECTOS"/>
  </cacheSource>
  <cacheFields count="11">
    <cacheField name="PROCEDIMIENTO ASOCIADO" numFmtId="0">
      <sharedItems/>
    </cacheField>
    <cacheField name="POSIBLES HECHOS DE SOBORNO (INCERTIDUMBRE)" numFmtId="0">
      <sharedItems longText="1"/>
    </cacheField>
    <cacheField name="ORGANIZACIONES EXTERNAS, FUNCIONES O CARGOS EXPUESTOS AL HECHO DE SOBORNO" numFmtId="0">
      <sharedItems count="4">
        <s v="Directivo del IDU"/>
        <s v="Colaborador del IDU"/>
        <s v="Tercero"/>
        <s v="Tercero (Contratista)"/>
      </sharedItems>
    </cacheField>
    <cacheField name="RIESGOS DE SOBORNO (EFECTO DE LA INCERTIDUMBRESOBRE LOS OBJETIVOS ESTRATÉGICOS)" numFmtId="0">
      <sharedItems/>
    </cacheField>
    <cacheField name="CONTROLES ACTUALES EXISTENTES" numFmtId="0">
      <sharedItems longText="1"/>
    </cacheField>
    <cacheField name="PROBABILIDAD DEL RIESGO (Residual)" numFmtId="0">
      <sharedItems containsSemiMixedTypes="0" containsString="0" containsNumber="1" containsInteger="1" minValue="2" maxValue="4"/>
    </cacheField>
    <cacheField name="IMPACTO DEL RIESGO (Residual)" numFmtId="0">
      <sharedItems containsSemiMixedTypes="0" containsString="0" containsNumber="1" containsInteger="1" minValue="3" maxValue="4"/>
    </cacheField>
    <cacheField name="NIVEL DE RIESGO (Residual)" numFmtId="0">
      <sharedItems containsSemiMixedTypes="0" containsString="0" containsNumber="1" containsInteger="1" minValue="6" maxValue="16"/>
    </cacheField>
    <cacheField name="VALORACIÓN DEL NIVEL DE RIESGO RESIDUAL" numFmtId="0">
      <sharedItems/>
    </cacheField>
    <cacheField name="CONTROLES ADICIONALES REQUERIDOS" numFmtId="0">
      <sharedItems longText="1"/>
    </cacheField>
    <cacheField name="ÍNDICE" numFmtId="0">
      <sharedItems containsSemiMixedTypes="0" containsString="0" containsNumber="1" minValue="0.1" maxValue="3"/>
    </cacheField>
  </cacheFields>
  <extLst>
    <ext xmlns:x14="http://schemas.microsoft.com/office/spreadsheetml/2009/9/main" uri="{725AE2AE-9491-48be-B2B4-4EB974FC3084}">
      <x14:pivotCacheDefinition/>
    </ext>
  </extLst>
</pivotCacheDefinition>
</file>

<file path=xl/pivotCache/pivotCacheDefinition14.xml><?xml version="1.0" encoding="utf-8"?>
<pivotCacheDefinition xmlns="http://schemas.openxmlformats.org/spreadsheetml/2006/main" xmlns:r="http://schemas.openxmlformats.org/officeDocument/2006/relationships" r:id="rId1" refreshedBy="Maria Paula Másmela Mahecha" refreshedDate="44425.79084386574" createdVersion="7" refreshedVersion="7" minRefreshableVersion="3" recordCount="12">
  <cacheSource type="worksheet">
    <worksheetSource ref="B7:L18" sheet="GES DOCUMENT"/>
  </cacheSource>
  <cacheFields count="11">
    <cacheField name="PROCEDIMIENTO ASOCIADO" numFmtId="0">
      <sharedItems/>
    </cacheField>
    <cacheField name="POSIBLES HECHOS DE SOBORNO (INCERTIDUMBRE)" numFmtId="0">
      <sharedItems longText="1"/>
    </cacheField>
    <cacheField name="ORGANIZACIONES EXTERNAS, FUNCIONES O CARGOS EXPUESTOS AL HECHO DE SOBORNO" numFmtId="0">
      <sharedItems count="4">
        <s v="Colaborador del IDU"/>
        <s v="Tercero (Contratistas externos - Proveedor)"/>
        <s v="Tercero (Contratistas externos - Proveedor- contratista de mensajería)"/>
        <s v="Tercero"/>
      </sharedItems>
    </cacheField>
    <cacheField name="RIESGOS DE SOBORNO (EFECTO DE LA INCERTIDUMBRESOBRE LOS OBJETIVOS ESTRATÉGICOS)" numFmtId="0">
      <sharedItems/>
    </cacheField>
    <cacheField name="CONTROLES ACTUALES EXISTENTES" numFmtId="0">
      <sharedItems longText="1"/>
    </cacheField>
    <cacheField name="PROBABILIDAD DEL RIESGO (Residual)" numFmtId="0">
      <sharedItems containsSemiMixedTypes="0" containsString="0" containsNumber="1" containsInteger="1" minValue="2" maxValue="4"/>
    </cacheField>
    <cacheField name="IMPACTO DEL RIESGO (Residual)" numFmtId="0">
      <sharedItems containsSemiMixedTypes="0" containsString="0" containsNumber="1" containsInteger="1" minValue="3" maxValue="4"/>
    </cacheField>
    <cacheField name="NIVEL DE RIESGO (Residual)" numFmtId="0">
      <sharedItems containsSemiMixedTypes="0" containsString="0" containsNumber="1" containsInteger="1" minValue="8" maxValue="16"/>
    </cacheField>
    <cacheField name="VALORACIÓN DEL NIVEL DE RIESGO RESIDUAL" numFmtId="0">
      <sharedItems/>
    </cacheField>
    <cacheField name="VALORACIÓN DEL NIVEL DE RIESGO RESIDUAL2" numFmtId="0">
      <sharedItems longText="1"/>
    </cacheField>
    <cacheField name="ÍNDICE" numFmtId="0">
      <sharedItems containsSemiMixedTypes="0" containsString="0" containsNumber="1" minValue="0.1" maxValue="3"/>
    </cacheField>
  </cacheFields>
  <extLst>
    <ext xmlns:x14="http://schemas.microsoft.com/office/spreadsheetml/2009/9/main" uri="{725AE2AE-9491-48be-B2B4-4EB974FC3084}">
      <x14:pivotCacheDefinition/>
    </ext>
  </extLst>
</pivotCacheDefinition>
</file>

<file path=xl/pivotCache/pivotCacheDefinition15.xml><?xml version="1.0" encoding="utf-8"?>
<pivotCacheDefinition xmlns="http://schemas.openxmlformats.org/spreadsheetml/2006/main" xmlns:r="http://schemas.openxmlformats.org/officeDocument/2006/relationships" r:id="rId1" refreshedBy="Maria Paula Másmela Mahecha" refreshedDate="44425.792066666669" createdVersion="7" refreshedVersion="7" minRefreshableVersion="3" recordCount="31">
  <cacheSource type="worksheet">
    <worksheetSource ref="B7:L22" sheet="RELACIO Y SERV A LA CIUDADANA"/>
  </cacheSource>
  <cacheFields count="11">
    <cacheField name="PROCEDIMIENTO ASOCIADO" numFmtId="0">
      <sharedItems/>
    </cacheField>
    <cacheField name="POSIBLES HECHOS DE SOBORNO (INCERTIDUMBRE)" numFmtId="0">
      <sharedItems longText="1"/>
    </cacheField>
    <cacheField name="ORGANIZACIONES EXTERNAS, FUNCIONES O CARGOS EXPUESTOS AL HECHO DE SOBORNO" numFmtId="0">
      <sharedItems count="12">
        <s v="Colaborador del IDU (Atiende canales)"/>
        <s v="Directivo IDU"/>
        <s v="Tercero (Ciudadano)"/>
        <s v="Colaborador IDU (Bogotá te escucha)"/>
        <s v="Tercero"/>
        <s v="Colaborador del IDU"/>
        <s v="Directivo IDU (Jefe OAC)"/>
        <s v="Colaborador IDU (Profesional Social OTC)"/>
        <s v="Directivo  IDU"/>
        <s v="Tercero (Interventor)"/>
        <s v="Tercero (Contratista Interventor)"/>
        <s v="Tercero (Representante político)"/>
      </sharedItems>
    </cacheField>
    <cacheField name="RIESGOS DE SOBORNO (EFECTO DE LA INCERTIDUMBRESOBRE LOS OBJETIVOS ESTRATÉGICOS)" numFmtId="0">
      <sharedItems/>
    </cacheField>
    <cacheField name="CONTROLES ACTUALES EXISTENTES" numFmtId="0">
      <sharedItems/>
    </cacheField>
    <cacheField name="PROBABILIDAD DEL RIESGO (Residual)" numFmtId="0">
      <sharedItems containsSemiMixedTypes="0" containsString="0" containsNumber="1" containsInteger="1" minValue="2" maxValue="3"/>
    </cacheField>
    <cacheField name="IMPACTO DEL RIESGO (Residual)" numFmtId="0">
      <sharedItems containsSemiMixedTypes="0" containsString="0" containsNumber="1" containsInteger="1" minValue="2" maxValue="4"/>
    </cacheField>
    <cacheField name="NIVEL DE RIESGO (Residual)" numFmtId="0">
      <sharedItems containsSemiMixedTypes="0" containsString="0" containsNumber="1" containsInteger="1" minValue="4" maxValue="12"/>
    </cacheField>
    <cacheField name="VALORACIÓN DEL NIVEL DE RIESGO RESIDUAL" numFmtId="0">
      <sharedItems/>
    </cacheField>
    <cacheField name="CONTROLES ADICIONALES REQUERIDOS" numFmtId="0">
      <sharedItems longText="1"/>
    </cacheField>
    <cacheField name="ÍNDICE" numFmtId="0">
      <sharedItems containsSemiMixedTypes="0" containsString="0" containsNumber="1" minValue="0.1" maxValue="3"/>
    </cacheField>
  </cacheFields>
  <extLst>
    <ext xmlns:x14="http://schemas.microsoft.com/office/spreadsheetml/2009/9/main" uri="{725AE2AE-9491-48be-B2B4-4EB974FC3084}">
      <x14:pivotCacheDefinition/>
    </ext>
  </extLst>
</pivotCacheDefinition>
</file>

<file path=xl/pivotCache/pivotCacheDefinition16.xml><?xml version="1.0" encoding="utf-8"?>
<pivotCacheDefinition xmlns="http://schemas.openxmlformats.org/spreadsheetml/2006/main" xmlns:r="http://schemas.openxmlformats.org/officeDocument/2006/relationships" r:id="rId1" refreshedBy="Maria Paula Másmela Mahecha" refreshedDate="44425.792790509258" createdVersion="7" refreshedVersion="7" minRefreshableVersion="3" recordCount="18">
  <cacheSource type="worksheet">
    <worksheetSource ref="B7:L24" sheet="GESTIÓN DE TALENTO HUMANO"/>
  </cacheSource>
  <cacheFields count="12">
    <cacheField name="PROCEDIMIENTO ASOCIADO" numFmtId="0">
      <sharedItems/>
    </cacheField>
    <cacheField name="POSIBLES HECHOS DE SOBORNO (INCERTIDUMBRE)" numFmtId="0">
      <sharedItems longText="1"/>
    </cacheField>
    <cacheField name="ORGANIZACIONES EXTERNAS, FUNCIONES O CARGOS EXPUESTOS AL HECHO DE SOBORNO" numFmtId="0">
      <sharedItems count="16">
        <s v="Colaborador del IDU (Responsable del trámite de Seguridad Social)"/>
        <s v="Tercero (Empresa de seguridad social)"/>
        <s v="Colaborador del  IDU (Responsable del trámite de Seguridad Social)"/>
        <s v="Colaborador del IDU"/>
        <s v="Tercero (Asesor ARL)"/>
        <s v="Tercero (Oferente de servicios del programa sistema estímulos)"/>
        <s v="Colaborador IDU (Responsable del proceso de contratación)"/>
        <s v="Tercero (Contratista)"/>
        <s v="Colaborador IDU (Responsable de elaborar las certificaciones laborales)"/>
        <s v="Tercero (Exfuncionario)"/>
        <s v="Colaborador IDU (Responsable de capacitación)"/>
        <s v="Directivo IDU "/>
        <s v="Tercero (Oferente) "/>
        <s v="Colaborador del IDU (Apoyo a la supervisión )"/>
        <s v="Directivo del IDU (Supervisor)"/>
        <s v="Tercero (Contratista PIC)"/>
      </sharedItems>
    </cacheField>
    <cacheField name="RIESGOS DE SOBORNO (EFECTO DE LA INCERTIDUMBRE SOBRE LOS OBJETIVOS ESTRATÉGICOS)" numFmtId="0">
      <sharedItems/>
    </cacheField>
    <cacheField name="CONTROLES ACTUALES EXISTENTES" numFmtId="0">
      <sharedItems longText="1"/>
    </cacheField>
    <cacheField name="PROBABILIDAD DEL RIESGO (Residual)" numFmtId="0">
      <sharedItems containsSemiMixedTypes="0" containsString="0" containsNumber="1" containsInteger="1" minValue="2" maxValue="3"/>
    </cacheField>
    <cacheField name="IMPACTO DEL RIESGO (Residual)" numFmtId="0">
      <sharedItems containsSemiMixedTypes="0" containsString="0" containsNumber="1" containsInteger="1" minValue="2" maxValue="4"/>
    </cacheField>
    <cacheField name="NIVEL DE RIESGO (Residual)" numFmtId="0">
      <sharedItems containsSemiMixedTypes="0" containsString="0" containsNumber="1" containsInteger="1" minValue="4" maxValue="12"/>
    </cacheField>
    <cacheField name="VALORACIÓN DEL NIVEL DE RIESGO RESIDUAL" numFmtId="0">
      <sharedItems/>
    </cacheField>
    <cacheField name="CONTROLES ADICIONALES REQUERIDOS" numFmtId="0">
      <sharedItems longText="1"/>
    </cacheField>
    <cacheField name="ÍNDICE" numFmtId="0">
      <sharedItems containsSemiMixedTypes="0" containsString="0" containsNumber="1" minValue="0.1" maxValue="3"/>
    </cacheField>
    <cacheField name="Campo1" numFmtId="0" formula="ÍNDICE" databaseField="0"/>
  </cacheFields>
  <extLst>
    <ext xmlns:x14="http://schemas.microsoft.com/office/spreadsheetml/2009/9/main" uri="{725AE2AE-9491-48be-B2B4-4EB974FC3084}">
      <x14:pivotCacheDefinition/>
    </ext>
  </extLst>
</pivotCacheDefinition>
</file>

<file path=xl/pivotCache/pivotCacheDefinition17.xml><?xml version="1.0" encoding="utf-8"?>
<pivotCacheDefinition xmlns="http://schemas.openxmlformats.org/spreadsheetml/2006/main" xmlns:r="http://schemas.openxmlformats.org/officeDocument/2006/relationships" r:id="rId1" refreshedBy="Maria Paula Másmela Mahecha" refreshedDate="44425.793868287037" createdVersion="7" refreshedVersion="7" minRefreshableVersion="3" recordCount="9">
  <cacheSource type="worksheet">
    <worksheetSource ref="B7:L16" sheet="INNOVACIÓN"/>
  </cacheSource>
  <cacheFields count="11">
    <cacheField name="PROCEDIMIENTO ASOCIADO" numFmtId="0">
      <sharedItems/>
    </cacheField>
    <cacheField name="POSIBLES HECHOS DE SOBORNO (INCERTIDUMBRE)" numFmtId="0">
      <sharedItems longText="1"/>
    </cacheField>
    <cacheField name="ORGANIZACIONES EXTERNAS, FUNCIONES O CARGOS EXPUESTOS AL HECHO DE SOBORNO" numFmtId="49">
      <sharedItems count="8">
        <s v="Directivo IDU (DTE)"/>
        <s v="Colaborador IDU (Encargado del Estudio de Mercado)"/>
        <s v="Tercero (Firma Cotizante)"/>
        <s v="Colaborador IDU (Encargado de la revisión de estándares geográficos)"/>
        <s v="Tercero"/>
        <s v="Colaborador del IDU (Encargado de realizar la revisión y verificación de documentos)"/>
        <s v="Tercero (Proveedor)"/>
        <s v="Directivo IDU (DTE)_x000a_" u="1"/>
      </sharedItems>
    </cacheField>
    <cacheField name="RIESGOS DE SOBORNO (EFECTO DE LA INCERTIDUMBRE SOBRE LOS OBJETIVOS ESTRATÉGICOS)" numFmtId="0">
      <sharedItems/>
    </cacheField>
    <cacheField name="CONTROLES ACTUALES EXISTENTES" numFmtId="0">
      <sharedItems longText="1"/>
    </cacheField>
    <cacheField name="PROBABILIDAD DEL RIESGO (Residual)" numFmtId="0">
      <sharedItems containsSemiMixedTypes="0" containsString="0" containsNumber="1" containsInteger="1" minValue="2" maxValue="3"/>
    </cacheField>
    <cacheField name="IMPACTO DEL RIESGO (Residual)" numFmtId="0">
      <sharedItems containsSemiMixedTypes="0" containsString="0" containsNumber="1" containsInteger="1" minValue="3" maxValue="5"/>
    </cacheField>
    <cacheField name="NIVEL DE RIESGO (Residual)" numFmtId="0">
      <sharedItems containsSemiMixedTypes="0" containsString="0" containsNumber="1" containsInteger="1" minValue="6" maxValue="10"/>
    </cacheField>
    <cacheField name="VALORACIÓN DEL NIVEL DE RIESGO RESIDUAL" numFmtId="0">
      <sharedItems/>
    </cacheField>
    <cacheField name="CONTROLES ADICIONALES REQUERIDOS" numFmtId="0">
      <sharedItems/>
    </cacheField>
    <cacheField name="ÍNDICE" numFmtId="0">
      <sharedItems containsSemiMixedTypes="0" containsString="0" containsNumber="1" minValue="0.1" maxValue="0.1"/>
    </cacheField>
  </cacheFields>
  <extLst>
    <ext xmlns:x14="http://schemas.microsoft.com/office/spreadsheetml/2009/9/main" uri="{725AE2AE-9491-48be-B2B4-4EB974FC3084}">
      <x14:pivotCacheDefinition/>
    </ext>
  </extLst>
</pivotCacheDefinition>
</file>

<file path=xl/pivotCache/pivotCacheDefinition18.xml><?xml version="1.0" encoding="utf-8"?>
<pivotCacheDefinition xmlns="http://schemas.openxmlformats.org/spreadsheetml/2006/main" xmlns:r="http://schemas.openxmlformats.org/officeDocument/2006/relationships" r:id="rId1" refreshedBy="Maria Paula Másmela Mahecha" refreshedDate="44425.794101388892" createdVersion="7" refreshedVersion="7" minRefreshableVersion="3" recordCount="11">
  <cacheSource type="worksheet">
    <worksheetSource ref="B7:L13" sheet="GEST LEGAL"/>
  </cacheSource>
  <cacheFields count="11">
    <cacheField name="PROCEDIMIENTO ASOCIADO" numFmtId="0">
      <sharedItems/>
    </cacheField>
    <cacheField name="POSIBLES HECHOS DE SOBORNO (INCERTIDUMBRE)" numFmtId="0">
      <sharedItems/>
    </cacheField>
    <cacheField name="ORGANIZACIONES EXTERNAS, FUNCIONES O CARGOS EXPUESTOS AL HECHO DE SOBORNO" numFmtId="0">
      <sharedItems count="7">
        <s v="Tercero"/>
        <s v="Colaborador IDU (Quienes presentan la ficha de análisis al comité)"/>
        <s v="Directivo IDU"/>
        <s v="Director IDU "/>
        <s v="Colaborador IDU (Quienes emiten pronunciamiento técnico)"/>
        <s v="Colaborador IDU (Abogado a cargo)"/>
        <s v="Directivo IDU (Director Técnico de Gestión Judicial)"/>
      </sharedItems>
    </cacheField>
    <cacheField name="RIESGOS DE SOBORNO (EFECTO DE LA INCERTIDUMBRE SOBRE LOS OBJETIVOS ESTRATÉGICOS)" numFmtId="0">
      <sharedItems/>
    </cacheField>
    <cacheField name="CONTROLES ACTUALES EXISTENTES" numFmtId="0">
      <sharedItems longText="1"/>
    </cacheField>
    <cacheField name="PROBABILIDAD DEL RIESGO (Residual)" numFmtId="0">
      <sharedItems containsSemiMixedTypes="0" containsString="0" containsNumber="1" containsInteger="1" minValue="2" maxValue="2"/>
    </cacheField>
    <cacheField name="IMPACTO DEL RIESGO (Residual)" numFmtId="0">
      <sharedItems containsSemiMixedTypes="0" containsString="0" containsNumber="1" containsInteger="1" minValue="5" maxValue="5"/>
    </cacheField>
    <cacheField name="NIVEL DE RIESGO (Residual)" numFmtId="0">
      <sharedItems containsSemiMixedTypes="0" containsString="0" containsNumber="1" containsInteger="1" minValue="10" maxValue="10"/>
    </cacheField>
    <cacheField name="VALORACIÓN DEL NIVEL DE RIESGO RESIDUAL" numFmtId="0">
      <sharedItems/>
    </cacheField>
    <cacheField name="CONTROLES ADICIONALES REQUERIDOS" numFmtId="0">
      <sharedItems/>
    </cacheField>
    <cacheField name="ÍNDICE" numFmtId="0">
      <sharedItems containsSemiMixedTypes="0" containsString="0" containsNumber="1" minValue="0.1" maxValue="0.1"/>
    </cacheField>
  </cacheFields>
  <extLst>
    <ext xmlns:x14="http://schemas.microsoft.com/office/spreadsheetml/2009/9/main" uri="{725AE2AE-9491-48be-B2B4-4EB974FC3084}">
      <x14:pivotCacheDefinition/>
    </ext>
  </extLst>
</pivotCacheDefinition>
</file>

<file path=xl/pivotCache/pivotCacheDefinition19.xml><?xml version="1.0" encoding="utf-8"?>
<pivotCacheDefinition xmlns="http://schemas.openxmlformats.org/spreadsheetml/2006/main" xmlns:r="http://schemas.openxmlformats.org/officeDocument/2006/relationships" r:id="rId1" refreshedBy="Maria Paula Másmela Mahecha" refreshedDate="44425.794401851854" createdVersion="7" refreshedVersion="7" minRefreshableVersion="3" recordCount="15">
  <cacheSource type="worksheet">
    <worksheetSource ref="B7:L22" sheet="EVAL Y CONTROL"/>
  </cacheSource>
  <cacheFields count="11">
    <cacheField name="PROCEDIMIENTO ASOCIADO" numFmtId="0">
      <sharedItems/>
    </cacheField>
    <cacheField name="POSIBLES HECHOS DE SOBORNO (INCERTIDUMBRE)" numFmtId="0">
      <sharedItems longText="1"/>
    </cacheField>
    <cacheField name="ORGANIZACIONES EXTERNAS, FUNCIONES O CARGOS EXPUESTOS AL HECHO DE SOBORNO" numFmtId="0">
      <sharedItems count="9">
        <s v="Tercero (Contratista)"/>
        <s v="_x000a_Colaborador IDU (OCI)"/>
        <s v="Directivo del IDU (Jefe de la OCI)"/>
        <s v="Tercero (Exfuncionario sancionado)"/>
        <s v="Colaborador del IDU"/>
        <s v="Directivo del IDU"/>
        <s v="Colaborador IDU (Abogado sustanciador OCD)"/>
        <s v="_x000a_Colaborador IDU (OCD)_x000a_Antes Jefe OCD"/>
        <s v="_x000a_Directivo del IDU"/>
      </sharedItems>
    </cacheField>
    <cacheField name="RIESGOS DE SOBORNO (EFECTO DE LA INCERTIDUMBRESOBRE LOS OBJETIVOS ESTRATÉGICOS)" numFmtId="0">
      <sharedItems/>
    </cacheField>
    <cacheField name="CONTROLES ACTUALES EXISTENTES" numFmtId="0">
      <sharedItems longText="1"/>
    </cacheField>
    <cacheField name="PROBABILIDAD DEL RIESGO (Residual)" numFmtId="0">
      <sharedItems containsSemiMixedTypes="0" containsString="0" containsNumber="1" containsInteger="1" minValue="2" maxValue="3"/>
    </cacheField>
    <cacheField name="IMPACTO DEL RIESGO (Residual)" numFmtId="0">
      <sharedItems containsSemiMixedTypes="0" containsString="0" containsNumber="1" containsInteger="1" minValue="5" maxValue="5"/>
    </cacheField>
    <cacheField name="NIVEL DE RIESGO (Residual)" numFmtId="0">
      <sharedItems containsSemiMixedTypes="0" containsString="0" containsNumber="1" containsInteger="1" minValue="10" maxValue="15"/>
    </cacheField>
    <cacheField name="VALORACIÓN DEL NIVEL DE RIESGO RESIDUAL" numFmtId="0">
      <sharedItems/>
    </cacheField>
    <cacheField name="VALORACIÓN DEL NIVEL DE RIESGO RESIDUAL2" numFmtId="0">
      <sharedItems longText="1"/>
    </cacheField>
    <cacheField name="ÍNDICE" numFmtId="0">
      <sharedItems containsSemiMixedTypes="0" containsString="0" containsNumber="1" minValue="0.1" maxValue="3"/>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aria Paula Másmela Mahecha" refreshedDate="44425.782606134257" createdVersion="5" refreshedVersion="7" minRefreshableVersion="3" recordCount="32">
  <cacheSource type="worksheet">
    <worksheetSource ref="B7:L36" sheet="DISEÑO PROY"/>
  </cacheSource>
  <cacheFields count="11">
    <cacheField name="PROCEDIMIENTO ASOCIADO" numFmtId="0">
      <sharedItems/>
    </cacheField>
    <cacheField name="POSIBLES HECHOS DE SOBORNO (INCERTIDUMBRE)" numFmtId="0">
      <sharedItems longText="1"/>
    </cacheField>
    <cacheField name="ORGANIZACIONES EXTERNAS, FUNCIONES O CARGOS EXPUESTOS AL HECHO DE SOBORNO" numFmtId="0">
      <sharedItems count="19">
        <s v="Tercero (Directivo Distrital Externo)"/>
        <s v="Directivo IDU"/>
        <s v="Colaborador del IDU"/>
        <s v="Tercero "/>
        <s v="Tercero (Contratista)"/>
        <s v="Tercero (Contratista de obra)"/>
        <s v="Congresista" u="1"/>
        <s v="Supervisor" u="1"/>
        <s v="Alcalde Mayor" u="1"/>
        <s v="Apoyo a la supervisión" u="1"/>
        <s v="Directivo Distrital Externo" u="1"/>
        <s v="Concejal" u="1"/>
        <s v="Consultor" u="1"/>
        <s v="Tercero" u="1"/>
        <s v="Interventor" u="1"/>
        <s v="Contratista" u="1"/>
        <s v="Asesores del IDU" u="1"/>
        <s v="Directivos distritales externos al IDU" u="1"/>
        <s v="Directivos del IDU" u="1"/>
      </sharedItems>
    </cacheField>
    <cacheField name="RIESGOS DE SOBORNO (EFECTO DE LA INCERTIDUMBRE SOBRE LOS OBJETIVOS ESTRATÉGICOS)" numFmtId="0">
      <sharedItems/>
    </cacheField>
    <cacheField name="CONTROLES ACTUALES EXISTENTES" numFmtId="0">
      <sharedItems longText="1"/>
    </cacheField>
    <cacheField name="PROBABILIDAD DEL RIESGO (Residual)" numFmtId="0">
      <sharedItems containsSemiMixedTypes="0" containsString="0" containsNumber="1" containsInteger="1" minValue="3" maxValue="5"/>
    </cacheField>
    <cacheField name="IMPACTO DEL RIESGO (Residual)" numFmtId="0">
      <sharedItems containsSemiMixedTypes="0" containsString="0" containsNumber="1" containsInteger="1" minValue="4" maxValue="5"/>
    </cacheField>
    <cacheField name="NIVEL DE RIESGO (Residual)" numFmtId="0">
      <sharedItems containsSemiMixedTypes="0" containsString="0" containsNumber="1" containsInteger="1" minValue="12" maxValue="25"/>
    </cacheField>
    <cacheField name="VALORACIÓN DEL NIVEL DE RIESGO RESIDUAL" numFmtId="0">
      <sharedItems/>
    </cacheField>
    <cacheField name="CONTROLES ADICIONALES REQUERIDOS" numFmtId="0">
      <sharedItems longText="1"/>
    </cacheField>
    <cacheField name="ÍNDICE" numFmtId="0">
      <sharedItems containsSemiMixedTypes="0" containsString="0" containsNumber="1" containsInteger="1" minValue="3" maxValue="5"/>
    </cacheField>
  </cacheFields>
  <extLst>
    <ext xmlns:x14="http://schemas.microsoft.com/office/spreadsheetml/2009/9/main" uri="{725AE2AE-9491-48be-B2B4-4EB974FC3084}">
      <x14:pivotCacheDefinition/>
    </ext>
  </extLst>
</pivotCacheDefinition>
</file>

<file path=xl/pivotCache/pivotCacheDefinition20.xml><?xml version="1.0" encoding="utf-8"?>
<pivotCacheDefinition xmlns="http://schemas.openxmlformats.org/spreadsheetml/2006/main" xmlns:r="http://schemas.openxmlformats.org/officeDocument/2006/relationships" r:id="rId1" refreshedBy="Maria Paula Másmela Mahecha" refreshedDate="44425.794864120369" createdVersion="7" refreshedVersion="7" minRefreshableVersion="3" recordCount="4">
  <cacheSource type="worksheet">
    <worksheetSource ref="B7:L11" sheet="GESTIÓN INTEGRAL DE PROYECTOS"/>
  </cacheSource>
  <cacheFields count="11">
    <cacheField name="PROCEDIMIENTO ASOCIADO" numFmtId="0">
      <sharedItems/>
    </cacheField>
    <cacheField name="POSIBLES HECHOS DE SOBORNO (INCERTIDUMBRE)" numFmtId="0">
      <sharedItems/>
    </cacheField>
    <cacheField name="ORGANIZACIONES EXTERNAS, FUNCIONES O CARGOS EXPUESTOS AL HECHO DE SOBORNO" numFmtId="0">
      <sharedItems count="3">
        <s v="Colaborador IDU"/>
        <s v="Tercero (Interventor o Contratista)"/>
        <s v="Interventor o Contratista"/>
      </sharedItems>
    </cacheField>
    <cacheField name="RIESGOS DE SOBORNO (EFECTO DE LA INCERTIDUMBRESOBRE LOS OBJETIVOS ESTRATÉGICOS)" numFmtId="0">
      <sharedItems/>
    </cacheField>
    <cacheField name="CONTROLES ACTUALES EXISTENTES" numFmtId="0">
      <sharedItems/>
    </cacheField>
    <cacheField name="PROBABILIDAD DEL RIESGO (Residual)" numFmtId="0">
      <sharedItems containsSemiMixedTypes="0" containsString="0" containsNumber="1" containsInteger="1" minValue="1" maxValue="3"/>
    </cacheField>
    <cacheField name="IMPACTO DEL RIESGO (Residual)" numFmtId="0">
      <sharedItems containsSemiMixedTypes="0" containsString="0" containsNumber="1" containsInteger="1" minValue="4" maxValue="4"/>
    </cacheField>
    <cacheField name="NIVEL DE RIESGO (Residual)" numFmtId="0">
      <sharedItems containsSemiMixedTypes="0" containsString="0" containsNumber="1" containsInteger="1" minValue="4" maxValue="12"/>
    </cacheField>
    <cacheField name="VALORACIÓN DEL NIVEL DE RIESGO RESIDUAL" numFmtId="0">
      <sharedItems/>
    </cacheField>
    <cacheField name="CONTROLES ADICIONALES REQUERIDOS" numFmtId="0">
      <sharedItems longText="1"/>
    </cacheField>
    <cacheField name="ÍNDICE" numFmtId="0">
      <sharedItems containsSemiMixedTypes="0" containsString="0" containsNumber="1" minValue="0.1" maxValue="3"/>
    </cacheField>
  </cacheFields>
  <extLst>
    <ext xmlns:x14="http://schemas.microsoft.com/office/spreadsheetml/2009/9/main" uri="{725AE2AE-9491-48be-B2B4-4EB974FC3084}">
      <x14:pivotCacheDefinition/>
    </ext>
  </extLst>
</pivotCacheDefinition>
</file>

<file path=xl/pivotCache/pivotCacheDefinition21.xml><?xml version="1.0" encoding="utf-8"?>
<pivotCacheDefinition xmlns="http://schemas.openxmlformats.org/spreadsheetml/2006/main" xmlns:r="http://schemas.openxmlformats.org/officeDocument/2006/relationships" r:id="rId1" refreshedBy="Maria Paula Másmela Mahecha" refreshedDate="44425.795579513891" createdVersion="7" refreshedVersion="7" minRefreshableVersion="3" recordCount="2">
  <cacheSource type="worksheet">
    <worksheetSource ref="B7:L9" sheet="PLAN ESTRAT"/>
  </cacheSource>
  <cacheFields count="11">
    <cacheField name="PROCEDIMIENTO ASOCIADO" numFmtId="0">
      <sharedItems/>
    </cacheField>
    <cacheField name="POSIBLES HECHOS DE SOBORNO (INCERTIDUMBRE)" numFmtId="0">
      <sharedItems longText="1"/>
    </cacheField>
    <cacheField name="ORGANIZACIONES EXTERNAS, FUNCIONES O CARGOS EXPUESTOS AL HECHO DE SOBORNO" numFmtId="0">
      <sharedItems count="2">
        <s v="Colaborador - IDU"/>
        <s v="Tercero"/>
      </sharedItems>
    </cacheField>
    <cacheField name="RIESGOS DE SOBORNO (EFECTO DE LA INCERTIDUMBRESOBRE LOS OBJETIVOS ESTRATÉGICOS)" numFmtId="0">
      <sharedItems/>
    </cacheField>
    <cacheField name="CONTROLES ACTUALES EXISTENTES" numFmtId="0">
      <sharedItems longText="1"/>
    </cacheField>
    <cacheField name="PROBABILIDAD DEL RIESGO (Residual)" numFmtId="0">
      <sharedItems containsSemiMixedTypes="0" containsString="0" containsNumber="1" containsInteger="1" minValue="2" maxValue="2"/>
    </cacheField>
    <cacheField name="IMPACTO DEL RIESGO (Residual)" numFmtId="0">
      <sharedItems containsSemiMixedTypes="0" containsString="0" containsNumber="1" containsInteger="1" minValue="4" maxValue="4"/>
    </cacheField>
    <cacheField name="NIVEL DE RIESGO (Residual)" numFmtId="0">
      <sharedItems containsSemiMixedTypes="0" containsString="0" containsNumber="1" containsInteger="1" minValue="8" maxValue="8"/>
    </cacheField>
    <cacheField name="VALORACIÓN DEL NIVEL DE RIESGO RESIDUAL" numFmtId="0">
      <sharedItems/>
    </cacheField>
    <cacheField name="CONTROLES ADICIONALES REQUERIDOS" numFmtId="0">
      <sharedItems/>
    </cacheField>
    <cacheField name="INDICE" numFmtId="0">
      <sharedItems containsSemiMixedTypes="0" containsString="0" containsNumber="1" minValue="0.1" maxValue="0.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Maria Paula Másmela Mahecha" refreshedDate="44425.782606597226" createdVersion="5" refreshedVersion="7" minRefreshableVersion="3" recordCount="84">
  <cacheSource type="worksheet">
    <worksheetSource ref="B7:L74" sheet="CONSERVACIÓN INFRAEST"/>
  </cacheSource>
  <cacheFields count="11">
    <cacheField name="PROCEDIMIENTO ASOCIADO" numFmtId="0">
      <sharedItems/>
    </cacheField>
    <cacheField name="POSIBLES HECHOS DE SOBORNO (INCERTIDUMBRE)" numFmtId="0">
      <sharedItems longText="1"/>
    </cacheField>
    <cacheField name="ORGANIZACIONES EXTERNAS, FUNCIONES O CARGOS EXPUESTOS AL HECHO DE SOBORNO" numFmtId="0">
      <sharedItems count="19">
        <s v="Tercero"/>
        <s v="Colaborador del IDU"/>
        <s v="Directivo IDU"/>
        <s v="Tercero (Ciudadano)"/>
        <s v="Tercero (Contratista)"/>
        <s v="Tercero (Contratista o trabajador de la aseguradora)"/>
        <s v="Tercero (Interventor)"/>
        <s v="Colaborador IDU (Apoyo a la supervisión)"/>
        <s v="Directivo IDU (Subdirector General - Director Técnico - Subdirector Técnico) "/>
        <s v="Tercero (Contratista y/o Interventor)"/>
        <s v="Tercero (nterventor)"/>
        <s v="Aseguradora" u="1"/>
        <s v="Apoyo a la supervisión" u="1"/>
        <s v="Director Técnico de Mantenimiento" u="1"/>
        <s v="Interventor" u="1"/>
        <s v="Contratista" u="1"/>
        <s v="Ciudadano" u="1"/>
        <s v="Subdirector General de Infraestructura" u="1"/>
        <s v="Subdirectores Técnicos " u="1"/>
      </sharedItems>
    </cacheField>
    <cacheField name="RIESGOS DE SOBORNO (EFECTO DE LA INCERTIDUMBRE SOBRE LOS OBJETIVOS ESTRATÉGICOS)" numFmtId="0">
      <sharedItems/>
    </cacheField>
    <cacheField name="CONTROLES ACTUALES EXISTENTES" numFmtId="0">
      <sharedItems longText="1"/>
    </cacheField>
    <cacheField name="PROBABILIDAD DEL RIESGO (Residual)" numFmtId="0">
      <sharedItems containsSemiMixedTypes="0" containsString="0" containsNumber="1" containsInteger="1" minValue="1" maxValue="4"/>
    </cacheField>
    <cacheField name="IMPACTO DEL RIESGO (Residual)" numFmtId="0">
      <sharedItems containsSemiMixedTypes="0" containsString="0" containsNumber="1" containsInteger="1" minValue="2" maxValue="5"/>
    </cacheField>
    <cacheField name="NIVEL DE RIESGO (Residual)" numFmtId="0">
      <sharedItems containsSemiMixedTypes="0" containsString="0" containsNumber="1" containsInteger="1" minValue="3" maxValue="15"/>
    </cacheField>
    <cacheField name="VALORACIÓN DEL NIVEL DE RIESGO RESIDUAL" numFmtId="0">
      <sharedItems/>
    </cacheField>
    <cacheField name="CONTROLES ADICIONALES REQUERIDOS" numFmtId="0">
      <sharedItems longText="1"/>
    </cacheField>
    <cacheField name="ÍNDICE" numFmtId="0">
      <sharedItems containsSemiMixedTypes="0" containsString="0" containsNumber="1" minValue="0.1" maxValue="3"/>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Maria Paula Másmela Mahecha" refreshedDate="44425.782606944442" createdVersion="5" refreshedVersion="7" minRefreshableVersion="3" recordCount="70">
  <cacheSource type="worksheet">
    <worksheetSource ref="B7:L54" sheet="GES CONTRACT"/>
  </cacheSource>
  <cacheFields count="11">
    <cacheField name="PROCEDIMIENTO ASOCIADO" numFmtId="0">
      <sharedItems/>
    </cacheField>
    <cacheField name="POSIBLES HECHOS DE SOBORNO (INCERTIDUMBRE)" numFmtId="0">
      <sharedItems longText="1"/>
    </cacheField>
    <cacheField name="ORGANIZACIONES EXTERNAS, FUNCIONES O CARGOS EXPUESTOS AL HECHO DE SOBORNO" numFmtId="0">
      <sharedItems count="42">
        <s v="Tercero"/>
        <s v="Directivo IDU (Ordenador del Gasto)"/>
        <s v="Colaborador IDU (Profesionales estructuradores del área solicitante)"/>
        <s v="Directivo IDU (Director Técnico DTPS)"/>
        <s v="Colaborador IDU (Profesionales DTPS)"/>
        <s v="Directivo IDU (Comité de Gestión precontractual)"/>
        <s v="Directivo IDU (Comité de Gestión precontractua)"/>
        <s v="Tercero (Adjudicatario Contrato)"/>
        <s v="Directivo IDU (Director Técnico DTGC)"/>
        <s v="Colaborador IDU (Profesionales DTGC)"/>
        <s v="Tercero (Contratista)"/>
        <s v="Directivo IDU (Supervisor)"/>
        <s v="Colaborador IDU (Apoyo a la Supervisión)"/>
        <s v="Colaborador del IDU (Abogado)"/>
        <s v="Tercero (Interventor)"/>
        <s v="Colaborador IDU (Abogado DTGC)"/>
        <s v="Profesionales DTPS" u="1"/>
        <s v="Adjudicatario Contrato" u="1"/>
        <s v="Profesionales estructuradores" u="1"/>
        <s v="Supervisor" u="1"/>
        <s v="Colaborador IDU ('Profesionales estructuradores del área solicitante)" u="1"/>
        <s v="Apoyo a la Supervisión" u="1"/>
        <s v="Comité de Contratación" u="1"/>
        <s v="Profesionales Areas ordenadoras del gasto" u="1"/>
        <s v="Comité de Gestión precontractual" u="1"/>
        <s v="Colaborador del IDU abogado" u="1"/>
        <s v="Abogado de Gestión Contractual" u="1"/>
        <s v="Colaborador IDU ('Profesionales DTPS)" u="1"/>
        <s v="Director Técnico DTGC" u="1"/>
        <s v="Supervisores de Contratos" u="1"/>
        <s v="Interventor" u="1"/>
        <s v="Directivo IDU ('Director Técnico DTGC)" u="1"/>
        <s v="Director Técnico DTPS" u="1"/>
        <s v="Contratista" u="1"/>
        <s v="Directivo IDU ('Director Técnico DTPS)" u="1"/>
        <s v="Colaborador IIDU (Apoyo a la Supervisión)" u="1"/>
        <s v="Ordenadores del Gasto_x000a__x000a_" u="1"/>
        <s v="Profesionales estructuradores del área solicitante" u="1"/>
        <s v="Ordenador del Gasto" u="1"/>
        <s v="Ordenador del Gasto_x000a__x000a_" u="1"/>
        <s v="Profesionales DTGC" u="1"/>
        <s v="Directivo del IDU" u="1"/>
      </sharedItems>
    </cacheField>
    <cacheField name="RIESGOS DE SOBORNO (EFECTO DE LA INCERTIDUMBRE SOBRE LOS OBJETIVOS ESTRATÉGICOS)" numFmtId="0">
      <sharedItems/>
    </cacheField>
    <cacheField name="CONTROLES ACTUALES EXISTENTES" numFmtId="0">
      <sharedItems longText="1"/>
    </cacheField>
    <cacheField name="PROBABILIDAD DEL RIESGO (Residual)" numFmtId="0">
      <sharedItems containsMixedTypes="1" containsNumber="1" containsInteger="1" minValue="1" maxValue="4"/>
    </cacheField>
    <cacheField name="IMPACTO DEL RIESGO (Residual)" numFmtId="0">
      <sharedItems containsSemiMixedTypes="0" containsString="0" containsNumber="1" containsInteger="1" minValue="3" maxValue="5"/>
    </cacheField>
    <cacheField name="NIVEL DE RIESGO (Residual)" numFmtId="0">
      <sharedItems containsSemiMixedTypes="0" containsString="0" containsNumber="1" containsInteger="1" minValue="5" maxValue="20"/>
    </cacheField>
    <cacheField name="VALORACIÓN DEL NIVEL DE RIESGO RESIDUAL" numFmtId="0">
      <sharedItems/>
    </cacheField>
    <cacheField name="CONTROLES ADICIONALES REQUERIDOS" numFmtId="0">
      <sharedItems longText="1"/>
    </cacheField>
    <cacheField name="ÍNDICE" numFmtId="0">
      <sharedItems containsSemiMixedTypes="0" containsString="0" containsNumber="1" minValue="0.1" maxValue="5"/>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Maria Paula Másmela Mahecha" refreshedDate="44425.782607407411" createdVersion="5" refreshedVersion="7" minRefreshableVersion="3" recordCount="4">
  <cacheSource type="worksheet">
    <worksheetSource ref="B7:L11" sheet="MEJORA CONTINUA"/>
  </cacheSource>
  <cacheFields count="11">
    <cacheField name="PROCEDIMIENTO ASOCIADO" numFmtId="0">
      <sharedItems/>
    </cacheField>
    <cacheField name="POSIBLES HECHOS DE SOBORNO (INCERTIDUMBRE)" numFmtId="0">
      <sharedItems/>
    </cacheField>
    <cacheField name="ORGANIZACIONES EXTERNAS, FUNCIONES O CARGOS EXPUESTOS AL HECHO DE SOBORNO" numFmtId="0">
      <sharedItems count="2">
        <s v="Colaborador del organismo de control"/>
        <s v="Colaborador del IDU"/>
      </sharedItems>
    </cacheField>
    <cacheField name="RIESGOS DE SOBORNO (EFECTO DE LA INCERTIDUMBRESOBRE LOS OBJETIVOS ESTRATÉGICOS)" numFmtId="0">
      <sharedItems/>
    </cacheField>
    <cacheField name="CONTROLES ACTUALES EXISTENTES" numFmtId="0">
      <sharedItems longText="1"/>
    </cacheField>
    <cacheField name="PROBABILIDAD DEL RIESGO (Residual)" numFmtId="0">
      <sharedItems containsSemiMixedTypes="0" containsString="0" containsNumber="1" containsInteger="1" minValue="2" maxValue="2"/>
    </cacheField>
    <cacheField name="IMPACTO DEL RIESGO (Residual)" numFmtId="0">
      <sharedItems containsSemiMixedTypes="0" containsString="0" containsNumber="1" containsInteger="1" minValue="5" maxValue="5"/>
    </cacheField>
    <cacheField name="NIVEL DE RIESGO (Residual)" numFmtId="0">
      <sharedItems containsSemiMixedTypes="0" containsString="0" containsNumber="1" containsInteger="1" minValue="10" maxValue="10"/>
    </cacheField>
    <cacheField name="VALORACIÓN DEL NIVEL DE RIESGO RESIDUAL" numFmtId="0">
      <sharedItems/>
    </cacheField>
    <cacheField name="CONTROLES ADICIONALES REQUERIDOS" numFmtId="0">
      <sharedItems/>
    </cacheField>
    <cacheField name="ÍNDICE" numFmtId="0">
      <sharedItems containsSemiMixedTypes="0" containsString="0" containsNumber="1" minValue="0.1" maxValue="0.1"/>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Maria Paula Másmela Mahecha" refreshedDate="44425.782608449073" createdVersion="7" refreshedVersion="7" minRefreshableVersion="3" recordCount="4">
  <cacheSource type="worksheet">
    <worksheetSource ref="B7:L11" sheet="PRACTICAS INTEGRALES DE GEST"/>
  </cacheSource>
  <cacheFields count="11">
    <cacheField name="PROCEDIMIENTO ASOCIADO" numFmtId="0">
      <sharedItems/>
    </cacheField>
    <cacheField name="POSIBLES HECHOS DE SOBORNO (INCERTIDUMBRE)" numFmtId="0">
      <sharedItems/>
    </cacheField>
    <cacheField name="ORGANIZACIONES EXTERNAS, FUNCIONES O CARGOS EXPUESTOS AL HECHO DE SOBORNO" numFmtId="0">
      <sharedItems count="3">
        <s v="Colaborador del organismo de certificación"/>
        <s v="Colaborador del IDU"/>
        <s v="Colaborador de la autoridad ambiental"/>
      </sharedItems>
    </cacheField>
    <cacheField name="RIESGOS DE SOBORNO (EFECTO DE LA INCERTIDUMBRE SOBRE LOS OBJETIVOS ESTRATÉGICOS)" numFmtId="0">
      <sharedItems/>
    </cacheField>
    <cacheField name="CONTROLES ACTUALES EXISTENTES" numFmtId="0">
      <sharedItems longText="1"/>
    </cacheField>
    <cacheField name="PROBABILIDAD DEL RIESGO (Residual)" numFmtId="0">
      <sharedItems containsSemiMixedTypes="0" containsString="0" containsNumber="1" containsInteger="1" minValue="2" maxValue="2"/>
    </cacheField>
    <cacheField name="IMPACTO DEL RIESGO (Residual)" numFmtId="0">
      <sharedItems containsSemiMixedTypes="0" containsString="0" containsNumber="1" containsInteger="1" minValue="3" maxValue="4"/>
    </cacheField>
    <cacheField name="NIVEL DE RIESGO (Residual)" numFmtId="0">
      <sharedItems containsSemiMixedTypes="0" containsString="0" containsNumber="1" containsInteger="1" minValue="6" maxValue="8"/>
    </cacheField>
    <cacheField name="VALORACIÓN DEL NIVEL DE RIESGO RESIDUAL" numFmtId="0">
      <sharedItems/>
    </cacheField>
    <cacheField name="CONTROLES ADICIONALES REQUERIDOS" numFmtId="0">
      <sharedItems/>
    </cacheField>
    <cacheField name="ÍNDICE" numFmtId="0">
      <sharedItems containsSemiMixedTypes="0" containsString="0" containsNumber="1" minValue="0.1" maxValue="0.1"/>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r:id="rId1" refreshedBy="Maria Paula Másmela Mahecha" refreshedDate="44425.78448159722" createdVersion="7" refreshedVersion="7" minRefreshableVersion="3" recordCount="42">
  <cacheSource type="worksheet">
    <worksheetSource ref="B7:L49" sheet="GES INTERINSTI"/>
  </cacheSource>
  <cacheFields count="11">
    <cacheField name="PROCEDIMIENTO ASOCIADO" numFmtId="0">
      <sharedItems/>
    </cacheField>
    <cacheField name="POSIBLES HECHOS DE SOBORNO (INCERTIDUMBRE)" numFmtId="0">
      <sharedItems longText="1"/>
    </cacheField>
    <cacheField name="ORGANIZACIONES EXTERNAS, FUNCIONES O CARGOS EXPUESTOS AL HECHO DE SOBORNO" numFmtId="0">
      <sharedItems count="7">
        <s v="Tercero (Funcionario de _x000a_ESP y/u otro)"/>
        <s v="Colaborador del IDU"/>
        <s v="Directivo IDU"/>
        <s v="Tercero (Funcionario de _x000a_Entidad)"/>
        <s v="Tercero"/>
        <s v="Tercero (Originador )"/>
        <s v="Tercero (Funcionario de Transmilenio)"/>
      </sharedItems>
    </cacheField>
    <cacheField name="RIESGOS DE SOBORNO (EFECTO DE LA INCERTIDUMBRE SOBRE LOS OBJETIVOS ESTRATÉGICOS)" numFmtId="0">
      <sharedItems/>
    </cacheField>
    <cacheField name="CONTROLES ACTUALES EXISTENTES" numFmtId="0">
      <sharedItems longText="1"/>
    </cacheField>
    <cacheField name="PROBABILIDAD DEL RIESGO (Residual)" numFmtId="0">
      <sharedItems containsSemiMixedTypes="0" containsString="0" containsNumber="1" containsInteger="1" minValue="2" maxValue="3"/>
    </cacheField>
    <cacheField name="IMPACTO DEL RIESGO (Residual)" numFmtId="0">
      <sharedItems containsSemiMixedTypes="0" containsString="0" containsNumber="1" containsInteger="1" minValue="3" maxValue="5"/>
    </cacheField>
    <cacheField name="NIVEL DE RIESGO (Residual)" numFmtId="0">
      <sharedItems containsSemiMixedTypes="0" containsString="0" containsNumber="1" containsInteger="1" minValue="6" maxValue="10"/>
    </cacheField>
    <cacheField name="VALORACIÓN DEL NIVEL DE RIESGO RESIDUAL" numFmtId="0">
      <sharedItems/>
    </cacheField>
    <cacheField name="CONTROLES ADICIONALES REQUERIDOS" numFmtId="0">
      <sharedItems/>
    </cacheField>
    <cacheField name="ÍNDICE" numFmtId="0">
      <sharedItems containsSemiMixedTypes="0" containsString="0" containsNumber="1" minValue="0.1" maxValue="0.1"/>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r:id="rId1" refreshedBy="Maria Paula Másmela Mahecha" refreshedDate="44425.785187731482" createdVersion="7" refreshedVersion="7" minRefreshableVersion="3" recordCount="52">
  <cacheSource type="worksheet">
    <worksheetSource ref="B7:L48" sheet="GES PREDIAL"/>
  </cacheSource>
  <cacheFields count="11">
    <cacheField name="PROCEDIMIENTO ASOCIADO" numFmtId="0">
      <sharedItems/>
    </cacheField>
    <cacheField name="POSIBLES HECHOS DE SOBORNO (INCERTIDUMBRE)" numFmtId="0">
      <sharedItems longText="1"/>
    </cacheField>
    <cacheField name="ORGANIZACIONES EXTERNAS, FUNCIONES O CARGOS EXPUESTOS AL HECHO DE SOBORNO" numFmtId="0">
      <sharedItems count="33">
        <s v="Tercero (Propietario de Predio)"/>
        <s v="Colaborador IDU (Gestor de restablecimiento de condiciones - Gestor de restablecimiento de condiciones)"/>
        <s v="_x000a_Tercero (Propietario y/u otras tenencias"/>
        <s v="Colaborador IDU (Gestor de restablecimiento de condiciones - Articulador de restablecimiento de condiciones )"/>
        <s v="Colaborador IDU (Gestores  vinculados al proyecto)"/>
        <s v="Directivo IDU (Director Técnico de Predios)"/>
        <s v="Tercero (Propietario y/u otras tenencias)_x000a_"/>
        <s v="Colaborador IDU (Gestor socio económico y jurídico)"/>
        <s v="Tercero (Propietario de Predio y/o otras tenencias)"/>
        <s v="Colaborador IDU (Gestores responsables del proyecto"/>
        <s v="Tercero (Propietario de Predio y/u otras tenencias"/>
        <s v="Colaborador IDU (Gestores responsables del proyecto) "/>
        <s v="Tercero"/>
        <s v="Colaborador IDU (Articulador de administración de predios)"/>
        <s v="Directivo IDU (Director Técnico de Predios - Subdirector General de Desarrollo Urbano)"/>
        <s v="Colaborador del IDU"/>
        <s v="Directivo IDU (Director Técnico de Predios - Subdirector General de Desarrollo Urbano - Director Técnico de Gestión Contractual)"/>
        <s v="Tercero (Contratista de mantenimiento o demolición de predios)"/>
        <s v="Colaborador IDU (Gestores del componente de administración predial - Articulador de administración de predios)"/>
        <s v=" Colaborador IDU (Articulador de administración de predios - Gestor Administración de Predios)"/>
        <s v=" Directivo IDU (D/T de Predios - S/G de Desarrollo Urbano - D/t Gestión Contractual - Director General)"/>
        <s v=" Colaborador IDU (Articulador de administración de predios)"/>
        <s v="Colaborador IDU (Gestor jurídico, gestor financiero)"/>
        <s v="Directivo IDU (D/T de Predios"/>
        <s v="Tercero (Comprador de Predio - Propietario del predio)"/>
        <s v="Colaborador IDU (Gestor Técnico)"/>
        <s v="Directivo IDU (Director Técnico de Predios"/>
        <s v="Colaborador IDU (Gestor Jurídico - Articulador jurídico)"/>
        <s v="Tercero (Propietario de Predio-Tenedor - Habitante)"/>
        <s v="Tercero "/>
        <s v="Colaborador IDU (Gestor Jurídico - Gestor de avalúo - Gestpor económico)"/>
        <s v="Colaborador IDU (Articulador jurídico - Gestor Jurídico)"/>
        <s v="Colaborador IDU"/>
      </sharedItems>
    </cacheField>
    <cacheField name="RIESGOS DE SOBORNO (EFECTO DE LA INCERTIDUMBRE SOBRE LOS OBJETIVOS ESTRATÉGICOS)" numFmtId="0">
      <sharedItems/>
    </cacheField>
    <cacheField name="CONTROLES ACTUALES EXISTENTES" numFmtId="0">
      <sharedItems longText="1"/>
    </cacheField>
    <cacheField name="PROBABILIDAD DEL RIESGO (Residual)" numFmtId="0">
      <sharedItems containsSemiMixedTypes="0" containsString="0" containsNumber="1" containsInteger="1" minValue="2" maxValue="4"/>
    </cacheField>
    <cacheField name="IMPACTO DEL RIESGO (Residual)" numFmtId="0">
      <sharedItems containsSemiMixedTypes="0" containsString="0" containsNumber="1" containsInteger="1" minValue="3" maxValue="5"/>
    </cacheField>
    <cacheField name="NIVEL DE RIESGO (Residual)" numFmtId="0">
      <sharedItems containsSemiMixedTypes="0" containsString="0" containsNumber="1" containsInteger="1" minValue="9" maxValue="20"/>
    </cacheField>
    <cacheField name="VALORACIÓN DEL NIVEL DE RIESGO RESIDUAL" numFmtId="0">
      <sharedItems/>
    </cacheField>
    <cacheField name="CONTROLES ADICIONALES REQUERIDOS" numFmtId="0">
      <sharedItems longText="1"/>
    </cacheField>
    <cacheField name="ÍNDICE" numFmtId="0">
      <sharedItems containsSemiMixedTypes="0" containsString="0" containsNumber="1" minValue="0.1" maxValue="5"/>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r:id="rId1" refreshedBy="Maria Paula Másmela Mahecha" refreshedDate="44425.786242824077" createdVersion="7" refreshedVersion="7" minRefreshableVersion="3" recordCount="102">
  <cacheSource type="worksheet">
    <worksheetSource ref="B7:L108" sheet="CONSTRUCCIÓN PROY"/>
  </cacheSource>
  <cacheFields count="11">
    <cacheField name="PROCEDIMIENTO ASOCIADO" numFmtId="0">
      <sharedItems/>
    </cacheField>
    <cacheField name="POSIBLES HECHOS DE SOBORNO (INCERTIDUMBRE) " numFmtId="0">
      <sharedItems longText="1"/>
    </cacheField>
    <cacheField name="ORGANIZACIONES EXTERNAS, FUNCIONES O CARGOS EXPUESTOS AL HECHO DE SOBORNO" numFmtId="0">
      <sharedItems count="28">
        <s v="Tercero (Contratista o Interventor)"/>
        <s v="Directivo IDU ( DTC - SGI)"/>
        <s v="Colaborador del IDU"/>
        <s v="Colaborador IDU (Apoyo a la Supervisión)"/>
        <s v="Directivo IDU (DTC - SGI - SGDU - ST)"/>
        <s v="Directivo IDU (DTC - SGI)"/>
        <s v="Tercero (Contratista)"/>
        <s v="Directivo IDU (DTC - ST)"/>
        <s v="Colaborador IDU (Apoyo a la Supervisión Ambiental)"/>
        <s v="Directivo IDU"/>
        <s v="Tercero (Contratista - Interventor)"/>
        <s v="Tercero (Interventor)"/>
        <s v="Colaborador IDU (Apoyo a la Supervisión SST)"/>
        <s v="Directivo IDU (DTC- SGI - ST)"/>
        <s v="Colaborador IDU (Apoyo a la Supervisión- Ambiental - SST) "/>
        <s v="Directivo IDU (DTC - SGDU - ST)"/>
        <s v="Tercero (ESP)"/>
        <s v="Colaborador IDU (Apoyo a la Supervisión_x000a_"/>
        <s v="Directivo IDU ( DTC- SGI ST) "/>
        <s v="Directivo IDU (SGI- DTC- ST)"/>
        <s v="Colaborador IDU (Apoyo a la supervisión - Equipo de análisis de precios unitarios)"/>
        <s v="Colaborador IDU (Especialistas - _x000a_Apoyo a la Supervisión)"/>
        <s v="Directivo IDU ( DTC-ST)"/>
        <s v="Tercero (Contratista- Interventor)"/>
        <s v="Directivo IDU (DTC - SGI - ST)"/>
        <s v="Directivo IDU (SGI - DTC - ST)"/>
        <s v="Colaborador IFU (Apoyo a la Supervisión)"/>
        <s v="Tercero (Contratista -Interventor)"/>
      </sharedItems>
    </cacheField>
    <cacheField name="RIESGOS DE SOBORNO (EFECTO DE LA INCERTIDUMBRE SOBRE LOS OBJETIVOS ESTRATÉGICOS)" numFmtId="0">
      <sharedItems/>
    </cacheField>
    <cacheField name="CONTROLES ACTUALES EXISTENTES" numFmtId="0">
      <sharedItems longText="1"/>
    </cacheField>
    <cacheField name="PROBABILIDAD DEL RIESGO (Residual)" numFmtId="0">
      <sharedItems containsSemiMixedTypes="0" containsString="0" containsNumber="1" containsInteger="1" minValue="1" maxValue="4"/>
    </cacheField>
    <cacheField name="IMPACTO DEL RIESGO (Residual)" numFmtId="0">
      <sharedItems containsSemiMixedTypes="0" containsString="0" containsNumber="1" containsInteger="1" minValue="1" maxValue="5"/>
    </cacheField>
    <cacheField name="NIVEL DE RIESGO (Residual)" numFmtId="0">
      <sharedItems containsSemiMixedTypes="0" containsString="0" containsNumber="1" containsInteger="1" minValue="1" maxValue="16"/>
    </cacheField>
    <cacheField name="VALORACIÓN DEL NIVEL DE RIESGO RESIDUAL" numFmtId="0">
      <sharedItems/>
    </cacheField>
    <cacheField name="VALORACIÓN DEL NIVEL DE RIESGO RESIDUAL2" numFmtId="0">
      <sharedItems longText="1"/>
    </cacheField>
    <cacheField name="ÍNDICE" numFmtId="0">
      <sharedItems containsSemiMixedTypes="0" containsString="0" containsNumber="1" minValue="0.1" maxValue="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9">
  <r>
    <s v="Tecnologias de Información y Comunicación"/>
    <s v="El Colaborador del IDU solicite o reciba dádivas de un tercero para el desarrollo de un proyecto de tecnologias de la información, con el pretexto de favorecerlo en el proceso de contratación."/>
    <x v="0"/>
    <s v="Reducción de la capacidad de innovación por desconfianza en la gestión del IDU."/>
    <s v="1. Aprobación y  aceptación del proyecto de software por parte del área usuaria._x000a_2. Comité técnico de la STRT semanal y de la DTAF quicenal. Revisan todo los aspectos del área._x000a_3. Mesa de control de cambios semanal_x000a_4. Presentación de fichas técnicas al Comité Precontractual , para revisar condiciones proyectadas en los procesos de contratación_x000a_5.Formato FO-PE-020 Compromiso de Integridad, Transparencia y Cofidencialidad, para PSP _x000a_6. Formato FO-PE-33 - Formato Consentimiento Informado SGAS"/>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Tecnologias de Información y Comunicación"/>
    <s v="El Directivo IDU solicita o reciba dádivas de un tercero para el desarrollo de un proyecto de tecnologias de la información, con el pretexto de favorecerlo en el proceso de contratación."/>
    <x v="1"/>
    <s v="Reducción de la capacidad de innovación por desconfianza en la gestión del IDU."/>
    <s v="1. Aprobación y  aceptación del proyecto de software por parte del área usuaria._x000a_2. Comité técnico de la STRT semanal y de la DTAF quicenal. Revisan todo los aspectos del área._x000a_3. Mesa de control de cambios semanal_x000a_4. Presentación de fichas técnicas al Comité Precontractual , para revisar condiciones proyectadas en los procesos de contratación_x000a_5. Publicación Agendas directivos IDU"/>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Tecnologias de Información y Comunicación"/>
    <s v="Que un tercero que tenga interés en un proyecto de tecnologias de la información, entregue o ofrezca dádivas a un Colaborador del IDU, para que lo favorezca en el proceso de contratación"/>
    <x v="2"/>
    <s v="Reducción de la capacidad de innovación por desconfianza en la gestión del IDU."/>
    <s v="1. Aprobación y  aceptación del proyecto de software por parte del área usuaria._x000a_2. Comité técnico de la STRT semanal y de la DTAF quicenal. Revisan todo los aspectos del área._x000a_3. Mesa de control de cambios semanal_x000a_4. Presentación de fichas técnicas al Comité Precontractual , para revisar condiciones proyectadas en los procesos de contratación_x000a_5. Publicación Agendas directivos IDU"/>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Tecnologias de Información y Comunicación"/>
    <s v="Que el Colaborador del IDU, solicite o reciba dádivas de un ciudadano para tener acceso a información y datos sensibles de la entidad, y manipularla a su conveniencia."/>
    <x v="0"/>
    <s v="Deterioro de la reputación institucional que afecta su capacidad y gobernanza."/>
    <s v="1. Aprobación y  aceptación del proyecto de software por parte del área usuaria._x000a_2. Comité técnico de la STRT semanal y de la DTAF quicenal. Revisan todo los aspectos del área._x000a_3. Mesa de control de cambios semanal._x000a_4. Control de acceso por Aranda._x000a_5. Segregación de funciones._x000a_6. FO-PE-020 Compromiso de Integridad, Transparencia y Cofidencialidad, para PSP _x000a_7. Formato FO-PE-33 - Formato Consentimiento Informado SGAS"/>
    <n v="4"/>
    <n v="5"/>
    <n v="20"/>
    <s v="ALT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5"/>
  </r>
  <r>
    <s v="Tecnologias de Información y Comunicación"/>
    <s v="Que el Directivo del IDU, solicite o reciba dádivas de un ciudadano para tener acceso a información y datos sensibles de la entidad, y manipularla a su conveniencia."/>
    <x v="1"/>
    <s v="Deterioro de la reputación institucional que afecta su capacidad y gobernanza."/>
    <s v="1. Aprobación y  aceptación del proyecto de software por parte del área usuaria._x000a_2. Comité técnico de la STRT semanal y de la DTAF quicenal. Revisan todo los aspectos del área._x000a_3. Mesa de control de cambios semanal._x000a_4. Control de acceso por Aranda._x000a_5. Segregación de funciones._x000a_6.Pubblicación de agendas"/>
    <n v="4"/>
    <n v="5"/>
    <n v="20"/>
    <s v="ALT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5"/>
  </r>
  <r>
    <s v="Tecnologias de Información y Comunicación"/>
    <s v="Un tercero entregua u ofrezca dádivas a un Colaborador del IDU, para poder tener acceso a información y datos sensibles de la entidad y manipularla según su conveniencia."/>
    <x v="3"/>
    <s v="Deterioro de la reputación institucional que afecta su capacidad y gobernanza."/>
    <s v="1. Aprobación y  aceptación del proyecto de software por parte del área usuaria._x000a_2. Comité técnico de la STRT semanal y de la DTAF quicenal. Revisan todo los aspectos del área.._x000a_3. Mesa de control de cambios semanal._x000a_4. Control de acceso por Aranda._x000a_5. Segregación de funciones._x000a_6.Pubblicación de agendas"/>
    <n v="4"/>
    <n v="5"/>
    <n v="20"/>
    <s v="ALT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5"/>
  </r>
  <r>
    <s v="Tecnologias de Información y Comunicación"/>
    <s v="Un tercero (especialista) invitado a la mesa técnica ofrezca o entregue dádivas a un Colaborador del IDU, para que se adopte e implemente en la entidad el tema de investigación de su preferencia o beneficio personal."/>
    <x v="2"/>
    <s v="Sobrecostos, deficiencias en alcance y calidad en la ejecución de los proyectos, que reducen la capacidad de lograr objetivos."/>
    <s v="1. Aprobación y  aceptación del proyecto de software por parte del área usuaria._x000a_2. Comité técnico de la STRT semanal y de la DTAF quicenal. Revisan todo los aspectos del área._x000a_3. Mesa de control de cambios semanal_x000a_"/>
    <n v="2"/>
    <n v="5"/>
    <n v="10"/>
    <s v="BAJO"/>
    <s v="El nivel de riesgo es bajo y no se requieren controles adicionales"/>
    <n v="0.1"/>
  </r>
  <r>
    <s v="Tecnologias de Información y Comunicación"/>
    <s v="Que un Colaborador del IDU reciba o solicite dádivas de un especialista invitado a la mesa técnica, con el falso pretexto de adoptar o implementar en la entidad el tema de investigación de preferencia o beneficio personal del especialista invitado."/>
    <x v="0"/>
    <s v="Sobrecostos, deficiencias en alcance y calidad en la ejecución de los proyectos, que reducen la capacidad de lograr objetivos."/>
    <s v="1. Aprobación y  aceptación del proyecto de software por parte del área usuaria._x000a_2. Comité técnico de la STRT semanal y de la DTAF quicenal. Revisan todo los aspectos del área._x000a_3. Mesa de control de cambios semanal_x000a_4. FO-PE-020 Compromiso de Integridad, Transparencia y Cofidencialidad, para PSP _x000a_5. Formato FO-PE-33 - Formato Consentimiento Informado SGAS"/>
    <n v="1"/>
    <n v="4"/>
    <n v="4"/>
    <s v="BAJO"/>
    <s v="No se requieren controles adicionales"/>
    <n v="0.1"/>
  </r>
  <r>
    <s v="Tecnologias de Información y Comunicación"/>
    <s v="Que un Directivo del IDU reciba o solicite dádivas de un especialista invitado a la mesa técnica, con el falso pretexto de adoptar o implementar en la entidad el tema de investigación de preferencia o beneficio personal del especialista invitado."/>
    <x v="1"/>
    <s v="Sobrecostos, deficiencias en alcance y calidad en la ejecución de los proyectos, que reducen la capacidad de lograr objetivos."/>
    <s v="1. Aprobación y  aceptación del proyecto de software por parte del área usuaria._x000a_2. Comité técnico de la STRT semanal y de la DTAF quicenal. Revisan todo los aspectos del área._x000a_3. Mesa de control de cambios semanal_x000a_4. Publicación de agendas Directivos IDU"/>
    <n v="1"/>
    <n v="4"/>
    <n v="4"/>
    <s v="BAJO"/>
    <s v="No se requieren controles adicionales"/>
    <n v="0.1"/>
  </r>
  <r>
    <s v="Tecnologias de Información y Comunicación"/>
    <s v="Un especialista invitado a la mesa técnica ofrezca o entregue dádivas a un Colaborador del IDU, para que se incluya un cambio en la plataforma tecnológica del IDU."/>
    <x v="2"/>
    <s v="Sobrecostos, deficiencias en alcance y calidad en la ejecución de los proyectos, que reducen la capacidad de lograr objetivos."/>
    <s v="_x000a_1. Aprobación y  aceptación del proyecto de software por parte del área usuaria._x000a_2. Comité técnico de la STRT semanal y de la DTAF quicenal. Revisan todo los aspectos del área._x000a_3. Mesa de control de cambios semanal"/>
    <n v="1"/>
    <n v="4"/>
    <n v="4"/>
    <s v="BAJO"/>
    <s v="El nivel de riesgo es bajo y no se requieren controles adicionales"/>
    <n v="0.1"/>
  </r>
  <r>
    <s v="Tecnologias de Información y Comunicación"/>
    <s v="Que un Colaborador del IDU recibe o solicite dádivas de un especialista invitado a la mesa técnica, para que se incluya un cambio en la plataforma del IDU."/>
    <x v="0"/>
    <s v="Deterioro de la reputación institucional que afecta su capacidad y gobernanza."/>
    <s v="_x000a_1. Comité técnico de la STRT semanal y de la DTAF quicenal. Revisan todo los aspectos del área._x000a_2. Mesa de control de cambios semanal_x000a_3. FO-PE-020 Compromiso de Integridad, Transparencia y Cofidencialidad, para PSP _x000a_4. Formato FO-PE-33 - Formato Consentimiento Informado SGAS"/>
    <n v="2"/>
    <n v="3"/>
    <n v="6"/>
    <s v="BAJO"/>
    <s v="No se requieren controles adicionales"/>
    <n v="0.1"/>
  </r>
  <r>
    <s v="Tecnologias de Información y Comunicación"/>
    <s v="Que un Directivo IDU reciba o solicite dádivas de un especialista invitado a la mesa técnica, para que se incluya un cambio en la plataforma del IDU."/>
    <x v="1"/>
    <s v="Deterioro de la reputación institucional que afecta su capacidad y gobernanza."/>
    <s v="_x000a_1. Comité técnico de la STRT semanal y de la DTAF quicenal. Revisan todo los aspectos del área._x000a_2. Mesa de control de cambios semanal_x000a_3. Publicación de agendas Directivos IDU"/>
    <n v="2"/>
    <n v="3"/>
    <n v="6"/>
    <s v="BAJO"/>
    <s v="No se requieren controles adicionales"/>
    <n v="0.1"/>
  </r>
  <r>
    <s v="Tecnologias de Información y Comunicación"/>
    <s v="Un Colaborador del IDU recibe o solicite dádivas de un invitado presencial o virtual (VPN) a las instalaciones del IDU, para que pueda acceder algún sistema(s) de información de la entidad (aplicativos, plataformas, correos, sistemas de información geograficos, etc.), para vulnerar la plataforma"/>
    <x v="4"/>
    <s v="Deterioro de la reputación institucional que afecta su capacidad y gobernanza."/>
    <s v="1. Formato de control de acceso a la red wifi, firmado por parte del jefe de área solicitante_x000a_2. Formato de acceso remoto VPN._x000a_3. FO-PE-020 Compromiso de Integridad, Transparencia y Cofidencialidad, para PSP _x000a_4. Formato FO-PE-33 - Formato Consentimiento Informado SGAS_x000a_"/>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Tecnologias de Información y Comunicación"/>
    <s v="Un Directivo IDU reciba o solicite dádivas de un invitado presencial o virtual (VPN) a las instalaciones del IDU, para que pueda acceder algún sistema(s) de información de la entidad (aplicativos, plataformas, correos, sistemas de información geograficos, etc.), para vulnerar la plataforma"/>
    <x v="5"/>
    <s v="Deterioro de la reputación institucional que afecta su capacidad y gobernanza."/>
    <s v="1. Formato de control de acceso a la red wifi, firmado por parte del jefe de área solicitante_x000a_2. Formato de acceso remoto VPN._x000a_3. Publicación agendas Directivos IDU"/>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Tecnologias de Información y Comunicación"/>
    <s v="Un invitado presencial o virtual (VPN) entregue o ofrezca dádivas a un Colaborador del IDU, para que pueda acceder algún sistema(s) de información de la entidad (aplicativos, plataformas, correos, sistemas de información geograficos, etc.), para vulnerar la plataforma"/>
    <x v="2"/>
    <s v="Deterioro de la reputación institucional que afecta su capacidad y gobernanza."/>
    <s v="1. Formato de control de acceso a la red wifi, firmado por parte del jefe de área solicitante_x000a_2. Formato de acceso remoto VPN._x000a_3. Publicación agendas Directivos IDU"/>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Tecnologias de Información y Comunicación"/>
    <s v="Un Tercero (empresa externa que custodia las cintas en bóveda de seguridad) solicita o recibe dádivas de un Colaborador del IDU, para hacerle entrega de varias cintas con información importante y confidencial de la entidad con el fin de obtener provecho propio o de un tercero "/>
    <x v="2"/>
    <s v="Deterioro de la reputación institucional que afecta su capacidad y gobernanza."/>
    <s v="1. Cintas con código del software generador de copias, que no permite identificarla fisicamente._x000a_2 .Formato de control de entrega de las cintas_x000a_3. FO-PE-020 Compromiso de Integridad, Transparencia y Cofidencialidad, para PSP _x000a_4. Formato FO-PE-33 - Formato Consentimiento Informado SGAS"/>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Tecnologias de Información y Comunicación"/>
    <s v="Que un Colaborador del IDU entregue, ofrezcao reciba, dádivas  de un tercero de la empresa externa que custodia las cintas en bóveda de seguridad, para que le entregue cintas con información importante y confidencial de la entidad con el fin de obtener provecho propio o de un tercero "/>
    <x v="4"/>
    <s v="Deterioro de la reputación institucional que afecta su capacidad y gobernanza."/>
    <s v="1. Cintas con código del software generador de copias, que no permite identificarla fisicamente._x000a_2 .Formato de control de entrega de las cintas_x000a_3. FO-PE-020 Compromiso de Integridad, Transparencia y Cofidencialidad, para PSP _x000a_4. Formato FO-PE-33 - Formato Consentimiento Informado SGAS"/>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Tecnologias de Información y Comunicación"/>
    <s v="Que un Directivo del IDU entregue, ofrezca  o reciba dádivasde un tercero de la empresa externa que custodia las cintas en bóveda de seguridad, para que le entregue cintas con información importante y confidencial de la entidad  con el fin de obtener provecho propio o de un tercero "/>
    <x v="6"/>
    <s v="Deterioro de la reputación institucional que afecta su capacidad y gobernanza."/>
    <s v="1. Cintas con código del software generador de copias, que no permite identificarla fisicamente._x000a_2 .Formato de control de entrega de las cintas_x000a_3. Publicación de agendas Directivos IDU"/>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Tecnologias de Información y Comunicación"/>
    <s v="Un Colaborador del IDU recibe o solicita dádivas de un proveedor que renueva las licencias, matenimientos y soporte, para favorecerlo en el proceso de contratación (nuevo o adición)."/>
    <x v="0"/>
    <s v="Deterioro de la reputación institucional que afecta su capacidad y gobernanza."/>
    <s v="1. Comité técnico de la STRT semanal y de la DTAF quicenal. Revisan todo los aspectos del área._x000a_2. Mesa de control de cambios semanal_x000a_3. Presentación de fichas técnicas al Comité Precontractual , para revisar condiciones proyectadas en los procesos de contratación_x000a_4. FO-PE-020 Compromiso de Integridad, Transparencia y Cofidencialidad, para PSP _x000a_5. Formato FO-PE-33 - Formato Consentimiento Informado SGAS"/>
    <n v="2"/>
    <n v="3"/>
    <n v="6"/>
    <s v="BAJO"/>
    <s v="No se requieren controles adicionales"/>
    <n v="0.1"/>
  </r>
  <r>
    <s v="Tecnologias de Información y Comunicación"/>
    <s v="Un Directivo del IDU reciba o solicita dádivas de un proveedor que renueva las licencias, matenimientos y soporte, para favorecerlo en el proceso de contratación (nuevo o adición)."/>
    <x v="1"/>
    <s v="Deterioro de la reputación institucional que afecta su capacidad y gobernanza."/>
    <s v="1. Comité técnico de la STRT semanal y de la DTAF quicenal. Revisan todo los aspectos del área._x000a_2. Mesa de control de cambios semanal_x000a_3. Presentación de fichas técnicas al Comité Precontractual , para revisar condiciones proyectadas en los procesos de contratación_x000a_4. Publicación Agendas directivos IDU"/>
    <n v="2"/>
    <n v="3"/>
    <n v="6"/>
    <s v="BAJO"/>
    <s v="No se requieren controles adicionales"/>
    <n v="0.1"/>
  </r>
  <r>
    <s v="Tecnologias de Información y Comunicación"/>
    <s v="Un proveedor que renueva las licencias, matenimientos y soporte de los RDBMS, entregue o ofrezca dádivas a un Colaborador del IDU, para que le favorezca en el proceso de contratación (nuevo o adición)."/>
    <x v="2"/>
    <s v="Deterioro de la reputación institucional que afecta su capacidad y gobernanza."/>
    <s v="1. Comité técnico de la STRT semanal y de la DTAF quicenal. Revisan todo los aspectos del área._x000a_2. Mesa de control de cambios semanal_x000a_3. Presentación de fichas técnicas al Comité Precontractual , para revisar condiciones proyectadas en los procesos de contratación_x000a_4. Publicación Agendas directivos IDU"/>
    <n v="2"/>
    <n v="3"/>
    <n v="6"/>
    <s v="BAJO"/>
    <s v="El nivel de riesgo es bajo y no se requieren controles adicionales"/>
    <n v="0.1"/>
  </r>
  <r>
    <s v="Tecnologias de Información y Comunicación"/>
    <s v="Que los proveedores de servicio o mantenimiento de los RDBMS ofrezcan  o entreguen dádivas a un Colaborador del IDU, para agilizar la respuesta a la solicitud de las fallas presentadas o identificadas."/>
    <x v="2"/>
    <s v="Deterioro de la reputación institucional que afecta su capacidad y gobernanza."/>
    <s v="1. Comité técnico de la STRT semanal y de la DTAF quicenal. Revisan todo los aspectos del área._x000a_2. Mesa de control de cambios semanal"/>
    <n v="2"/>
    <n v="3"/>
    <n v="6"/>
    <s v="BAJO"/>
    <s v="El nivel de riesgo es bajo y no se requieren controles adicionales"/>
    <n v="0.1"/>
  </r>
  <r>
    <s v="Tecnologias de Información y Comunicación"/>
    <s v="Que un Colaborador del IDU solicita o recibe dádivas al proveedor de servicios o mantenimiento de los RDBMS, para agilizar la respuesta a la solicitud de las fallas presentadas o identificadas."/>
    <x v="0"/>
    <s v="_x000a_Deterioro de la reputación institucional que afecta su capacidad y gobernanza."/>
    <s v="1. Comité técnico de la STRT semanal y de la DTAF quicenal. Revisan todo los aspectos del área._x000a_2. Mesa de control de cambios semanal_x000a_3. Formato  FO-PE-020 Compromiso de Integridad, Transparencia y Cofidencialidad, para PSP _x000a_4. Formato FO-PE-33 - Formato Consentimiento Informado SGAS"/>
    <n v="1"/>
    <n v="3"/>
    <n v="3"/>
    <s v="BAJO"/>
    <s v="No se requieren controles adicionales"/>
    <n v="0.1"/>
  </r>
  <r>
    <s v="Tecnologias de Información y Comunicación"/>
    <s v="Que un Directivo del IDU solicita o recibe dádivas al proveedor de servicios o mantenimiento de los RDBMS, para agilizar la respuesta a la solicitud de las fallas presentadas o identificadas."/>
    <x v="6"/>
    <s v="_x000a_Deterioro de la reputación institucional que afecta su capacidad y gobernanza."/>
    <s v="1. Comité técnico de la STRT semanal y de la DTAF quicenal. Revisan todo los aspectos del área._x000a_2. Mesa de control de cambios semanal_x000a_3. Publicación de agendas Directivos IDU"/>
    <n v="1"/>
    <n v="3"/>
    <n v="3"/>
    <s v="BAJO"/>
    <s v="No se requieren controles adicionales"/>
    <n v="0.1"/>
  </r>
  <r>
    <s v="Tecnologias de Información y Comunicación"/>
    <s v="Un Colaborador del IDU recibe o solicita dádivas de un posible proveedor de tecnología, para favorecerlo en el proceso de contratación con la entidad."/>
    <x v="0"/>
    <s v="Reducción de la capacidad de innovación por desconfianza en la gestión del IDU."/>
    <s v="1. Comité técnico de la STRT semanal y de la DTAF quicenal. Revisan todo los aspectos del área._x000a_2. Mesa de control de cambios semanal_x000a_3. Presentación de fichas técnicas al Comité Precontractual , para revisar condiciones proyectadas en los procesos de contratación_x000a_4. Formato  FO-PE-020 Compromiso de Integridad, Transparencia y Cofidencialidad, para PSP _x000a_5. Formato FO-PE-33 - Formato Consentimiento Informado SGAS"/>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Tecnologias de Información y Comunicación"/>
    <s v="Un Directivo del IDU recibe o solicita dádivas de un posible proveedor de tecnología, para favorecerlo en el proceso de contratación con la entidad."/>
    <x v="1"/>
    <s v="Reducción de la capacidad de innovación por desconfianza en la gestión del IDU."/>
    <s v="1. Comité técnico de la STRT semanal y de la DTAF quicenal. Revisan todo los aspectos del área._x000a_2. Mesa de control de cambios semanal_x000a_3. Presentación de fichas técnicas al Comité Precontractual , para revisar condiciones proyectadas en los procesos de contratación_x000a_4. Publicación de agendas Directivos IDU"/>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Tecnologias de Información y Comunicación"/>
    <s v="Un posible proveedor de tecnología entrega dádivas a un Colaborador del IDU, para que le favorezca en el proceso de contratación con la entidad."/>
    <x v="2"/>
    <s v="Reducción de la capacidad de innovación por desconfianza en la gestión del IDU."/>
    <s v="1. Comité técnico de la STRT semanal y de la DTAF quicenal. Revisan todo los aspectos del área._x000a_2. Mesa de control de cambios semanal_x000a_3. Presentación de fichas técnicas al Comité Precontractual , para revisar condiciones proyectadas en los procesos de contratación_x000a_4. Publicación de agendas Directivos IDU"/>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Tecnologias de Información y Comunicación"/>
    <s v="Que el proveedor de tecnología entregue o ofrezca dádivas al Colaborador del IDU, para que no aplique las sanciones legales contractuales, por el no cumplimiento del objeto contractual"/>
    <x v="2"/>
    <s v="Deterioro de la reputación institucional que afecta su capacidad y gobernanza."/>
    <s v="_x000a_1.  Comité técnico de la STRT semanal y de la DTAF quicenal. Revisan todo los aspectos del área._x000a_2. Mesa de control de cambios semanal_x000a_3. Procedimiento &quot;PR-GC-06 DECLARATORIA DE INCUMPLIMIENTO PARA LA IMPOSICIÓN DE MULTA, CLAUSULA PENAL Y CADUCIDA_x000a_4. Acto administrativo de declaratoria de incumplimiento con segregación de funciones"/>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Tecnologias de Información y Comunicación"/>
    <s v="Que un Colaborador del IDU reciba o solicite dádivas del proveedor de tecnología, para no aplicar las sanciones legales contractuales, por el no cumplimiento del objeto contractual"/>
    <x v="0"/>
    <s v="Deterioro de la reputación institucional que afecta su capacidad y gobernanza."/>
    <s v="_x000a_1.  Comité técnico de la STRT semanal y de la DTAF quicenal. Revisan todo los aspectos del área._x000a_2. Mesa de control de cambios semanal_x000a_3. Procedimiento &quot;PR-GC-06 DECLARATORIA DE INCUMPLIMIENTO PARA LA IMPOSICIÓN DE MULTA, CLAUSULA PENAL Y CADUCIDA_x000a_4. Acto administrativo de declaratoria de incumplimiento con segregación de funciones_x000a_5. Formato  FO-PE-020 Compromiso de Integridad, Transparencia y Cofidencialidad, para PSP _x000a_6. Formato FO-PE-33 - Formato Consentimiento Informado SGAS"/>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Tecnologias de Información y Comunicación"/>
    <s v="Que un Directivo del IDU reciba o solicite dádivas del proveedor de tecnología, para no aplicar las sanciones legales contractuales, por el no cumplimiento del objeto contractual"/>
    <x v="1"/>
    <s v="Deterioro de la reputación institucional que afecta su capacidad y gobernanza."/>
    <s v="_x000a_1.  Comité técnico de la STRT semanal y de la DTAF quicenal. Revisan todo los aspectos del área._x000a_2. Mesa de control de cambios semanal_x000a_3. Procedimiento &quot;PR-GC-06 DECLARATORIA DE INCUMPLIMIENTO PARA LA IMPOSICIÓN DE MULTA, CLAUSULA PENAL Y CADUCIDA_x000a_4. Acto administrativo de declaratoria de incumplimiento con segregación de funciones_x000a_5. Publicación agenda Directivo IDU"/>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Tecnologias de Información y Comunicación"/>
    <s v="Que un Colaborador del IDU recibe o solicita dádivas del proveedor de tecnología, para ampliar las condiciones del contrato con tiempo y recurso económico, sin plena justificación "/>
    <x v="0"/>
    <s v="Deterioro de la reputación institucional que afecta su capacidad y gobernanza."/>
    <s v="1.  Comité técnico de la STRT semanal y de la DTAF quicenal. Revisan todo los aspectos del área._x000a_2. Mesa de control de cambios semanal_x000a_3. Procedimiento &quot;PR-GC-14 Modificación y cesión de contratos estatales&quot;_x000a_4. Minuta de adición y/prórroga_x000a_5.  Formato  FO-PE-020 Compromiso de Integridad, Transparencia y Cofidencialidad, para PSP _x000a_6. Formato FO-PE-33 - Formato Consentimiento Informado SGAS"/>
    <n v="2"/>
    <n v="3"/>
    <n v="6"/>
    <s v="BAJO"/>
    <s v="No se requieren controles adicionales"/>
    <n v="0.1"/>
  </r>
  <r>
    <s v="Tecnologias de Información y Comunicación"/>
    <s v="Que un Directivo del IDU reciba o solicite dádivas del proveedor de tecnología, para ampliar las condiciones del contrato con tiempo y recurso económico, sin plena justificación "/>
    <x v="1"/>
    <s v="Deterioro de la reputación institucional que afecta su capacidad y gobernanza."/>
    <s v="1.  Comité técnico de la STRT semanal y de la DTAF quicenal. Revisan todo los aspectos del área._x000a_2. Mesa de control de cambios semanal_x000a_3. Procedimiento &quot;PR-GC-14 Modificación y cesión de contratos estatales&quot;_x000a_4. Minuta de adición y/prórroga_x000a_5.  Publicación de agendas Directivos IDU"/>
    <n v="2"/>
    <n v="3"/>
    <n v="6"/>
    <s v="BAJO"/>
    <s v="No se requieren controles adicionales"/>
    <n v="0.1"/>
  </r>
  <r>
    <s v="Tecnologias de Información y Comunicación"/>
    <s v="El proveedor de tecnología entregue u ofrezca dádivas al Colaborador del IDU, para ampliar las condiciones del contrato con tiempo y recurso económico, sin plena justificación"/>
    <x v="2"/>
    <s v="Deterioro de la reputación institucional que afecta su capacidad y gobernanza."/>
    <s v="1.  Comité técnico de la STRT semanal y de la DTAF quicenal. Revisan todo los aspectos del área._x000a_2. Mesa de control de cambios semanal_x000a_3. Procedimiento &quot;PR-GC-14 Modificación y cesión de contratos estatales&quot;_x000a_4. Minuta de adición y/prórroga_x000a_5.  Publicación de agendas Directivos IDU"/>
    <n v="2"/>
    <n v="3"/>
    <n v="6"/>
    <s v="BAJO"/>
    <s v="El nivel de riesgo es bajo y no se requieren controles adicionales"/>
    <n v="0.1"/>
  </r>
  <r>
    <s v="Tecnologias de Información y Comunicación"/>
    <s v="Un Colaborador del IDU recibe o solicita dádivas del proveedor de tecnología, con el pretexto de no reportar el producto por garantia del producto y/o servicio. "/>
    <x v="0"/>
    <s v="Sobrecostos, deficiencias en alcance y calidad en la ejecución en los proyectos, que reducen la capacidad de lograr objetivos."/>
    <s v="1.  Comité técnico de la STRT semanal y de la DTAF quicenal. Revisan todo los aspectos del área._x000a_2. Mesa de control de cambios semanal_x000a_3. Procedimiento &quot;PR-GC-06 DECLARATORIA DE INCUMPLIMIENTO PARA LA IMPOSICIÓN DE MULTA, CLAUSULA PENAL Y CADUCIDA_x000a_4. Acto administrativo de declaratoria de incumplimiento con segregación de funciones_x000a_5.  Formato  FO-PE-020 Compromiso de Integridad, Transparencia y Cofidencialidad, para PSP _x000a_6. Formato FO-PE-33 - Formato Consentimiento Informado SGAS"/>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Tecnologias de Información y Comunicación"/>
    <s v="Un Directivo del IDU reciba o solicite dádivas del proveedor de tecnología, con el pretexto de no reportar el producto por garantia del producto y/o servicio.  "/>
    <x v="1"/>
    <s v="Sobrecostos, deficiencias en alcance y calidad en la ejecución en los proyectos, que reducen la capacidad de lograr objetivos."/>
    <s v="_x000a_1.  Comité técnico de la STRT semanal y de la DTAF quicenal. Revisan todo los aspectos del área._x000a_2. Mesa de control de cambios semanal_x000a_3. Procedimiento &quot;PR-GC-06 DECLARATORIA DE INCUMPLIMIENTO PARA LA IMPOSICIÓN DE MULTA, CLAUSULA PENAL Y CADUCIDA_x000a_4. Acto administrativo de declaratoria de incumplimiento con segregación de funciones_x000a_5.  Publicación de agendas Directivos IDU"/>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Tecnologias de Información y Comunicación"/>
    <s v="Que el proveedor de tecnología entregue o ofrezca dádivas al Colaborador del IDU, para no tener que responder por la garantia del producto/servicio."/>
    <x v="2"/>
    <s v="Sobrecostos, deficiencias en alcance y calidad en la ejecución en los proyectos, que reducen la capacidad de lograr objetivos."/>
    <s v="_x000a_1.  Comité técnico de la STRT semanal y de la DTAF quicenal. Revisan todo los aspectos del área._x000a_2. Mesa de control de cambios semanal_x000a_3. Procedimiento &quot;PR-GC-06 DECLARATORIA DE INCUMPLIMIENTO PARA LA IMPOSICIÓN DE MULTA, CLAUSULA PENAL Y CADUCIDA_x000a_4. Acto administrativo de declaratoria de incumplimiento con segregación de funciones_x000a_5.  Publicación de agendas Directivos IDU"/>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Tecnologias de Información y Comunicación"/>
    <s v="El proveedor de los servicios de red inalambrica en los mantenimientos preventivos y correctivos, entrega u ofrece dádidas al Colaborador del IDU, para aprobar los mantenimientos preventivos y/o correctivos sin que se hayan llevado a cabo."/>
    <x v="2"/>
    <s v="Sobrecostos, deficiencias en alcance y calidad en la ejecución en los proyectos, que reducen la capacidad de lograr objetivos."/>
    <s v="_x000a_1.  Comité técnico de la STRT semanal y de la DTAF quicenal. Revisan todo los aspectos del área._x000a_2. Mesa de control de cambios semanal_x000a_3. Actas de recibo a satisfacción de los mantenimientos ejecutados_x000a_4.  Publicación de agendas Directivos IDU"/>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Tecnologias de Información y Comunicación"/>
    <s v="Que el Colaborador del IDU reciba o solicite dádivas del proveedor de servicios de red inalambrica, para aprobar los mantenimientos preventivos y/o correctivos, sin que se hayan llevado a cabo."/>
    <x v="4"/>
    <s v="Sobrecostos, deficiencias en alcance y calidad en la ejecución en los proyectos, que reducen la capacidad de lograr objetivos."/>
    <s v="_x000a_1.  Comité técnico de la STRT semanal y de la DTAF quicenal. Revisan todo los aspectos del área._x000a_2. Mesa de control de cambios semanal_x000a_3. Actas de recibo a satisfacción de los mantenimientos ejecutados_x000a_4.    Formato  FO-PE-020 Compromiso de Integridad, Transparencia y Cofidencialidad, para PSP _x000a_5. Formato FO-PE-33 - Formato Consentimiento Informado SGAS"/>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Tecnologias de Información y Comunicación"/>
    <s v="Que el Directivo del IDU reciba o solicite dádivas del proveedor de servicios de red inalambrica, para aprobar los mantenimientos preventivos y/o correctivos, sin que se hayan llevado a cabo."/>
    <x v="1"/>
    <s v="Sobrecostos, deficiencias en alcance y calidad en la ejecución en los proyectos, que reducen la capacidad de lograr objetivos."/>
    <s v="_x000a_1.  Comité técnico de la STRT semanal y de la DTAF quicenal. Revisan todo los aspectos del área._x000a_2. Mesa de control de cambios semanal_x000a_3. Actas de recibo a satisfacción de los mantenimientos ejecutados_x000a_4.  Publicación de agendas Directivos IDU"/>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pivotCacheRecords>
</file>

<file path=xl/pivotCache/pivotCacheRecords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4">
  <r>
    <s v="CONCILIACIÓN BANCARIA"/>
    <s v="Colaborador del IDU  a cargo de la conciliacion bancaria ofrece o entrega a empleado bancario una comisión o dádiva para que altere el valor real del saldo disponible en bancos con el fin de hacer maniobras ilegales temporales con los recursos públicos en un periodo de tiempo corto."/>
    <x v="0"/>
    <s v="Menor disponibilidad de recursos para reinvertir en la obras, perdida de credibilidad al interior y exterior del Instituto"/>
    <s v="1.Conciliación diaria_x000a_2.Conciliacion Mensual - Revisión y firma del Jefe._x000a_3. Segregación de funciones en las labores de tesorería._x000a_4. Documento de verificación diaria de saldos bancarios."/>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CILIACIÓN BANCARIA"/>
    <s v="Un Directivo del IDU ofrece o entrega a empleado bancario una comisión o dádiva para que altere el valor real del saldo disponible en bancos con el fin de hacer maniobras ilegales temporales con los recursos públicos en un periodo de tiempo corto."/>
    <x v="1"/>
    <s v="Menor disponibilidad de recursos para reinvertir en la obras, perdida de credibilidad al interior y exterior del Instituto"/>
    <s v="1.Conciliación diaria_x000a_2.Conciliacion Mensual - Revisión y firma del Jefe._x000a_3. Segregación de funciones en las labores de tesorería._x000a_4. Documento de verificación diaria de saldos bancarios."/>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CILIACIÓN BANCARIA"/>
    <s v="Empleado bancario le ofrece o entrega a un colaborador del IDU a cargo de la conciliación bancaria, una comisión para que no genere alertas por información de saldos alterados temporalmente."/>
    <x v="2"/>
    <s v="Menor disponibilidad de recursos para reinvertir en la obras, perdida de credibilidad al interior y exterior del Instituto"/>
    <s v="1.Conciliación diaria_x000a_2.Conciliacion Mensual - Revisión y firma del Jefe._x000a_3. Segregación de funciones en las labores de tesorería._x000a_4. Documento de verificación diaria de saldos bancarios."/>
    <n v="4"/>
    <n v="4"/>
    <n v="16"/>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CONCILIACIÓN BANCARIA"/>
    <s v="Colaborador del IDU le ofrece o entrega a un empleado bancario una comisión o dádiva para que altere o modifique la conciliación bancaria, para el cierre de diferencias de saldo existentes."/>
    <x v="0"/>
    <s v="Menor disponibilidad de recursos para reinvertir en la obras, perdida de credibilidad al interior y exterior del Instituto"/>
    <s v="1.Conciliación diaria_x000a_2.Conciliacion Mensual - Revisión y firma del Jefe._x000a_3. Segregación de funciones en las labores de tesorería._x000a_4. Documento de verificación diaria de saldos bancarios."/>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CILIACIÓN BANCARIA"/>
    <s v="Colaborador del IDU le ofrece o entrega a un empleado bancario una comisión o dádiva para que altere o modifique la conciliación bancaria, para el cierre de diferencias de saldo existentes."/>
    <x v="1"/>
    <s v="Menor disponibilidad de recursos para reinvertir en la obras, perdida de credibilidad al interior y exterior del Instituto"/>
    <s v="1.Conciliación diaria_x000a_2.Conciliacion Mensual - Revisión y firma del Jefe._x000a_3. Segregación de funciones en las labores de tesorería._x000a_4. Documento de verificación diaria de saldos bancarios."/>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CILIACIÓN BANCARIA"/>
    <s v="Empleado bancario le ofrece o entrega a un Colaborador del IDU una comisión para altere o modifique la conciliación para el cierre de diferencias de saldos existentes."/>
    <x v="2"/>
    <s v="Menor disponibilidad de recursos para reinvertir en la obras, perdida de credibilidad al interior y exterior del Instituto"/>
    <s v="1.Conciliación diaria_x000a_2.Conciliacion Mensual - Revisión y firma del Jefe._x000a_3. Segregación de funciones en las labores de tesorería._x000a_4. Documento de verificación diaria de saldos bancarios."/>
    <n v="4"/>
    <n v="4"/>
    <n v="16"/>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EMBARGOS Y CESIONES"/>
    <s v="Un contratista con orden de embargo ofrece y entrega una comisión o dádiva a un Colaborador del IDU para que no se apliquen los embargos que tenga el contratista."/>
    <x v="3"/>
    <s v="Menor disponibilidad de recursos para reinvertir en la obras, perdida de credibilidad al interior y exterior del Instituto"/>
    <s v="1.Revisión de embargos y medidas cautelares (Aplicativo Embargos-  Sistema Stone)  _x000a_2.Revision y firma de actas de liquidacion de aplicación de embargos efectuada por el  abogado que aplico y Tesorero _x000a_3. Procedimiento PR-GF-12 EMBARGOS Y CESIONES "/>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EMBARGOS Y CESIONES"/>
    <s v="Colaborador del IDU - embargos, solicita al contratista con orden de embargo, una comisión o dádiva para no aplicar los embargos que tenga el contratista."/>
    <x v="4"/>
    <s v="Menor disponibilidad de recursos para reinvertir en la obras, perdida de credibilidad al interior y exterior del Instituto"/>
    <s v="1.Revisión de embargos y medidas cautelares (Aplicativo Embargos-  Sistema Stone)  _x000a_2.Revision y firma de actas de liquidacion de aplicación de embargos efectuada por el  abogado que aplico y Tesorero _x000a_3. Procedimiento PR-GF-12 EMBARGOS Y CESIONES "/>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MBARGOS Y CESIONES"/>
    <s v="Un Directivo IDU, solicita al contratista con orden de embargo, una comisión o dádiva para no aplicar los embargos que tenga el contratista."/>
    <x v="1"/>
    <s v="Menor disponibilidad de recursos para reinvertir en la obras, perdida de credibilidad al interior y exterior del Instituto"/>
    <s v="1.Revisión de embargos y medidas cautelares (Aplicativo Embargos-  Sistema Stone)  _x000a_2.Revision y firma de actas de liquidacion de aplicación de embargos efectuada por el  abogado que aplico y Tesorero._x000a_3. Procedimiento PR-GF-12 EMBARGOS Y CESIONES "/>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MBARGOS Y CESIONES"/>
    <s v="Un contratista ofrece y entrega a un Colaborador del IDU una dádiva para que ingrese una cesión de derechos económicos antes de una orden de embargo."/>
    <x v="3"/>
    <s v="Menor disponibilidad de recursos para reinvertir en la obras, perdida de credibilidad al interior y exterior del Instituto"/>
    <s v="1. Traza en Orfeo, revisión de embargos y medidas cautelares (Aplicativo Embargos-  Sistema Stone). _x000a_2. Revisión y firma del oficio de aprobación de la cesión de derechos económicos por parte de STTR y DTAF._x000a_3. Procedimiento PR-GF-12 EMBARGOS Y CESIONES "/>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EMBARGOS Y CESIONES"/>
    <s v="Colaborador del IDU -  cesiones solicita al contratista una dádiva para aplicar la cesión de derechos económicos, antes de una orden de embargo."/>
    <x v="0"/>
    <s v="Menor disponibilidad de recursos para reinvertir en la obras, perdida de credibilidad al interior y exterior del Instituto"/>
    <s v="1. Traza en Orfeo, revisión de embargos y medidas cautelares (Aplicativo Embargos-  Sistema Stone). _x000a_2. Revisión y firma del oficio de aprobación de la cesión de derechos económicos por parte de STTR y DTAF._x000a_3. Procedimiento PR-GF-12 EMBARGOS Y CESIONES "/>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MBARGOS Y CESIONES"/>
    <s v="Colaborador del IDU -  cesiones solicita al contratista una dádiva para aplicar la cesión de derechos económicos, antes de una orden de embargo."/>
    <x v="1"/>
    <s v="Menor disponibilidad de recursos para reinvertir en la obras, perdida de credibilidad al interior y exterior del Instituto"/>
    <s v="1. Traza en Orfeo, revisión de embargos y medidas cautelares (Aplicativo Embargos-  Sistema Stone). _x000a_2. Revisión y firma del oficio de aprobación de la cesión de derechos económicos por parte de STTR y DTAF._x000a_3. Procedimiento PR-GF-12 EMBARGOS Y CESIONES "/>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ADMINISTRACIÓN DE INVERSIONES DE TESORERÍA"/>
    <s v="Un empleado del sector financiero ofrece o entrega a un Colaborador del IDU una comisión o dádiva para que favorezca su cotización para inversiones de excedentes de liquidez."/>
    <x v="5"/>
    <s v="Menor disponibilidad de recursos para reinvertir en la obras, perdida de credibilidad al interior y exterior del Instituto"/>
    <s v="1.Formato Resumen de cotización de Tasas aprobado por el Tesorero_x000a_2. Formato Resumen de cotización de Tasas aprobado por el Director Tecnico Administrativo y Financiero_x000a_3.Políticas de Secretaría Distrital de Hacienda._x000a_4. Informe diario de tesoreria generado a partir del SIGE"/>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ADMINISTRACIÓN DE INVERSIONES DE TESORERÍA"/>
    <s v="Un Colaborador del IDU - Inversiones, solicita o recibe de un empleado del sector financiero, una comisión por favorecimiento en la colocación de excedentes de liquidez de tesorería del IDU."/>
    <x v="4"/>
    <s v="Menor disponibilidad de recursos para reinvertir en la obras, perdida de credibilidad al interior y exterior del Instituto"/>
    <s v="1. Formato Resumen de cotizacion de Tasas aprobado por el Tesorero_x000a_2. Formato Resumen de cotizacion de Tasas aprobado por el Director Tecnico Administrativo y Financiero._x000a_3.Políticas de Secretaría Distrital de Hacienda._x000a_4. Informe diario de tesoreria generado a partir del SIGE"/>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ADMINISTRACIÓN DE INVERSIONES DE TESORERÍA"/>
    <s v="Un Directivo del IDU - Inversiones, solicita o recibe de un empleado del sector financiero, una comisión por favorecimiento en la colocación de excedentes de liquidez de tesorería del IDU."/>
    <x v="6"/>
    <s v="Menor disponibilidad de recursos para reinvertir en la obras, perdida de credibilidad al interior y exterior del Instituto"/>
    <s v="1- Formato Resumen de cotizacion de Tasas aprobado por el Tesorero_x000a_2. Formato Resumen de cotizacion de Tasas aprobado por el Director Tecnico Administrativo y Financiero._x000a_3.Políticas de Secretaría Distrital de Hacienda._x000a_4. Informe diario de tesoreria generado a partir del SIGE"/>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ADMINISTRACIÓN DE INVERSIONES DE TESORERÍA"/>
    <s v="Un empleado del sector financiero ofrece o entrega a un Colaborador del IDU una comisión o dádiva para que mantenga los recursos en las cuentas bancarias."/>
    <x v="5"/>
    <s v="Menor disponibilidad de recursos para reinvertir en la obras, perdida de credibilidad al interior y exterior del Instituto"/>
    <s v="1. Valoracion diaria del portafolio_x000a_2. Conciliación díaria._x000a_3. Conciliación de los saldos de inversion entre la STTR y la STPC, _x000a_4.Cumplimiento de Procedimiento &quot;Administración de inversiones de tesoreria&quot;, regido por la política de inversiones de la SDH._x000a_5.Informe diario de tesorería._x000a_6. Actas diarias de cada operación_x000a_7. Análisis y revisión del profesional de la DTAF_x000a_8. Grabacion de videollamada del Comite  de Inversiones._x000a_9. Informe diario de tesoreria generado a partir del SIGE"/>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ADMINISTRACIÓN DE INVERSIONES DE TESORERÍA"/>
    <s v="Un Colaborador del IDU solicita o recibe de un empleado del sector financiero una comisión o dádiva para mantener los recursos en las cuentas bancarias."/>
    <x v="4"/>
    <s v="Menor disponibilidad de recursos para reinvertir en la obras, perdida de credibilidad al interior y exterior del Instituto"/>
    <s v="1. Valoracion diaria del portafolio_x000a_2. Conciliación díaria._x000a_3. Conciliación de los saldos de inversion entre la STTR y la STPC, _x000a_4.Cumplimiento de Procedimiento &quot;Administración de inversiones de tesoreria&quot;, regido por la política de inversiones de la SDH._x000a_5.Informe diario de tesorería._x000a_6. Actas diarias de cada operación_x000a_7. Análisis y revisión del profesional de la DTAF_x000a_8. Grabacion de videollamada del Comite  de Inversiones._x000a_9. Informe diario de tesoreria generado a partir del SIGE"/>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ADMINISTRACIÓN DE INVERSIONES DE TESORERÍA"/>
    <s v="Un Directivo del IDU solicita o recibe de un empleado del sector financiero una comisión o dádiva para mantener los recursos en las cuentas bancarias."/>
    <x v="7"/>
    <s v="Menor disponibilidad de recursos para reinvertir en la obras, perdida de credibilidad al interior y exterior del Instituto"/>
    <s v="1. Valoracion diaria del portafolio_x000a_2. Conciliación díaria._x000a_3. Conciliación de los saldos de inversion entre la STTR y la STPC, _x000a_4.Cumplimiento de Procedimiento &quot;Administración de inversiones de tesoreria&quot;, regido por la política de inversiones de la SDH._x000a_5.Informe diario de tesorería._x000a_6. Actas diarias de cada operación_x000a_7. Análisis y revisión del profesional de la DTAF_x000a_8- Grabacion de videollamada del Comite  de Inversiones._x000a_9. Informe diario de tesoreria generado a partir del SIGE"/>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RECAUDO"/>
    <s v="Un colaborador del IDU - profesional de recaudo  ofrece o promete una comisión o dádiva al empleado bancario, para que cuando reciba dinero en efectivo del contribuyente, no lo registre en linea a favor del IDU."/>
    <x v="4"/>
    <s v="Que no se cuente con el recurso monetario suficiente para la ejecucion de los proyectos de infraestructura._x000a_Daño a la cultura "/>
    <s v="1.Pagos electrónicos en línea y PSE._x000a_2. Fomento del pago electrónico.  _x000a_3. Conciliacion diaria de cintas de recaudo emitidas por la entidades bancarias.vs archivo de recaudo IMOP de aplicacion de pagos en linea del sistema valoricemos._x000a_4. Realizar la gestión, necesaria ante el banco, luego de recibir una reclamación del contribuyente. "/>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RECAUDO"/>
    <s v="Un empleado bancario ofrece o promete una comisión o dádiva al colaborador del IDU para cuando reciba dinero en efectivo del contribuyente, no lo registre en linea a favor del IDU. "/>
    <x v="2"/>
    <s v="Que no se cuente con el recurso monetario suficiente para la ejecucion de los proyectos de infraestructura._x000a_Daño a la cultura "/>
    <s v="1.Pagos electrónicos en línea y PSE._x000a_2. Fomento del pago electrónico.  _x000a_3. Conciliacion diaria de cintas de recaudo emitidas por la entidades bancarias.vs archivo de recaudo IMOP de aplicacion de pagos en linea del sistema valoricemos._x000a_4. Realizar la gestión, necesaria ante el banco, luego de recibir una reclamación del contribuyente. "/>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RECAUDO"/>
    <s v="Un empleado bancario o  un contribuyente, ofrece o entrega una dádiva a un Colaborador del IDU para que aplique manualmente recaudos sin que el recurso ingrese a las cuentas del IDU y posteriormente reversarlo en el sistema Valoricemos."/>
    <x v="8"/>
    <s v="Que no se cuente con el recurso monetario suficiente para la ejecucion de los proyectos de infraestructura._x000a_Daño a la cultura "/>
    <s v="1.Conciliaciones bancarias_x000a_2.Cruce de registro de paz y salvos generados en sistema valoricemos ( STOP)_x000a_3. Memorando de autoriza0cion del Tesorero._x000a_3.Consulta en módulo de cartera del sistema Valoricemos.( STOP)_x000a_4. Segregación de funciones en la aplicación y desaplicación de recaudos."/>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RECAUDO"/>
    <s v="Un colaborador del IDU solicita o recibe una dádiva a un empleado bancario o contribuyente para que aplique manualmente recaudos sin que el recurso ingrese a las cuentas del IDU y posteriormente reversarlo en el sistema Valoricemos."/>
    <x v="4"/>
    <s v="Que no se cuente con el recurso monetario suficiente para la ejecucion de los proyectos de infraestructura._x000a_Daño a la cultura "/>
    <s v="1.Conciliaciones bancarias_x000a_2.Cruce de registro de paz y salvos generados en sistema valoricemos ( STOP)_x000a_3. Memorando de autorización del Tesorero._x000a_3.Consulta en módulo de cartera del sistema Valoricemos.( STOP)_x000a_4. Segregación de funciones en la aplicación y desaplicación de recaudos."/>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RECAUDO"/>
    <s v="Un Directivo del IDU solicita o recibe una dádiva a un empleado bancario o contribuyente para que aplique manualmente recaudos sin que el recurso ingrese a las cuentas del IDU y posteriormente reversarlo en el sistema Valoricemos."/>
    <x v="1"/>
    <s v="Que no se cuente con el recurso monetario suficiente para la ejecucion de los proyectos de infraestructura._x000a_Daño a la cultura "/>
    <s v="1.Conciliaciones bancarias_x000a_2.Cruce de registro de paz y salvos generados en sistema valoricemos ( STOP)_x000a_3. Memorando de autorización del Tesorero._x000a_3.Consulta en módulo de cartera del sistema Valoricemos.( STOP)_x000a_4. Segregación de funciones en la aplicación y desaplicación de recaudos."/>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TRASLADOS"/>
    <s v="Un Colaborador del IDU del procedimiento de pagos solicita o recibe una dádiva de un tercero, por realizar traslado (Giro) de recursos de cuentas del IDU, a una cuenta de un tercero con la intención de hacer un fraude."/>
    <x v="9"/>
    <s v="Que no se contribuya en el mejoramiento de la calidad de vida de los habitantes de la ciudad, respondiendo a las necesidades de la ciudad."/>
    <s v="1 .Memorandos correos de solictud y autorizacion de movientos bancarios._x000a_2.Conciliaciones bancarias diarias Vs  Sistema Stone_x000a_3.Segregación de actividades en el proceso de pagos y en el proceso de giros."/>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TRASLADOS"/>
    <s v="Un Directivo del IDU del procedimiento de pagos solicita o recibe una dádiva de un tercero, por realizar traslado (Giro) de recursos de cuentas del IDU, a una cuenta de un tercero con la intención de hacer un fraude."/>
    <x v="6"/>
    <s v="Que no se contribuya en el mejoramiento de la calidad de vida de los habitantes de la ciudad, respondiendo a las necesidades de la ciudad."/>
    <s v="1 .Memorandos correos de solictud y autorizacion de movientos bancarios._x000a_2.Conciliaciones bancarias diarias Vs  Sistema Stone_x000a_3.Segregación de actividades en el proceso de pagos y en el proceso de giros."/>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TRASLADOS"/>
    <s v="Un tercero ofrece o entrega una dádiva a un Colaborador del IDU por realizar traslado (Giro) de recursos de cuentas del IDU a una cuenta del tercero, con la intención de hacer un fraude."/>
    <x v="10"/>
    <s v="Que no se contribuya en el mejoramiento de la calidad de vida de los habitantes de la ciudad, respondiendo a las necesidades de la ciudad."/>
    <s v="1 .Memorandos , correos de solictud y autorizacion de movientos bancarios._x000a_2.Conciliaciones bancarias diarias Vs  Sistema Stone_x000a_3.Segregación de actividades en el proceso de pagos y en el proceso de giros."/>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TRASLADOS"/>
    <s v="Un Hacker ofrece o entrega a un Colaborador del IDU una dádiva para que le entregue las claves y tokens para que se hurten los dineros de las cuentas del IDU."/>
    <x v="11"/>
    <s v="Que no se contribuya en el mejoramiento de la calidad de vida de los habitantes de la ciudad, respondiendo a las necesidades de la ciudad."/>
    <s v="1. Custodia personal de dispositivos electronicos y claves de acceso._x000a_2. Home Bankin con IP restringidas,_x000a_3. Perfiles de usuario - preparador, autorizador dual y  Administrador. _x000a__x000a_ "/>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TRASLADOS"/>
    <s v="Un Colaborador del IDU solicita o acepta de un Hacker una dádiva para entregarle las claves y tokens, para que se hurten los dineros de las cuentas del IDU."/>
    <x v="4"/>
    <s v="Que no se contribuya en el mejoramiento de la calidad de vida de los habitantes de la ciudad, respondiendo a las necesidades de la ciudad."/>
    <s v="1. Custodia personal de dispositivos electronicos y claves de acceso._x000a_2. Home Bankin con IP restringidas,_x000a_3. perfiles de usuario - preparador, autorizador dual y  Administrador. "/>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TRASLADOS"/>
    <s v="Un Directivo del IDU solicita o acepta de un Hacker una dádiva para entregarle las claves y tokens, para que se hurten los dineros de las cuentas del IDU."/>
    <x v="6"/>
    <s v="Que no se contribuya en el mejoramiento de la calidad de vida de los habitantes de la ciudad, respondiendo a las necesidades de la ciudad."/>
    <s v="1. Custodia personal de dispositivos electronicos y claves de acceso._x000a_2. Home Bankin con IP restringidas,_x000a_3. perfiles de usuario - preparador, autorizador dual y  Administrador. "/>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AGO A TERCEROS"/>
    <s v="Un contratista, tercero, o contribuyente ofrece o entrega a un Colaborador  del IDU una dadiva para que se realice el pago, sin el lleno de los requisitos."/>
    <x v="12"/>
    <s v="Deterioro de la reputación institucional que afecta su gobernanza"/>
    <s v="1. Sistema SIGPAGOS._x000a_2. Guía GU-GF-01 Guía de Pago a terceros_x000a_3. Segregación de funciones en el proceso de pagos a terceros._x000a_3. Seguimiento y revisión de documentos soporte de la orden de pago."/>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AGO A TERCEROS"/>
    <s v="Un Colaborador del IDU solicita o recibe de un tercero, una dadiva para que se realice el pago, sin el lleno de los requisitos."/>
    <x v="13"/>
    <s v="Deterioro de la reputación institucional que afecta su gobernanza"/>
    <s v="1. Sistema SIGPAGOS._x000a_2. Guía GU-GF-01 Guía de Pago a terceros_x000a_3. Segregación de funciones en el proceso de pagos a terceros._x000a_3. Seguimiento y revisión de documentos soporte de la orden de pago."/>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AGO A TERCEROS"/>
    <s v="Un Directivo del IDU solicita o recibe de un tercero, una dadiva para que se realice el pago, sin el lleno de los requisitos."/>
    <x v="14"/>
    <s v="Deterioro de la reputación institucional que afecta su gobernanza"/>
    <s v="1. Sistema SIGPAGOS._x000a_2. Guía GU-GF-01 Guía de Pago a terceros_x000a_3. Segregación de funciones en el proceso de pagos a terceros._x000a_3. Seguimiento y revisión de documentos soporte de la orden de pago."/>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AGO A TERCEROS"/>
    <s v="Un tercero - Beneficiario de depósito judicial o su representante, ofrece o entrega a un Colaborador del IDU una dadiva para que se realice el pago de un depósito judicial, sin el lleno de los requisitos o con información inconsistente."/>
    <x v="15"/>
    <s v="Deterioro de la reputación institucional que afecta su gobernanza"/>
    <s v="1. Sistema SIGPAGOS._x000a_2. Guía GU-GF-01 Guía de Pago a terceros_x000a_3. Segregación de funciones en el proceso de pagos a terceros._x000a_3. Seguimiento y revisión de documentos soporte de la orden de pago."/>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AGO A TERCEROS"/>
    <s v="Un Colaborador IDU solicita o recibe de un tercero - Beneficiario de depósito judicial o su representante, una dadiva para que se realice el pago de un depósito judicial, sin el lleno de los requisitos o con información inconsistente."/>
    <x v="13"/>
    <s v="Deterioro de la reputación institucional que afecta su gobernanza"/>
    <s v="1. Sistema SIGPAGOS._x000a_2. Guía GU-GF-01 Guía de Pago a terceros_x000a_3. Segregación de funciones en el proceso de pagos a terceros._x000a_3. Seguimiento y revisión de documentos soporte de la orden de pago."/>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AGO A TERCEROS"/>
    <s v="Un Directivo IDU solicita o recibe de un tercero - Beneficiario de depósito judicial o su representante, una dadiva para que se realice el pago de un depósito judicial, sin el lleno de los requisitos o con información inconsistente."/>
    <x v="14"/>
    <s v="Deterioro de la reputación institucional que afecta su gobernanza"/>
    <s v="1. Sistema SIGPAGOS._x000a_2. Guía GU-GF-01 Guía de Pago a terceros_x000a_3. Segregación de funciones en el proceso de pagos a terceros._x000a_3. Seguimiento y revisión de documentos soporte de la orden de pago."/>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AGO A TERCEROS"/>
    <s v="Un Tercero (Contratista o contribuyente) ofrece o entrega a un Colaborador  del IDU una dadiva para  agilizar el pago."/>
    <x v="12"/>
    <s v="Deterioro de la reputación institucional que afecta su gobernanza"/>
    <s v="1. Sistema SIGPAGOS._x000a_2. Guía GU-GF-01 Guía de Pago a terceros_x000a_3. Segregación de funciones en el proceso de pagos a terceros._x000a_3. Seguimiento y revisión de documentos soporte de la orden de pago."/>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AGO A TERCEROS"/>
    <s v="Un Colaborador del IDU solicita o acepta de un Contratista o tercero una dádiva para agilizar el pago o para que se realice el pago, sin el lleno de los requistos."/>
    <x v="4"/>
    <s v="Deterioro de la reputación institucional que afecta su gobernanza"/>
    <s v="1. Sistema SIGPAGOS._x000a_2. Guía GU-GF-01 Guía de Pago a terceros_x000a_3. Segregación de funciones en el proceso de pagos a terceros._x000a_3. Seguimiento y revisión de documentos soporte de la orden de pago."/>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AGO A TERCEROS"/>
    <s v="Un Directivo del IDU solicita o acepta de un Contratista o tercero una dádiva para agilizar el pago o para que se realice el pago, sin el lleno de los requistos."/>
    <x v="14"/>
    <s v="Deterioro de la reputación institucional que afecta su gobernanza"/>
    <s v="1. Sistema SIGPAGOS._x000a_2. Guía GU-GF-01 Guía de Pago a terceros_x000a_3. Segregación de funciones en el proceso de pagos a terceros._x000a_3. Seguimiento y revisión de documentos soporte de la orden de pago."/>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FONDO DE CESIONES PÚBLICAS"/>
    <s v="Un constructor ofrece dadivas al Colaborador del IDU para cambiar el valor de la liquidación en la resolución para la compensación de cupos de estacionamiento u obligaciones urbanisticas."/>
    <x v="16"/>
    <s v="Pérdida de capacidad institucional para responder a las necesidades de la ciudad en lo relacionado con infraestructura para la movilidad y espacio público"/>
    <s v="1. Verificación del valor, con base en las formulas determinadas en el Decreto 323 de 2004._x000a_2. Revisión del Jefe de STPC y aprobación por DTAF."/>
    <n v="4"/>
    <n v="3"/>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FONDO DE CESIONES PÚBLICAS"/>
    <s v="Un Colaborador del IDU solicita o acepta dadivas de un constructor para cambiar el valor de la liquidación en la resolución para la compensación de cupos de estacionamiento u obligaciones urbanisticas."/>
    <x v="4"/>
    <s v="Pérdida de capacidad institucional para responder a las necesidades de la ciudad en lo relacionado con infraestructura para la movilidad y espacio público"/>
    <s v="1. Verificación del valor, con base en las formulas determinadas en el Decreto 323 de 2004._x000a_2. Revisión del Jefe de STPC y aprobación por DTAF."/>
    <n v="4"/>
    <n v="3"/>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FONDO DE CESIONES PÚBLICAS"/>
    <s v="Un Directivo del IDU solicita o acepta dadivas de un constructor para cambiar el valor de la liquidación en la resolución para la compensación de cupos de estacionamiento u obligaciones urbanisticas."/>
    <x v="14"/>
    <s v="Pérdida de capacidad institucional para responder a las necesidades de la ciudad en lo relacionado con infraestructura para la movilidad y espacio público"/>
    <s v="1. Verificación del valor, con base en las formulas determinadas en el Decreto 323 de 2004._x000a_2. Revisión del Jefe de STPC y aprobación por DTAF."/>
    <n v="4"/>
    <n v="3"/>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FONDO DE CESIONES PÚBLICAS"/>
    <s v="Un constructor ofrece o entrega una dádiva a un Colaborador del IDU para que evite el proceso de cobro persuasivo o retrase el proceso de cobro coactivo por el área competente,  por concepto de compensación de cupos de estacionamiento u obligaciones urbanisticas."/>
    <x v="16"/>
    <s v="Pérdida de capacidad institucional para responder a las necesidades de la ciudad en lo relacionado con infraestructura para la movilidad y espacio público"/>
    <s v="1. Registro del oficio en Orfeo._x000a_2. Revisión de la base de datos y del oficio por parte del profesional encargado._x000a_3. Revisión de los oficios y memorandos de incumplimientos a cobro coactivo."/>
    <n v="4"/>
    <n v="3"/>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FONDO DE CESIONES PÚBLICAS"/>
    <s v="Un Colaborador del IDU recibe de un constructor una dádiva para que evite el proceso de cobro persuasivo o retrase el proceso de cobro coactivo, por el área competente,  por concepto de la compensación de cupos de estacionamiento u obligaciones urbanisticas."/>
    <x v="4"/>
    <s v="Pérdida de capacidad institucional para responder a las necesidades de la ciudad en lo relacionado con infraestructura para la movilidad y espacio público"/>
    <s v="1. Registro del oficio en Orfeo._x000a_2. Revisión de la base de datos y del oficio por parte del profesional encargado._x000a_3. Revisión de los oficios y memorandos de incumplimientos a cobro coactivo."/>
    <n v="4"/>
    <n v="3"/>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FONDO DE CESIONES PÚBLICAS"/>
    <s v="Un Directivo del IDU recibe de un constructor una dádiva para que evite el proceso de cobro persuasivo o retrase el proceso de cobro coactivo, por el área competente,  por concepto de la compensación de cupos de estacionamiento u obligaciones urbanisticas."/>
    <x v="14"/>
    <s v="Pérdida de capacidad institucional para responder a las necesidades de la ciudad en lo relacionado con infraestructura para la movilidad y espacio público"/>
    <s v="1. Registro del oficio en Orfeo._x000a_2. Revisión de la base de datos y del oficio por parte del profesional encargado._x000a_3. Revisión de los oficios y memorandos de incumplimientos a cobro coactivo."/>
    <n v="4"/>
    <n v="3"/>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pivotCacheRecords>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
  <r>
    <s v="EJECUCIÓN DE COMPRAS"/>
    <s v="Un colaborador del IDU recibe o solicita dádivas de un posible contratista o proveedor, para estructurar los documentos de la etapa precontractual y favorecer a un tercero, en relación con la adquisición de bienes y servicios, asociados al proceso"/>
    <x v="0"/>
    <s v="Deterioro de la reputación institucional que afecta su capacidad y gobernanza."/>
    <s v="1. Diferentes revisiones legales y técnicas a los estudios y documentos previos, con segregación de funciones_x000a_2. Publicación de la trazabilidad de los procesos en el portal de contratación SECOP._x000a_3. Comité precontractual._x000a_4. Publicación de agendas Directivos IDU_x000a_5. Resolución de Delegación de funciones"/>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JECUCIÓN DE COMPRAS"/>
    <s v="Un colaborador del IDU recibe o solicita dádivas de un posible contratista o proveedor, para estructurar los documentos de la etapa precontractual y favorecer a un tercero, en relación con la adquisición de bienes y servicios, asociados al proceso"/>
    <x v="1"/>
    <s v="Deterioro de la reputación institucional que afecta su capacidad y gobernanza."/>
    <s v="1. Diferentes revisiones legales y técnicas a los estudios y documentos previos, con segregación de funciones_x000a_2. Publicación de la trazabilidad de los procesos en el portal de contratación SECOP._x000a_3. Comité precontractual._x000a_4. Resolución de Delegación de funciones_x000a_5. Formato FO-PE-20 - Compromiso de Integridad, Transparencia y Confidencialidad_x000a_6. Formato FO-PE-33 - Formato Consentimiento Informado SGAS"/>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JECUCIÓN DE COMPRAS"/>
    <s v="Un posible contratista o proveedor ofrece o entrega dádivas a un colaborador del IDU, para estructurar los documentos de la etapa precontractual que lo favorezcan en relación con la adquisición de bienes y servicios, asociados al proceso"/>
    <x v="2"/>
    <s v="Deterioro de la reputación institucional que afecta su capacidad y gobernanza."/>
    <s v="1. Diferentes revisiones legales y técnicas a los estudios y documentos previos, con segregación de funciones_x000a_2. Publicación de la trazabilidad de los procesos en el portal de contratación SECOP._x000a_3. Comité precontractual._x000a_4. Resolución de Delegación de funciones_x000a_"/>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EJECUCIÓN DE COMPRAS"/>
    <s v="Un Colaborador del IDU, recibe o solicita dádivas de un tercero para   certifique  mayores cantidades de B&amp;S a los efectivamente recibidos, a cambio de un beneficio propio o de un tercero "/>
    <x v="3"/>
    <s v="Deterioro de la reputación institucional que afecta su capacidad y gobernanza."/>
    <s v="1.Arqueos y revisión por parte del Ordenador del gasto y la Subdirección Técnica de Presupuesto y Contabilidad._x000a_2. Entrada de los bienes al almacén general del IDU._x000a_3. Para las compras por caja menor, solicitud firmada por el jefe del área que la solicita; se verifica que el bien no está en el almacén ni tenga contrato; se hacen arqueos._x000a_4. Formato FO-PE-20 - Compromiso de Integridad, Transparencia y Confidencialidad_x000a_5. Formato FO-PE-33 - Formato Consentimiento Informado SGAS"/>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JECUCIÓN DE COMPRAS"/>
    <s v="Un Directivo IDU, recibe o solicita dádivas de un tercero para   certifique  mayores cantidades de B&amp;S a los efectivamente recibidos, a cambio de un beneficio propio o de un tercero "/>
    <x v="4"/>
    <s v="Deterioro de la reputación institucional que afecta su capacidad y gobernanza."/>
    <s v="1.Arqueos y revisión por parte del Ordenador del gasto y la Subdirección Técnica de Presupuesto y Contabilidad._x000a_2. Entrada de los bienes al almacén general del IDU._x000a_3. Para las compras por caja menor, solicitud firmada por el jefe del área que la solicita; se verifica que el bien no está en el almacén ni tenga contrato; se hacen arqueos._x000a_4. Publicación de agendas Directivos IDU"/>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JECUCIÓN DE COMPRAS"/>
    <s v="Un proveedor ofrezca o entregue una dádiva a un Colaborador del IDU para que certifique mayores cantidades de B&amp;S a los efectivamente recibidos a cambio de un beneficio o satisfacción personal"/>
    <x v="5"/>
    <s v="Deterioro de la reputación institucional que afecta su capacidad y gobernanza."/>
    <s v="1.Arqueos y revisión por parte del Ordenador del gasto y la Subdirección Técnica de Presupuesto y Contabilidad._x000a_2. Entrada de los bienes al almacén general del IDU._x000a_3. Para las compras por caja menor, solicitud firmada por el jefe del área que la solicita; se verifica que el bien no está en el almacén ni tenga contrato; se hacen arqueos._x000a_4. Publicación de agendas Directivos IDU"/>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EJECUCIÓN DE COMPRAS"/>
    <s v="Un Colaborador del IDU, encargado de realizar el estudio de mercado telefónico o solicitar cotizaciones, solicita o recibe dádivas de uno de esos posibles proveedores, para otorgarle dicha negociación.                                                                                                                                             "/>
    <x v="6"/>
    <s v="Deterioro de la reputación institucional que afecta su capacidad y gobernanza"/>
    <s v="1. Diferentes revisiones legales y técnicas a los estudios y documentos previos, con segregación de funciones_x000a_2. Fichas técnicas para la solicitud de cotizaciones._x000a_3. Comité precontractual._x000a_4. Formato FO-PE-20 - Compromiso de Integridad, Transparencia y Confidencialidad_x000a_5. Formato FO-PE-33 - Formato Consentimiento Informado SGAS"/>
    <n v="3"/>
    <n v="3"/>
    <n v="9"/>
    <s v="BAJO"/>
    <s v="El nivel de riesgo es bajo y no se requieren controles adicionales"/>
    <n v="0.1"/>
  </r>
  <r>
    <s v="EJECUCIÓN DE COMPRAS"/>
    <s v="UnDirectivo del IDU, encargado de realizar el estudio de mercado telefónico o solicitar cotizaciones, solicita o recibe dádivas de uno de esos posibles proveedores, para otorgarle dicha negociación.                                                                                                                                             "/>
    <x v="0"/>
    <s v="Deterioro de la reputación institucional que afecta su capacidad y gobernanza"/>
    <s v="1. Diferentes revisiones legales y técnicas a los estudios y documentos previos, con segregación de funciones_x000a_2. Fichas técnicas para la solicitud de cotizaciones._x000a_3. Comité precontractual._x000a_4. Pulicación de agendas Directivos _x000a_5. Resolución de delegación de funciones"/>
    <n v="3"/>
    <n v="3"/>
    <n v="9"/>
    <s v="BAJO"/>
    <s v="El nivel de riesgo es bajo y no se requieren controles adicionales"/>
    <n v="0.1"/>
  </r>
  <r>
    <s v="EJECUCIÓN DE COMPRAS"/>
    <s v="Un posible proveedor entregua u ofrece dádivas a un Colaborador del IDU encargado de realizar el estudio de mercado telefónico o de solicitar cotizaciones, para pedirle el favor le otorgue dicha negociación. "/>
    <x v="2"/>
    <s v="Deterioro de la reputación institucional que afecta su capacidad y gobernanza"/>
    <s v="1. Diferentes revisiones legales y técnicas a los estudios y documentos previos, con segregación de funciones_x000a_2. Fichas técnicas para la solicitud de cotizaciones._x000a_3. Comité precontractual._x000a_4. Pulicación de agendas Directivos _x000a_5. Resolución de delegación de funciones"/>
    <n v="3"/>
    <n v="3"/>
    <n v="9"/>
    <s v="BAJO"/>
    <s v="El nivel de riesgo es bajo y no se requieren controles adicionales"/>
    <n v="0.1"/>
  </r>
  <r>
    <s v="EJECUCIÓN DE COMPRAS"/>
    <s v="Que un tercero ( Proveedor) entregue u ofrezca dádivas a un Colaborador del IDU , paramodificar o alterar el valor de la facturación y/u orden de pago "/>
    <x v="5"/>
    <s v="Deterioro de la reputación institucional que afecta su capacidad y gobernanza."/>
    <s v="1. Arqueos de Caja menor_x000a_2. Revisiones con segregación de funciones_x000a_3. Cuadro de control financiero_x000a_4. Acta de recibo a satisfacción._x000a_5. Comprobantes de ingreso al almacén_x000a_6. Control automático en el aplicativo SIGPAGOS._x000a_"/>
    <n v="3"/>
    <n v="3"/>
    <n v="9"/>
    <s v="BAJO"/>
    <s v="El nivel de riesgo es bajo y no se requieren controles adicionales"/>
    <n v="0.1"/>
  </r>
  <r>
    <s v="EJECUCIÓN DE COMPRAS"/>
    <s v="Que un Colaborador del IDU  reciba o solicite dádivas a un proveedor, para  modificar o alterar el valor de la facturación y/u orden de pago"/>
    <x v="7"/>
    <s v="Deterioro de la reputación institucional que afecta su capacidad y gobernanza."/>
    <s v="1. Arqueos de Caja menor_x000a_2. Revisiones con segregación de funciones_x000a_3. Cuadro de control financiero_x000a_4. Acta de recibo a satisfacción._x000a_5. Comprobantes de ingreso al almacén_x000a_6. Control automático en el aplicativo SIGPAGOS._x000a_7. Formato FOPE20 - Compromiso de Integridad, Transparencia y Confidencialidad_x000a_8. Formato FOPE33 - Formato Consentimiento Informado SGAS_x000a_"/>
    <n v="3"/>
    <n v="3"/>
    <n v="9"/>
    <s v="BAJO"/>
    <s v="El nivel de riesgo es bajo y no se requieren controles adicionales"/>
    <n v="0.1"/>
  </r>
  <r>
    <s v="EJECUCIÓN DE COMPRAS"/>
    <s v="Que un Directivo del IDU reciba o solicite dádivas a un proveedor, para  modificar o alterar el valor de la facturación y u orden de pago"/>
    <x v="8"/>
    <s v="Deterioro de la reputación institucional que afecta su capacidad y gobernanza."/>
    <s v="1. Arqueos de Caja menor_x000a_2. Revisiones con segregación de funciones_x000a_3. Cuadro de control financiero_x000a_4. Acta de recibo a satisfacción._x000a_5. Comprobantes de ingreso al almacén_x000a_6. Control automático en el aplicativo SIGPAGOS."/>
    <n v="3"/>
    <n v="3"/>
    <n v="9"/>
    <s v="BAJO"/>
    <s v="El nivel de riesgo es bajo y no se requieren controles adicionales"/>
    <n v="0.1"/>
  </r>
  <r>
    <s v="MANTENIMIENTO PREVENTIVO Y CORRECTIVO"/>
    <s v="Un Colaborador del IDU (Apoyo a la supervisión) solicita o recibe dádivas de un proveedor bienes y servicios, para aceptar productos y servicios que no cumplan con las especificaciones técnicas contractuales."/>
    <x v="3"/>
    <s v="Sobrecostos, deficiencias en alcance y calidad en la ejecución en los proyectos, que reducen la capacidad de lograr objetivos."/>
    <s v="1. Contrato_x000a_2. Plan de mantenimiento _x000a_3. Informe de apoyo a la superv isión del contrato y recibo a satisfacciónón"/>
    <n v="4"/>
    <n v="4"/>
    <n v="16"/>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MANTENIMIENTO PREVENTIVO Y CORRECTIVO"/>
    <s v="Un Directivo del IDU (Apoyo a la supervisión) solicita o recibe dádivas de un proveedor bienes y servicios, para aceptar productos y servicios que no cumplan con las especificaciones técnicas contractuales."/>
    <x v="9"/>
    <s v="Sobrecostos, deficiencias en alcance y calidad en la ejecución en los proyectos, que reducen la capacidad de lograr objetivos."/>
    <s v="1. Contrato_x000a_2. Plan de mantenimiento _x000a_3. Informe de apoyo a la superv isión del contrato y recibo a satisfacciónón_x000a_"/>
    <n v="4"/>
    <n v="4"/>
    <n v="16"/>
    <s v="MEDIO"/>
    <s v="Programa de Fortalecimiento de la Cultura Ética para Colaboradores del IDU no Directivos (incluyendo protocolos desde el proceso de selección, vinculación, desempeño periódico y retiro)."/>
    <n v="3"/>
  </r>
  <r>
    <s v="MANTENIMIENTO PREVENTIVO Y CORRECTIVO"/>
    <s v="Un tercero (contratista de mantenimiento) entregue u ofrece dádivas a un Colaborador del IDUpara que acepte productos y servicios que no cumplan con las especificaciones técnicas contractuales"/>
    <x v="10"/>
    <s v="Sobrecostos, deficiencias en alcance y calidad en la ejecución en los proyectos, que reducen la capacidad de lograr objetivos."/>
    <s v="1. Contrato_x000a_2. Plan de mantenimiento _x000a_3. Informe de apoyo a la superv isión del contrato y recibo a satisfacción"/>
    <n v="4"/>
    <n v="4"/>
    <n v="16"/>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MANTENIMIENTO PREVENTIVO Y CORRECTIVO"/>
    <s v="Un Colaborador del IDU encargado de la supervisión del contrato de mantenimiento solicita o recibe dádivas de un tercero para beneficiarlo con una  adición o prórroga del contrato."/>
    <x v="11"/>
    <s v="Sobrecostos, deficiencias en alcance y calidad en la ejecución en los proyectos, que reducen la capacidad de lograr objetivos."/>
    <s v="1. Acta de solicitud de adición y/o prórroga_x000a_2. Procedimiento &quot;PR-GC-14 Modificación y cesión de contratos estatales&quot;_x000a_3. Resolución de delegación_x000a_4. Revisiones con segregación de funciones_x000a_5. Memorando de solicitud de adición y/o prórroga suscrito por el ordenador del gasto_x000a_6. Formato FOPE20 - Compromiso de Integridad, Transparencia y Confidencialidad_x000a_7. Formato FOPE33 - Formato Consentimiento Informado SGAS_x000a_"/>
    <n v="4"/>
    <n v="3"/>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MANTENIMIENTO PREVENTIVO Y CORRECTIVO"/>
    <s v="Un Directivo del IDU encargado de la supervisión del contrato de mantenimiento solicita o recibe dádivas de un tercero para beneficiarlo con una  adición o prórroga del contrato."/>
    <x v="12"/>
    <s v="Sobrecostos, deficiencias en alcance y calidad en la ejecución en los proyectos, que reducen la capacidad de lograr objetivos._x000a__x000a_"/>
    <s v="1. Acta de solicitud de adición y/o prórroga_x000a_2. Procedimiento &quot;PR-GC-14 Modificación y cesión de contratos estatales&quot;_x000a_3. Resolución de delegación_x000a_4. Revisiones con segregación de funciones_x000a_5. Memorando de solicitud de adición y/o prórroga suscrito por el ordenador del gasto_x000a_6. Formato FOPE20 - Compromiso de Integridad, Transparencia y Confidencialidad_x000a_7. Formato FOPE33 - Formato Consentimiento Informado SGAS_x000a__x000a__x000a_"/>
    <n v="4"/>
    <n v="3"/>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MANTENIMIENTO PREVENTIVO Y CORRECTIVO"/>
    <s v="Un tercero (contratista de mantenimiento) ofrece o entrega dádivas 'a un Colaborador del IDU  para  beneficiarse de  la adición o prórroga del contrato."/>
    <x v="10"/>
    <s v="Sobrecostos, deficiencias en alcance y calidad en la ejecución en los proyectos, que reducen la capacidad de lograr objetivos._x000a_"/>
    <s v="1. Acta de solicitud de adición y/o prórroga_x000a_2. Procedimiento &quot;PR-GC-14 Modificación y cesión de contratos estatales&quot;_x000a_3. Resolución de delegación_x000a_4. Revisiones con segregación de funciones_x000a_5. Memorando de solicitud de adición y/o prórroga suscrito por el ordenador del gasto"/>
    <n v="4"/>
    <n v="3"/>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MANTENIMIENTO PREVENTIVO Y CORRECTIVO"/>
    <s v="Que un Colaborador del IDU (Conductor) solicite o reciba una dádiva para modificar  los comprobantes de suministro de combustible a"/>
    <x v="13"/>
    <s v="Sobrecostos, deficiencias en alcance y calidad en la ejecución en los proyectos, que reducen la capacidad de lograr objetivos."/>
    <s v="1. Reportes de consumo enviados por el contratista y verificación del mismo por parte del apoyo a la supervisión y la supervisiónd el contrato._x000a_2. Reportes en línea en tiempo real al IDU (monitoreo satelital)_x000a_3. Chip maestro para c ontrol de combustible_x000a_4. Formato FOPE20 - Compromiso de Integridad, Transparencia y Confidencialidad_x000a_5. Formato FOPE33 - Formato Consentimiento Informado SGAS_x000a__x000a_"/>
    <n v="2"/>
    <n v="3"/>
    <n v="6"/>
    <s v="BAJO"/>
    <s v="El nivel de riesgo es bajo y no se requieren controles adicionales"/>
    <n v="0.1"/>
  </r>
  <r>
    <s v="MANTENIMIENTO PREVENTIVO Y CORRECTIVO"/>
    <s v="Que un Directivo del IDU solicite o reciba una dádiva para modificar  los comprobantes de suministro de combustible "/>
    <x v="9"/>
    <s v="Sobrecostos, deficiencias en alcance y calidad en la ejecución en los proyectos, que reducen la capacidad de lograr objetivos."/>
    <s v="1. Reportes de consumo enviados por el contratista y verificación del mismo por parte del apoyo a la supervisión y la supervisiónd el contrato._x000a_2. Reportes en línea en tiempo real al IDU (monitoreo satelital)_x000a_3. Chip maestro para c ontrol de combustible"/>
    <n v="2"/>
    <n v="3"/>
    <n v="6"/>
    <s v="BAJO"/>
    <s v="El nivel de riesgo es bajo y no se requieren controles adicionales"/>
    <n v="0.1"/>
  </r>
  <r>
    <s v="MANTENIMIENTO PREVENTIVO Y CORRECTIVO"/>
    <s v="Que un Tercero ofrece o entrega una dádiva a un Colaborador del IDU para modificar  los comprobantes de suministro de combustible "/>
    <x v="14"/>
    <s v="Sobrecostos, deficiencias en alcance y calidad en la ejecución en los proyectos, que reducen la capacidad de lograr objetivos."/>
    <s v="1. Reportes de consumo enviados por el contratista y verificación del mismo por parte del apoyo a la supervisión y la supervisiónd el contrato._x000a_2. Reportes en línea en tiempo real al IDU (monitoreo satelital)_x000a_3. Chip maestro para c ontrol de combustible"/>
    <n v="2"/>
    <n v="3"/>
    <n v="6"/>
    <s v="BAJO"/>
    <s v="El nivel de riesgo es bajo y no se requieren controles adicionales"/>
    <n v="0.1"/>
  </r>
  <r>
    <s v="ADMINISTRACIÓN INVENTARIO DE BIENES MUEBLES"/>
    <s v="Un Colaborador del IDU encargado de revisar y recibir los documentos y elementos entregados por el proveedor y/o contratista modifique o altere el soporte de recibo e ingreso al almacén "/>
    <x v="15"/>
    <s v="Deterioro de la reputación institucional que afecta su capacidad y gobernanza."/>
    <s v="1. Arqueos los elementos de almacén_x000a_2. Reportes del sistema de información de inventarios._x000a_3. Verificación de las especificaciones técnicas por parte del área responsable de la compra y de almacén._x000a_4. Formato FOPE20 - Compromiso de Integridad, Transparencia y Confidencialidad_x000a_5. Formato FOPE33 - Formato Consentimiento Informado SGAS_x000a__x000a_"/>
    <n v="3"/>
    <n v="3"/>
    <n v="9"/>
    <s v="BAJO"/>
    <s v="El nivel de riesgo es bajo y no se requieren controles adicionales"/>
    <n v="0.1"/>
  </r>
  <r>
    <s v="ADMINISTRACIÓN INVENTARIO DE BIENES MUEBLES"/>
    <s v="Un proveedor ofrece o entrega dádivas a un colaborador del IDU encargado de revisar y recibir los documentos y elementos entregados para que  modifique a altere el soporte de recibo  e ingreso al almacén "/>
    <x v="5"/>
    <s v="Deterioro de la reputación institucional que afecta su capacidad y gobernanza."/>
    <s v="1. Arqueos los elementos de almacén_x000a_2. Reportes del sistema de información de inventarios._x000a_3. Verificación de las especificaciones técnicas por parte del área responsable de la compra y de almacén."/>
    <n v="3"/>
    <n v="3"/>
    <n v="9"/>
    <s v="BAJO"/>
    <s v="El nivel de riesgo es bajo y no se requieren controles adicionales"/>
    <n v="0.1"/>
  </r>
  <r>
    <s v="ADMINISTRACIÓN INVENTARIO DE BIENES MUEBLES"/>
    <s v="Un Colaborador del IDU encargado de atender a posibles compradores de los bienes dados de baja, solicite o reciba dádivas para entregar los bienes sin el cumplimiento de los requisitos."/>
    <x v="16"/>
    <s v="Deterioro de la reputación institucional que afecta su capacidad y gobernanza."/>
    <s v="1. Comité de seguimiento y control financiero y de inventarios_x000a_2. Fichas técnicas de identificación de lementos obsoletos_x000a_3.  Acta de Comité seguimiento y control financiero y de inventarios_x000a_4. Acto administrativo que da de baja los elementos obsoletos o inservibles con segregación de funciones_x000a_5. Formato FOPE20 - Compromiso de Integridad, Transparencia y Confidencialidad_x000a_6. Formato FOPE33 - Formato Consentimiento Informado SGAS_x000a__x000a_"/>
    <n v="4"/>
    <n v="4"/>
    <n v="16"/>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ADMINISTRACIÓN INVENTARIO DE BIENES MUEBLES"/>
    <s v="Un Colaborador del IDU encargado de atender a posibles compradores de los bienes dados de baja, solicite o reciba dádivas para entregar los bienes sin el cumplimiento de los requisitos."/>
    <x v="17"/>
    <s v="Deterioro de la reputación institucional que afecta su capacidad y gobernanza."/>
    <s v="1. Comité de seguimiento y control financiero y de inventarios_x000a_2. Fichas técnicas de identificación de lementos obsoletos_x000a_3.  Acta de Comité seguimiento y control financiero y de inventarios_x000a_4. Acto administrativo que da de baja los elementos obsoletos o inservibles con segregación de funciones_x000a_"/>
    <n v="4"/>
    <n v="4"/>
    <n v="16"/>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ADMINISTRACIÓN INVENTARIO DE BIENES MUEBLES"/>
    <s v="Un tercero, posible comprador de los bienes dados de baja, ofrece o entrega dadivas para que le entreguen los bienes dados de baja sin el cumplimiento de los requisitos."/>
    <x v="18"/>
    <s v="Deterioro de la reputación institucional que afecta su capacidad y gobernanza."/>
    <s v="1. Comité de seguimiento y control financiero y de inventarios_x000a_2. Fichas técnicas de identificación de lementos obsoletos_x000a_3.  Acta de Comité seguimiento y control financiero y de inventarios_x000a_4. Acto administrativo que da de baja los elementos obsoletos o inservibles con segregación de funciones_x000a_"/>
    <n v="4"/>
    <n v="4"/>
    <n v="16"/>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ADMINISTRACIÓN INVENTARIO DE BIENES MUEBLES"/>
    <s v="Un Colaborador del IDU,  solicita o recibe dádivas de un comprador para no exigir los certificados y permisos ambientales "/>
    <x v="16"/>
    <s v="Deterioro de la reputación institucional que afecta su capacidad y gobernanza."/>
    <s v="1. Auditoria periódica al Sistema de Gestión Ambiental_x000a_2. Formato FOPE20 - Compromiso de Integridad, Transparencia y Confidencialidad_x000a_3. Formato FOPE33 - Formato Consentimiento Informado SGAS_x000a_"/>
    <n v="3"/>
    <n v="2"/>
    <n v="6"/>
    <s v="BAJO"/>
    <s v="El nivel de riesgo es bajo y no se requieren controles adicionales"/>
    <n v="0.1"/>
  </r>
  <r>
    <s v="ADMINISTRACIÓN INVENTARIO DE BIENES MUEBLES"/>
    <s v="Un Terceroentregue o ofrezca dádivas al Colaborador del IDU para que no exija los permisos y certificados "/>
    <x v="19"/>
    <s v="Deterioro de la reputación institucional que afecta su capacidad y gobernanza."/>
    <s v="1. Auditoria periódica al Sistema de Gestión Ambiental_x000a_2. Formato FOPE20 - Compromiso de Integridad, Transparencia y Confidencialidad_x000a_3. Formato FOPE33 - Formato Consentimiento Informado SGAS_x000a_"/>
    <n v="3"/>
    <n v="2"/>
    <n v="6"/>
    <s v="BAJO"/>
    <s v="El nivel de riesgo es bajo y no se requieren controles adicionales"/>
    <n v="0.1"/>
  </r>
</pivotCacheRecords>
</file>

<file path=xl/pivotCache/pivotCacheRecords1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
  <r>
    <s v="TRÁMITE DE RECLAMACIONES_x000a_INTERPUESTAS CON OCASIÓN DE LA ASIGNACIÓN DE LA_x000a_CONTRIBUCIÓN DE VALORIZACIÓN"/>
    <s v="Un contribuyente ofrece o entrega dádivas a un Colaborador del IDU, para que proyecte un acto administrativo que reduzca o elimine una contribución por valorización."/>
    <x v="0"/>
    <s v="Deterioro de la reputación institucional que afecta su capacidad y gobernanza."/>
    <s v="_x000a_1. Proyección del acto administrativo por parte del abogado sustanciador_x000a_2. Revisión del acto administrativo por parte del abogado revisor_x000a_3. Revisión del asesor de la SGJ_x000a_4. Validación y firma por parte del Subdirector General Jurídico"/>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TRÁMITE DE RECLAMACIONES_x000a_INTERPUESTAS CON OCASIÓN DE LA ASIGNACIÓN DE LA_x000a_CONTRIBUCIÓN DE VALORIZACIÓN"/>
    <s v="Que un Colaborador del IDU solicite o reciba una dádiva de un contribuyente para proyectar un acto administrativo que reduzca o elimine una contribución por valorización."/>
    <x v="1"/>
    <s v="Deterioro de la reputación institucional que afecta su capacidad y gobernanza."/>
    <s v="_x000a_1.  Proyección del acto administrativo por parte del abogado sustanciador_x000a_2. Revisión del acto administrativo por parte del abogado revisor_x000a_3. Revisión del asesor de la SGJ_x000a_4 Validación y firma por parte del Subdirector General Jurídico"/>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TRÁMITE DE RECLAMACIONES_x000a_INTERPUESTAS CON OCASIÓN DE LA ASIGNACIÓN DE LA_x000a_CONTRIBUCIÓN DE VALORIZACIÓN"/>
    <s v="Que un Directivo del IDU solicite o reciba una dádiva de un contribuyente para proyectar un acto administrativo que reduzca o elimine una contribución por valorización."/>
    <x v="2"/>
    <s v="Deterioro de la reputación institucional que afecta su capacidad y gobernanza."/>
    <s v="_x000a_1.  Proyección del acto administrativo por parte del abogado sustanciador_x000a_2. Revisión del acto administrativo por parte del abogado revisor_x000a_3. Revisión del asesor de la SGJ_x000a_4 Validación y firma por parte del Subdirector General Jurídico"/>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TRÁMITE DE RECLAMACIONES_x000a_INTERPUESTAS CON OCASIÓN DE LA ASIGNACIÓN DE LA_x000a_CONTRIBUCIÓN DE VALORIZACIÓN"/>
    <s v="Un contribuyente ofrezca o entregue dádivas a un Colaborador del IDU para demorar el trámite de notificación, con respecto a un acto administrativo."/>
    <x v="0"/>
    <s v="Deterioro de la reputación institucional que afecta su capacidad y gobernanza."/>
    <s v="1. A través de correo electrónico el técnico del grupo de notificaciones informa a: líder grupo de reclamaciones,  líder grupo de notificaciones,  subdirectora,  técnica y secretaria de la STJEF sobre la entrega de las resoluciones que han sido firmadas por la SGJ _x000a_2. Técnico de la STJEF actualiza la recepción de los actos administrativos firmados por la SGJ, en el sistema de información Valoricemos_x000a_3. Mediante el reporte REC5 se valida periódicamente por parte del grupo de reclamaciones  la iniciación del trámite de notificación _x000a_4.  A través del sistema Valoricemos en el módulo ICDS se realiza seguimiento validando que  tenga la actividad de citación, igualmente se  verifica en el sistema de Gestión Documental ORFEO que la entrega haya sido efectiva. "/>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TRÁMITE DE RECLAMACIONES_x000a_INTERPUESTAS CON OCASIÓN DE LA ASIGNACIÓN DE LA_x000a_CONTRIBUCIÓN DE VALORIZACIÓN"/>
    <s v="Un Colaborador del IDU reciba o solicite dádivas de un contribuyente, para que demorar el tramite de notificación, con respecto a un acto administrativo."/>
    <x v="1"/>
    <s v="Deterioro de la reputación institucional que afecta su capacidad y gobernanza."/>
    <s v="1. A través de correo electrónico el técnico del grupo de notificaciones informa a: líder grupo de reclamaciones,  líder grupo de notificaciones,  subdirectora,  técnico y secretaria de la STJEF sobre la entrega de las resoluciones que han sido firmadas por la SGJ _x000a_2. Técnico de la STJEF actualiza la recepción de los actos administrativos firmados por la SGJ, en el sistema de información Valoricemos_x000a_3. Mediante el reporte REC5 se valida periódicamente por parte del grupo de reclamaciones  la iniciación del trámite de notificación _x000a_4.  A través del sistema Valoricemos en el módulo ICDS se realiza seguimiento validando que  tenga la actividad de citación, igualmente se  verifica en el sistema de Gestión Documental ORFEO que la entrega haya sido efectiva. "/>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TRÁMITE DE RECLAMACIONES_x000a_INTERPUESTAS CON OCASIÓN DE LA ASIGNACIÓN DE LA_x000a_CONTRIBUCIÓN DE VALORIZACIÓN"/>
    <s v="Un Directivo del IDU reciba o solicite dádivas de un contribuyente, para que demorar el tramite de notificación, con respecto a un acto administrativo."/>
    <x v="2"/>
    <s v="Deterioro de la reputación institucional que afecta su capacidad y gobernanza."/>
    <s v="1. A través de correo electrónico el técnico del grupo de notificaciones informa a: líder grupo de reclamaciones,  líder grupo de notificaciones,  subdirectora,  técnico y secretaria de la STJEF sobre la entrega de las resoluciones que han sido firmadas por la SGJ _x000a_2. Técnico de la STJEF actualiza la recepción de los actos administrativos firmados por la SGJ, en el sistema de información Valoricemos_x000a_3. Mediante el reporte REC5 se valida periódicamente por parte del grupo de reclamaciones  la iniciación del trámite de notificación _x000a_4.  A través del sistema Valoricemos en el módulo ICDS se realiza seguimiento validando que  tenga la actividad de citación, igualmente se  verifica en el sistema de Gestión Documental ORFEO que la entrega haya sido efectiva. "/>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SOLUCIÓN POR CONCEPTO DE CONFUSIONES"/>
    <s v="Un ciudadano ofrece o entrega dádivas a un Colaborador del IDU, para que modifique datos del predio o pagos por confusión en los aplicativos del IDU. "/>
    <x v="3"/>
    <s v="Deterioro de la reputación institucional que afecta su capacidad y gobernanza."/>
    <s v="1.  Instructivo  IN-VF-29 CONFUSIONES_x000a_2. Cualquier movimiento queda registrado en el sistema valoricemos_x000a_3. Parametrización en el sistema valoricemos para realizar la figura de confusión, como el requerimiento de que el predio debió ser adquirido por el IDU antes de la fecha de exigibilidad de la deuda_x000a_4. El trámite solo se realiza a solicitud por escrito y en el sistema orfeo, de las áreas encargadas de adquirir predios o áreas jurídicas"/>
    <n v="2"/>
    <n v="4"/>
    <n v="8"/>
    <s v="BAJO"/>
    <s v="El nivel de riesgo es bajo y no se requieren controles adicionales"/>
    <n v="0.1"/>
  </r>
  <r>
    <s v="SOLUCIÓN POR CONCEPTO DE CONFUSIONES"/>
    <s v="Un Colaborador del IDU reciba o solicite dádivas de un ciudadano, para que modifique datos del predio o pagos por confusión en los aplicativos del IDU."/>
    <x v="1"/>
    <s v="Deterioro de la reputación institucional que afecta su capacidad y gobernanza."/>
    <s v="1.  Instructivo  IN-VF-29 CONFUSIONES_x000a_2. Cualquier movimiento queda registrado en el sistema valoricemos_x000a_3. Parametrización en el sistema valoricemos para realizar la figura de confusión, como el requerimiento de que el predio debió ser adquirido por el IDU antes de la fecha de exigibilidad de la deuda_x000a_4. El trámite solo se realiza a solicitud por escrito y en el sistema orfeo, de las áreas encargadas de adquirir predios o áreas jurídicas"/>
    <n v="2"/>
    <n v="4"/>
    <n v="8"/>
    <s v="BAJO"/>
    <s v="El nivel de riesgo es bajo y no se requieren controles adicionales"/>
    <n v="0.1"/>
  </r>
  <r>
    <s v="SOLUCIÓN POR CONCEPTO DE CONFUSIONES"/>
    <s v="Un Directivo del IDU reciba o solicite dádivas de un ciudadano, para que modifique datos del predio o pagos por confusión en los aplicativos del IDU."/>
    <x v="2"/>
    <s v="Deterioro de la reputación institucional que afecta su capacidad y gobernanza."/>
    <s v="1.  Instructivo  IN-VF-29 CONFUSIONES_x000a_2. Cualquier movimiento queda registrado en el sistema valoricemos_x000a_3. Parametrización en el sistema valoricemos para realizar la figura de confusión, como el requerimiento de que el predio debió ser adquirido por el IDU antes de la fecha de exigibilidad de la deuda_x000a_4. El trámite solo se realiza a solicitud por escrito y en el sistema orfeo, de las áreas encargadas de adquirir predios o áreas jurídicas"/>
    <n v="2"/>
    <n v="4"/>
    <n v="8"/>
    <s v="BAJO"/>
    <s v="El nivel de riesgo es bajo y no se requieren controles adicionales"/>
    <n v="0.1"/>
  </r>
  <r>
    <s v="COMPENSACIONES"/>
    <s v="Que un ciudadadano ofrezca o entregue una dádiva a un Colaborador del IDU para que altere la información de estado de deuda de un predio y lo haga aparecer sin deuda por concepto de valorización y / o aplique una compensación indebida"/>
    <x v="3"/>
    <s v="Deterioro de la reputación institucional que afecta su capacidad y gobernanza."/>
    <s v="1.  Intructivo IN-VF-28 COMPENSACIONES_x000a_2. Parametrización del sistema Valoricemos para que el valor de la contirbución no se pueda eliminar o modificar._x000a_3. Para realizar la compensación el predio debe estar con estado de cartera activo y con estado de gestión ejecutoriado"/>
    <n v="2"/>
    <n v="4"/>
    <n v="8"/>
    <s v="BAJO"/>
    <s v="El nivel de riesgo es bajo y no se requieren controles adicionales"/>
    <n v="0.1"/>
  </r>
  <r>
    <s v="COMPENSACIONES"/>
    <s v="Un Colaborador del IDU solicite o reciba una dádiva para alterar la información de estado de deuda de un predio y lo haga aparecer sin deuda por concepto de valorización  y / o aplique una compensación indebida"/>
    <x v="1"/>
    <s v="Deterioro de la reputación institucional que afecta su capacidad y gobernanza."/>
    <s v="1.  Intructivo IN-VF-28 COMPENSACIONES_x000a_2. Parametrización del sistema Valoricemos para que el valor de la contirbución no se pueda eliminar o modificar._x000a_3. Para realizar la compensación el predio debe estar con estado de cartera activo y con estado de gestión ejecutoriado"/>
    <n v="2"/>
    <n v="4"/>
    <n v="8"/>
    <s v="BAJO"/>
    <s v="El nivel de riesgo es bajo y no se requieren controles adicionales"/>
    <n v="0.1"/>
  </r>
  <r>
    <s v="COMPENSACIONES"/>
    <s v="Un Directivo del IDU solicite o reciba una dádiva para alterar la información de estado de deuda de un predio y lo haga aparecer sin deuda por concepto de valorización  y / o aplique una compensación indebida"/>
    <x v="2"/>
    <s v="Deterioro de la reputación institucional que afecta su capacidad y gobernanza."/>
    <s v="1.  Intructivo IN-VF-28 COMPENSACIONES_x000a_2. Parametrización del sistema Valoricemos para que el valor de la contirbución no se pueda eliminar o modificar._x000a_3. Para realizar la compensación el predio debe estar con estado de cartera activo y con estado de gestión ejecutoriado"/>
    <n v="2"/>
    <n v="4"/>
    <n v="8"/>
    <s v="BAJO"/>
    <s v="El nivel de riesgo es bajo y no se requieren controles adicionales"/>
    <n v="0.1"/>
  </r>
  <r>
    <s v="GESTIÓN DEL COBRO COACTIVO_x000a_"/>
    <s v="Un ciudadano ofrezca o entregue dádivas a un Colaborador del IDU para que altere la información en el aplicativo Valoricemos que genera el Certificado de Deuda Actual."/>
    <x v="3"/>
    <s v="Deterioro de la reputación institucional que afecta su capacidad y gobernanza."/>
    <s v="1. El sistema Valoricemos  no permite que se modifique el valor de la deuda en el CDA._x000a_2. Las revisiones tecnicas del CDA por parte de la STOP, las realiza un profesional, luego un revisor y por último  el coordinador que aprueba y genera el CDA. _x000a_3. La  STJEF realiza frente al mismo un análisis jurídico para determinar que se está frente a un título ejecutivo que permite la iniciación del cobro coactivo.  En aquellos casos en que esta condición no se cumpla se solicita la modificación al CDA  a través de memorando en el sistema de Gestión Documental ORFEO, para que la STOP valide mediante estudio técnico su pertinencia "/>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GESTIÓN DEL COBRO COACTIVO"/>
    <s v="Un Colaborador del IDU solicita o recibe dádivas de un ciudadano para alterar la información en el aplicativo Valoricemos que altera el Certificado de Deuda Actual."/>
    <x v="1"/>
    <s v="Deterioro de la reputación institucional que afecta su capacidad y gobernanza."/>
    <s v="1. El sistema Valoricemos  no permite que se modifique el valor de la deuda en el CDA._x000a_2. Las revisiones tecnicas del CDA por parte de la STOP, las realiza un profesional, luego un revisor y por último  el coordinador que aprueba y genera el CDA. _x000a_3. La  STJEF realiza frente al mismo un análisis jurídico para determinar que se está frente a un título ejecutivo que permite la iniciación del cobro coactivo.  En aquellos casos en que esta condición no se cumpla se solicita la modificación al CDA  a través de memorando en el sistema de Gestión Documental ORFEO, para que la STOP valide mediante estudio técnico su pertinencia "/>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GESTIÓN DEL COBRO COACTIVO"/>
    <s v="Un Directivo del IDU solicita o recibe dádivas de un ciudadano para alterar la información en el aplicativo Valoricemos que altera el Certificado de Deuda Actual."/>
    <x v="2"/>
    <s v="Deterioro de la reputación institucional que afecta su capacidad y gobernanza."/>
    <s v="1. El sistema Valoricemos  no permite que se modifique el valor de la deuda en el CDA._x000a_2. Las revisiones tecnicas del CDA por parte de la STOP, las realiza un profesional, luego un revisor y por último  el coordinador que aprueba y genera el CDA. _x000a_3. La  STJEF realiza frente al mismo un análisis jurídico para determinar que se está frente a un título ejecutivo que permite la iniciación del cobro coactivo.  En aquellos casos en que esta condición no se cumpla se solicita la modificación al CDA  a través de memorando en el sistema de Gestión Documental ORFEO, para que la STOP valide mediante estudio técnico su pertinencia "/>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GESTIÓN DEL COBRO COACTIVO"/>
    <s v="Un ciudadano ofrezca o entregue dádivas a un Colaborador del IDU para que altere el mandamiento de pago."/>
    <x v="3"/>
    <s v="Deterioro de la reputación institucional que afecta su capacidad y gobernanza."/>
    <s v=" _x000a_1.  El abogado sustanciador verifica en Valoricemos los CDA´S y sus correspondientes soportes a fin de realizar el estudio de títulos y proyectar el correspondiente Mandamiento de pago (MP)_x000a_2. Revisión del mandamiento de pago por parte del abogado revisor_x000a_3. Validación y firma del mandamiento de pago por parte del abogado ejecutor_x000a_"/>
    <n v="2"/>
    <n v="4"/>
    <n v="8"/>
    <s v="BAJO"/>
    <s v="El nivel de riesgo es bajo y no se requieren controles adicionales"/>
    <n v="0.1"/>
  </r>
  <r>
    <s v="GESTIÓN DEL COBRO COACTIVO"/>
    <s v="Un Colaborador del IDU solicite o reciba dádivas de un ciudadano para alterar el mandamiento de pago."/>
    <x v="1"/>
    <s v="Deterioro de la reputación institucional que afecta su capacidad y gobernanza."/>
    <s v=" _x000a_ 1.  El abogado sustanciador verifica en Valoricemos los CDA´S y sus correspondientes soportes a fin de realizar el estudio de títulos y proyectar el correspondiente Mandamiento de pago (MP)_x000a_2. Revisión del mandamiento de pago por parte del abogado revisor_x000a_3. Validación y firma del mandamiento de pago por parte del abogado ejecutor_x000a_"/>
    <n v="1"/>
    <n v="2"/>
    <n v="2"/>
    <s v="BAJO"/>
    <s v="El nivel de riesgo es bajo y no se requieren controles adicionales"/>
    <n v="0.1"/>
  </r>
  <r>
    <s v="GESTIÓN DEL COBRO COACTIVO"/>
    <s v="Un Directivo del IDU solicite o reciba dádivas de un ciudadano para alterar el mandamiento de pago."/>
    <x v="2"/>
    <s v="Deterioro de la reputación institucional que afecta su capacidad y gobernanza."/>
    <s v=" _x000a_ 1.  El abogado sustanciador verifica en Valoricemos los CDA´S y sus correspondientes soportes a fin de realizar el estudio de títulos y proyectar el correspondiente Mandamiento de pago (MP)_x000a_2. Revisión del mandamiento de pago por parte del abogado revisor_x000a_3. Validación y firma del mandamiento de pago por parte del abogado ejecutor_x000a_"/>
    <n v="1"/>
    <n v="2"/>
    <n v="2"/>
    <s v="BAJO"/>
    <s v="El nivel de riesgo es bajo y no se requieren controles adicionales"/>
    <n v="0.1"/>
  </r>
  <r>
    <s v="GESTIÓN DEL COBRO COACTIVO"/>
    <s v="Un Contribuyente ofrece o enntrega dadivas a un colaborador del IDU  para aceptar excepciones previas inválidas al  mandamiento de pago."/>
    <x v="0"/>
    <s v="Deterioro de la reputación institucional que afecta su capacidad y gobernanza."/>
    <s v="1. Verificación del acto administrativo por parte del abogado sustanciador,  validación por el revisor y la firma del ejecutor. _x000a_2. Adicionalmente  se tiene una segunda instancia por parte del Subdirector "/>
    <n v="1"/>
    <n v="3"/>
    <n v="3"/>
    <s v="BAJO"/>
    <s v="El nivel de riesgo es bajo y no se requieren controles adicionales"/>
    <n v="0.1"/>
  </r>
  <r>
    <s v="GESTIÓN DEL COBRO COACTIVO"/>
    <s v="Un Colaborador del IDU solicite o reciba dádivas de un ciudadano para aceptar excepciones previas inválidas al  mandamiento de pago."/>
    <x v="1"/>
    <s v="Deterioro de la reputación institucional que afecta su capacidad y gobernanza."/>
    <s v="1. Verificación del acto administrativo por parte del abogado sustanciador,  validación por el revisor y la firma del ejecutor. _x000a_2. Adicionalmente  se tiene una segunda instancia por parte del Subdirector "/>
    <n v="1"/>
    <n v="3"/>
    <n v="3"/>
    <s v="BAJO"/>
    <s v="El nivel de riesgo es bajo y no se requieren controles adicionales"/>
    <n v="0.1"/>
  </r>
  <r>
    <s v="GESTIÓN DEL COBRO COACTIVO"/>
    <s v="Un Directivo del IDU solicite o reciba dádivas de un ciudadano para aceptar excepciones previas inválidas al  mandamiento de pago."/>
    <x v="2"/>
    <s v="Deterioro de la reputación institucional que afecta su capacidad y gobernanza."/>
    <s v="1. Verificación del acto administrativo por parte del abogado sustanciador,  validación por el revisor y la firma del ejecutor. _x000a_2. Adicionalmente  se tiene una segunda instancia por parte del Subdirector "/>
    <n v="1"/>
    <n v="3"/>
    <n v="3"/>
    <s v="BAJO"/>
    <s v="El nivel de riesgo es bajo y no se requieren controles adicionales"/>
    <n v="0.1"/>
  </r>
  <r>
    <s v="GESTIÓN DEL COBRO COACTIVO"/>
    <s v="Un Contribuyente  ofrece o entrega davivas a un colaborador del IDU para realizar un pago a favor de uno o varios terceros por concepto de devolución de los títulos de depósitos judiciales en los procesos de cobro coactivo "/>
    <x v="0"/>
    <s v="Deterioro de la reputación institucional que afecta su capacidad y gobernanza."/>
    <s v="1. Se tiene restringida la administración de la información para el control de la misma, con autorizaciones y permisos en el manejo de las bases de datos que remite la STTR. _x000a_2. Dentro del proceso de devolución de titulos de depósitos judiciales al enviar los memorando a la STTR, es necesario anexar como soporte la cédula de ciudadanía o en su defecto  el reporte de la consulta  realizada en la página de la Procuraduría y/o Policia Nacional,  lo cual garantiza que no se realicen  devoluciones a personas diferentes a las legitimadas para reclamarlos._x000a__x000a_"/>
    <n v="1"/>
    <n v="3"/>
    <n v="3"/>
    <s v="BAJO"/>
    <s v="El nivel de riesgo es bajo y no se requieren controles adicionales"/>
    <n v="0.1"/>
  </r>
  <r>
    <s v="GESTIÓN DEL COBRO COACTIVO"/>
    <s v="Un Colaborador del IDU solicita o acepta  dádivas para realizar un pago a favor de uno o varios terceros por concepto de devolución de los títulos de depósitos judiciales en los procesos de cobro coactivo "/>
    <x v="1"/>
    <s v="Deterioro de la reputación institucional que afecta su capacidad y gobernanza."/>
    <s v="1. Se tiene restringida la administración de la información para el control de la misma, con autorizaciones y permisos en el manejo de las bases de datos que remite la STTR. _x000a_2. Dentro del proceso de devolución de titulos de depósitos judiciales al enviar los memorando a la STTR, es necesario anexar como soporte la cédula de ciudadanía o en su defecto  el reporte de la consulta  realizada en la página de la Procuraduría y/o Policia Nacional,  lo cual garantiza que no se realicen  devoluciones a personas diferentes a las legitimadas para reclamarlos._x000a__x000a_"/>
    <n v="1"/>
    <n v="3"/>
    <n v="3"/>
    <s v="BAJO"/>
    <s v="El nivel de riesgo es bajo y no se requieren controles adicionales"/>
    <n v="0.1"/>
  </r>
  <r>
    <s v="GESTIÓN DEL COBRO COACTIVO"/>
    <s v="Un Directivo del IDU solicita o acepta  dádivas para realizar un pago a favor de uno o varios terceros por concepto de devolución de los títulos de depósitos judiciales en los procesos de cobro coactivo "/>
    <x v="2"/>
    <s v="Deterioro de la reputación institucional que afecta su capacidad y gobernanza."/>
    <s v="1. Se tiene restringida la administración de la información para el control de la misma, con autorizaciones y permisos en el manejo de las bases de datos que remite la STTR. _x000a_2. Dentro del proceso de devolución de titulos de depósitos judiciales al enviar los memorando a la STTR, es necesario anexar como soporte la cédula de ciudadanía o en su defecto  el reporte de la consulta  realizada en la página de la Procuraduría y/o Policia Nacional,  lo cual garantiza que no se realicen  devoluciones a personas diferentes a las legitimadas para reclamarlos._x000a__x000a_"/>
    <n v="1"/>
    <n v="3"/>
    <n v="3"/>
    <s v="BAJO"/>
    <s v="El nivel de riesgo es bajo y no se requieren controles adicionales"/>
    <n v="0.1"/>
  </r>
  <r>
    <s v="CERTIFICADO DE ESTADO DE CUENTA PARA TRAMITE NOTARIAL-PAZ Y SALVOS"/>
    <s v="Un ciudadano ofrece o entrega dádivas a un Colaborador del IDU, para que generen el paz y salvo sin hacer las respectivas validaciones "/>
    <x v="3"/>
    <s v="Deterioro de la reputación institucional que afecta su capacidad y gobernanza."/>
    <s v="1. Identificación del ususario quedando la impronta de quíen genera el CECTN (paz y salvo) en el sistema valoricemos._x000a_2.Traza de las formas utilizadas en el sistema valoricemos para la validación del predio  *Utilización del bloque de homologación con el fin de validadar todos los acuerdos de valorización_x000a_3. Activación de alertas en el aplicativo VALORICEMOS de la expedición de paz y salvos._x000a_4. Revisión períodica de una muestra representativa de los paz y salvos emitidos, para verificar que todo se realice según los parámetros establecidos._x000a_5. Promulgación por todos los canales de comunicación de las políticas de antisoborno establecidas por la entidad_x000a_"/>
    <n v="2"/>
    <n v="5"/>
    <n v="10"/>
    <s v="BAJO"/>
    <s v="El nivel de riesgo es bajo y no se requieren controles adicionales"/>
    <n v="0.1"/>
  </r>
  <r>
    <s v="CERTIFICADO DE ESTADO DE CUENTA PARA TRAMITE NOTARIAL-PAZ Y SALVOS"/>
    <s v="Un Colaborador del IDU reciba o solicite dádivas de un ciudadano, para que generen  el paz y salvo sin hacer las respectivas validaciones "/>
    <x v="1"/>
    <s v="Deterioro de la reputación institucional que afecta su capacidad y gobernanza."/>
    <s v="1. Identificación del ususario quedando la impronta de quíen genera el CECTN (paz y salvo) en el sistema valoricemos._x000a_2.Traza de las formas utilizadas en el sistema valoricemos para la validación del predio  *Utilización del bloque de homologación con el fin de validadar todos los acuerdos de valorización_x000a_3. Activación de alertas en el aplicativo VALORICEMOS de la expedición de paz y salvos._x000a_4. Revisión períodica de una muestra representativa de los paz y salvos emitidos, para verificar que todo se realice según los parámetros establecidos._x000a_5. Promulgación por todos los canales de comunicación de las políticas de antisoborno establecidas por la entidad_x000a_"/>
    <n v="2"/>
    <n v="5"/>
    <n v="10"/>
    <s v="BAJO"/>
    <s v="El nivel de riesgo es bajo y no se requieren controles adicionales"/>
    <n v="0.1"/>
  </r>
  <r>
    <s v="CONCEPTOS TÉCNICOS"/>
    <s v="Un ciudadano ofrece o entrega dádivas a un Colaborador del IDU, para que se hagan ajustes a los conceptos técnicos según la conveniencia del solicitante"/>
    <x v="3"/>
    <s v="Deterioro de la reputación institucional que afecta su capacidad y gobernanza."/>
    <s v="1. Se realiza la proyección del control técnico por parte del profesional _x000a_2. Validación por parte del revisor del concepto técnico_x000a_3. Aprobación  por un supervisor, del concepto técnico _x000a_4. Parametrización  en el sistema Valoricemos para que el valor de la contribución no se pueda eliminar o modificar._x000a_5. Promulgación por todos los canales de comunicación, las políticas de antioborno establecidas por la entidad_x000a_"/>
    <n v="2"/>
    <n v="5"/>
    <n v="10"/>
    <s v="BAJO"/>
    <s v="El nivel de riesgo es bajo y no se requieren controles adicionales"/>
    <n v="0.1"/>
  </r>
  <r>
    <s v="CONCEPTOS TÉCNICOS"/>
    <s v="Un Colaborador del IDU reciba o solicite dádivas de un ciudadano,para que se hagan ajustes a los conceptos técnicos según la conveniencia del solicitante"/>
    <x v="1"/>
    <s v="Deterioro de la reputación institucional que afecta su capacidad y gobernanza."/>
    <s v="1. Se realiza la proyección del control técnico por parte del profesional _x000a_2. Validación por parte del revisor del concepto técnico_x000a_3. Aprobación  por un supervisor, del concepto técnico _x000a_4. Parametrización  en el sistema Valoricemos para que el valor de la contribución no se pueda eliminar o modificar._x000a_5. Promulgación por todos los canales de comunicación, las políticas de antioborno establecidas por la entidad"/>
    <n v="2"/>
    <n v="5"/>
    <n v="10"/>
    <s v="BAJO"/>
    <s v="El nivel de riesgo es bajo y no se requieren controles adicionales"/>
    <n v="0.1"/>
  </r>
  <r>
    <s v="CONCEPTOS TÉCNICOS"/>
    <s v="Un Directivo del IDU reciba o solicite dádivas de un ciudadano,para que se hagan ajustes a los conceptos técnicos según la conveniencia del solicitante"/>
    <x v="2"/>
    <s v="Deterioro de la reputación institucional que afecta su capacidad y gobernanza."/>
    <s v="1. Se realiza la proyección del control técnico por parte del profesional _x000a_2. Validación por parte del revisor del concepto técnico_x000a_3. Aprobación  por un supervisor, del concepto técnico _x000a_4. Parametrización  en el sistema Valoricemos para que el valor de la contribución no se pueda eliminar o modificar._x000a_5. Promulgación por todos los canales de comunicación, las políticas de antioborno establecidas por la entidad_x000a__x000a_"/>
    <n v="2"/>
    <n v="5"/>
    <n v="10"/>
    <s v="BAJO"/>
    <s v="El nivel de riesgo es bajo y no se requieren controles adicionales"/>
    <n v="0.1"/>
  </r>
  <r>
    <s v="COBRO ORDINARIO Y PERSUASIVO"/>
    <s v="Un contribuyente ofrece o entrega una dádiva a un Colaborador del IDU para alterar la liquidación de los predios por concepto de valorización  en las diferentes etapas de cobro"/>
    <x v="3"/>
    <s v="Deterioro de la reputación institucional que afecta su capacidad y gobernanza."/>
    <s v="1. Todas las actividades realizadas en el proceso de cobro ordinario se hacen través del sistema de información Valoricemos de forma individual y masiva_x000a_2. Se ejecutan controles de calidad de la información, de modo que no presenten diferencias en la liquidación de la contribución de valorización. _x000a_3. Revisión detallada de la base de datos de los contribuyentes por parte del grupo de liquidación y facturación y por el gruo de persuasivo _x000a_4. El Sistema de Información Valoricemos se encuentra parametrizado para que  el valor de la deuda actual de los predios en las diferentes etapas de cobro, no pueda ser modificado _x000a_5. Las modificaciones diferentes a la actualización muensual de la deuda, quedan documentadas en el histórico del estado de cuenta dentro del sistema Valoricemos_x000a_6. El sistema valoricemos no permite eliminar movimientos previamente ejcutados en el estado de cuenta de lo predios, se deben hacer mediante un movimiento crédito o débito, dependiendo de la actuación solicitada_x000a_7. Se da cumplimiento a lo establecido en el procedimiento PR-VF-14 COBRO ORDINARIO Y PERSUASIVO _x000a__x000a_"/>
    <n v="1"/>
    <n v="5"/>
    <n v="5"/>
    <s v="BAJO"/>
    <s v="El nivel de riesgo es bajo y no se requieren controles adicionales"/>
    <n v="0.1"/>
  </r>
  <r>
    <s v="COBRO ORDINARIO Y PERSUASIVO"/>
    <s v="Un Colaborador del IDU solicita o recibe una dádiva de un contribuyente para alterar la liquidación de los predios por concepto de valorización en las diferentes etapas de cobro"/>
    <x v="1"/>
    <s v="Deterioro de la reputación institucional que afecta su capacidad y gobernanza."/>
    <s v="1. Todas las actividades realizadas en el proceso de cobro ordinario se hacen través del sistema de información Valoricemos de forma individual y masiva_x000a_2. Se ejecutan controles de calidad de la información, de modo que no presenten diferencias en la liquidación de la contribución de valorización. _x000a_3. Revisión detallada de la base de datos de los contribuyentes por parte del grupo de liquidación y facturación y por el gruo de persuasivo _x000a_4. El Sistema de Información Valoricemos se encuentra parametrizado para que  el valor de la deuda actual de los predios en las diferentes etapas de cobro, no pueda ser modificado _x000a_5. Las modificaciones diferentes a la actualización muensual de la deuda, quedan documentadas en el histórico del estado de cuenta dentro del sistema Valoricemos_x000a_6. El sistema valoricemos no permite eliminar movimientos previamente ejcutados en el estado de cuenta de lo predios, se deben hacer mediante un movimiento crédito o débito, dependiendo de la actuación solicitada_x000a_7. Se da cumplimiento a lo establecido en el procedimiento PR-VF-14 COBRO ORDINARIO Y PERSUASIVO _x000a__x000a_"/>
    <n v="1"/>
    <n v="5"/>
    <n v="5"/>
    <s v="BAJO"/>
    <s v="El nivel de riesgo es bajo y no se requieren controles adicionales"/>
    <n v="0.1"/>
  </r>
  <r>
    <s v="COBRO ORDINARIO Y PERSUASIVO"/>
    <s v="Un Directivo del IDU solicita o recibe una dádiva de un contribuyente para alterar la liquidación de los predios por concepto de valorización en las diferentes etapas de cobro"/>
    <x v="2"/>
    <s v="Deterioro de la reputación institucional que afecta su capacidad y gobernanza."/>
    <s v="1. Todas las actividades realizadas en el proceso de cobro ordinario se hacen través del sistema de información Valoricemos de forma individual y masiva_x000a_2. Se ejecutan controles de calidad de la información, de modo que no presenten diferencias en la liquidación de la contribución de valorización. _x000a_3. Revisión detallada de la base de datos de los contribuyentes por parte del grupo de liquidación y facturación y por el gruo de persuasivo _x000a_4. El Sistema de Información Valoricemos se encuentra parametrizado para que  el valor de la deuda actual de los predios en las diferentes etapas de cobro, no pueda ser modificado _x000a_5. Las modificaciones diferentes a la actualización muensual de la deuda, quedan documentadas en el histórico del estado de cuenta dentro del sistema Valoricemos_x000a_6. El sistema valoricemos no permite eliminar movimientos previamente ejcutados en el estado de cuenta de lo predios, se deben hacer mediante un movimiento crédito o débito, dependiendo de la actuación solicitada_x000a_7. Se da cumplimiento a lo establecido en el procedimiento PR-VF-14 COBRO ORDINARIO Y PERSUASIVO _x000a__x000a_"/>
    <n v="1"/>
    <n v="5"/>
    <n v="5"/>
    <s v="BAJO"/>
    <s v="El nivel de riesgo es bajo y no se requieren controles adicionales"/>
    <n v="0.1"/>
  </r>
  <r>
    <s v="GUIA LINEAS DE DEFENSA"/>
    <s v="Un Colaborador del UDU solicita o recibe dádivas de un Tercero  para que atienda o se comunique de forma directa con los Grandes Contribuyentes  y realizar un trámite especifico según conveniencia."/>
    <x v="1"/>
    <s v="Deterioro de la reputación institucional que afecta su capacidad y gobernanza._x000a__x000a_"/>
    <s v="1. La respuesta a solicitudes de los contribuyentes son verificados por los asesores jurídicos del proceso previa validación de antecedentes y en el sistema. _x000a_2. En los oficios de respuesta a solicitudes de los contribuyentes se incluyó la información de los canales de denuncia en busca de prevenir, detectar  y enfrentar el soborno, ante posibles solicitudes indebidas por los colaboradores _x000a__x000a_"/>
    <n v="2"/>
    <n v="4"/>
    <n v="8"/>
    <s v="BAJO"/>
    <s v="El nivel de riesgo es bajo y no se requieren controles adicionales"/>
    <n v="0.1"/>
  </r>
  <r>
    <s v="GUIA LINEAS DE DEFENSA"/>
    <s v="Un Tercero ofrezca o entregue dádivas a un colaborador del IDU para ser atendido y realizar un trámite especifico según conveniencia."/>
    <x v="4"/>
    <s v="Deterioro de la reputación institucional que afecta su capacidad y gobernanza."/>
    <s v="1. La atención y respuesta a las solicitudes de los contribuyentes se centraliza en los lideres operativos del proceso, quienes determinan por medio del sistema orfeo la asignación para el trámite correspondiente sin que esto se convierta en linea directa y  exclusiva con el colaborador._x000a_2. Los canales de atención se han fortalecido informando la iniciativa de la entidad en prevenir, detectar y enfrentar el soborno con el objetivo de desincentivar las posibles propuestas a los colaboradores.  "/>
    <n v="2"/>
    <n v="2"/>
    <n v="4"/>
    <s v="BAJO"/>
    <s v="El nivel de riesgo es bajo y no se requieren controles adicionales"/>
    <n v="0.1"/>
  </r>
</pivotCacheRecords>
</file>

<file path=xl/pivotCache/pivotCacheRecords1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1">
  <r>
    <s v="ELABORACIÓN DE LA PREFACTIBILIDAD O FACTIBILIDAD DE PROYECTOS INTERNA "/>
    <s v="El Supervisor del IDU encargado de recopilar y/o desarrollar la información del proyecto, solicite o acepte de un tercero una dádiva para alterar el resultado de los estudios."/>
    <x v="0"/>
    <s v="Deterioro de la reputación institucional que afecta su capacidad de gestión."/>
    <s v="1.  Socialización del SGAS para el grupo de preinversión de la Dirección Técnica de Proyectos _x000a_2. . Formato FO-FP-01 productos de estudios de prefactibilidad lista de chequeo y/o Formato FO-FP-04 Lista de productos del proceso factibilidad de proyectos, según aplique. _x000a_3.  Acta Comité Dirección Técnica de Proyectos."/>
    <n v="3"/>
    <n v="3"/>
    <n v="9"/>
    <s v="BAJO"/>
    <s v="El nivel de riesgo es bajo y no se requieren controles adicionales"/>
    <n v="0.1"/>
  </r>
  <r>
    <s v="ELABORACIÓN DE LA PREFACTIBILIDAD O FACTIBILIDAD DE PROYECTOS INTERNA "/>
    <s v="El Colaborador del IDU encargado de recopilar y/o desarrollar la información del proyecto, solicite o acepte de un tercero una dádiva para alterar el resultado de los estudios."/>
    <x v="1"/>
    <s v="Deterioro de la reputación institucional que afecta su capacidad de gestión."/>
    <s v="_x000a_1.  Socialización del SGAS para el grupo de preinversión de la Dirección Técnica de Proyectos _x000a_2. Formato FO-FP-01 productos de estudios de prefactibilidad lista de chequeo y/o Formato FO-FP-04 Lista de productos del proceso factibilidad de proyectos, según aplique. _x000a_3. Formato FO-PE-20 Compromiso de integridad, transparencia y confidencialidad_x000a_4 Formato FO-PE-33 Consentimiento informado SGAS._x000a_5. Acta Comité Dirección Técnica de Proyectos."/>
    <n v="3"/>
    <n v="3"/>
    <n v="9"/>
    <s v="BAJO"/>
    <s v="El nivel de riesgo es bajo y no se requieren controles adicionales"/>
    <n v="0.1"/>
  </r>
  <r>
    <s v="ELABORACIÓN DE LA PREFACTIBILIDAD O FACTIBILIDAD DE PROYECTOS INTERNA "/>
    <s v="Un tercero ofrece o promete dádivas al Colaborador del IDU encargado de recopilar y/o desarrollar la información del proyecto, para que altere el resultado de los estudios."/>
    <x v="2"/>
    <s v="Deterioro de la reputación institucional que afecta su capacidad de gestión."/>
    <s v="1. Formato FO-FP-01 productos de estudios de prefactibilidad lista de chequeo y/o Formato FO-FP-04 Lista de productos del proceso factibilidad de proyectos, según aplique. _x000a_2. Acta Comité Dirección Técnica de Proyectos."/>
    <n v="2"/>
    <n v="3"/>
    <n v="6"/>
    <s v="BAJO"/>
    <s v="El nivel de riesgo es bajo y no se requieren controles adicionales"/>
    <n v="0.1"/>
  </r>
  <r>
    <s v="ELABORACIÓN DE LA PREFACTIBILIDAD O FACTIBILIDAD DE PROYECTOS INTERNA "/>
    <s v="Un supervisor del IDU solicita, recibe dadivas o beneficios para que se estructure el proyecto en la etapa de prefactibilidad, beneficiando a terceros."/>
    <x v="0"/>
    <s v="Sobrecostos, deficiencias en alcance y calidad en la ejecución en los proyectos, que reducen la capacidad de lograr objetivos."/>
    <s v="1. Socialización del SGAS para el grupo de preinversión de la Dirección Técnica de Proyectos _x000a_2. Formato FO-FP-01 productos de estudios de prefactibilidad lista de chequeo._x000a_3. Formato FO-FP-04 Lista de productos del proceso factibilidad de proyectos, según aplique._x000a_4.  Acta Comité Dirección Técnica de Proyectos."/>
    <n v="2"/>
    <n v="4"/>
    <n v="8"/>
    <s v="BAJO"/>
    <s v="El nivel de riesgo es bajo y no se requieren controles adicionales"/>
    <n v="0.1"/>
  </r>
  <r>
    <s v="ELABORACIÓN DE LA PREFACTIBILIDAD O FACTIBILIDAD DE PROYECTOS INTERNA "/>
    <s v="Un colaborador del IDU solicita, acepta dadivas o beneficios para que se estructure el proyecto en la etapa de prefactibilidad, beneficiando a terceros."/>
    <x v="1"/>
    <s v="Sobrecostos, deficiencias en alcance y calidad en la ejecución en los proyectos, que reducen la capacidad de lograr objetivos."/>
    <s v="_x000a_1.  Socialización del SGAS para el grupo de preinversión de la Dirección Técnica de Proyectos _x000a_2. Formato  FO-FP-01 productos de estudios de prefactibilidad lista de chequeo_x000a_3. Formato  FO-FP-04 Lista de productos del proceso factibilidad de proyectos, según aplique. _x000a_4. Formato FO-PE-20 Compromiso de integridad, transparencia y confidencialidad_x000a_5. Formato FO-PE-33 Consentimiento informado SGAS._x000a_6. Acta Comité Dirección Técnica de Proyectos."/>
    <n v="2"/>
    <n v="4"/>
    <n v="8"/>
    <s v="BAJO"/>
    <s v="El nivel de riesgo es bajo y no se requieren controles adicionales"/>
    <n v="0.1"/>
  </r>
  <r>
    <s v="ELABORACIÓN DE LA PREFACTIBILIDAD O FACTIBILIDAD DE PROYECTOS INTERNA "/>
    <s v="Un tercero ofrece, promete dadivas o beneficios al colaborador del IDU para que se estructure el proyecto en la etapa de prefactibilidad, beneficiando a terceros. "/>
    <x v="2"/>
    <s v="Reducción de capacidad institucional para responder a las necesidades de la ciudad en lo relacionado con infraestructura para la movilidad y espacio público."/>
    <s v="1. Formato FO-FP-01 productos de estudios de prefactibilidad lista de chequeo y/o Formato  FO-FP-04 Lista de productos del proceso factibilidad de proyectos, según aplique. _x000a_2. Acta Comité Dirección Técnica de Proyectos._x000a_"/>
    <n v="2"/>
    <n v="4"/>
    <n v="8"/>
    <s v="BAJO"/>
    <s v="El nivel de riesgo es bajo y no se requieren controles adicionales"/>
    <n v="0.1"/>
  </r>
  <r>
    <s v="ELABORACIÓN DE ESTRUCTURACIÓN DEL PROCESO EN ETAPA DE FACTIBILIDAD_x000a_(CONTRATADA)"/>
    <s v="Un supervisor del IDU recibe o solicita dádivas de un contratista, para entregar información del proyecto, que favorezca al tercero."/>
    <x v="0"/>
    <s v="Deterioro de la reputación institucional que afecta su capacidad de gestión."/>
    <s v="1. Socialización del SGAS para el grupo de preinversión de la Dirección Técnica de Proyectos _x000a_2. . Formato FO-FP-01 productos de estudios de prefactibilidad lista de chequeo y/o Formato FO-FP-04 Lista de productos del proceso factibilidad de proyectos, según aplique. _x000a_3.  Acta Comité Dirección Técnica de Proyectos."/>
    <n v="4"/>
    <n v="4"/>
    <n v="16"/>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LABORACIÓN DE ESTRUCTURACIÓN DEL PROCESO EN ETAPA DE FACTIBILIDAD_x000a_(CONTRATADA)"/>
    <s v="Un Colaborador del IDU recibe o solicita dádivas de un contratista, para entregar información del proyecto, que favorezca al tercero."/>
    <x v="1"/>
    <s v="Deterioro de la reputación institucional que afecta su capacidad de gestión."/>
    <s v="_x000a_1.  Socialización del SGAS para el grupo de preinversión de la Dirección Técnica de Proyectos _x000a_2. Formato FO-FP-01 productos de estudios de prefactibilidad lista de chequeo y/o Formato FO-FP-04 Lista de productos del proceso factibilidad de proyectos, según aplique. _x000a_3. Formato FO-PE-20 Compromiso de integridad, transparencia y confidencialidad_x000a_4. Formato FO-PE-33 Consentimiento informado SGAS._x000a_p5. Acta Comité Dirección Técnica de Proyectos."/>
    <n v="4"/>
    <n v="4"/>
    <n v="16"/>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LABORACIÓN DE ESTRUCTURACIÓN DEL PROCESO EN ETAPA DE FACTIBILIDAD_x000a_(CONTRATADA)"/>
    <s v="Un contratista ofrece o promete dádivas a un colaborador del IDU para conseguir información del proyecto que favorezca al contratista tercero."/>
    <x v="2"/>
    <s v="Deterioro de la reputación institucional que afecta su capacidad y gobernanza."/>
    <s v="1. Socialización del SGAS para el grupo de preinversión de la Dirección Técnica de Proyectos _x000a_2. Formato FO-FP-01 productos de estudios de prefactibilidad lista de chequeo y/o Formato FO-FP-04 Lista de productos del proceso factibilidad de proyectos, según aplique. _x000a_3. Formato FO-PE-20 Compromiso de integridad, transparencia y confidencialidad_x000a_4. Formato FO-PE-33 Consentimiento informado SGAS._x000a_5. Acta Comité Dirección Técnica de Proyectos."/>
    <n v="4"/>
    <n v="4"/>
    <n v="16"/>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ELABORACIÓN DE LA FACTIBILIDAD_x000a_CONTRATADA"/>
    <s v="Que un Colaborador del IDU reciba o solicite dádivas de un contratista externo (topografo, geotecnico, inspector de redes) consultor o interventor para alterar y/o agilizar la liquidación del contrato."/>
    <x v="0"/>
    <s v="Deterioro de la reputación institucional que afecta su capacidad de gestión."/>
    <s v="1 .Formato FO-FP-04 Lista de productos del proceso factibilidad de proyectos_x000a_2.  Acta Comité Dirección Técnica de Proyectos._x000a_3. Acta de recibo final y liquidación de Consultoria e Interventoria FO-DP-05 , con segregación de funciones"/>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LABORACIÓN DE LA FACTIBILIDAD_x000a_CONTRATADA"/>
    <s v="Que un Colaborador del IDU reciba o solicite dádivas de un contratista externo (topografo, geotecnico, inspector de redes) consultor o interventor para alterar y/o agilizar la liquidación del contrato."/>
    <x v="1"/>
    <s v="Deterioro de la reputación institucional que afecta su capacidad de gestión."/>
    <s v="1. Acta de seguimiento a Comité donde se socializa el SGAS_x000a_2. Formato  FO-FP-04 Lista de productos del proceso factibilidad de proyectos_x000a_3. Formato FO-PE-20 Compromiso de integridad, transparencia y confidencialidad_x000a_4. Formato FO-PE-33 Consentimiento informado SGAS._x000a_5. Acta Comité Dirección Técnica de Proyectos._x000a_6. Acta de recibo final y liquidación de Consultoria e Interventoria FO-DP-05 "/>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LABORACIÓN DE LA FACTIBILIDAD_x000a_CONTRATADA"/>
    <s v="Que un contratista externo (topografo, geotecnico, inspector de redes u otros) consultor o interventor entregue u ofrezca dádivas o beneficios a un Colaborador del IDU, para alterar y/o agilizar la liquidación del contrato."/>
    <x v="3"/>
    <s v="Sobrecostos, deficiencias en alcance y calidad en la ejecución en los proyectos, que reducen la capacidad de lograr objetivos."/>
    <s v="1. Acta de seguimiento a Comité donde se socializa el SGAS_x000a_2. Formato  FO-FP-04 Lista de productos del proceso factibilidad de proyectos_x000a_3. Suscripción del formato FO-GC-34 Pacto de excelencia _x000a_4. FO-PE-20 Compromiso de integridad, transparencia y confidencialidad_x000a_5. . Acta Comité de seguimiento al contrato._x000a_"/>
    <n v="4"/>
    <n v="4"/>
    <n v="16"/>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ELABORACIÓN DE LA FACTIBILIDAD_x000a_CONTRATADA"/>
    <s v="Un Supervisor del IDU reciba o solicite dádivas de un contratista externo (topografo, geotecnico, inspección de redes), consultor y/o inteerventor para aprobar los estudios de factibiliad realizados por el contratista sin éstos cumplir con las exigencias requeridas."/>
    <x v="0"/>
    <s v="Deterioro de la reputación institucional que afecta su capacidad de gestión."/>
    <s v="1. Acta de seguimiento a Comité donde se socializa el SGAS_x000a_2. Formato FO-FP-04 Lista de productos del proceso factibilidad de proyectos, según aplique. _x000a_3.  Acta Comité Dirección Técnica de Proyectos y/o seguimiento del contrato"/>
    <n v="4"/>
    <n v="4"/>
    <n v="16"/>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LABORACIÓN DE LA FACTIBILIDAD_x000a_CONTRATADA"/>
    <s v="Un Colaborador del IDU reciba o solicite dádivas de un contratista externo (topografo, geotecnico, inspección de redes), consultory/o interventor para aprobar los estudios de factibiliad realizados por el contratista sin estos cumplir con las exigencias requeridas."/>
    <x v="1"/>
    <s v="Deterioro de la reputación institucional que afecta su capacidad de gestión."/>
    <s v="1. Acta de seguimiento a Comité donde se socializa el SGAS_x000a_2. Formato  FO-FP-04 Lista de productos del proceso factibilidad de proyectos, según aplique. _x000a_3. Formato FO-PE-20 Compromiso de integridad, transparencia y confidencialidad_x000a_4. Formato FO-PE-33 Consentimiento informado SGAS._x000a_5. Comité Dirección Técnica de Proyectos o acta de comité de seguimiento al contrato."/>
    <n v="4"/>
    <n v="4"/>
    <n v="16"/>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LABORACIÓN DE LA FACTIBILIDAD_x000a_CONTRATADA"/>
    <s v="Que un contratista externo (topografo, geotecnico, inspector de redes) entregue o ofrezca dádivas a un Colaborador del IDU, interventor y/o consultor  para aprobar los estudios de factibilidad realizados por el contratista sin estos cumplir con las exigencias requeridas.  "/>
    <x v="3"/>
    <s v="Deterioro de la reputación institucional que afecta su capacidad de gestión."/>
    <s v="1. . Acta de seguimiento a Comité donde se socializa el SGAS_x000a_2. Suscripción del formato FO-GC-34 Pacto de excelencia _x000a_2. Aplicación del formato FO-FP-04 Lista de productos del proceso Factibilidad de proyectos._x000a_3.Acta de comité de seguimiento al contrato._x000a_"/>
    <n v="4"/>
    <n v="4"/>
    <n v="16"/>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ELABORACIÓN DE LA FACTIBILIDAD_x000a_CONTRATADA"/>
    <s v="Un Supervisor del IDU, acepte o solicite dádivas a un Interventor, para aprobar o modificar la documentación de su recurso humano sin dar cumplimiento a las exigencias requeridas."/>
    <x v="0"/>
    <s v="Deterioro de la reputación institucional que afecta su capacidad de gestión."/>
    <s v="1. Acta de seguimiento a Comité donde se socializa el SGAS_x000a_2. Oficio de aprobación de las hojas de vida del contrato de interventoría_x000a_3. Oficio de aceptación de las hojas de vida del consultor"/>
    <n v="3"/>
    <n v="3"/>
    <n v="9"/>
    <s v="BAJO"/>
    <s v="El nivel de riesgo es bajo y no se requieren controles adicionales"/>
    <n v="0.1"/>
  </r>
  <r>
    <s v="ELABORACIÓN DE LA FACTIBILIDAD_x000a_CONTRATADA"/>
    <s v="Un Colaborador del IDU, acepte o solicite dádivas a un Interventor, para aprobar o modificar la documentación de su recurso humano sin dar cumplimiento a las exigencias requeridas."/>
    <x v="1"/>
    <s v="Deterioro de la reputación institucional que afecta su capacidad de gestión."/>
    <s v="1. Acta de seguimiento a Comité donde se socializa el SGAS_x000a_2.  Formato FO-PE-20 Compromiso de integridad, transparencia y confidencialidad_x000a_3. Formato FO-PE-33 Consentimiento informado SGAS._x000a_4. Oficio de aprobación de las hojas de vida del contrato de interventoría_x000a_5. Oficio de aceptación de las hojas de vida del consultor"/>
    <n v="3"/>
    <n v="3"/>
    <n v="9"/>
    <s v="BAJO"/>
    <s v="El nivel de riesgo es bajo y no se requieren controles adicionales"/>
    <n v="0.1"/>
  </r>
  <r>
    <s v="ELABORACIÓN DE LA FACTIBILIDAD_x000a_CONTRATADA"/>
    <s v="Que el interventor ofrezca o entregue dádivas a un colaborador del IDU, para aprobar o modificar la documentación de su recurso humano sin dar cumplimiento a las exigencias requeridas."/>
    <x v="3"/>
    <s v="Deterioro de la reputación institucional que afecta su capacidad de gestión."/>
    <s v="1. Acta de seguimiento a Comité donde se socializa el SGAS_x000a_2.Suscripción del formato FO-GC-34 Pacto de excelencia _x000a_3.Oficio de aprobación de las hojas de vida del contrato de interventoría_x000a_4. Oficio de aceptación de las hojas de vida del consultor"/>
    <n v="3"/>
    <n v="3"/>
    <n v="9"/>
    <s v="BAJO"/>
    <s v="El nivel de riesgo es bajo y no se requieren controles adicionales"/>
    <n v="0.1"/>
  </r>
  <r>
    <s v="ELABORACIÓN DE LA FACTIBILIDAD_x000a_CONTRATADA"/>
    <s v="Un Colaborador del IDU reciba o solicite dádivas de un contratista, para que agilice el proceso y firma del acta de inicio de los contratos sin el cumplimiento de los requistos necesarios."/>
    <x v="0"/>
    <s v="Deterioro de la reputación institucional que afecta su capacidad de gestión."/>
    <s v="1. Contrato donde se establece término y requisitos para suscribir el acta de inicio_x000a_2. Procedimiento PR-FP-02 &quot;Elaboración de factibilidad&quot;_x000a_3.  Formato FO-GC-24 Acta de inicio  del contrato con segregación de funciones_x000a_4. Comité Dirección Técnica de Proyectos o acta de comité de seguimiento al contrato."/>
    <n v="3"/>
    <n v="3"/>
    <n v="9"/>
    <s v="BAJO"/>
    <s v="El nivel de riesgo es bajo y no se requieren controles adicionales"/>
    <n v="0.1"/>
  </r>
  <r>
    <s v="ELABORACIÓN DE LA FACTIBILIDAD_x000a_CONTRATADA"/>
    <s v="Un Colaborador del IDU reciba o solicite dádivas de un contratista, para que agilice el proceso y firma del acta de inicio de los contratos sin el cumplimiento de los requistos necesarios."/>
    <x v="1"/>
    <s v="Deterioro de la reputación institucional que afecta su capacidad de gestión."/>
    <s v="1. .Contrato donde se establece término y requisitos para suscribir el acta de inicio_x000a_2. Procedimiento PR-FP-02 &quot;Elaboración de factibilidad&quot;_x000a_3. Formato FO-PE-20 Compromiso de integridad, transparencia y confidencialidad_x000a_4. Formato FO-PE-33 Consentimiento informado SGAS.. _x000a_5. Formato FO-GC-24 Acta de inicio  del contrato con segregación de funciones_x000a_6. Acta Comité Dirección Técnica de Proyectos o acta de Seguimiento de comité del contrato."/>
    <n v="3"/>
    <n v="3"/>
    <n v="9"/>
    <s v="BAJO"/>
    <s v="El nivel de riesgo es bajo y no se requieren controles adicionales"/>
    <n v="0.1"/>
  </r>
  <r>
    <s v="ELABORACIÓN DE LA FACTIBILIDAD_x000a_CONTRATADA"/>
    <s v="Un contratista del proyecto entregue u ofrezca dádivas a un Colaborador del IDU, para que agilice el proceso y firma del acta de inicio de los contratos, sin el cumplimiento de los requistos necesarios."/>
    <x v="3"/>
    <s v="Deterioro de la reputación institucional que afecta su capacidad de gestión."/>
    <s v="1. Formato  FO- GC-34 Pacto de excelencia _x000a_2. Contrato donde se establece término y requisitos para suscribir el acta de inicio_x000a_3. Procedimiento PR-FP-02 &quot;Elaboración de factibilidad&quot;_x000a_4. Formato FO-GC-24 Acta de inicio  del contrato con segregación de funciones_x000a_5. Acta Comité Dirección Técnica de Proyectos o acta de Seguimiento de comité del contrato._x000a_"/>
    <n v="3"/>
    <n v="3"/>
    <n v="9"/>
    <s v="BAJO"/>
    <s v="El nivel de riesgo es bajo y no se requieren controles adicionales"/>
    <n v="0.1"/>
  </r>
  <r>
    <s v="ELABORACIÓN DE LA FACTIBILIDAD_x000a_CONTRATADA"/>
    <s v="Un supervisor del IDU reciba o solicite dádiva al consultor, para alterar o modificar las propuestas que exponen las entidades distritales y/o empresas de servicios públicos."/>
    <x v="0"/>
    <s v="Deterioro de la reputación institucional que afecta su capacidad de gestión."/>
    <s v="1. Aplicación del formato FO-FP-04 Lista de productos del proceso Factibilidad de proyectos._x000a_2.Comunicaciones oficiales y/o Acta Comité Dirección Técnica de Proyectos o acta de comité de seguimiento al contrato."/>
    <n v="2"/>
    <n v="3"/>
    <n v="6"/>
    <s v="BAJO"/>
    <s v="El nivel de riesgo es bajo y no se requieren controles adicionales"/>
    <n v="0.1"/>
  </r>
  <r>
    <s v="ELABORACIÓN DE LA FACTIBILIDAD_x000a_CONTRATADA"/>
    <s v="Un colaborador del IDU reciba o solicite dádiva al consultor, para alterar o modificar las propuestas que exponen las entidades distritales y/o empresas de servicios públicos."/>
    <x v="1"/>
    <s v="Deterioro de la reputación institucional que afecta su capacidad de gestión."/>
    <s v="1. Aplicación del formato FO-FP-04 Lista de productos del proceso Factibilidad de proyectos._x000a_2. Formato FO-PE-20 Compromiso de integridad, transparencia y confidencialidad;_x000a_3. Sucripción FO-PE-33 Consentimiento informado SGAS. _x000a_4. Comunicaciones oficiales (Segregación de funciones) y/o Acta Comité Dirección Técnica de Proyectos o acta de comité de seguimiento al contrato."/>
    <n v="2"/>
    <n v="3"/>
    <n v="6"/>
    <s v="BAJO"/>
    <s v="El nivel de riesgo es bajo y no se requieren controles adicionales"/>
    <n v="0.1"/>
  </r>
  <r>
    <s v="ELABORACIÓN DE LA FACTIBILIDAD_x000a_CONTRATADA"/>
    <s v="El consultor y/o interventor entregue u ofrezca dádivas al supervisor  a un colaborador del IDU, para alterar o modificar las propuestas que exponen las entidades distritales y/o empresas de servicios públicos."/>
    <x v="3"/>
    <s v="Deterioro de la reputación institucional que afecta su capacidad de gestión."/>
    <s v="1. Aplicación del formato FO-FP-04 Lista de productos del proceso Factibilidad de proyectos._x000a_2.Suscripción del formato FO-GC-34 Pacto de excelencia_x000a_3. Comunicaciones oficiales (Segregación de funciones) y/o Acta Comité Dirección Técnica de Proyectos o acta de comité de seguimiento al contrato."/>
    <n v="2"/>
    <n v="3"/>
    <n v="6"/>
    <s v="BAJO"/>
    <s v="El nivel de riesgo es bajo y no se requieren controles adicionales"/>
    <n v="0.1"/>
  </r>
  <r>
    <s v="ELABORACIÓN DE LA FACTIBILIDAD_x000a_CONTRATADA"/>
    <s v="El Supervisor del IDU recibe o solicita dádivas del consultor o interventor, para aprobar la lista de chequeo y recibo de productos de la etapa de estudios y diseños sin el lleno de requisitos."/>
    <x v="0"/>
    <s v="Deterioro de la reputación institucional que afecta su capacidad de gestión."/>
    <s v="1. Aplicación del formato FO-FP-04 Lista de productos del proceso Factibilidad de proyectos._x000a_2. Comunicaciones  a la interventoría sobre el estado del producto_x000a_3. Acta Comité Dirección Técnica de Proyectos o acta de comité de seguimiento al contrato."/>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LABORACIÓN DE LA FACTIBILIDAD_x000a_CONTRATADA"/>
    <s v="El Colaborador del IDU recibe o solicita dádivas del consultor o interventor, para aprobar la lista de chequeo y recibo de productos de la etapa de estudios y diseños sin el lleno de requisitos"/>
    <x v="1"/>
    <s v="Deterioro de la reputación institucional que afecta su capacidad de gestión."/>
    <s v="1. Formato FO-FP-04 Lista de productos del proceso Factibilidad de proyectos._x000a_2. Formato FO-PE-20 Compromiso de integridad, transparencia y confidencialidad_x000a_3. Formato FO-PE-33 Consentimiento informado SGAS.._x000a_4. Acta Comité Dirección Técnica de Proyectos o acta de comité de seguimiento al contrato."/>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LABORACIÓN DE LA FACTIBILIDAD_x000a_CONTRATADA"/>
    <s v="El interventor o consultor entrega o ofrece dádivas a un funcionario IDU, para que apruebe la lista de chequeo y recibo de productos de la etapa de estudios y diseños sin el lleno de requisitos"/>
    <x v="3"/>
    <s v="Deterioro de la reputación institucional que afecta su capacidad de gestión."/>
    <s v="1. Aplicación del formato FO-FP-04 Lista de productos del proceso Factibilidad de proyectos._x000a_2.Suscripción del formato FOGC34 Pacto de excelencia _x000a_3.Comunicaciones oficiales (Segregación de funciones) y/o Acta Comité Dirección Técnica de Proyectos o acta de comité de seguimiento al contrato."/>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ELABORACIÓN DE LA FACTIBILIDAD_x000a_CONTRATADA"/>
    <s v="Un Supervisor del IDU permite se altere o modifique los informes de seguimiento de consultoría e interventoría, a cambio de una dádiva."/>
    <x v="0"/>
    <s v="Deterioro de la reputación institucional que afecta su capacidad de gestión."/>
    <s v="1.  Manual de Supervisión e inteventoría el cual establece los requisitos para presentar  los informes mensuales._x000a_2. Oficio de aceptación del informe mensual de interventoría (Segregación de funciones)_x000a_3. Acta Comité Dirección Técnica de Proyectos o acta de comité de seguimiento al contrato."/>
    <n v="2"/>
    <n v="3"/>
    <n v="6"/>
    <s v="BAJO"/>
    <s v="El nivel de riesgo es bajo y no se requieren controles adicionales"/>
    <n v="0.1"/>
  </r>
  <r>
    <s v="ELABORACIÓN DE LA FACTIBILIDAD_x000a_CONTRATADA"/>
    <s v="Un Colaborador del IDU permite se altere o modifique el informes de seguimiento de consultoría e interventoría, a cambio de una dádiva."/>
    <x v="1"/>
    <s v="Deterioro de la reputación institucional que afecta su capacidad de gestión."/>
    <s v="_x000a_1. Suscripción del formato FO-PE-20 Compromiso de integridad, transparencia y confidencialidad; _x000a_2. Sucripción FO-PE-33 Consentimiento informado SGAS._x000a_3. Manual de Supervisión e inteventoría el cual establece los requisitos para presentar  los informes mensuales._x000a_4. Oficio de aceptación del informe mensual de interventoría (Segregación de funciones) _x000a_5. Acta Comité Dirección Técnica de Proyectos o acta de comité de seguimiento al contrato."/>
    <n v="2"/>
    <n v="3"/>
    <n v="6"/>
    <s v="BAJO"/>
    <s v="El nivel de riesgo es bajo y no se requieren controles adicionales"/>
    <n v="0.1"/>
  </r>
  <r>
    <s v="ELABORACIÓN DE LA FACTIBILIDAD_x000a_CONTRATADA"/>
    <s v="El interventor ofrece o entrega una dadiva a un colaborador del IDUaceptar informes de interventoría y/o consultoría incompletos o sin el lleno de los requisitos establecidos "/>
    <x v="3"/>
    <s v="Deterioro de la reputación institucional que afecta su capacidad de gestión."/>
    <s v="1.Suscripción del formato FO-GC-34 Pacto de excelencia _x000a_2. Manual de Supervisión e inteventoría el cual establece los requisitos para presentar  los informes mensuales._x000a_3. Oficio de aceptación del informe mensual de interventoría (Segregación de funciones)_x000a_4. Acta Comité Dirección Técnica de Proyectos o acta de comité de seguimiento al contrato."/>
    <n v="3"/>
    <n v="3"/>
    <n v="9"/>
    <s v="BAJO"/>
    <s v="El nivel de riesgo es bajo y no se requieren controles adicionales"/>
    <n v="0.1"/>
  </r>
  <r>
    <s v="ELABORACIÓN DE LA FACTIBILIDAD_x000a_CONTRATADA"/>
    <s v="El Supervisor del IDU reciba o solicite dádivas del interventor o consultor para aprobar la orden de pago, sin el cumplimiento de los requisitos establecidos en los documentos contractuales."/>
    <x v="0"/>
    <s v="Deterioro de la reputación institucional que afecta su capacidad de gestión."/>
    <s v="1. Contrato que establece la forma de pago_x000a_2. Guía de pago a terceros_x000a_3. Cuadro de seguimiento financiero (segregación de funciones)_x000a_"/>
    <n v="2"/>
    <n v="3"/>
    <n v="6"/>
    <s v="BAJO"/>
    <s v="El nivel de riesgo es bajo y no se requieren controles adicionales"/>
    <n v="0.1"/>
  </r>
  <r>
    <s v="ELABORACIÓN DE LA FACTIBILIDAD_x000a_CONTRATADA"/>
    <s v="El Colaborador del IDU reciba o solicite dádivas del interventor o consultor para aprobar la orden de pago, sin el cumplimiento de los requisitos establecidos en los documentos contractuales."/>
    <x v="1"/>
    <s v="Deterioro de la reputación institucional que afecta su capacidad de gestión."/>
    <s v="1. Contrato que establece la forma de pago_x000a_2. Suscripción del formato FO-PE-20 Compromiso de integridad, transparencia y confidencialidad_x000a_3. Sucripción FO-PE-33 Consentimiento informado SGAS._x000a_4. Guía de pago a terceros_x000a_5. Cuadro de seguimiento financiero (segregación de funciones)_x000a_"/>
    <n v="2"/>
    <n v="3"/>
    <n v="6"/>
    <s v="BAJO"/>
    <s v="El nivel de riesgo es bajo y no se requieren controles adicionales"/>
    <n v="0.1"/>
  </r>
  <r>
    <s v="ELABORACIÓN DE LA FACTIBILIDAD_x000a_CONTRATADA"/>
    <s v="Que la interventoría o la consultoría ofrezca o entregue dádivas a un Colaborador del IDU, para que apruebe la orden de pago, sin el cumplimiento de los requisitos establecidos en los documentos contractuales."/>
    <x v="3"/>
    <s v="Deterioro de la reputación institucional que afecta su capacidad de gestión."/>
    <s v="1. Contrato que establece la forma de pago_x000a_2. Guía de pago a terceros_x000a_3. Cuadro de seguimiento financiero (segregación de funciones)_x000a__x000a_"/>
    <n v="2"/>
    <n v="3"/>
    <n v="6"/>
    <s v="BAJO"/>
    <s v="El nivel de riesgo es bajo y no se requieren controles adicionales"/>
    <n v="0.1"/>
  </r>
  <r>
    <s v="ELABORACIÓN DE LA FACTIBILIDAD_x000a_CONTRATADA"/>
    <s v="El Supervisor solicita o acepta dádivas al interventor, para suscribir una  que se celebre la adición al contrato (dinero y/o tiempo) que lo favorezca. "/>
    <x v="0"/>
    <s v="Deterioro de la reputación institucional que afecta su capacidad de gestión."/>
    <s v="1. Manual de supervisión e interventoría_x000a_2. Oficio de justificación de la adición o prorroga dirigido al ordenador del gasto_x000a_3. Procedimiento PR-GC-14 &quot;Modificación y Cesión de Contratos estatales&quot;_x000a_4. Memorando solicitando VB a la Dirección General para tramitar la modificación contractual cuando aplique (Circular 70-2020)_x000a__x000a_"/>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LABORACIÓN DE LA FACTIBILIDAD_x000a_CONTRATADA"/>
    <s v="El Supervisor solicita o acepta dádivas al interventor, para que se celebre la adición al contrato (dinero y/o tiempo), de manera favorable al interventor."/>
    <x v="1"/>
    <s v="Deterioro de la reputación institucional que afecta su capacidad de gestión."/>
    <s v="1. Manual de supervisión e interventoría_x000a_2. Oficio de justificación de la adición o prorroga dirigido al ordenador del gasto_x000a_3. Procedimiento PR-GC-14 &quot;Modificación y Cesión de Contratos estatales&quot;_x000a_4. Memorando solicitando VB a la Dirección General para tramitar la modificación contractual cuando aplique (Circular 70-2020)_x000a_5. Suscripción del formato FOPE-20 Compromiso de integridad, transparencia y confidencialidad_x000a_6. Sucripción FO-PE-33 Consentimiento informado SGAS."/>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LABORACIÓN DE LA FACTIBILIDAD_x000a_CONTRATADA"/>
    <s v="El Interventor entrega u ofrece dádivas al supervisor del IDU para que se celebre la adición al contrato (dinero y/o tiempo), de manera favorable a él."/>
    <x v="3"/>
    <s v="Deterioro de la reputación institucional que afecta su capacidad de gestión."/>
    <s v="1. Manual de supervisión e interventoría_x000a_2. Oficio de justificación de la adición o prorroga dirigido al ordenador del gasto_x000a_3. Procedimiento PR-GC-14 &quot;Modificación y Cesión de Contratos estatales&quot;_x000a_4. Memorando solicitando VB a la Dirección General para tramitar la modificación contractual cuando aplique (Circular 70-2020)_x000a_5.Suscripción del formato FOGC34 Pacto de excelencia "/>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ELABORACIÓN DE LA FACTIBILIDAD_x000a_CONTRATADA"/>
    <s v="El supervisor del IDU recibe o solicita dádivas del interventor para  aprobar avances en el pago de productos por encima de la ejecución realizada."/>
    <x v="0"/>
    <s v="Deterioro de la reputación institucional que afecta su capacidad de gestión."/>
    <s v="1. Contrato que establece la forma de pago_x000a_2. Guía de pago a terceros_x000a_3. Cuadro de seguimiento financiero (segregación de funciones)_x000a_4. Informe Semanal  de interventoría_x000a_"/>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LABORACIÓN DE LA FACTIBILIDAD_x000a_CONTRATADA"/>
    <s v="El Colaborador del IDU recibe o solicita dádivas del interventor para  aprobar avances en el pago de productos por encima de la ejecución realizada."/>
    <x v="1"/>
    <s v="Deterioro de la reputación institucional que afecta su capacidad de gestión."/>
    <s v="1. Contrato que establece la forma de pago_x000a_2. Guía de pago a terceros_x000a_3. Cuadro de seguimiento financiero (segregación de funciones)_x000a_4. Informe Semanal  de interventoría_x000a_5.Suscripción del formato FOPE-20 Compromiso de integridad, transparencia y confidencialidad._x000a_6. Sucripción FO-PE-33 Consentimiento informado SGAS."/>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LABORACIÓN DE LA FACTIBILIDAD_x000a_CONTRATADA"/>
    <s v="El interventor ofrece o promete dádivas para que se le aprueben avances en el pago de productos por encima de la ejecución realizada."/>
    <x v="3"/>
    <s v="Deterioro de la reputación institucional que afecta su capacidad de gestión."/>
    <s v="1. Contrato que establece la forma de pago_x000a_2. Guía de pago a terceros_x000a_3. Cuadro de seguimiento financiero (segregación de funciones)_x000a_4. Informe Semanal  de interventoría_x000a_5. Suscripción del formato FOGC34 Pacto de excelencia y del formato FOPE-20 Compromiso de integridad, transparencia y confidencialidad_x000a_6. Acta de comité de seguimiento al contrato."/>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ELABORACIÓN DE LA FACTIBILIDAD_x000a_CONTRATADA"/>
    <s v="El Supervisor solicita o reciba dádivas de un Interventor, para designar un apoyo a la supervisión que le sea favorable."/>
    <x v="0"/>
    <s v="Deterioro de la reputación institucional que afecta su capacidad y gobernanza."/>
    <s v="_x000a_1. Declaración de inexistecia de conflicto de intereses en el SIGEP_x000a_2. Planeación plan de contratación de PSP de acuerdo con las directrices establecidas por el área ordenadora del gasto"/>
    <n v="2"/>
    <n v="3"/>
    <n v="6"/>
    <s v="BAJO"/>
    <s v="El nivel de riesgo es bajo y no se requieren controles adicionales"/>
    <n v="0.1"/>
  </r>
  <r>
    <s v="ELABORACIÓN DE LA FACTIBILIDAD_x000a_CONTRATADA"/>
    <s v="Un Interventor que va a realizar un proyecto de factibilidad, entrega u ofrece dádivas al Supervisor del IDU, para que le designe un apoyo a la supervisión favorable para sus intereses."/>
    <x v="3"/>
    <s v="Deterioro de la reputación institucional que afecta su capacidad de gestión."/>
    <s v="1. Declaración de inexistecia de conflicto de intereses en el SIGEP_x000a_2. Planeación plan de contratación de PSP de acuerdo con las directrices establecidas por el área ordenadora del gasto_x000a_3.Suscripción del formato FOGC34 Pacto de excelencia y del formato FOPE-20 Compromiso de integridad, transparencia y confidencialidad_x000a_"/>
    <n v="3"/>
    <n v="3"/>
    <n v="9"/>
    <s v="BAJO"/>
    <s v="El nivel de riesgo es bajo y no se requieren controles adicionales"/>
    <n v="0.1"/>
  </r>
</pivotCacheRecords>
</file>

<file path=xl/pivotCache/pivotCacheRecords1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s v="GESTIÓN Y TRÁMITE DE COMUNICACIONES OFICIALES RECIBIDAS"/>
    <s v="Un Colaborador del IDU solicita o recibe una dádiva o una comisión para recibir la comunicación fuera del horario establecido en el Manual de Gestión Documental."/>
    <x v="0"/>
    <s v="Debilitamiento de la cultura del IDU hacia el logro de las metas planteadas"/>
    <s v="1. Manual de gestión documental_x000a_2. Resolución que establece la jornada laboral de la Entidad. _x000a_3. Registro en Orfeo y radicado._x000a_4. Contrato de outsourcing de mensajería._x000a_"/>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GESTIÓN Y TRÁMITE DE COMUNICACIONES OFICIALES RECIBIDAS"/>
    <s v="Un Tercero o Proveedor ofrece o entrega una dádiva o una comisión a un Colaborador del IDU, para que le reciban la comunicación fuera del horario establecido en el Manual de Gestión Documental."/>
    <x v="1"/>
    <s v="Debilitamiento de la cultura del IDU hacia el logro de las metas planteadas"/>
    <s v="1. Manual de gestión documental_x000a_2. Resolución que establece la jornada laboral de la Entidad._x000a_3. Registro en Orfeo y radicado._x000a_4. Contrato de outsourcing de mensajería."/>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GESTIÓN Y TRÁMITE DE COMUNICACIONES OFICIALES ENVIADAS EXTERNAS"/>
    <s v="Un contratista ofrece y/o entrega a un Colaborador del IDU una dádiva o comisión para tramitar una comunicación y/o resolución, sin llenar los requisitos de forma del IDU."/>
    <x v="2"/>
    <s v="Debilitamiento de la cultura del IDU hacia el logro de las metas planteadas"/>
    <s v="1. Manual de gestión documental_x000a_2. Procedimiento PR-DO-02 GESTIÓN TRAMITE DE COMUNICACIONES OFICIALES ENVIADAS EXTERNAS._x000a_3. Verificación en registros de Orfeo."/>
    <n v="4"/>
    <n v="4"/>
    <n v="16"/>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GESTIÓN Y TRÁMITE DE COMUNICACIONES OFICIALES ENVIADAS EXTERNAS"/>
    <s v="Un Colaborador del IDU solicita y/o recibe una dádiva o una comisión para tramitar remitir una comunicación y/o resolución, sin llenar los requisitos de forma del IDU"/>
    <x v="0"/>
    <s v="Debilitamiento de la cultura del IDU hacia el logro de las metas planteadas"/>
    <s v="1. Manual de gestión documental_x000a_2. Procedimiento PR-DO-02 GESTIÓN TRAMITE DE COMUNICACIONES OFICIALES ENVIADAS EXTERNAS._x000a_3. Verificación en registros de Orfeo."/>
    <n v="4"/>
    <n v="4"/>
    <n v="16"/>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ORGANIZACIÓN DE ARCHIVOS DE GESTION"/>
    <s v="Un Tercero Ofrece o entrega a un colaborador del IDU una dádiva o comisión para divulgar información de aquellos expedientes con nivel de confidencialidad Información Pública Clasificada o Infomación Pública Reservada, en pro de un beneficio propio o de un tercero afectando los intereses del IDU"/>
    <x v="3"/>
    <s v="_x000a_Deterioro de la reputación institucional que afecta su capacidad de gestión._x000a__x000a_"/>
    <s v="1. Cláusula de confidencialidad para el proveedor del servicio de archivo._x000a_2 Manual de seguridad de la información._x000a_3. Circular IDU 21 de 2020."/>
    <n v="4"/>
    <n v="3"/>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ORGANIZACIÓN DE ARCHIVOS DE GESTION"/>
    <s v="Un colaborador del IDU solicita o recibe una dádiva o comisión para  divulgar información de aquellos expedientes con nivel de confidencialidad Información Pública Clasificada o Infomación Pública Reservada, en pro de un beneficio propio o de un tercero afectando los intereses del IDU"/>
    <x v="0"/>
    <s v="_x000a_Deterioro de la reputación institucional que afecta su capacidad de gestión."/>
    <s v="1. Cláusula de confidencialidad para el proveedor del servicio de archivo._x000a_2. FO-PE-20 - Compromiso de Integridad, Transparencia y Confidencialidad_x000a_3. FOPE33 - Formato Consentimiento Informado SGAS_x000a_4. Manual de seguridad de la información._x000a_5. Circular IDU 21 de 2020."/>
    <n v="4"/>
    <n v="3"/>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ULTA Y PRESTAMO DE DOCUMENTOS"/>
    <s v="Un tercero ofrece o entrega dadivas a un colaborador del IDU para que se adultere, sustraiga, hurte o manipule los archivos y documentos del IDU."/>
    <x v="3"/>
    <s v="_x000a_Deterioro de la reputación institucional que afecta su capacidad de gestión."/>
    <s v="1. Manual de Gestión Documental._x000a_2. Procedimiento de consulta y préstamo._x000a_3. Registros de préstamo, en físico y en los software de gestión documental."/>
    <n v="2"/>
    <n v="4"/>
    <n v="8"/>
    <s v="BAJO"/>
    <s v="Los controles actuales son suficientes para mantener el nivel de riesgo bajo y no se requieren controles adicionales"/>
    <n v="0.1"/>
  </r>
  <r>
    <s v="CONSULTA Y PRESTAMO DE DOCUMENTOS"/>
    <s v="Un Colaborador del IDU solicita o recibe dadivas para adulterar, sustraer, hurtar o manipular los archivos y documentos del IDU."/>
    <x v="0"/>
    <s v="_x000a_Deterioro de la reputación institucional que afecta su capacidad de gestión._x000a__x000a_"/>
    <s v="1. Manual de Gestión Documental._x000a_2. Procedimiento de consulta y préstamo._x000a_3. Registros de préstamo, en físico y en los software de gestión documental._x000a_4. FO-PE-20 - Compromiso de Integridad, Transparencia y Confidencialidad_x000a_5. FOPE33 - Formato Consentimiento Informado SGAS"/>
    <n v="2"/>
    <n v="4"/>
    <n v="8"/>
    <s v="BAJO"/>
    <s v="Los controles actuales son suficientes para mantener el nivel de riesgo bajo y no se requieren controles adicionales"/>
    <n v="0.1"/>
  </r>
  <r>
    <s v="PROCEDIMIENTO RECONSTRUCCIÓN DE ARCHIVOS"/>
    <s v="Que un tercero ofrece o entrega dadivas a un Colaborador del IDU para que se adultere, sustraiga, hurte o manipule los archivos y documentos del IDU, en la reconstrucción de un expediente."/>
    <x v="3"/>
    <s v="_x000a_Deterioro de la reputación institucional que afecta su capacidad de gestión."/>
    <s v="1. Manual de Gestión Documental._x000a_2. Procedimiento de reconstrucción de archivos._x000a_3. Registros de préstamo, en físico y en los sotware de gestión documental."/>
    <n v="4"/>
    <n v="4"/>
    <n v="16"/>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ROCEDIMIENTO RECONSTRUCCIÓN DE ARCHIVOS"/>
    <s v="Que un Colaborador del IDU solicite o reciba dadivas para que se adultere, sustraiga, hurte o manipule los archivos y documentos del IDU, en la reconstrucción de un expediente."/>
    <x v="0"/>
    <s v="_x000a_Deterioro de la reputación institucional que afecta su capacidad de gestión._x000a__x000a_"/>
    <s v="1. Manual de Gestión Documental._x000a_2. Procedimiento de reconstrucción de expedientes_x000a_3. Registros de préstamo, en físico y en los software de gestión documental._x000a_4. FO-PE-20 - Compromiso de Integridad, Transparencia y Confidencialidad_x000a_5. FOPE33 - Formato Consentimiento Informado SGAS"/>
    <n v="4"/>
    <n v="4"/>
    <n v="16"/>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GESTIÓN Y TRÁMITE DE RESOLUCIONES"/>
    <s v="Un colaborador del IDU solicita o recibe  dádivas divulgar información de resoluciones con nivel de confidencialidad Información Pública Clasificada o Infomación Pública Reservada, en pro de un beneficio propio o de un tercero  que afecte los intereses del IDU"/>
    <x v="0"/>
    <s v="_x000a_Deterioro de la reputación institucional que afecta su capacidad de gestión._x000a_"/>
    <s v="1. Cláusula de confidencialidad para el proveedor del servicio de archivo._x000a_2. FO-PE-20 - Compromiso de Integridad, Transparencia y Confidencialidad_x000a_3. FOPE33 - Formato Consentimiento Informado SGAS_x000a_4. Manual de seguridad de la información._x000a_5. Circular IDU 21 de 2020."/>
    <n v="4"/>
    <n v="3"/>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GESTIÓN Y TRÁMITE DE RESOLUCIONES"/>
    <s v="Un Tercero  ofrece o entrega dádivas a un Colaborador del IDU para que se divulgue información de resoluciones con nivel de confidencialidad Información Pública Clasificada o Infomación Pública Reservada, en pro de un beneficio propio o que afecte los intereses del IDU"/>
    <x v="3"/>
    <s v="_x000a_Deterioro de la reputación institucional que afecta su capacidad de gestión._x000a_"/>
    <s v="1. Cláusula de confidencialidad para el proveedor del servicio de archivo._x000a_2. Manual de seguridad de la información._x000a_3. Circular IDU 21 de 2020."/>
    <n v="4"/>
    <n v="3"/>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pivotCacheRecords>
</file>

<file path=xl/pivotCache/pivotCacheRecords1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
  <r>
    <s v="ADMINISTRACIÓN DE CANALES DE SERVICIO A LA CIUDADANÍA"/>
    <s v="El Colaborador IDU que recepciona el requerimiento ciudadano solicite o reciba dádivas a un ciudadano, para agiizar la respuesta de su requerimiento o para que éste salga a favor del solicitante."/>
    <x v="0"/>
    <s v="Afectar la credibilidad y el buen nombre del IDU frente a la ciudadania"/>
    <s v="1. Ubicación de cámaras en lugares de atención presencial. _x000a_2. Información de gratuidad de los trámites y servicios en el SUIT _x000a_3. Guía de trámites y servicios."/>
    <n v="2"/>
    <n v="4"/>
    <n v="8"/>
    <s v="BAJO"/>
    <s v="El nivel de riesgo bajo no requiere controles adicionales"/>
    <n v="0.1"/>
  </r>
  <r>
    <s v="ADMINISTRACIÓN DE CANALES DE SERVICIO A LA CIUDADANÍA"/>
    <s v="El Directivo IDU que recepciona el requerimiento ciudadano solicite o reciba dádivas a un ciudadano, para agiizar la respuesta de su requerimiento o para que éste salga a favor del solicitante."/>
    <x v="1"/>
    <s v="Afectar la credibilidad y el buen nombre del IDU frente a la ciudadania"/>
    <s v="1. Ubicación de cámaras en lugares de atención presencial. _x000a_2. Información de gratuidad de los trámites y servicios en el SUIT _x000a_3. Guía de trámites y servicios."/>
    <n v="2"/>
    <n v="4"/>
    <n v="8"/>
    <s v="BAJO"/>
    <s v="El nivel de riesgo bajo no requiere controles adicionales"/>
    <n v="0.1"/>
  </r>
  <r>
    <s v="ADMINISTRACIÓN DE CANALES DE SERVICIO A LA CIUDADANÍA"/>
    <s v="El ciudadano que genera el requerimiento ante la entidad, ofrezca o entregue dádivas al Colaborador del IDU a cargo de la recepción de requerimientos, para agilizar su proceso o para que la respuesta al requerimiento salga a favor del solicitante"/>
    <x v="2"/>
    <s v="Afectar la credibilidad y el buen nombre del IDU frente a la ciudadania"/>
    <s v="1. Ubicación de cámaras en lugares de atención presencial. _x000a_2. Información de gratuidad de los trámites y servicios en el SUIT _x000a_3. Guía de trámites y servicios."/>
    <n v="2"/>
    <n v="4"/>
    <n v="8"/>
    <s v="BAJO"/>
    <s v="El nivel de riesgo bajo no requiere controles adicionales"/>
    <n v="0.1"/>
  </r>
  <r>
    <s v="ADMINISTRACIÓN DE CANALES DE SERVICIO A LA CIUDADANÍA"/>
    <s v="El Colaborador IDU  administrador de la plataforma Bogotá te escucha que se encarga del direccionamiento a la entidad competente del requerimiento solicite o reciba dádivas del solicitante, con el pretexto de poder agilizar o recibir una respuesta positiva de la entidad encargada. "/>
    <x v="3"/>
    <s v="Afectar la credibilidad y el buen nombre del IDU frente a la ciudadania"/>
    <s v="1. Información de gratuidad de los trámites y servicios en el SUIT _x000a_2. Guía de trámites y servicios."/>
    <n v="2"/>
    <n v="3"/>
    <n v="6"/>
    <s v="BAJO"/>
    <s v="El nivel de riesgo bajo no requiere controles adicionales"/>
    <n v="0.1"/>
  </r>
  <r>
    <s v="RECEPCIÓN Y ATENCIÓN DE REQUERIMIENTOS DEL DEFENSOR DEL CIUDADANO"/>
    <s v="El  Tercero que ofrezca o entrega dádivas al colaborador del IDU que provee al Defensor de la Ciudadanía la información necesaria para la resolución de los requerimientos, para garantizar una respuesta favorable o agilizar dicho proceso."/>
    <x v="4"/>
    <s v="Afectar la credibilidad y el buen nombre del IDU frente a la ciudadania"/>
    <s v="1. Procedimiento de Recepción y Atención requerimientos del Defensor del Ciudadano."/>
    <n v="2"/>
    <n v="4"/>
    <n v="8"/>
    <s v="BAJO"/>
    <s v="El nivel de riesgo bajo no requiere controles adicionales"/>
    <n v="0.1"/>
  </r>
  <r>
    <s v="RECEPCIÓN Y ATENCIÓN DE REQUERIMIENTOS DEL DEFENSOR DEL CIUDADANO"/>
    <s v="El colaborador del IDU que provee al Defensor de la Ciudadanía la información necesaria para la resolución de los requerimientos, solicite o reciba dádivas del solicitante con el falso pretexto de garantizar una respuesta favorable o agilizar dicho proceso."/>
    <x v="5"/>
    <s v="Afectar la credibilidad y el buen nombre del IDU frente a la ciudadania"/>
    <s v="1. Procedimiento de Recepción y Atención requerimientos del Defensor del Ciudadano."/>
    <n v="2"/>
    <n v="4"/>
    <n v="8"/>
    <s v="BAJO"/>
    <s v="El nivel de riesgo bajo no requiere controles adicionales"/>
    <n v="0.1"/>
  </r>
  <r>
    <s v="RECEPCIÓN Y ATENCIÓN DE REQUERIMIENTOS DEL DEFENSOR DEL CIUDADANO"/>
    <s v="El Directivo del IDU, solicite o reciba dádivas del teercero solicitante con el falso pretexto de garantizar una respuesta favorable o agilizar dicho proceso."/>
    <x v="6"/>
    <s v="Afectar la credibilidad y el buen nombre del IDU frente a la ciudadania"/>
    <s v="1. Procedimiento de Recepción y Atención requerimientos del Defensor del Ciudadano."/>
    <n v="2"/>
    <n v="4"/>
    <n v="8"/>
    <s v="BAJO"/>
    <s v="El nivel de riesgo bajo no requiere controles adicionales"/>
    <n v="0.1"/>
  </r>
  <r>
    <s v="RECEPCIÓN Y ATENCIÓN DE REQUERIMIENTOS DEL DEFENSOR DEL CIUDADANO"/>
    <s v="Un Colaborador del IDU, solicita o reciba dádivas al ciudadano que presentó el requerimiento, para revocar dicha solicitud. "/>
    <x v="5"/>
    <s v="Afectar la credibilidad y el buen nombre del IDU frente a la ciudadania"/>
    <s v="1. Procedimiento de Recepción y Atención requerimientos del Defensor del Ciudadano."/>
    <n v="2"/>
    <n v="4"/>
    <n v="8"/>
    <s v="BAJO"/>
    <s v="El nivel de riesgo bajo no requiere controles adicionales"/>
    <n v="0.1"/>
  </r>
  <r>
    <s v="RECEPCIÓN Y ATENCIÓN DE REQUERIMIENTOS DEL DEFENSOR DEL CIUDADANO"/>
    <s v="Un Directivo del IDU,  solicita o reciba dádivas al ciudadano que presentó el requerimiento, para revocar dicha solicitud. "/>
    <x v="6"/>
    <s v="Afectar la credibilidad y el buen nombre del IDU frente a la ciudadania"/>
    <s v="1. Procedimiento de Recepción y Atención requerimientos del Defensor del Ciudadano."/>
    <n v="2"/>
    <n v="4"/>
    <n v="8"/>
    <s v="BAJO"/>
    <s v="El nivel de riesgo bajo no requiere controles adicionales"/>
    <n v="0.1"/>
  </r>
  <r>
    <s v="RECEPCIÓN Y ATENCIÓN DE REQUERIMIENTOS DEL DEFENSOR DEL CIUDADANO"/>
    <s v="Que el ciudadano que presento el requerimiento  ofrezca o entrega dadivas a de un Colaborador del IDU, para no realizar el envio de información adicional al Defensor de la Ciudadania, desistiendo así de la continuidad del requerimiento."/>
    <x v="2"/>
    <s v="Afectar la credibilidad y el buen nombre del IDU frente a la ciudadania"/>
    <s v="1. Procedimiento de Recepción y Atención requerimientos del Defensor del Ciudadano._x000a_2. Información de gratuidad de los trámites y servicios en el SUIT."/>
    <n v="2"/>
    <n v="4"/>
    <n v="8"/>
    <s v="BAJO"/>
    <s v="El nivel de riesgo bajo no requiere controles adicionales"/>
    <n v="0.1"/>
  </r>
  <r>
    <s v="RECEPCIÓN Y ATENCIÓN DE REQUERIMIENTOS DEL DEFENSOR DEL CIUDADANO"/>
    <s v="Un Colaborador del IDU, solicita o reciba dádivas al ciudadano que presento el requerimiento, para no enviar información adicional al Defensor de la ciudadania la cual es priomordial para darle continuidad al caso y asi dar por entendido que el solicitante desistio del requerimiento . "/>
    <x v="5"/>
    <s v="Afectar la credibilidad y el buen nombre del IDU frente a la ciudadania"/>
    <s v="1. Procedimiento de Recepción y Atención requerimientos del Defensor del Ciudadano._x000a_2. Información de gratuidad de los trámites y servicios en el SUIT."/>
    <n v="2"/>
    <n v="4"/>
    <n v="8"/>
    <s v="BAJO"/>
    <s v="El nivel de riesgo bajo no requiere controles adicionales"/>
    <n v="0.1"/>
  </r>
  <r>
    <s v="GESTIÓN Y PARTICIPACIÓN"/>
    <s v="Un colaborador IDU responsables de ejecutar el plan de participación ciudadana solicitan o reciben dadivas a un grupo de personas para, tener supuesta evidencia de la ejecución y cumplimiento del plan. "/>
    <x v="5"/>
    <s v="Afectar la credibilidad y el buen nombre del IDU frente a la ciudadania"/>
    <s v="1. Control y seguimiento ciudadano durante la ejecución del Plan. _x000a_2. Estados de aprobaciones y verificaciones por parte de la interventoría y contratista."/>
    <n v="2"/>
    <n v="4"/>
    <n v="8"/>
    <s v="BAJO"/>
    <s v="El nivel de riesgo bajo no requiere controles adicionales"/>
    <n v="0.1"/>
  </r>
  <r>
    <s v="GESTIÓN Y PARTICIPACIÓN"/>
    <s v="Un Tercero ofrece o entrega dadivas a los colaboradores del IDU  respondables de ejecutar el plan de participación ciudadana, para tener supuesta evidencia de la aplicación y total cumplimiento del plan de participción ciudadana. "/>
    <x v="4"/>
    <s v="Perdida de credibilidad y respaldo en los procesos de participación ciudadana. "/>
    <s v="1. Control y seguimiento ciudadano durante las reuniones y Comités IDU."/>
    <n v="2"/>
    <n v="4"/>
    <n v="8"/>
    <s v="BAJO"/>
    <s v="El nivel de riesgo bajo no requiere controles adicionales"/>
    <n v="0.1"/>
  </r>
  <r>
    <s v="GESTIÓN SOCIAL EN ETAPA DE FACTIBILIDAD Y/O ESTUDIOS Y DISEÑOS"/>
    <s v="Un Tercero integrante del comité social ofrece o entrega dádivas a  un Colaborador del IDU, para obtener cierto reconocimiento o beneficio en el proyecto a ejecutar.  "/>
    <x v="2"/>
    <s v="Perdida de legitimidad de los procesos de participación ciudadana."/>
    <s v="1. Control y seguimiento ciudadano durante las reuniones y Comités IDU."/>
    <n v="2"/>
    <n v="3"/>
    <n v="6"/>
    <s v="BAJO"/>
    <s v="El nivel de riesgo bajo no requiere controles adicionales"/>
    <n v="0.1"/>
  </r>
  <r>
    <s v="GESTIÓN SOCIAL EN ETAPA DE FACTIBILIDAD Y/O ESTUDIOS Y DISEÑOS"/>
    <s v="Un Colaborador del IDU solicita o recibe dádivas de un integrante del comité social con el falso pretexto de obtener algún reconocimiento o beneficio en el proyecto a ejecutar"/>
    <x v="5"/>
    <s v="Perdida de legitimidad de los procesos de participación ciudadana."/>
    <s v="1. Control ciudadano durante los Comités IDU. Listados de asistencia y carné de inscripción al Comité"/>
    <n v="2"/>
    <n v="2"/>
    <n v="4"/>
    <s v="BAJO"/>
    <s v="El nivel de riesgo bajo no requiere controles adicionales"/>
    <n v="0.1"/>
  </r>
  <r>
    <s v="GESTIÓN SOCIAL EN ETAPA DE FACTIBILIDAD Y/O ESTUDIOS Y DISEÑOS"/>
    <s v="Un Directivo del IDU solicita o recibe dádivas de un integrante del comité social con el falso pretexto de obtener algún reconocimiento o beneficio en el proyecto a ejecutar"/>
    <x v="1"/>
    <s v="Perdida de legitimidad de los procesos de participación ciudadana._x000a_"/>
    <s v="1. Control ciudadano durante los Comités IDU. Listados de asistencia y carné de inscripción al Comité"/>
    <n v="2"/>
    <n v="2"/>
    <n v="4"/>
    <s v="BAJO"/>
    <s v="El nivel de riesgo bajo no requiere controles adicionales"/>
    <n v="0.1"/>
  </r>
  <r>
    <s v="GESTIÓN SOCIAL EN ETAPA DE FACTIBILIDAD Y/O ESTUDIOS Y DISEÑOS"/>
    <s v="Un ciudadano  ofrece o entrega dádivas a un colaborador del IDU para apoyar el proyecto y no oponerse o mostrar resistencia en su ejecución. "/>
    <x v="2"/>
    <s v="Afectar la credibilidad y el buen nombre del IDU frente a la ciudadania"/>
    <s v="1. Control y seguimiento ciudadano durante las reuniones y Comités IDU."/>
    <n v="2"/>
    <n v="3"/>
    <n v="6"/>
    <s v="BAJO"/>
    <s v="El nivel de riesgo bajo no requiere controles adicionales"/>
    <n v="0.1"/>
  </r>
  <r>
    <s v="GESTIÓN SOCIAL EN ETAPA DE FACTIBILIDAD Y/O ESTUDIOS Y DISEÑOS"/>
    <s v="El Colaborador del IDU, profesional social de la OTC, solicita o recibe un dádiva para alterar u omitir información de los informes sobre la gestión social ejecutada en los proyectos."/>
    <x v="7"/>
    <s v="Afectar la credibilidad y el buen nombre del IDU frente a la ciudadania"/>
    <s v="1. La interventoría funge como actor de aprobación y revisión a cada uno de los informes y documentos a aprobar._x000a_2. Manual de supervisión e interventoría"/>
    <n v="2"/>
    <n v="3"/>
    <n v="6"/>
    <s v="BAJO"/>
    <s v="El nivel de riesgo bajo no requiere controles adicionales"/>
    <n v="0.1"/>
  </r>
  <r>
    <s v="GESTIÓN SOCIAL EN ETAPA DE FACTIBILIDAD Y/O ESTUDIOS Y DISEÑOS"/>
    <s v="El Directivo del IDU, solicita o recibe un dádiva para alterar u omitir información de los informes sobre la gestión social ejecutada en los proyectos."/>
    <x v="8"/>
    <s v="Afectar la credibilidad y el buen nombre del IDU frente a la ciudadania_x000a_"/>
    <s v="1. La interventoría funge como actor de aprobación y revisión a cada uno de los informes y documentos a aprobar._x000a_2. Manual de supervisión e interventoría"/>
    <n v="2"/>
    <n v="3"/>
    <n v="6"/>
    <s v="BAJO"/>
    <s v="El nivel de riesgo bajo no requiere controles adicionales"/>
    <n v="0.1"/>
  </r>
  <r>
    <s v="GESTIÓN SOCIAL EN LAS ETAPAS DE CONSTRUCCIÓN Y MANTENIMIENTO"/>
    <s v="Un trabajador de la Interventoría ofrezca o entregue a un Colaborador del IDU, una dádiva para que acepte profesionales sociales del proyecto sin que éstos cumplan los requisitos mínimos o que acepte la suplantación de un profesional."/>
    <x v="9"/>
    <s v="Afectar la credibilidad y el buen nombre del IDU frente a la ciudadania"/>
    <s v="1.  Aprobación de hojas de vida por parte del gestor social_x000a_2. Lista de chequeo y verificación de los requerimientos de personal mínimo_x000a_3. El contrato_x000a_4. Manual de supervisión e interventoría"/>
    <n v="2"/>
    <n v="4"/>
    <n v="8"/>
    <s v="BAJO"/>
    <s v="El nivel de riesgo bajo no requiere controles adicionales"/>
    <n v="0.1"/>
  </r>
  <r>
    <s v="GESTIÓN SOCIAL EN LAS ETAPAS DE CONSTRUCCIÓN Y MANTENIMIENTO"/>
    <s v="Un Colaborador del IDU solicita o reciba una dádiva de un contratista de obra para aceptarle para que acepte profesionales sociales del proyecto sin que éstos cumplan los requisitos mínimos o que acepte la suplantación de un profesional.  "/>
    <x v="5"/>
    <s v="Afectar la credibilidad y el buen nombre del IDU frente a la ciudadania"/>
    <s v="1.  Aprobación de hojas de vida por parte del gestor social_x000a_2. Lista de chequeo y verificación de los requerimientos de personal mínimo_x000a_3. El contrato_x000a_4. Manual de supervisión e interventoría"/>
    <n v="2"/>
    <n v="4"/>
    <n v="8"/>
    <s v="BAJO"/>
    <s v="El nivel de riesgo bajo no requiere controles adicionales"/>
    <n v="0.1"/>
  </r>
  <r>
    <s v="GESTIÓN SOCIAL EN LAS ETAPAS DE CONSTRUCCIÓN Y MANTENIMIENTO"/>
    <s v="Un Directivo del IDU solicita o reciba una dádiva de un contratista de obra para aceptarle para que acepte profesionales sociales del proyecto sin que éstos cumplan los requisitos mínimos o que acepte la suplantación de un profesional.  "/>
    <x v="1"/>
    <s v="Afectar la credibilidad y el buen nombre del IDU frente a la ciudadania_x000a_"/>
    <s v="1.  Aprobación de hojas de vida por parte del gestor social_x000a_2. Lista de chequeo y verificación de los requerimientos de personal mínimo_x000a_3. El contrato_x000a_4. Manual de supervisión e interventoría"/>
    <n v="2"/>
    <n v="4"/>
    <n v="8"/>
    <s v="BAJO"/>
    <s v="El nivel de riesgo bajo no requiere controles adicionales"/>
    <n v="0.1"/>
  </r>
  <r>
    <s v="GESTIÓN SOCIAL EN LAS ETAPAS DE CONSTRUCCIÓN Y MANTENIMIENTO"/>
    <s v="Un Colaborador del IDU acepta o solicite una dádiva por parte de un contratista de obra para que se dé por cumplido el Plan de Gestión Social por parte del contratista  (Plan de Acción, cronograma, Plan de Gestión Social, Actas de vecindad, entre otros) sin las respectivas revisiones y aprobaciones."/>
    <x v="5"/>
    <s v="Afectar la credibilidad y el buen nombre del IDU frente a la ciudadania"/>
    <s v="1. La interventoría funge como actor de aprobación y revisión a cada uno de los informes y documentos a aprobar._x000a_2. Manual de supervisión e interventoría"/>
    <n v="2"/>
    <n v="4"/>
    <n v="8"/>
    <s v="BAJO"/>
    <s v="El nivel de riesgo bajo no requiere controles adicionales"/>
    <n v="0.1"/>
  </r>
  <r>
    <s v="GESTIÓN SOCIAL EN LAS ETAPAS DE CONSTRUCCIÓN Y MANTENIMIENTO"/>
    <s v="Un Directivo del IDU acepta o solicite una dádiva por parte de un contratista de obra para que se dé por cumplido el Plan de Gestión Social por parte del contratista  (Plan de Acción, cronograma, Plan de Gestión Social, Actas de vecindad, entre otros) sin las respectivas revisiones y aprobaciones."/>
    <x v="1"/>
    <s v="Afectar la credibilidad y el buen nombre del IDU frente a la ciudadania_x000a__x000a_"/>
    <s v="1. La interventoría funge como actor de aprobación y revisión a cada uno de los informes y documentos a aprobar._x000a_2. Manual de supervisión e interventoría"/>
    <n v="2"/>
    <n v="4"/>
    <n v="8"/>
    <s v="BAJO"/>
    <s v="El nivel de riesgo bajo no requiere controles adicionales"/>
    <n v="0.1"/>
  </r>
  <r>
    <s v="GESTIÓN SOCIAL EN LAS ETAPAS DE CONSTRUCCIÓN Y MANTENIMIENTO"/>
    <s v="Un contratista o interventor de obra ofrezcan o entregue una dádiva a un Colaborador del IDU para que se acepten los documentos e informes que hacen parte de la gestión social a los proyectos (Plan de Acción, cronograma, Plan de Gestión Social, Actas de vecindad, entre otros) sin las respectivas revisiones y aprobaciones."/>
    <x v="10"/>
    <s v="Afectar la credibilidad y el buen nombre del IDU frente a la ciudadania"/>
    <s v="1. La interventoría funge como actor de aprobación y revisión a cada uno de los informes y documentos a aprobar._x000a_2. Manual de supervisión e interventoría_x000a_3. Seguimiento periódico adelantado por la Dirección General frente a los componentes del proyecto. "/>
    <n v="2"/>
    <n v="4"/>
    <n v="8"/>
    <s v="BAJO"/>
    <s v="El nivel de riesgo bajo no requiere controles adicionales"/>
    <n v="0.1"/>
  </r>
  <r>
    <s v="GESTIÓN SOCIAL EN LAS ETAPAS DE CONSTRUCCIÓN Y MANTENIMIENTO"/>
    <s v="La Interventoría ofrezca o entregue a un Colaborador del IDU de la OTC, dádivas para que acepte los informes presentados sin el cumplimiento de los requisitos y/u omitiendo información con el fin de emitir el concepto de aprobación."/>
    <x v="9"/>
    <s v="Afectaciones en la ejecución de la obra donde se verifiquen incumplimiento de las acciones."/>
    <s v="1. Contrato_x000a_2. Manual de supervisión e interventoría_x000a_3. Oficio de ORFEO aprobando los informes - segregación de funciones_x000a_4. Comites de Seguimiento del Grupo de Gestión y Participación."/>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GESTIÓN SOCIAL EN LAS ETAPAS DE CONSTRUCCIÓN Y MANTENIMIENTO"/>
    <s v="Un Colaborador de la OTC solicita o reciba dádivas de un interventor para que acepte los informes presentados , sin el cumplimiento de los requisitos y/u omitiendo información con el fin de emitir el concepto de aprobación."/>
    <x v="5"/>
    <s v="Afectaciones en la ejecución de la obra donde se verifiquen incumplimiento de las acciones.  "/>
    <s v="1. Contrato_x000a_2. Manual de supervisión e interventoría_x000a_3. Oficio de ORFEO aprobando los informes - segregación de funciones_x000a_4. Comites de Seguimiento del Grupo de Gestión y Participación."/>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GESTIÓN SOCIAL EN LAS ETAPAS DE CONSTRUCCIÓN Y MANTENIMIENTO"/>
    <s v="Un Directivo del IDU solicita o reciba dádivas de un interventor para que acepte los informes presentados , sin el cumplimiento de los requisitos y/u omitiendo información con el fin de emitir el concepto de aprobación."/>
    <x v="1"/>
    <s v="Afectaciones en la ejecución de la obra donde se verifiquen incumplimiento de las acciones.  "/>
    <s v="1. Contrato_x000a_2. Manual de supervisión e interventoría_x000a_3. Oficio de ORFEO aprobando los informes - segregación de funciones_x000a_4. Comites de Seguimiento del Grupo de Gestión y Participación."/>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OCESO DE GESTIÓN SOCIAL Y SERVICIO A LA CIUDADANÍA"/>
    <s v="Un Tercero (Representantes políticos) ofrecen o entregan dadivas para acceder a información reservada de la Entidad"/>
    <x v="11"/>
    <s v="Afectar la credibilidad y el buen nombre del IDU frente a la ciudadania"/>
    <s v="1. Solicitud de formalizar los requerimientos de información. En el sistema ORFEO _x000a_2. Trazabilidad de las solcitudes de información y respuesta a los actores políticos._x000a_3. Publicación agenda Directivos_x000a_"/>
    <n v="2"/>
    <n v="4"/>
    <n v="8"/>
    <s v="BAJO"/>
    <s v="El nivel de riesgo bajo no requiere controles adicionales"/>
    <n v="0.1"/>
  </r>
  <r>
    <s v="PROCESO DE GESTIÓN SOCIAL Y SERVICIO A LA CIUDADANÍA"/>
    <s v="Un Colaborador del IDU solicita o acepta dadivas de representantes políticos para acceder a información  reservada de la Entidad"/>
    <x v="5"/>
    <s v="Afectar la credibilidad y el buen nombre del IDU frente a la ciudadania"/>
    <s v="1. Solicitud de formalizar los requerimientos de información. En el sistema ORFEO _x000a_2. Trazabilidad de las solcitudes de información y respuesta a los actores políticos._x000a_3. Publicación agenda Directivos_x000a__x000a_"/>
    <n v="2"/>
    <n v="4"/>
    <n v="8"/>
    <s v="BAJO"/>
    <s v="El nivel de riesgo bajo no requiere controles adicionales"/>
    <n v="0.1"/>
  </r>
  <r>
    <s v="PROCESO DE GESTIÓN SOCIAL Y SERVICIO A LA CIUDADANÍA"/>
    <s v="Un Directivo del IDU solicita o acepte dadivas de representantes políticos para acceder a información  reservadade la Entidad"/>
    <x v="1"/>
    <s v="Afectar la credibilidad y el buen nombre del IDU frente a la ciudadania"/>
    <s v="1. Solicitud de formalizar los requerimientos de información. En el sistema ORFEO _x000a_2. Trazabilidad de las solcitudes de información y respuesta a los actores políticos._x000a_3. Publicación agenda Directivos_x000a__x000a_"/>
    <n v="2"/>
    <n v="4"/>
    <n v="8"/>
    <s v="BAJO"/>
    <s v="El nivel de riesgo bajo no requiere controles adicionales"/>
    <n v="0.1"/>
  </r>
</pivotCacheRecords>
</file>

<file path=xl/pivotCache/pivotCacheRecords1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
  <r>
    <s v="ADMINISTRACIÓN DE SEGURIDAD SOCIAL"/>
    <s v="El colaborador del IDU a cargo de hacer las afiliaciones del personal solicite o reciba dádivas de un asesor de una entidad prestadora de servicios de seguridad social (EPS, AFP, AFC), con el pretexto de continuar vinculados con la entidad o proporcionar nuevas afiliaciones."/>
    <x v="0"/>
    <s v="Deterioro de la reputación institucional que afecta su gobernanza._x000a_"/>
    <s v="1. Revisión de la documentación de afiliación por parte de la Subdirectora Técnica de Recursos Humanos._x000a_2. Divulgación masiva a través de canales institucionales de comunicación de la oferta y asesoría por parte de las entidades prestadoras de servicios de seguridad social._x000a_3.. FO-PE-020 Compromiso de Integridad, Transparencia y Confidencialidad, para PSP  _x000a__x000a_"/>
    <n v="2"/>
    <n v="2"/>
    <n v="4"/>
    <s v="BAJO"/>
    <s v="El Nivel de  riesgo bajo y no se requieren controles adicionales"/>
    <n v="0.1"/>
  </r>
  <r>
    <s v="ADMINISTRACIÓN DE SEGURIDAD SOCIAL"/>
    <s v="Un asesor de una entidad prestadora de servicio de seguridad social (EPS, AFP, AFC) entrege u ofrezca dádivas a un colaborador del IDU, para poder recibir más afiliciones o poder continuar vinculados con la entidad"/>
    <x v="1"/>
    <s v="Deterioro de la reputación institucional que afecta su gobernanza._x000a_"/>
    <s v="1. Revisión de la documentación de afiliación por parte de la Subdirectora Técnica de Recursos Humanos._x000a_2. Divulgación masiva a través de canales institucionales de comunicación de la oferta y asesoría por parte de las entidades prestadoras de servicios de seguridad social."/>
    <n v="2"/>
    <n v="2"/>
    <n v="4"/>
    <s v="BAJO"/>
    <s v="El Nivel de  riesgo bajo y no se requieren controles adicionales"/>
    <n v="0.1"/>
  </r>
  <r>
    <s v="ADMINISTRACIÓN DE SEGURIDAD SOCIAL"/>
    <s v="El colaborador del IDU a cargo de hacer los traslados de afiliación entre entidades prestadoras de servicio reciba o solicite dádivas de un asesor de una de estas entidades, para direccionar el traslado del funcionario a ese entidad . "/>
    <x v="2"/>
    <s v="Deterioro de la reputación institucional que afecta su gobernanza._x000a_"/>
    <s v="1. Revisión de la documentación de afiliación por parte de la Subdirectora Técnica de Recursos Humanos._x000a_2. Divulgación masiva a través de canales institucionales de comunicación de la oferta y asesoría por parte de las entidades prestadoras de servicios de seguridad social._x000a_3. FO-PE-020 Compromiso de Integridad, Transparencia y Confidencialidad, para PSP  _x000a_"/>
    <n v="2"/>
    <n v="2"/>
    <n v="4"/>
    <s v="BAJO"/>
    <s v="El Nivel de  riesgo bajo y no se requieren controles adicionales"/>
    <n v="0.1"/>
  </r>
  <r>
    <s v="ADMINISTRACIÓN DE SEGURIDAD SOCIAL"/>
    <s v="Que un asesor de una entidad prestadora de servicio de seguridad social, al recibir la solicitud de traslado de afiliación de un colaborador del IDU, entregue dádivas al Colaborador del IDU a cargo de hacer los traslados, para que le direcciones el traslado de esa persona a la entidad. "/>
    <x v="1"/>
    <s v="Deterioro de la reputación institucional que afecta su gobernanza._x000a_"/>
    <s v="1. Revisión de la documentación de afiliación por parte de la Subdirectora Técnica de Recursos Humanos._x000a_2. Divulgación masiva a través de canales institucionales de comunicación de la oferta y asesoría por parte de las entidades prestadoras de servicios de seguridad social."/>
    <n v="2"/>
    <n v="2"/>
    <n v="4"/>
    <s v="BAJO"/>
    <s v="El Nivel de  riesgo bajo y no se requieren controles adicionales"/>
    <n v="0.1"/>
  </r>
  <r>
    <s v="CREACIÓN Y GESTIÓN DOCUMENTAL DE HISTORIAS LABORALES"/>
    <s v="El Colaborador del IDU que presente un accidente, entregue u ofrezca dádivas a un asesor de la ARL, para que altere la calificación de origen del evento como el reporte o informe final del accidente. "/>
    <x v="3"/>
    <s v="Deterioro de la reputación institucional que afecta su gobernanza._x000a_"/>
    <s v="1. Reporte e investigación del accidente._x000a_2. Cámaras de seguridad instaladas en las sedes del Instituto._x000a_3. FO-PE-020 Compromiso de Integridad, Transparencia y Confidencialidad, para PSP  _x000a_"/>
    <n v="2"/>
    <n v="2"/>
    <n v="4"/>
    <s v="BAJO"/>
    <s v="El Nivel de  riesgo bajo y no se requieren controles adicionales"/>
    <n v="0.1"/>
  </r>
  <r>
    <s v="CREACIÓN Y GESTIÓN DOCUMENTAL DE HISTORIAS LABORALES"/>
    <s v="Que el asesor de la ARL reciba o solicite dádivas de un colaborador del IDU que haya presentado un accidente, para que altere la calificación de origen del evento como el reporte o informe final del accidente."/>
    <x v="4"/>
    <s v="Deterioro de la reputación institucional que afecta su gobernanza."/>
    <s v="1. Reporte e investigación del accidente._x000a_2. Cámaras de seguridad instaladas en las sedes del Instituto."/>
    <n v="2"/>
    <n v="2"/>
    <n v="4"/>
    <s v="BAJO"/>
    <s v="El Nivel de  riesgo bajo y no se requieren controles adicionales"/>
    <n v="0.1"/>
  </r>
  <r>
    <s v="BIENESTAR SOCIAL Y DESARROLLO"/>
    <s v="El Colaborador del IDU a cargo de realizar los estudios previos para la contratación del Programa del Sistema de Estímulos solicite o reciba dádivas de un oferente, con el fin de que el valor de la propuesta económica sea mayor."/>
    <x v="3"/>
    <s v="Deterioro de la reputación institucional que afecta su gobernanza._x000a_"/>
    <s v="1. Contratar directamente con la Caja de Compensación que presta servicios al IDU (lo anterior amparado en la normatividad vigente)_x000a_2. FO-PE-020 Compromiso de Integridad, Transparencia y Confidencialidad, para PSP  _x000a__x000a_"/>
    <n v="2"/>
    <n v="2"/>
    <n v="4"/>
    <s v="BAJO"/>
    <s v="El Nivel de  riesgo bajo y no se requieren controles adicionales"/>
    <n v="0.1"/>
  </r>
  <r>
    <s v="BIENESTAR SOCIAL Y DESARROLLO"/>
    <s v="El cotizante para la contratacion del  Programa del Sistema de Estímulos entregue u ofrezca dádivas al Colaborador del IDU a cargo de realizar los estudios previos, para ser favorecido"/>
    <x v="5"/>
    <s v="Deterioro de la reputación institucional que afecta su gobernanza._x000a_"/>
    <s v="1. Contratar directamente con la Caja de Compensación que presta servicios al IDU (lo anterior amparado en la normatividad vigente)_x000a_"/>
    <n v="2"/>
    <n v="2"/>
    <n v="4"/>
    <s v="BAJO"/>
    <s v="El Nivel de  riesgo bajo y no se requieren controles adicionales"/>
    <n v="0.1"/>
  </r>
  <r>
    <s v="BIENESTAR SOCIAL Y DESARROLLO Y CAPACITACIÓN"/>
    <s v="El Colaborador del IDU responsable del apoyo a la supervisón del contrato solicite o reciba dádivas del contratista, con el fin de que el valor de la factura sea mayor."/>
    <x v="6"/>
    <s v="Deterioro de la reputación institucional que afecta su gobernanza._x000a_"/>
    <s v="1. Revisión por parte de la supervisión del contrato._x000a_2. FO-PE-020 Compromiso de Integridad, Transparencia y Confidencialidad, para PSP  _x000a_"/>
    <n v="2"/>
    <n v="2"/>
    <n v="4"/>
    <s v="BAJO"/>
    <s v="El Nivel de  riesgo bajo y no se requieren controles adicionales"/>
    <n v="0.1"/>
  </r>
  <r>
    <s v="BIENESTAR SOCIAL Y DESARROLLO Y CAPACITACIÓN"/>
    <s v=" Un tercero contratista entregue u ofrezca dádivas al Colaborador del IDU a cargo del apoyo a la supervisión del  contrato del Programa del Sistema de Estímulos, con el fin de que acepte una factura por un valor mayor "/>
    <x v="7"/>
    <s v="Deterioro de la reputación institucional que afecta su gobernanza._x000a_"/>
    <s v="1. Revisión por parte de la supervisión del contrato."/>
    <n v="2"/>
    <n v="2"/>
    <n v="4"/>
    <s v="BAJO"/>
    <s v="El Nivel de  riesgo bajo y no se requieren controles adicionales"/>
    <n v="0.1"/>
  </r>
  <r>
    <s v="EXPEDICIÓN DE CERTIFICACIONES"/>
    <s v="El Colaborador del IDU solicite, ofrezca o reciba dádivas de un exfuncionario y/o funcionario para alterar las funciones, períodos laborados o factores salariales."/>
    <x v="8"/>
    <s v="Deterioro de la reputación institucional que afecta su gobernanza._x000a_"/>
    <s v="1. Manual de funsiones y competencias laborales._x000a_2.Registros que reposan en la hoja del vida del funcionario y/o exfuncionario._x000a_3. Revisión y proyección de la certificación._x000a_4. Revisión de la proyección de certificación por parte de un colaborador del IDU, diferente a quien proyecta el documento._x000a_5. Revisión y firma del Subdirector Técnico de Recursos Humanos._x000a_6. FO-PE-020 Compromiso de Integridad, Transparencia y Confidencialidad, para PSP  _x000a_"/>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XPEDICIÓN DE CERTIFICACIONES"/>
    <s v="Un tercero ofrezca una dadiva a un Colaborador del IDU a cargo de elaborar las certificaciones  para que altere las funciones, períodos laborados o factores salariales."/>
    <x v="9"/>
    <s v="Deterioro de la reputación institucional que afecta su gobernanza._x000a_"/>
    <s v="1. Manual de funsiones y competencias laborales._x000a_2.Registros que reposan en la hoja del vida del funcionario y/o exfuncionario._x000a_3. Revisión y proyección de la certificación._x000a_4. Revisión de la proyección de certificación por parte de un colaborador del IDU, diferente a quien proyecta el documento._x000a_5. Revisión y firma del Subdirector Técnico de Recursos Humanos."/>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CAPACITACIÓN"/>
    <s v="El Colaborador del IDU a cargo de realizar los estudios previos para la contratación del Plan Institucional de Capacitación solicite o reciba dádivas de un oferente, con el fin de direccionar la propuesta en valor o requistos"/>
    <x v="10"/>
    <s v="Deterioro de la reputación institucional que afecta su gobernanza._x000a_"/>
    <s v="1. Adelantar la contratación a través de convenio interadministrativo con una universidad pública._x000a_2. Estudios previos realizados con revisiones de acuerdo con la segregación de funciones_x000a_3. Presentar la ficha del proceso ante el Comité Precontractual para su aprobación._x000a_4. FO-PE-020 Compromiso de Integridad, Transparencia y Confidencialidad, para PSP  _x000a__x000a__x000a__x000a__x000a_"/>
    <n v="2"/>
    <n v="2"/>
    <n v="4"/>
    <s v="BAJO"/>
    <s v="El Nivel de  riesgo bajo y no se requieren controles adicionales"/>
    <n v="0.1"/>
  </r>
  <r>
    <s v="CAPACITACIÓN"/>
    <s v="Un Directivo  IDU  solicite o reciba dádivas de un oferente, con el fin de direccionar la propuesta en valor o requistos en los estudios previos para la contratación del Plan Institucional de Capacitación"/>
    <x v="11"/>
    <s v="Deterioro de la reputación institucional que afecta su gobernanza._x000a_"/>
    <s v="1. Adelantar la contratación a través de convenio interadministrativo con una universidad pública._x000a_2. Estudios previos realizados con revisiones de acuerdo con la segregación de funciones_x000a_3. Presentar la ficha del proceso ante el Comité Precontractual para su aprobación._x000a__x000a__x000a__x000a_"/>
    <n v="2"/>
    <n v="2"/>
    <n v="4"/>
    <s v="BAJO"/>
    <s v="El Nivel de  riesgo bajo y no se requieren controles adicionales"/>
    <n v="0.1"/>
  </r>
  <r>
    <s v="CAPACITACIÓN"/>
    <s v="El Tercero entregue u ofrezca dádivas al Colaborador del IDU a cargo de realizar los estudios previos, con el fin de direccionar la propuesta en valor o requistos"/>
    <x v="12"/>
    <s v="Deterioro de la reputación institucional que afecta su gobernanza._x000a_"/>
    <s v="1. Adelantar la contratación a través de convenio interadministrativo con una universidad pública._x000a_2. Estudios previos realizados con revisiones de acuerdo con la segregación de funciones_x000a_3. Presentar la ficha del proceso ante el Comité Precontractual para su aprobación._x000a__x000a__x000a__x000a_"/>
    <n v="2"/>
    <n v="2"/>
    <n v="4"/>
    <s v="BAJO"/>
    <s v="El Nivel de  riesgo bajo y no se requieren controles adicionales"/>
    <n v="0.1"/>
  </r>
  <r>
    <s v="CAPACITACIÓN"/>
    <s v="El Colaborador del IDU responsable del apoyo a la supervisón del contrato del Plan Institucional de Capacitación solicite o reciba dádivas del contratista, con el fin de ajustar la programación de los eventos de tal forma que beneficie al Proveedor"/>
    <x v="13"/>
    <s v="Deterioro de la reputación institucional que afecta su gobernanza._x000a_"/>
    <s v="1. Contrato_x000a_2. Cronograma de capacitaciones_x000a_3. Acta de ajustes a la programación de capacitaciones, cuando aplique,_x000a_4. Informe final del contrato_x000a_5. Segregación de funciones_x000a_6. FO-PE-020 Compromiso de Integridad, Transparencia y Confidencialidad, para PSP  "/>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APACITACIÓN"/>
    <s v="El Directivodel IDU solicite o reciba dádivas del contratista, con el fin de ajustar la programación de los eventos de tal forma que éste se beneficie"/>
    <x v="14"/>
    <s v="Deterioro de la reputación institucional que afecta su gobernanza._x000a_"/>
    <s v="1. Contrato_x000a_2. Cronograma de capacitaciones_x000a_3. Acta de ajustes a la programación de capacitaciones, cuando aplique,_x000a_4. Informe final del contrato_x000a_5. Segregación de funciones"/>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APACITACIÓN"/>
    <s v="El Contratista  ofrezca o entregue dádivas al Colaborador del IDU, con el fin de que ajuste la programación de los eventos  de capacitación de tal forma que se beneficie."/>
    <x v="15"/>
    <s v="Deterioro de la reputación institucional que afecta su gobernanza._x000a_"/>
    <s v="1. . Contrato_x000a_2. Cronograma de capacitaciones_x000a_3. Acta de ajustes a la programación de capacitaciones, cuando aplique,_x000a_4. Informe final del contrato_x000a_5. Segregación de funciones"/>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pivotCacheRecords>
</file>

<file path=xl/pivotCache/pivotCacheRecords1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
  <r>
    <s v="ACTUALIZACIÓN DE LA BASE DE DATOS DE PRECIOS DE REFERENCIA"/>
    <s v="Que el Director Técnico del IDU reciba o solicite una dádiva a la firma Cotizante para alterar el estudio o análisis de precios de referencia."/>
    <x v="0"/>
    <s v="Afectar la credibilidad y el buen nombre del IDU frente a la ciudadanía"/>
    <s v="1.  Memorando de solicitud de Ajustes o Inclusión de nuevos precios._x000a_2.  Análisis de Mercado, (Estudio técnico y estadístico)_x000a_3. Memorando de Respuesta de inclusión de precios."/>
    <n v="2"/>
    <n v="3"/>
    <n v="6"/>
    <s v="BAJO"/>
    <s v="El nivel de riesgo es bajo y no se requieren controles adicionales"/>
    <n v="0.1"/>
  </r>
  <r>
    <s v="ACTUALIZACIÓN DE LA BASE DE DATOS DE PRECIOS DE REFERENCIA"/>
    <s v="Que un Colaborador del IDU encargado de la actualización del estudio de Mercado realizado por la DTE, reciba o solicite una dádiva a la firma Cotizante para  alterar el estudio o análisis de precios de referencia. "/>
    <x v="1"/>
    <s v="Afectar la credibilidad y el buen nombre del IDU frente a la ciudadanía"/>
    <s v="1. Aplicación del procedimiento PR-IC-01 Actualización de la base de datos de precios de referencia._x000a_2. Cotizaciones_x000a_3. Análisis de Mercado, (Estudio técnico y estadístico)._x000a_4. Memorando dirigido a la SGDU remitiendo memoria técnica con soportes para la aprobación de la publicación._x000a_5. Publicación en la página Web de la base de datos de los precios de referencia."/>
    <n v="2"/>
    <n v="3"/>
    <n v="6"/>
    <s v="BAJO"/>
    <s v="El nivel de riesgo es bajo y no se requieren controles adicionales"/>
    <n v="0.1"/>
  </r>
  <r>
    <s v="ACTUALIZACIÓN DE LA BASE DE DATOS DE PRECIOS DE REFERENCIA"/>
    <s v="_x000a_Que la firma cotizante ofrezca o entregue una dádiva, al Colaborador del IDU encargado de la actualización del estudio de Mercado realizado en la DTE, para  alterar el estudio o análisis de precios de referencia."/>
    <x v="2"/>
    <s v="Afectar la credibilidad y el buen nombre del IDU frente a la ciudadanía"/>
    <s v="1. Aplicación del procedimiento PR-IC-01 Actualización de la base de datos de precios de referencia._x000a_2. Cotizaciones_x000a_3. Análisis de Mercado, (Estudio técnico y estadístico)._x000a_4. Memorando dirigido a la SGDU remitiendo memoria técnica con soportes para la aprobación de la publicación._x000a_5. Publicación en la página Web de la base de datos de los precios de referencia."/>
    <n v="2"/>
    <n v="3"/>
    <n v="6"/>
    <s v="BAJO"/>
    <s v="El nivel de riesgo es bajo y no se requieren controles adicionales"/>
    <n v="0.1"/>
  </r>
  <r>
    <s v="ACTUALIZACIÓN DEL SISTEMA DE INFORMACIÓN GEOGRÁFICA"/>
    <s v="Que el Director Técnico del IDU solicite o reciba una dádiva al tercero que remite los planos para la revisión de la estandarización con el objeto de agilizar o aprobar la estandarización sin el cumplimiento de los requisitos establecidos por el IDU."/>
    <x v="0"/>
    <s v="Deterioro de la reputación institucional que afecta su gobernanza."/>
    <s v="1. Memorando de solicitud de revisión de estándar geográfico de planos archivos en formato digital._x000a_2. Base de seguimiento y control de solicitudes._x000a_3. Memorando de respuesta a la solicitud de revisión de información de estandarización geográfica._x000a_4. Aplicación de la Guía GU-IC-06 Guía de entrega de productos en formato digital de proyectos realizados en la infraestructura de los sistemas de movilidad y espacio público o el documento que haga sus veces."/>
    <n v="2"/>
    <n v="5"/>
    <n v="10"/>
    <s v="BAJO"/>
    <s v="El nivel de riesgo es bajo y no se requieren controles adicionales"/>
    <n v="0.1"/>
  </r>
  <r>
    <s v="ACTUALIZACIÓN DEL SISTEMA DE INFORMACIÓN GEOGRÁFICA"/>
    <s v="Que un Colaborador del IDU solicite o reciba una dádiva al tercero que remite los planos para la revisión de la estandarización con el objeto de agilizar, o tramitar favorablemente la revisión de la estandarización sin el cumplimiento de los requisitos establecidos por el IDU."/>
    <x v="3"/>
    <s v="Deterioro de la reputación institucional que afecta su gobernanza."/>
    <s v="1. Memorando de solicitud de revisión de estándar geográfico de planos archivos en formato digital. _x000a_2. Aplicación de la Guía GU-IC-06 Guía de entrega de productos en formato digital de proyectos realizados en la infraestructura de los sistemas de movilidad y espacio público el documento que haga sus veces._x000a_3. Actas de realización de mesas de trabajo de seguimiento de revisión, con la asistencia de todos los actores de proceso (Contratista, interventor, apoyo a la supervisión y profesional que revisa el estándar)."/>
    <n v="2"/>
    <n v="5"/>
    <n v="10"/>
    <s v="BAJO"/>
    <s v="El nivel de riesgo es bajo y no se requieren controles adicionales"/>
    <n v="0.1"/>
  </r>
  <r>
    <s v="ACTUALIZACIÓN DEL SISTEMA DE INFORMACIÓN GEOGRÁFICA"/>
    <s v="Que el tercero encargado de entregar la información estandarizada ofrezca o entregue una dádiva al Colaborador del IDU para que se apruebe o agilice el proceso de revisión de la estandarización de los planos sin el cumplimiento de los requisitos establecidos por el IDU."/>
    <x v="4"/>
    <s v="Deterioro de la reputación institucional que afecta su gobernanza."/>
    <s v="1. Memorando de solicitud de revisión de estándar geográfico de planos archivos en formato digital._x000a_2. Aplicación de la Guía GU-IC-06 Guía de entrega de productos en formato digital de proyectos realizados en la infraestructura de los sistemas de movilidad y espacio público el documento que haga sus veces._x000a_3. Actas de realización mesas de trabajo de seguimiento de revisión, con la asistencia de todos los actores de proceso (Contratista, interventor, apoyo a la supervisión y profesional que revisa el estándar)."/>
    <n v="2"/>
    <n v="5"/>
    <n v="10"/>
    <s v="BAJO"/>
    <s v="El nivel de riesgo es bajo y no se requieren controles adicionales"/>
    <n v="0.1"/>
  </r>
  <r>
    <s v="ACTUALIZACIÓN DIRECTORIO DE PROVEEDORES"/>
    <s v="Que el Director Técnico del IDU solicite o reciba dádivas, para realizar la inscripción o renovación en el Directorio de Proveedores (Resolución 1330 de 2019), sin dar cumplimiento a los requisitos exigidos."/>
    <x v="0"/>
    <s v="Deterioro de la reputación institucional que afecta su gobernanza."/>
    <s v="1. Solicitud de inscripción o renovación en el directorio de proveedores._x000a_2. creación de expediente único por solicitante en el sistema de gestión documental (Orfeo)._x000a_3. Aplicación del procedimiento PR-IC-03 Actualización Directorio Ambiental de Proveedores, en el marco de la verificación y análisis de los requisitos establecidos para la inscripción o renovación en cada categoría_x000a_4. Oficio de Respuesta a la solicitud de inscripción o renovación en el directorio de proveedores._x000a_5. Actualización del Visor del directorio publicado en la página Web."/>
    <n v="2"/>
    <n v="3"/>
    <n v="6"/>
    <s v="BAJO"/>
    <s v="El nivel de riesgo es bajo y no se requieren controles adicionales"/>
    <n v="0.1"/>
  </r>
  <r>
    <s v="ACTUALIZACIÓN DIRECTORIO DE PROVEEDORES"/>
    <s v="Que un colaborador del IDU que realiza la revisión de la documentación de solicitud de inscripción o renovación en el Directorio de Proveedores (Resolución 1330 de 2019), solicite o reciba dádivas, para realizar la revisión de la documentación favorablemente, sin el cumplimiento a los requisitos exigidos.  "/>
    <x v="5"/>
    <s v="Deterioro de la reputación institucional que afecta su gobernanza."/>
    <s v="1. Solicitud de inscripción o renovación en el directorio de proveedores._x000a_2. creación de expediente único por solicitante en el sistema de gestión documental (Orfeo)._x000a_3. Aplicación del procedimiento PR-IC-03 Actualización Directorio Ambiental de Proveedores, en el marco de la verificación y análisis de los requisitos establecidos para la inscripción o renovación en cada categoría_x000a_4. Oficio de Respuesta a la solicitud de inscripción o renovación en el directorio de proveedores._x000a_5. Actualización del Visor del directorio publicado en la página Web."/>
    <n v="2"/>
    <n v="3"/>
    <n v="6"/>
    <s v="BAJO"/>
    <s v="El nivel de riesgo es bajo y no se requieren controles adicionales"/>
    <n v="0.1"/>
  </r>
  <r>
    <s v="ACTUALIZACIÓN DIRECTORIO DE PROVEEDORES"/>
    <s v="Que un proveedor entregue u ofrezca dádivas para la inscripción o renovación en el Directorio de Proveedores (Resolución 1330 de 2019) al colaborador IDU, sin el cumplimiento de los requisitos exigidos."/>
    <x v="6"/>
    <s v="Deterioro de la reputación institucional que afecta su capacidad de gestión."/>
    <s v="1. Solicitud de inscripción o renovación en el directorio de proveedores._x000a_2. creación de expediente único por solicitante en el sistema de gestión documental (Orfeo)._x000a_3. Aplicación del procedimiento PR-IC-03 Actualización Directorio Ambiental de Proveedores, en el marco de la verificación y análisis de los requisitos establecidos para la inscripción o renovación en cada categoría_x000a_4. Oficio de Respuesta a la solicitud de inscripción o renovación en el directorio de proveedores._x000a_5. Actualización del Visor del directorio publicado en la página Web."/>
    <n v="3"/>
    <n v="3"/>
    <n v="9"/>
    <s v="BAJO"/>
    <s v="El nivel de riesgo es bajo y no se requieren controles adicionales"/>
    <n v="0.1"/>
  </r>
</pivotCacheRecords>
</file>

<file path=xl/pivotCache/pivotCacheRecords1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
  <r>
    <s v="PRGL03_CONCILIACION_PREJUDICIAL_Y_JUDICIAL_V_3.0"/>
    <s v="Un contratista o un tercero ofrece y/o entrega a un colaboprador del IDU una dádiva o comisión para lograr que en comité de conciliacion se decida en beneficio de un tercero "/>
    <x v="0"/>
    <s v="Deterioro de la reputación institucional que afecta su gobernanza."/>
    <s v="1. Reglamento del Comité_x000a_2. Actas de Comité a cargo de la Secretaría del Comité _x000a_3. Fichas de análisis de los casos presentados en el comité_x000a_4. Políticas de prevención del daño antijurídico"/>
    <n v="2"/>
    <n v="5"/>
    <n v="10"/>
    <s v="BAJO"/>
    <s v="El nivel de riesgo es bajo y no se requieren controles adicionales"/>
    <n v="0.1"/>
  </r>
  <r>
    <s v="PRGL03_CONCILIACION_PREJUDICIAL_Y_JUDICIAL_V_3.0"/>
    <s v="Un Colaborador del IDU solicita o recibe una dádiva o una comisión para lograr que en comité de conciliacion se decida en beneficio de un tercero "/>
    <x v="1"/>
    <s v="Deterioro de la reputación institucional que afecta su gobernanza."/>
    <s v="1. Reglamento del Comité_x000a_2. Actas de Comité a cargo de la Secretaría del Comité _x000a_3. Fichas de análisis de los casos presentados en el comité_x000a_4. Políticas de prevención del daño antijurídico"/>
    <n v="2"/>
    <n v="5"/>
    <n v="10"/>
    <s v="BAJO"/>
    <s v="El nivel de riesgo es bajo y no se requieren controles adicionales"/>
    <n v="0.1"/>
  </r>
  <r>
    <s v="PRGL03_CONCILIACION_PREJUDICIAL_Y_JUDICIAL_V_3.0"/>
    <s v="Un Directivo del IDU solicita o recibe una dádiva o una comisión para lograr que en comité de conciliacion se decida en beneficio de un tercero "/>
    <x v="2"/>
    <s v="Deterioro de la reputación institucional que afecta su gobernanza."/>
    <s v="1. Reglamento del Comité_x000a_2. Actas de Comité a cargo de la Secretaría del Comité _x000a_3. Fichas de análisis de los casos presentados en el comité_x000a_4. Políticas de prevención del daño antijurídico_x000a_"/>
    <n v="2"/>
    <n v="5"/>
    <n v="10"/>
    <s v="BAJO"/>
    <s v="El nivel de riesgo es bajo y no se requieren controles adicionales"/>
    <n v="0.1"/>
  </r>
  <r>
    <s v="PRGL03_CONCILIACION_PREJUDICIAL_Y_JUDICIAL_V_3.0"/>
    <s v="Un contratista o un tercero ofrece y/o entrega a un Colaborador del IDU una dádiva o comisión para elaborar pronunciamiento técnico y remitir respuesta en benefico de un tercero "/>
    <x v="0"/>
    <s v="Deterioro de la reputación institucional que afecta su gobernanza."/>
    <s v="1. Proceso de Selección de apoderados._x000a_2. Acta mesa de trabajo con todas las áreas involucradas._x000a_3. Solicitud  de concepto a los asesores externos._x000a_4. Segregación de funciones para la proyección, revisión y firma de los actos administrativos_x000a_"/>
    <n v="2"/>
    <n v="5"/>
    <n v="10"/>
    <s v="BAJO"/>
    <s v="El nivel de riesgo es bajo y no se requieren controles adicionales"/>
    <n v="0.1"/>
  </r>
  <r>
    <s v="PRGL03_CONCILIACION_PREJUDICIAL_Y_JUDICIAL_V_3.0"/>
    <s v="Un Directivo  de IDU solicita una dádiva o una comisión para elaborar pronunciamiento técnico y remitir respuesta en benefico de un tercero "/>
    <x v="3"/>
    <s v="Deterioro de la reputación institucional que afecta su gobernanza."/>
    <s v="1- Proceso de Selección de apoderados._x000a_2- Mesas de trabajo con todas las áreas involucradas._x000a_3- Solicitud  de concepto de asesores externos._x000a_4- Las actos administrativos son proyectados, revisados y suscritos por diferentes personas. _x000a_5. Políticas de prevención del daño antijurídico             "/>
    <n v="2"/>
    <n v="5"/>
    <n v="10"/>
    <s v="BAJO"/>
    <s v="El nivel de riesgo es bajo y no se requieren controles adicionales"/>
    <n v="0.1"/>
  </r>
  <r>
    <s v="PRGL03_CONCILIACION_PREJUDICIAL_Y_JUDICIAL_V_3.0"/>
    <s v="Un Colaborador del IDU solicita una dádiva o una comisión para elaborar pronunciamiento técnico y remitir respuesta en benefico de un tercero "/>
    <x v="4"/>
    <s v="Deterioro de la reputación institucional que afecta su gobernanza."/>
    <s v="1. Proceso de Selección de apoderados._x000a_2. Acta mesa de trabajo con todas las áreas involucradas._x000a_3. Solicitud  de concepto a los asesores externos._x000a_4. Segregación de funciones para la proyección, revisión y firma de los actos administrativos_x000a_5. Políticas de prevención del daño antijurídico_x000a_"/>
    <n v="2"/>
    <n v="5"/>
    <n v="10"/>
    <s v="BAJO"/>
    <s v="El nivel de riesgo es bajo y no se requieren controles adicionales"/>
    <n v="0.1"/>
  </r>
  <r>
    <s v="PRGL05_ATENCION_DE_ PROCESOS_ JUDICIALES_V 4.0 "/>
    <s v="Un tercero ofrece o entrega una dádiva a un colaborador del IDU para no cumplir o impedir con una defensa técnica adecuada en desarrollo del proceso en cualquiera de sus etapas"/>
    <x v="0"/>
    <s v="Detrimento patrimonial que reduce la capacidad para alcanzar metas físicas"/>
    <s v="1. Proceso de Selección de apoderados._x000a_2. Documento aprobado por el Comité de defensa que determina los Criterios para la contratación de apoderados externos._x000a_3. Revisión periodica de los procesos por parte del jefe del área encargada._x000a_4. Control de proceso a través del aplicativo SIPROJ"/>
    <n v="2"/>
    <n v="5"/>
    <n v="10"/>
    <s v="BAJO"/>
    <s v="El nivel de riesgo es bajo y no se requieren controles adicionales"/>
    <n v="0.1"/>
  </r>
  <r>
    <s v="PRGL05_ATENCION_DE_ PROCESOS_ JUDICIALES_V 4.0 "/>
    <s v="Un Colaborador del IDU que ejerza la defensa de la entidad  solicita una dádiva o una comisión para no cumplir o impedir con una defensa técnica adecuada en desarrollo del proceso en cualquiera de sus etapas"/>
    <x v="5"/>
    <s v="Detrimento patrimonial que reduce la capacidad para alcanzar metas físicas"/>
    <s v="1. Proceso de Selección de apoderados._x000a_2. Revisión periodica de los procesos por parte del jefe del área encargada._x000a_3. Documento aprobado por el Comité de defensa que determina los Criterios para la contratación de apoderados externos._x000a_4. Revisión periodica de los procesos por parte del jefe del área encargada._x000a_5. Control de proceso a través del aplicativo SIPROJ"/>
    <n v="2"/>
    <n v="5"/>
    <n v="10"/>
    <s v="BAJO"/>
    <s v="El nivel de riesgo es bajo y no se requieren controles adicionales"/>
    <n v="0.1"/>
  </r>
  <r>
    <s v="PRGL05_ATENCION_DE_ PROCESOS_ JUDICIALES_V 4.0 "/>
    <s v="Un Directivo del IDU  que ejerza la defensa de la entidad  solicita una dádiva o una comisión para no cumplir o impedir con una defensa técnica adecuada en desarrollo del proceso en cualquiera de sus etapas"/>
    <x v="6"/>
    <s v="Detrimento patrimonial que reduce la capacidad para alcanzar metas físicas"/>
    <s v="1. Proceso de Selección de apoderados._x000a_2. Revisión periodica de los procesos por parte del jefe del área encargada._x000a_3. Documento aprobado por el Comité de defensa que determina los Criterios para la contratación de apoderados externos._x000a_4. Revisión periodica de los procesos por parte del jefe del área encargada._x000a_5. Control de proceso a través del aplicativo SIPROJ"/>
    <n v="2"/>
    <n v="5"/>
    <n v="10"/>
    <s v="BAJO"/>
    <s v="El nivel de riesgo es bajo y no se requieren controles adicionales"/>
    <n v="0.1"/>
  </r>
  <r>
    <s v="PRGL05_ATENCION_DE_ PROCESOS_ JUDICIALES_V 4.0 "/>
    <s v="Un tercero ofrece y/o entrega a un Colaborador del IDU  una dádiva o comisión para asignar apoderado en benefico de un tercero. "/>
    <x v="0"/>
    <s v="Detrimento patrimonial que reduce la capacidad para alcanzar metas físicas"/>
    <s v="1. Proceso de Selección de apoderados._x000a_2. Documento aprobado por el Comité de defensa que determina los Criterios para la contratación de apoderados externos._x000a_3. Revisión periodica de los procesos por parte del jefe del área encargada._x000a_4. Revisión periodica de los procesos por parte del jefe del área encargada._x000a_5. Control de proceso a través del aplicativo SIPROJ"/>
    <n v="2"/>
    <n v="5"/>
    <n v="10"/>
    <s v="BAJO"/>
    <s v="El nivel de riesgo es bajo y no se requieren controles adicionales"/>
    <n v="0.1"/>
  </r>
  <r>
    <s v="PRGL05_ATENCION_DE_ PROCESOS_ JUDICIALES_V 4.0 "/>
    <s v="Un Directivo del IDU solicita una dádiva o una comisión para asignar apoderado en benefico de un tercero. "/>
    <x v="6"/>
    <s v="Detrimento patrimonial que reduce la capacidad para alcanzar metas físicas"/>
    <s v="1. Proceso de Selección de apoderados._x000a_2. Documento aprobado por el Comité de defensa que determina los Criterios para la contratación de apoderados externos._x000a_3. Revisión periodica de los procesos por parte del jefe del área encargada._x000a_4. Revisión periodica de los procesos por parte del jefe del área encargada._x000a_5. Control de proceso a través del aplicativo SIPROJ"/>
    <n v="2"/>
    <n v="5"/>
    <n v="10"/>
    <s v="BAJO"/>
    <s v="El nivel de riesgo es bajo y no se requieren controles adicionales"/>
    <n v="0.1"/>
  </r>
</pivotCacheRecords>
</file>

<file path=xl/pivotCache/pivotCacheRecords1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
  <r>
    <s v="PR-EC-01_EVALUACIÓN INDEPENDIENTE Y AUDITORIAS INTERNAS"/>
    <s v="Un contratista ofrece o entrega a un colaborador de control interno del IDU una dadiva o comisión para influir en la determinación del objetivo, alcance, muestra y resultado de una auditoria, afectando los intereses del IDU y/o favoreciendo los intereses particulares.  "/>
    <x v="0"/>
    <s v="Afectación de la cultura del IDU y la credibilidad en los Colaboradores del IDU "/>
    <s v="1. Selección rigurosa de auditores, de acuerdo con sus competencias._x000a_2. Conformación de equipos  interdisciplinarios._x000a_3. Elección independiente del Jefe de OCI por parte de la Alcaldía Mayor _x000a_4. Planificación de las auditorias basadas en riesgos._x000a_5. Suscripción de acuerdo de confidencialidad y declaración de no conflicto de interés._x000a_6. Implementación del código de ética del auditor interno._x000a_7. Evaluación de los auditores por parte de auditados y auditor líder._x000a_8. El plan de auditoría es revisado y aprobado por el Comité Institucional de Coordinación de Control Interno._x000a_9. El plan específico para una auditoría es comunicado formalmente al líder del proceso. "/>
    <n v="2"/>
    <n v="5"/>
    <n v="10"/>
    <s v="BAJO"/>
    <s v="El nivel de riesgo bajo no requiere controles adicionales"/>
    <n v="0.1"/>
  </r>
  <r>
    <s v="PR-EC-01_EVALUACIÓN INDEPENDIENTE Y AUDITORIAS INTERNAS"/>
    <s v="Un colaborador de control interno del IDU solicita, a un contratista,  una dádiva o una comisión para influir en la determinación del objetivo, alcance, muestra y resultado de una auditoria,  afectando los intereses del IDU y/o favoreciendo los intereses particulares.  "/>
    <x v="1"/>
    <s v="Afectación de la cultura del IDU y la credibilidad en los Colaboradores del IDU "/>
    <s v="1. Selección rigurosa de auditores, de acuerdo con sus competencias._x000a_2. Conformación de equipos  interdisciplinarios._x000a_3. Elección independiente del Jefe de OCI por parte de la Alcaldía Mayor._x000a_4. Planificación de las auditorias basadas en riesgos._x000a_5. Suscripción de acuerdo de confidencialidad y declaración de no conflicto de interés._x000a_6. Implementación del código de ética del auditor interno._x000a_7. Evaluación de los auditores por parte de auditados y auditor líder._x000a_8. El plan de auditoría es revisado y aprobado por el Comité Institucional de Coordinación de Control Interno._x000a_9. El plan específico para una auditoría es comunicado formalmente al líder del proceso. "/>
    <n v="2"/>
    <n v="5"/>
    <n v="10"/>
    <s v="BAJO"/>
    <s v="El nivel de riesgo bajo no requiere controles adicionales"/>
    <n v="0.1"/>
  </r>
  <r>
    <s v="PR-EC-01_EVALUACIÓN INDEPENDIENTE Y AUDITORIAS INTERNAS"/>
    <s v="Un colaborador de control interno del IDU  solicita, a un contratista,  una dádiva o una comisión para influir en la determinación del objetivo, alcance, muestra y resultado de una auditoria,  afectando los intereses del IDU y/o favoreciendo los intereses particulares.  "/>
    <x v="2"/>
    <s v="Afectación de la cultura del IDU y la credibilidad en los Colaboradores del IDU "/>
    <s v="1. Selección rigurosa de auditores, de acuerdo con sus competencias._x000a_2. Conformación de equipos  interdisciplinarios._x000a_3. Elección independiente del Jefe de OCI por parte de la Alcaldía Mayor _x000a_4. Planificación de las auditorias basadas en riesgos._x000a_5. Suscripción de acuerdo de confidencialidad y declaración de no conflicto de interés._x000a_6. Implementación del código de ética del auditor interno._x000a_7. Evaluación de los auditores por parte de auditados y auditor líder._x000a_8. El plan de auditoría es revisado y aprobado por el Comité Institucional de Coordinación de Control Interno._x000a_9. El plan específico para una auditoría es comunicado formalmente al líder del proceso. "/>
    <n v="2"/>
    <n v="5"/>
    <n v="10"/>
    <s v="BAJO"/>
    <s v="El nivel de riesgo bajo no requiere controles adicionales"/>
    <n v="0.1"/>
  </r>
  <r>
    <s v="PR-EC-02_EJECUCIÓN DE LA SANCIÓN DISCIPLINARIA"/>
    <s v="Un exfuncionario sancionado disciplinariamente ofrece y entrega  a un Colaborador IDU de Control Disciplinario del IDU una dadiva o comisión con el fin de NO  REMITIR LA DOCUMENTACIÓN  A LA DG PARA QUE ELABORE EL PROYECTO DE RESOLUCIÓN DE EJECUCIÓN, afectando los intereses del IDU"/>
    <x v="3"/>
    <s v="Afectación de la cultura del IDU y la credibilidad en los Colaboradores del IDU "/>
    <s v="1. Revisión trimestral de la base de datos de registro de sanciones. _x000a_2. Revisión trimestral de todos los expedientes a cargo de la OCD_x000a_3. Acceso restringido a la Oficina"/>
    <n v="2"/>
    <n v="5"/>
    <n v="10"/>
    <s v="BAJO"/>
    <s v="El nivel de riesgo bajo no requiere controles adicionales"/>
    <n v="0.1"/>
  </r>
  <r>
    <s v="PR-EC-02_EJECUCIÓN DE LA SANCIÓN DISCIPLINARIA"/>
    <s v="Un Colaborador del IDU de la Oficina de Control Disciplinario solicita una dadiva o comisión al  exfuncionario sancionado con el fin de  NO  REMITIR LA DOCUMENTACIÓN  A LA DG PARA QUE ELABORE EL PROYECTO DE RESOLUCIÓN DE EJECUCIÓN, afectando los intereses del IDU"/>
    <x v="4"/>
    <s v="Afectación de la cultura del IDU y la credibilidad en los Colaboradores del IDU "/>
    <s v="1. Revisión trimestral de la base de datos de registro de sanciones. _x000a_2. Revisión trimestral de todos los expedientes a cargo de la OCD_x000a_3. Acceso restringido a la Oficina"/>
    <n v="2"/>
    <n v="5"/>
    <n v="10"/>
    <s v="BAJO"/>
    <s v="El nivel de riesgo bajo no requiere controles adicionales"/>
    <n v="0.1"/>
  </r>
  <r>
    <s v="PR-EC-02_EJECUCIÓN DE LA SANCIÓN DISCIPLINARIA"/>
    <s v="El Directivo de la Oficina de Control Disciplinario solicita una dadiva o comisión al  exfuncionario sancionado con el fin de  NO  REMITIR LA DOCUMENTACIÓN  A LA DG PARA QUE ELABORE EL PROYECTO DE RESOLUCIÓN DE EJECUCIÓN, afectando los intereses del IDU"/>
    <x v="5"/>
    <s v="Afectación de la cultura del IDU y la credibilidad en los Colaboradores del IDU "/>
    <s v="1. Revisión trimestral de la base de datos de registro de sanciones. _x000a_2. Revisión trimestral de todos los expedientes a cargo de la OCD_x000a_3. Acceso restringido a la Oficina"/>
    <n v="2"/>
    <n v="5"/>
    <n v="10"/>
    <s v="BAJO"/>
    <s v="El nivel de riesgo bajo no requiere controles adicionales"/>
    <n v="0.1"/>
  </r>
  <r>
    <s v="PR-EC-02_EJECUCIÓN DE LA SANCIÓN DISCIPLINARIA"/>
    <s v="Un exfuncionario sancionado ofrece o entrega a un Colaborador IDU de la Oficina de Control Disciplinario una dadiva o comisión para  no COMUNICAR LA SANCION DISCIPLINARIA A LA PROCURADURÍA GENERAL DE LA NACIÓN Y A LA PERSONERÍA DE BOGOTÁ y/o ORGANISMO CORRESPONDIENTE. "/>
    <x v="3"/>
    <s v="Afectación de la cultura del IDU y la credibilidad en los Colaboradores del IDU "/>
    <s v="1. Revisión trimestral de la base de datos de registro de sanciones. _x000a_2. Revisión trimestral de todos los expedientes a cargo de la OCD_x000a_3. Acceso restringido a la Oficina"/>
    <n v="2"/>
    <n v="5"/>
    <n v="10"/>
    <s v="BAJO"/>
    <s v="El nivel de riesgo bajo no requiere controles adicionales"/>
    <n v="0.1"/>
  </r>
  <r>
    <s v="PR-EC-02_EJECUCIÓN DE LA SANCIÓN DISCIPLINARIA"/>
    <s v="El Directivo de la Oficina de Control Disciplinario solicita una dadiva o comisión para  no COMUNICAR LA SANCION DISCIPLINARIA A LA PROCURADURÍA GENERAL DE LA NACIÓN Y A LA PERSONERÍA DE BOGOTÁ y/o ORGANISMO CORRESPONDIENTE. "/>
    <x v="5"/>
    <s v="Afectación de la cultura del IDU y la credibilidad en los Colaboradores del IDU "/>
    <s v="1. Revisión trimestral de la base de datos de registro de sanciones. _x000a_2. Revisión trimestral de todos los expedientes a cargo de la OCD_x000a_3. Acceso restringido a la Oficina"/>
    <n v="2"/>
    <n v="5"/>
    <n v="10"/>
    <s v="BAJO"/>
    <s v="El nivel de riesgo bajo no requiere controles adicionales"/>
    <n v="0.1"/>
  </r>
  <r>
    <s v="PR-EC-02_EJECUCIÓN DE LA SANCIÓN DISCIPLINARIA"/>
    <s v="Un Colaborador IDU de la Oficina de Control Disciplinario solicita una dadiva o comisión al  exfuncionario sancionado para  no  COMUNICAR LA SANCION DISCIPLINARIA A LA PROCURADURÍA GENERAL DE LA NACIÓN Y A LA PERSONERÍA DE BOGOTÁ y/o ORGANISMO CORRESPONDIENTE. "/>
    <x v="4"/>
    <s v="Afectación de la cultura del IDU y la credibilidad en los Colaboradores del IDU "/>
    <s v="1. Revisión trimestral de la base de datos de registro de sanciones. _x000a_2. Revisión trimestral de todos los expedientes a cargo de la OCD_x000a_3. Acceso restringido a la Oficina"/>
    <n v="2"/>
    <n v="5"/>
    <n v="10"/>
    <s v="BAJO"/>
    <s v="El nivel de riesgo bajo no requiere controles adicionales"/>
    <n v="0.1"/>
  </r>
  <r>
    <s v="PR-EC-02_EJECUCIÓN DE LA SANCIÓN DISCIPLINARIA"/>
    <s v="Un exfuncionario investigado, sancionado disciplinariamente, ofrece o entrega a un  Colaborador IDU  de la Oficina de Control Disciplinario,  una dadiva o comisión para que se realicen acciones encaminadas a extraviar el expediente disciplinario en su totalidad, o desaparecer un documento del mismo"/>
    <x v="3"/>
    <s v="Afectación de la cultura del IDU y la credibilidad en los Colaboradores del IDU "/>
    <s v="1. Revisión trimestral de la base de datos de registro de sanciones. _x000a_2. Revisión trimestral de todos los expedientes a cargo de la OCD_x000a_3. Acceso restringido a la Oficina_x000a_4. Revisión Carpeta Virtual (\\fs06cc01)_x000a_5. Revisión plataforma SID de la Alcaldía Mayor de Bogotá"/>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R-EC-02_EJECUCIÓN DE LA SANCIÓN DISCIPLINARIA"/>
    <s v="Un Colaborador IDU de la Oficina de Control Disciplinario solicita u ofrece a un exfuncionario investigado o sancionado disciplinariamente, una dadiva o comisión, para que realice acciones encaminadas a extraviar el expediente disciplinario en su totalidad o desaparecer un documento del mismo"/>
    <x v="6"/>
    <s v="Afectación de la cultura del IDU y la credibilidad en los Colaboradores del IDU "/>
    <s v="1. Revisión trimestral de la base de datos de registro de sanciones. _x000a_2. Revisión trimestral de todos los expedientes a cargo de la OCD_x000a_3. Acceso restringido a la Oficina_x000a_4. Revisión Carpeta Virtual (\\fs06cc01)_x000a_5. Revisión plataforma SID de la Alcaldía Mayor de Bogotá"/>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EC-02_EJECUCIÓN DE LA SANCIÓN DISCIPLINARIA"/>
    <s v="El Directivo IDU  de la Oficina de Control Disciplinario  solicita u ofrece a un exfuncionario investigado o sancionado disciplinariamente, una dadiva o comisión, para que realice acciones encaminadas a extraviar el expediente disciplinario en su totalidad o desaparecer un documento del mismo"/>
    <x v="5"/>
    <s v="Afectación de la cultura del IDU y la credibilidad en los Colaboradores del IDU "/>
    <s v="1. Revisión trimestral de la base de datos de registro de sanciones. _x000a_2. Revisión trimestral de todos los expedientes a cargo de la OCD_x000a_3. Acceso restringido a la Oficina_x000a_4. Revisión Carpeta Virtual (\\fs06cc01)_x000a_5. Revisión plataforma SID de la Alcaldía Mayor de Bogotá"/>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EC-02_EJECUCIÓN DE LA SANCIÓN DISCIPLINARIA"/>
    <s v="Un  exfuncionario investigado disciplinariamente, ofrece o entrega  a un Colaborador del IDU de la Oficina de Control Disciplinario, una dadiva o comisión para que realice acciones tendientes a que se origine el fenómeno de la prescripción o cambio del sentido de la decisión disciplinaria"/>
    <x v="3"/>
    <s v="Afectación de la cultura del IDU y la credibilidad en los Colaboradores del IDU "/>
    <s v="1. Revisión de la decisión de la queja y/o informe, proyectada por el Abogado sustanciador, dentro del término legal, realizada por la Jefe de OCD."/>
    <n v="2"/>
    <n v="5"/>
    <n v="10"/>
    <s v="BAJO"/>
    <s v="El nivel de riesgo bajo no requiere controles adicionales"/>
    <n v="0.1"/>
  </r>
  <r>
    <s v="PR-EC-02_EJECUCIÓN DE LA SANCIÓN DISCIPLINARIA"/>
    <s v="Un Colaborador del IDU de la Oficina de Control Disciplinario  solicita a un exfuncionario investigado o sancionado disciplinariamente una dadiva o comisión para que realice acciones tendientes a que se origine el fenómeno de la prescripción o cambio del sentido de la decisión disciplinaria"/>
    <x v="7"/>
    <s v="Afectación de la cultura del IDU y la credibilidad en los Colaboradores del IDU "/>
    <s v="1. Revisión de la decisión de la queja y/o informe, proyectada por el Abogado sustanciador, dentro del término legal, realizada por la Jefe de OCD._x000a_2. Revisión plataforma SID de la Alcaldía Mayor de Bogotá"/>
    <n v="2"/>
    <n v="5"/>
    <n v="10"/>
    <s v="BAJO"/>
    <s v="El nivel de riesgo bajo no requiere controles adicionales"/>
    <n v="0.1"/>
  </r>
  <r>
    <s v="PR-EC-02_EJECUCIÓN DE LA SANCIÓN DISCIPLINARIA"/>
    <s v="El Directivo IDU de la Oficina de Control Disciplinario  solicita a un exfuncionario investigado o sancionado disciplinariamente una dadiva o comisión para que realice acciones tendientes a que se origine el fenómeno de la prescripción o cambio del sentido de la decisión disciplinaria"/>
    <x v="8"/>
    <s v="Afectación de la cultura del IDU y la credibilidad en los Colaboradores del IDU "/>
    <s v="1. Revisión de la decisión de la queja y/o informe, proyectada por el Abogado sustanciador, dentro del término legal, realizada por la Jefe de OCD._x000a_2. Revisión plataforma SID de la Alcaldía Mayor de Bogotá"/>
    <n v="2"/>
    <n v="5"/>
    <n v="10"/>
    <s v="BAJO"/>
    <s v="El nivel de riesgo bajo no requiere controles adicionales"/>
    <n v="0.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2">
  <r>
    <s v="ESTRUCTURACIÓN DE PROCESOS SELECTIVOS "/>
    <s v="Un particular ofrece o entrega a un Colaborador del IDU, un beneficio para que altere datos en la solicitud de recursos de financiación de un proyecto."/>
    <x v="0"/>
    <s v="Reducción de capacidad institucional para responder a las necesidades de la ciudad en lo relacionado con infraestructura para la movilidad y espacio público."/>
    <s v="1. Expedición del Certificado de Disponibilidad Presupuestal - CDP_x000a_2. Socialización del SGAS para el grupo de estructuración de la Dirección Técnica de Proyectos "/>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ESTRUCTURACIÓN DE PROCESOS SELECTIVOS "/>
    <s v="Un Directivo del IDU recibe o solicita dádivas de un particular, para que altere datos en la solicitud de recursos de financiación de un proyecto."/>
    <x v="1"/>
    <s v="Reducción de capacidad institucional para responder a las necesidades de la ciudad en lo relacionado con infraestructura para la movilidad y espacio público."/>
    <s v="1.  Expedición del Certificado de Disponibilidad Presupuestal - CDP_x000a_2.Socialización del SGAS para el grupo de estructuración de la Dirección Técnica de Proyectos_x000a_3. Publicación agendas nivel directivo. Decreto 189 de 2020 directiva 05 de 2020"/>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STRUCTURACIÓN DE PROCESOS SELECTIVOS "/>
    <s v="Un colaborador del IDU reciba o solicite dádivas a un tercero, para entregar información privilegiada acerca de un proceso que se va a publicar."/>
    <x v="1"/>
    <s v="Deterioro de la reputación, imagen y credibilidad institucional que afecta su capacidad de gestión."/>
    <s v="1.Socialización del SGAS para el grupo de estructuración de la Dirección Técnica de Proyectos_x000a_2. Publicación agendas nivel directivo. Decreto 189 de 2020 directiva 05 de 2020"/>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STRUCTURACIÓN DE PROCESOS SELECTIVOS "/>
    <s v="Un colaborador del IDU reciba o solicite dádivas a un tercero, para entregar información privilegiada acerca de un proceso que se va a publicar."/>
    <x v="2"/>
    <s v="Deterioro de la reputación, imagen y credibilidad institucional que afecta su capacidad de gestión."/>
    <s v="1. Socialización del SGAS para el grupo de estructuración de la Dirección Técnica de Proyectos_x000a_2. Suscripción del formato FO-PE-20 Compromiso de integridad, transparencia y confidencialidad._x000a_3. Suscripción del formato FO-PE-33 Consentimiento informado SGAS."/>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STRUCTURACIÓN DE PROCESOS SELECTIVOS "/>
    <s v="Un particular entregue o ofrezca dádivas a un Colaborador del IDU, para obtener información priviliegiada acerca de un proceso que se va a publicar."/>
    <x v="3"/>
    <s v="Deterioro de la reputación, imagen y credibilidad institucional que afecta su capacidad de gestión."/>
    <s v="1. Socialización del SGAS para el grupo de estructuración de la Dirección Técnica de Proyectos."/>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ROGRAMACIÓN  DE EJECUCIÓN Y SEGUIMIENTO AL DISEÑO DE PROYECTOS"/>
    <s v="v"/>
    <x v="1"/>
    <s v="Reducción de capacidad institucional para responder a las necesidades de la ciudad en lo relacionado con infraestructura para la movilidad y espacio público."/>
    <s v="1. Socialización del SGAS para el grupo de estructuración de la Dirección Técnica de Proyectos._x000a__x000a_2. Publicación agendas nivel directivo. Decreto 189 de 2020 directiva 05 de 2020"/>
    <n v="4"/>
    <n v="4"/>
    <n v="16"/>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OGRAMACIÓN  DE EJECUCIÓN Y SEGUIMIENTO AL DISEÑO DE PROYECTOS"/>
    <s v="Un Colaborador del IDU recibe o solicite dádivas de un contratista, para entregar información del proyecto, que favorezca al contratista."/>
    <x v="2"/>
    <s v="Reducción de capacidad institucional para responder a las necesidades de la ciudad en lo relacionado con infraestructura para la movilidad y espacio público."/>
    <s v="1. Socialización del SGAS para el grupo de estructuración de la Dirección Técnica de Proyectos._x000a_2. Suscripción del formato FOPE-20 Compromiso de integridad, transparencia y confidencialidad_x000a_3. Firmato FO-PE-33 Consentimiento informado SGAS."/>
    <n v="4"/>
    <n v="4"/>
    <n v="16"/>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OGRAMACIÓN  DE EJECUCIÓN Y SEGUIMIENTO AL DISEÑO DE PROYECTOS"/>
    <s v="Un contratista ofrece o promete dádivas a un colaborador del IDU para conseguir información del proyecto que favorezca al contratista."/>
    <x v="4"/>
    <s v="Reducción de capacidad institucional para responder a las necesidades de la ciudad en lo relacionado con infraestructura para la movilidad y espacio público."/>
    <s v="1.  Socialización del SGAS para el grupo de estructuración de la Dirección Técnica de Proyectos._x000a_2. Suscripción del formato FO-GC-34 Pacto de excelencia _x000a_3. Suscripción formato FO-PE-20 Compromiso de integridad, transparencia y confidencialidad"/>
    <n v="4"/>
    <n v="4"/>
    <n v="16"/>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ROGRAMACIÓN  DE EJECUCIÓN Y SEGUIMIENTO AL DISEÑO DE PROYECTOS"/>
    <s v="Que el alcalde, secretarios de despacho, gerentes de entidades decentralizadas, concejales, senadores, gerentes publicos del orden nacional y lideres de partidos politicos ofrezcan o entreguen dádivas o beneficios a directivos del IDU y a otros colaboradores del IDU para que se ajusten los diseños de los proyectos por motivos diferentes a la viabilidad técnica, ambiental o social."/>
    <x v="0"/>
    <s v="Reducción de capacidad institucional para responder a las necesidades de la ciudad en lo relacionado con infraestructura para la movilidad y espacio público."/>
    <s v="1. Publicación agendas nivel directivo. Decreto 189 2020 directiva 05 de 2020._x000a_2. Aplicación procedimiento PR-DP-080 &quot;Cambio de Diseños en la etapa de Construcción&quot;.(informe de inviabilidad tecnica por parte del constructor)_x000a_"/>
    <n v="5"/>
    <n v="5"/>
    <n v="25"/>
    <s v="ALT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5"/>
  </r>
  <r>
    <s v="PROGRAMACIÓN  DE EJECUCIÓN Y SEGUIMIENTO AL DISEÑO DE PROYECTOS"/>
    <s v="Que un Colaborador o directivo del IDU reciba o solicite dádivas del alcalde, secretarios de despacho, gerentes de entidades decentralizadas, concejales, senadores, gerentes publicos del orden nacional y lideres de partidos politicos, para que se ajusten los diseños de los proyectos por motivos diferentes a la viabilidad técnica, ambiental o social."/>
    <x v="1"/>
    <s v="Reducción de capacidad institucional para responder a las necesidades de la ciudad en lo relacionado con infraestructura para la movilidad y espacio público."/>
    <s v="1.  Socialización del SGAS para el grupo de estructuración de la Dirección Técnica de Proyectos._x000a_2. Aplicación procedimiento PR- DP-080 Cambio de Diseños en la etapa de Construcción. (informe de inviabilidad técnica, presentada por el constructor)_x000a_3. Publicación agendas nivel directivo. Decreto 189 de 2020 directiva 05 de 2020_x000a__x000a_"/>
    <n v="4"/>
    <n v="5"/>
    <n v="20"/>
    <s v="ALT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5"/>
  </r>
  <r>
    <s v="PROGRAMACIÓN  DE EJECUCIÓN Y SEGUIMIENTO AL DISEÑO DE PROYECTOS"/>
    <s v="Que un Colaborador o directivo del IDU reciba o solicite dádivas del alcalde, secretarios de despacho, gerentes de entidades decentralizadas, concejales, senadores, gerentes publicos del orden nacional y lideres de partidos politicos, para que se ajusten los diseños de los proyectos por motivos diferentes a la viabilidad técnica, ambiental o social."/>
    <x v="2"/>
    <s v="Reducción de capacidad institucional para responder a las necesidades de la ciudad en lo relacionado con infraestructura para la movilidad y espacio público."/>
    <s v="1.  Socialización del SGAS para el grupo de estructuración de la Dirección Técnica de Proyectos._x000a_2. Suscripción del formato FO-PE-20 Compromiso de integridad, transparencia y confidencialidad._x000a_3. Suscripción formato FO-PE-33 Consentimiento informado SGAS._x000a_4. Aplicación procedimiento PR-DP-080 Cambio de Diseños en la etapa de Construcción. (informe de Inviabilidad técnica presentada por el constructor)"/>
    <n v="4"/>
    <n v="5"/>
    <n v="20"/>
    <s v="ALT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5"/>
  </r>
  <r>
    <s v="PROGRAMACIÓN  DE EJECUCIÓN Y SEGUIMIENTO AL DISEÑO DE PROYECTOS"/>
    <s v="Que un Directivo IDU reciba o solicite dádivas de un contratista externo (topografo, geotecnico, inspector de redes) para alterar y/o agilizar la liquidación del contrato."/>
    <x v="1"/>
    <s v="Reducción de capacidad institucional para responder a las necesidades de la ciudad en lo relacionado con infraestructura para la movilidad y espacio público."/>
    <s v="1. Formato FO-DP-11 Lista de productos del proceso de Diseño de proyectos_x000a_2. Acta de recibo final y liquidación de Consultoria e Interventoria FO-DP-05 , con segregación de funciones_x000a_"/>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OGRAMACIÓN  DE EJECUCIÓN Y SEGUIMIENTO AL DISEÑO DE PROYECTOS"/>
    <s v="Que un Colaborador del IDU reciba o solicite dádivas de un contratista externo (topografo, geotecnico, inspector de redes) para alterar y/o agilizar la liquidación del contrato."/>
    <x v="2"/>
    <s v="Reducción de capacidad institucional para responder a las necesidades de la ciudad en lo relacionado con infraestructura para la movilidad y espacio público."/>
    <s v="1. Formato FO-DP-11 Lista de productos del proceso de Diseño de proyectos_x000a_2. Acta de recibo final y liquidación de Consultoria e Interventoria FO-DP-05 , con segregación de funciones_x000a_3. Suscripción del formato FOPE-20 Compromiso de integridad, transparencia y confidencialidad._x000a_4. Suscripción del formato FOGC33 Consentimiento informado SGAS._x000a_"/>
    <n v="4"/>
    <n v="4"/>
    <n v="16"/>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OGRAMACIÓN  DE EJECUCIÓN Y SEGUIMIENTO AL DISEÑO DE PROYECTOS"/>
    <s v="Que un contratista externo (topografo, geotecnico, inspector de redes u otros) entregue u ofrezca dádivas o beneficios a un Colaborador del IDU, para alterar y/o agilizar la liquidación del contrato."/>
    <x v="4"/>
    <s v="Reducción de capacidad institucional para responder a las necesidades de la ciudad en lo relacionado con infraestructura para la movilidad y espacio público."/>
    <s v="1. Formato FO-DP-11 Lista de productos del proceso de Diseño de proyectos_x000a_2. Acta de recibo final y liquidación de Consultoria e Interventoria FO-DP-05 , con segregación de funciones_x000a_3. Suscripción del formato FOPE-20 Compromiso de integridad, transparencia y confidencialidad._x000a_4. Suscripción del formato FOGC33 Consentimiento informado SGAS."/>
    <n v="4"/>
    <n v="4"/>
    <n v="16"/>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ROGRAMACIÓN  DE EJECUCIÓN Y SEGUIMIENTO AL DISEÑO DE PROYECTOS"/>
    <s v="Un Directivo del IDU reciba o solicite dádivas de un contratista externo (topografo, geotecnico, inspección de redes), para aprobar los estudios sin estos cumplir con las exigencias requeridas."/>
    <x v="1"/>
    <s v="Reducción de capacidad institucional para responder a las necesidades de la ciudad en lo relacionado con infraestructura para la movilidad y espacio público."/>
    <s v="1.  Acta de seguimiento a Comité donde se socializa el SGAS_x000a_2. Aplicación del formato FO-DP-11 lista de chequeo y entrega de productos de la etapa de Diseño de Proyectos._x000a_3. Acta Comité Dirección Técnica de Proyectos o acta de comité de seguimiento al contrato."/>
    <n v="4"/>
    <n v="4"/>
    <n v="16"/>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OGRAMACIÓN  DE EJECUCIÓN Y SEGUIMIENTO AL DISEÑO DE PROYECTOS"/>
    <s v="Un Colaborador del IDU reciba o solicite dádivas de un contratista externo (topografo, geotecnico, inspección de redes), para aprobar los estudios realizados por el contratista, sin estos cumplir con las exigencias requeridas."/>
    <x v="2"/>
    <s v="Reducción de capacidad institucional para responder a las necesidades de la ciudad en lo relacionado con infraestructura para la movilidad y espacio público."/>
    <s v="1. Acta de seguimiento a Comité donde se socializa el SGAS_x000a_2. Suscripción formato FO-PE-20 Compromiso de integridad, transparencia y confidencialidad_x000a_3.Suscripción formato FO-PE-33 Consentimiento informado SGAS._x000a_4. Aplicación del formato FO-DP-11 lista de chequeo y entrega de productos de la etapa de Diseño de Proyectos._x000a_5.Acta Comité Dirección Técnica de Proyectos o acta de comité de seguimiento al contrato."/>
    <n v="4"/>
    <n v="4"/>
    <n v="16"/>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OGRAMACIÓN  DE EJECUCIÓN Y SEGUIMIENTO AL DISEÑO DE PROYECTOS"/>
    <s v="Que un contratista externo (topografo, geotecnico, inspector de redes) entregue o ofrezca dádivas a un Colaborador del IDU, para aprobar los estudios realizados por el contratista sin estos cumplir con las exigencias requeridas.  "/>
    <x v="4"/>
    <s v="Reducción de capacidad institucional para responder a las necesidades de la ciudad en lo relacionado con infraestructura para la movilidad y espacio público."/>
    <s v="1. Acta de seguimiento a Comité donde se socializa el SGAS_x000a_2.  Suscripción del formato FO-GC-34 Pacto de excelencia _x000a_3. Aplicación del formato FO-DP-11 lista de chequeo y entrega de productos de la etapa de Diseño de Proyectos._x000a_4. Comité Dirección Técnica de Proyectos o acta de comité de seguimiento al contrato."/>
    <n v="4"/>
    <n v="4"/>
    <n v="16"/>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ROGRAMACIÓN  DE EJECUCIÓN Y SEGUIMIENTO AL DISEÑO DE PROYECTOS"/>
    <s v="El supervisor del IDU a cargo de recibir, revisar y verificar los estudios y diseños solicite o reciba dádivas de un interventor y/o consultor, para  recibir los productos  sin estos dar cumplimiento a los  requisitos exigidos."/>
    <x v="1"/>
    <s v="Reducción de capacidad institucional para responder a las necesidades de la ciudad en lo relacionado con infraestructura para la movilidad y espacio público."/>
    <s v="1. Aplicación del formato FO-DP-11 lista de chequeo y entrega de productos de la etapa de Diseño de Proyectos._x000a_2. Comunicaciones  a la interventoría sobre el estado del producto_x000a_3. Acta Comité Dirección Técnica de Proyectos o acta de comité de seguimiento al contrato."/>
    <n v="4"/>
    <n v="4"/>
    <n v="16"/>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OGRAMACIÓN  DE EJECUCIÓN Y SEGUIMIENTO AL DISEÑO DE PROYECTOS"/>
    <s v="El Colaborador del IDU a cargo de recibir, revisar y verificar los estudios y diseños solicite o reciba dádivas del interventor, para recibir los productos sin estos dar cumplimiento de los requisitos exigidos."/>
    <x v="2"/>
    <s v="Reducción de capacidad institucional para responder a las necesidades de la ciudad en lo relacionado con infraestructura para la movilidad y espacio público."/>
    <s v="1. Aplicación del formato FO-DP-11 lista de chequeo y entrega de productos de la etapa de Diseño de Proyectos._x000a_2. Comunicaciones  a la interventoría sobre el estado del producto_x000a_3. Acta Comité Dirección Técnica de Proyectos o acta de comité de seguimiento al contrato._x000a_4. Suscripción del formato FO-PE-20 Compromiso de integridad, transparencia y confidencialidad_x000a_5. Suscripción formato FO-PE-33 Consentimiento informado SGAS."/>
    <n v="4"/>
    <n v="4"/>
    <n v="16"/>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OGRAMACIÓN  DE EJECUCIÓN Y SEGUIMIENTO AL DISEÑO DE PROYECTOS"/>
    <s v="Un  interventor entregue o ofrezca dádivas al  colaborador del IDU a cargo de recibir, revisar y verificar los estudios y diseños, para recibir los productos sin estos dar cumplimiento a los  requisitos exigidos."/>
    <x v="4"/>
    <s v="Reducción de capacidad institucional para responder a las necesidades de la ciudad en lo relacionado con infraestructura para la movilidad y espacio público."/>
    <s v="1. Aplicación del formato FO-DP-11 lista de chequeo y entrega de productos de la etapa de Diseño de Proyectos._x000a_2. Comunicaciones  a la interventoría sobre el estado del producto_x000a_3. Acta Comité Dirección Técnica de Proyectos o acta de comité de seguimiento al contrato._x000a_4.  Suscripción del formato FOGC34 Pacto de excelencia "/>
    <n v="4"/>
    <n v="4"/>
    <n v="16"/>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ROGRAMACIÓN  DE EJECUCIÓN Y SEGUIMIENTO AL DISEÑO DE PROYECTOS"/>
    <s v="El Supervisor solicita o acepta dádivas al interventor, para que se celebre la adición al contrato (dinero y/o tiempo), de manera favorable al interventor."/>
    <x v="1"/>
    <s v="Sobrecostos, deficiencias en alcance y calidad en la ejecución en los proyectos, que reducen capacidad institucional para responder a las necesidades de la ciudad en lo relacionado con infraestructura para la movilidad y espacio público."/>
    <s v="1. Manual de supervisión e interventoría_x000a_2. Oficio de justificación de la adición o prorroga dirigido al ordenador del gasto_x000a_3. Procedimiento PR-GC-14 &quot;Modificación y Cesión de Contratos estatales&quot;_x000a_4. Memorando solicitando VB a la Dirección General para tramitar la modificación contractual cuando aplique (Circular 70-2020)"/>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OGRAMACIÓN  DE EJECUCIÓN Y SEGUIMIENTO AL DISEÑO DE PROYECTOS"/>
    <s v="Un Colaborador IDU solicita o acepta dádivas al interventor, para que se celebre la adición al contrato (dinero y/o tiempo), de manera favorable al interventor."/>
    <x v="2"/>
    <s v="Sobrecostos, deficiencias en alcance y calidad en la ejecución en los proyectos, que reducen capacidad institucional para responder a las necesidades de la ciudad en lo relacionado con infraestructura para la movilidad y espacio público."/>
    <s v="1. Manual de supervisión e interventoría_x000a_2. Oficio de justificación de la adición o prorroga dirigido al ordenador del gasto_x000a_3. Procedimiento PR-GC-14 &quot;Modificación y Cesión de Contratos estatales&quot;_x000a_4. Memorando solicitando VB a la Dirección General para tramitar la modificación contractual cuando aplique (Circular 70-2020)_x000a_5. Suscripción del formato FO-PE-20 Compromiso de integridad, transparencia y confidencialidad_x000a_6. Suscripción formato FO-PE-33 Consentimiento informado SGAS."/>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OGRAMACIÓN  DE EJECUCIÓN Y SEGUIMIENTO AL DISEÑO DE PROYECTOS"/>
    <s v="El Interventor entrega u ofrece dádivas al supervisor del IDU para que se celebre la adición al contrato (dinero y/o tiempo), de manera favorable a él."/>
    <x v="4"/>
    <s v="Sobrecostos, deficiencias en alcance y calidad en la ejecución en los proyectos, que reducen capacidad institucional para responder a las necesidades de la ciudad en lo relacionado con infraestructura para la movilidad y espacio público."/>
    <s v="1. Manual de supervisión e interventoría_x000a_2. Oficio de justificación de la adición o prorroga dirigido al ordenador del gasto_x000a_3. Procedimiento PR-GC-14 &quot;Modificación y Cesión de Contratos estatales&quot;_x000a_4. Memorando solicitando VB a la Dirección General para tramitar la modificación contractual cuando aplique (Circular 70-2020)_x000a_5. Suscripción del formato FOGC34 Pacto de excelencia"/>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ROGRAMACIÓN  DE EJECUCIÓN Y SEGUIMIENTO AL DISEÑO DE PROYECTOS"/>
    <s v="El supervisor del IDU recibe o solicita dádivas del interventor para  aprobar avances en el pago de productos por encima de la ejecución realizada."/>
    <x v="1"/>
    <s v="Reducción de capacidad institucional para responder a las necesidades de la ciudad en lo relacionado con infraestructura para la movilidad y espacio público."/>
    <s v="1. Contrato que establece la forma de pago_x000a_2. Guía de pago a terceros_x000a_3. Cuadro de seguimiento financiero (segregación de funciones)_x000a_4. Informe Semanal  de interventoría_x000a_"/>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OGRAMACIÓN  DE EJECUCIÓN Y SEGUIMIENTO AL DISEÑO DE PROYECTOS"/>
    <s v="Un Colaborador del IDU recibe o solicita dádivas del interventor para  aprobar avances en el pago de productos por encima de la ejecución realizada."/>
    <x v="2"/>
    <s v="Reducción de capacidad institucional para responder a las necesidades de la ciudad en lo relacionado con infraestructura para la movilidad y espacio público."/>
    <s v="1. Contrato que establece la forma de pago_x000a_2. Guía de pago a terceros_x000a_3. Cuadro de seguimiento financiero (segregación de funciones)_x000a_4. Informe Semanal  de interventoría_x000a_5. . Suscripción del formato FO-PE-20 Compromiso de integridad, transparencia y confidencialidad_x000a_6 Suscripción formato FO-PE-33 Consentimiento informado SGAS."/>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OGRAMACIÓN  DE EJECUCIÓN Y SEGUIMIENTO AL DISEÑO DE PROYECTOS"/>
    <s v="El interventor ofrece o promete dádivas para que se le aprueben avances en el pago de productos por encima de la ejecución realizada."/>
    <x v="4"/>
    <s v="Reducción de capacidad institucional para responder a las necesidades de la ciudad en lo relacionado con infraestructura para la movilidad y espacio público."/>
    <s v="1. Contrato que establece la forma de pago_x000a_2. Guía de pago a terceros_x000a_3. Cuadro de seguimiento financiero (segregación de funciones)_x000a_4. Informe Semanal  de interventoría_x000a_5.  Suscripción del formato FOGC34 Pacto de excelencia "/>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CAMBIO DE ESTUDIOS Y DISEÑOS APROBADOS_x000a_EN ETAPA DE CONSTRUCCIÓN "/>
    <s v="Que el Supervisor IDU reciba o solicite dádivas del interventor, para aprobar o avalar las modificaciones de diseño por inviabilidad técnica, sin estar justificadas o sin que éstas sean verídicas."/>
    <x v="1"/>
    <s v="Reducción de capacidad institucional para responder a las necesidades de la ciudad en lo relacionado con infraestructura para la movilidad y espacio público."/>
    <s v="1. Aplicación del PR-DP-080 Cambios de estudios y diseños aprobados en etapa de cosntrucción. (Informe de inviabilidad Tecnica presentado por construcción)_x000a_2. Manual de supervisión e interventoría_x000a_3. Publicación agendas nivel directivo. Decreto 189 de 2020 directiva 05 de 2020 "/>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AMBIO DE ESTUDIOS Y DISEÑOS APROBADOS_x000a_EN ETAPA DE CONSTRUCCIÓN "/>
    <s v="Que un colaborador del IDU reciba o solicite dádivas del interventor, para que este recibe o avale las modificaciones de diseño por inviabilidad técnica, sin estar justificadas o sin que éstas sean verídicas."/>
    <x v="2"/>
    <s v="Reducción de capacidad institucional para responder a las necesidades de la ciudad en lo relacionado con infraestructura para la movilidad y espacio público."/>
    <s v="1. Manual de supervisión e interventoría_x000a_2.  Suscripción del formato FO-PE-20 Compromiso de integridad, transparencia y confidencialidad_x000a_3. Suscripción del formato FO-PE-33 Consentimiento informado SGAS._x000a_4.  Aplicación del PRDP-080 Cambios de estudios y diseños aprobados en etapa de cosntrucción. (informe de inviabilidad técnica presentado por el constructor)"/>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AMBIO DE ESTUDIOS Y DISEÑOS APROBADOS_x000a_EN ETAPA DE CONSTRUCCIÓN "/>
    <s v="Que el interventor ofrezca o entregue al colaborador del IDU dádivas, para que reciba o avale las modificaciones de diseño por inviabilidad técnica, sin estar justificadas o sin que éstas sean verídicas."/>
    <x v="5"/>
    <s v="Reducción de capacidad institucional para responder a las necesidades de la ciudad en lo relacionado con infraestructura para la movilidad y espacio público."/>
    <s v="1. Manual de supervisión e interventoría_x000a_2. Suscripción del formato FOGC34 Pacto de excelencia _x000a_3. Aplicación del PRDP-080 Cambios de estudios y diseños aprobados en estpa de cosntrucción. (Informe de Inviabilidad técnica presentado por el contratista)"/>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CAMBIO DE ESTUDIOS Y DISEÑOS APROBADOS_x000a_EN ETAPA DE CONSTRUCCIÓN "/>
    <s v="El Supervisor del IDU solicite dádivas al Interventor de obra para presente el informe de Inviabilidad técnica del proyecto, sin el lleno de los requisitos."/>
    <x v="1"/>
    <s v="Reducción de capacidad institucional para responder a las necesidades de la ciudad en lo relacionado con infraestructura para la movilidad y espacio público."/>
    <s v="1. Manual de supervisión e interventoría_x000a_2. Aplicación del PRDP-080 Cambios de estudios y diseños aprobados en la etapa de cosntrucción. (informe de inviabilidad técnica presentado por el constructor.)_x000a_3. Publicación agendas nivel directivo. Decreto 189 de 2020 directiva 05 de 2020 "/>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AMBIO DE ESTUDIOS Y DISEÑOS APROBADOS_x000a_EN ETAPA DE CONSTRUCCIÓN "/>
    <s v="Que el Colaborador IDU reciba o solicite dádivas del interventor de obra, para recibir el informe de Inviabilidad técnica del proyecto, sin el lleno de los requisitos "/>
    <x v="2"/>
    <s v="Reducción de capacidad institucional para responder a las necesidades de la ciudad en lo relacionado con infraestructura para la movilidad y espacio público."/>
    <s v="1. Manual de supervisión e interventoría_x000a_2.  Suscripción del formato FO-PE-20 Compromiso de integridad, transparencia y confidencialidad_x000a_3. Suscripción del formato FO-PE-33 Consentimiento informado SGAS._x000a_4.  Aplicación del PRDP-080 Cambios de estudios y diseños aprobados en etapa de cosntrucción. (informe de inviabilidad técnica presentado por el constructor)"/>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AMBIO DE ESTUDIOS Y DISEÑOS APROBADOS_x000a_EN ETAPA DE CONSTRUCCIÓN "/>
    <s v="El interventor o contratista de obra ofrezca o entregue dádivas al Colaborador del IDU, para reciba el informe de Inviabilidad técnica del proyecto, sin el lleno de los requisitos"/>
    <x v="5"/>
    <s v="Reducción de capacidad institucional para responder a las necesidades de la ciudad en lo relacionado con infraestructura para la movilidad y espacio público."/>
    <s v="1. Manual de supervisión e interventoría_x000a_2. Suscripción del formato FOGC34 Pacto de excelencia _x000a_3. Aplicación del PRDP-080 Cambios de estudios y diseños aprobados en estpa de cosntrucción. (Informe de Inviabilidad técnica presentado por el contratista)"/>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pivotCacheRecords>
</file>

<file path=xl/pivotCache/pivotCacheRecords2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
  <r>
    <s v="REPORTE DESEMPEÑO ETAPA CICLO VIDA PROYECTOS MISIONALES"/>
    <s v="Que un colaborador del IDU responsable de revisar y cargar la información al sistema ZIPA, relacionada con el avance del contrato, solicite una dádiva al contratista o interventor, a cambio de omitir o modificar dicha revisión o cargue."/>
    <x v="0"/>
    <s v="Deterioro de la reputación institucional que afecta su capacidad de gestión."/>
    <s v="1. Publicidad y transparencia en la información cargada en ZIPA._x000a_2. Trazabilidad de los ajustes a la información para monitorear cambios en la información"/>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REPORTE DESEMPEÑO ETAPA CICLO VIDA PROYECTOS MISIONALES"/>
    <s v="Un contratista o interventor promete u ofrece a los responsables de revisar y cargar la información al sistema ZIPA, relacionada con el avance del contrato, una dádiva a cambio de que se omita o modifique dicha revisión o cargue."/>
    <x v="1"/>
    <s v="Deterioro de la reputación institucional que afecta su capacidad de gestión."/>
    <s v="1. Publicidad y transparencia en la información cargada en ZIPA._x000a_2. Trazabilidad de los ajustes a la información para monitorear cambios en la información"/>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REPORTE DESEMPEÑO ETAPA CICLO VIDA PROYECTOS MISIONALES"/>
    <s v="Que un colaborador de la  OAP del IDU solicita dádivas del contratista o interventor, para alterar la información que se reporta en el ZIPA"/>
    <x v="0"/>
    <s v="Deterioro de la reputación institucional que afecta su capacidad y gobernanza."/>
    <s v="1. Publicidad y transparencia en la información cargada en ZIPA._x000a_2. Trazabilidad de los ajustes a la información para monitorear cambios en la información"/>
    <n v="1"/>
    <n v="4"/>
    <n v="4"/>
    <s v="BAJO"/>
    <s v="El nivel de riesgo es bajo y no se requieren controles adicionales"/>
    <n v="0.1"/>
  </r>
  <r>
    <s v="REPORTE DESEMPEÑO ETAPA CICLO VIDA PROYECTOS MISIONALES"/>
    <s v="Un contratista o interventor ofrece o promete dádivas al colaborador de la OAP del IDU, para que altere la información que se reporta en el ZIPA"/>
    <x v="2"/>
    <s v="Deterioro de la reputación institucional que afecta su capacidad y gobernanza."/>
    <s v="1. Publicidad y transparencia en la información cargada en ZIPA._x000a_2. Trazabilidad de los ajustes a la información para monitorear cambios en la información"/>
    <n v="1"/>
    <n v="4"/>
    <n v="4"/>
    <s v="BAJO"/>
    <s v="El nivel de riesgo es bajo y no se requieren controles adicionales"/>
    <n v="0.1"/>
  </r>
</pivotCacheRecords>
</file>

<file path=xl/pivotCache/pivotCacheRecords2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
  <r>
    <s v="PRPE01 Modificaciones Presupuestales"/>
    <s v="El Colaborador del IDU solicita o reciba una dadiva de un tercero para afectar el valor de un contrato, que en el caso de no contar con los recursos, la necesidad se deba cubrir con una solicitud de modificación presupuestal (previamente avalada por el ordenador del gasto)."/>
    <x v="0"/>
    <s v="Sobrecostos, deficiencias en alcance y calidad en la ejecución en los proyectos, que reducen la capacidad de lograr objetivos."/>
    <s v="1. Verificación, aprobación o devolución de las solicitudes mediante el procedimiento &quot;PRPE01 Modificaciones Presupuestales&quot;    _x000a_2. Validaciones POAI y modificaciones presupuestales usando el formato &quot;FOGF25 Ajuste entre centros de costos&quot;_x000a_3. Solicitud de conceptos favorables de SDP y SDH._x000a_4. Acto administrativo que aprueba la modificación presupuestal._x000a_5. Comunicación oficial donde se informa el rechazo de la modificación presupuestal"/>
    <n v="2"/>
    <n v="4"/>
    <n v="8"/>
    <s v="BAJO"/>
    <s v="El nivel de riesgo bajo no requiere controles adicionales"/>
    <n v="0.1"/>
  </r>
  <r>
    <s v="PRPE01 Modificaciones Presupuestales"/>
    <s v="Un tercero ofrece o da una dadiva a un colaborador del IDU  para afectar el valor de un contrato, que en el caso de no contar con los recursos, la necesidad se deba cubrir con una solicitud de modificación presupuestal (previamente avalada por el ordenador del gasto)."/>
    <x v="1"/>
    <s v="Sobrecostos, deficiencias en alcance y calidad en la ejecución en los proyectos, que reducen la capacidad de lograr objetivos."/>
    <s v="1. Verificación, aprobación o devolución de las solicitudes mediante el procedimiento &quot;PRPE01 Modificaciones Presupuestales&quot;    _x000a_2. Validaciones POAI y modificaciones presupuestales usando el formato &quot;FOGF25 Ajuste entre centros de costos&quot;_x000a_3. Solicitud de conceptos favorables de SDP y SDH._x000a_4. Acto administrativo que aprueba la modificación presupuestal._x000a_5. Comunicación oficial donde se informa el rechazo de la modificación presupuestal"/>
    <n v="2"/>
    <n v="4"/>
    <n v="8"/>
    <s v="BAJO"/>
    <s v="El nivel de riesgo bajo no requiere controles adicionales"/>
    <n v="0.1"/>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4">
  <r>
    <s v="MONITOREO DE PASOS ELEVADOS Y A NIVEL"/>
    <s v="Un tercero ofrece o entrega dádivas a un Colaborador del IDU para que reporte irregularmente el mal estado de una estructura en la actividad de reconocimiento de los principales elementos que componen la estructura y la inspección general."/>
    <x v="0"/>
    <s v="Deterioro de la reputación institucional que afecta su capacidad y gobernanza."/>
    <s v="1. Procedimiento PR-CI-06 &quot;Monitoreo de pasos elevados y a nivel tanto vehiculares como peatonales&quot;    _x000a_2. Informe de Inspección aprobado por el Director Técnico, el cual es remitido a la DTE y DTP. _x000a_3. La priorización para el mantenimiento y/o reforzamiento de los puentes de acuerdo con la segregación de funciones a cargo de de la DTE y DTP."/>
    <n v="1"/>
    <n v="4"/>
    <n v="4"/>
    <s v="BAJO"/>
    <s v="El nivel de riesgo bajo no requiere controles adicionales"/>
    <n v="0.1"/>
  </r>
  <r>
    <s v="MONITOREO DE PASOS ELEVADOS Y A NIVEL"/>
    <s v="Un Colaborador del IDU solicita o recibe dádivas de un ciudadano para reportar irregularmente el mal estado de una estructura en la actividad de reconocimiento de los principales elementos que componen la estructura y la inspección general."/>
    <x v="1"/>
    <s v="Deterioro de la reputación institucional que afecta su capacidad y gobernanza."/>
    <s v="1. Procedimiento PR-CI-06 &quot;Monitoreo de pasos elevados y a nivel tanto vehiculares como peatonales&quot;    _x000a_2. Informe de Inspección aprobado por el Director Técnico, el cual es remitido a la DTE y DTP. _x000a_3. La priorización para el mantenimiento y/o reforzamiento de los puentes de acuerdo con la segregación de funciones a cargo de de la DTE y DTP."/>
    <n v="1"/>
    <n v="4"/>
    <n v="4"/>
    <s v="BAJO"/>
    <s v="El nivel de riesgo bajo no requiere controles adicionales"/>
    <n v="0.1"/>
  </r>
  <r>
    <s v="MONITOREO DE PASOS ELEVADOS Y A NIVEL"/>
    <s v="Un Directivo del IDU solicita o recibe dádivas de un ciudadano para reportar irregularmente el mal estado de una estructura en la actividad de reconocimiento de los principales elementos que componen la estructura y la inspección general."/>
    <x v="2"/>
    <s v="Deterioro de la reputación institucional que afecta su capacidad y gobernanza."/>
    <s v="1. Procedimiento PR-CI-06 &quot;Monitoreo de pasos elevados y a nivel tanto vehiculares como peatonales&quot;    _x000a_2. Informe de Inspección aprobado por el Director Técnico, el cual es remitido a la DTE y DTP. _x000a_3. La priorización para el mantenimiento y/o reforzamiento de los puentes de acuerdo con la segregación de funciones a cargo de de la DTE y DTP."/>
    <n v="1"/>
    <n v="4"/>
    <n v="4"/>
    <s v="BAJO"/>
    <s v="El nivel de riesgo bajo no requiere controles adicionales"/>
    <n v="0.1"/>
  </r>
  <r>
    <s v="APROVECHAMIENTO ECONÓMICO POR CAMPAMENTOS DE OBRA Y/O OCUPACIONES TEMPORALES DE OBRA"/>
    <s v="Un tercero ofrece o entrega dádivas  un Colaborador del IDU encargado de la recepción de solicitudes, para que su solicitud sea priorizada o entregada por fuera del orden de llegada."/>
    <x v="0"/>
    <s v="Deterioro de la reputación institucional que afecta su capacidad y gobernanza."/>
    <s v="1. Radicación de la solicitud en el aplicativo Orfeo._x000a_2- La Cartilla CA-CI-01 en su numeral 10 describe los requisitos y la Cartilla CA-CI-02 en su numeral 8 describe los requisitos._x000a_3- El procedimiento PR-CI-07 en su numeral 7.2. especifica la forma de recibir la solicitud de uso del espacio público."/>
    <n v="3"/>
    <n v="2"/>
    <n v="6"/>
    <s v="BAJO"/>
    <s v="El nivel de riesgo bajo no requiere controles adicionales"/>
    <n v="0.1"/>
  </r>
  <r>
    <s v="APROVECHAMIENTO ECONÓMICO POR CAMPAMENTOS DE OBRA Y/O OCUPACIONES TEMPORALES DE OBRA"/>
    <s v="Un Colaborador del IDU encargado de la recepción de solicitudes solicita o recibe dádivas de un ciudadano para que su solicitud sea priorizada o entregada por fuera del orden de llegada."/>
    <x v="1"/>
    <s v="Deterioro de la reputación institucional que afecta su capacidad y gobernanza."/>
    <s v="1. Radicación de la solicitud en el aplicativo Orfeo._x000a_2- La Cartilla CA-CI-01 en su numeral 10 describe los requisitos; y la Cartilla CA-CI-02 en su numeral 8 describe los requisitos._x000a_3- El procedimiento PR-CI-07 en su numeral 7.2. especifica la forma de recibir la solicitud de uso del espacio público."/>
    <n v="3"/>
    <n v="2"/>
    <n v="6"/>
    <s v="BAJO"/>
    <s v="El nivel de riesgo bajo no requiere controles adicionales"/>
    <n v="0.1"/>
  </r>
  <r>
    <s v="APROVECHAMIENTO ECONÓMICO POR CAMPAMENTOS DE OBRA Y/O OCUPACIONES TEMPORALES DE OBRA"/>
    <s v="Un tercero, ofrece o entrega a un Colaborador del IDU una dádiva para que se altere el concepto o cantidad de aprovechamiento económico de una instalación provisional."/>
    <x v="0"/>
    <s v="Deterioro de la reputación institucional que afecta su capacidad y gobernanza."/>
    <s v="1- La Cartillas CA-CI-01 en su numeral 8 establece la fórmula de retribución económica; y la Cartilla CA-CI-02 en su numeral 9 establece la formula de retribución económica._x000a_2- El procedimiento PR-CI-07 en su numeral 7.7., describe la formula como calcular el valor de la retribución de aprovechamiento económico._x000a_3- Oficio desde el aplicativo Orfeo al solicitante, indicando el valor de la retribución económica._x000a_4- En el Acto Administrativo firmado se halla una cláusula que establece el valor de la retribución. "/>
    <n v="3"/>
    <n v="3"/>
    <n v="9"/>
    <s v="BAJO"/>
    <s v="El nivel de riesgo bajo no requiere controles adicionales"/>
    <n v="0.1"/>
  </r>
  <r>
    <s v="APROVECHAMIENTO ECONÓMICO POR CAMPAMENTOS DE OBRA Y/O OCUPACIONES TEMPORALES DE OBRA"/>
    <s v="Un Colaborador del IDU recibe o acepta una dádiva de un Tercero para alterar el concepto o cantidad de aprovechamiento económico de una instalación provisional."/>
    <x v="1"/>
    <s v="Deterioro de la reputación institucional que afecta su capacidad y gobernanza."/>
    <s v="1- La Cartilla CA-CI-01 en su numeral 8 establece la fórmula de retribución económica; y la Cartilla CA-CI-02 en su numeral 9 establece la formula de retribución económica._x000a_2- El procedimiento PR-CI-07 en su numeral 7.7., describe la formula como calcular el valor de la retribución de aprovechamiento económico._x000a_3- Oficio desde el aplicativo Orfeo al solicitante, indicando el valor de la retribución económica._x000a_4- En el Acto Administrativo firmado se halla una cláusula que establece el valor de la retribución. "/>
    <n v="3"/>
    <n v="3"/>
    <n v="9"/>
    <s v="BAJO"/>
    <s v="El nivel de riesgo bajo no requiere controles adicionales"/>
    <n v="0.1"/>
  </r>
  <r>
    <s v="APROVECHAMIENTO ECONÓMICO POR CAMPAMENTOS DE OBRA Y/O OCUPACIONES TEMPORALES DE OBRA"/>
    <s v="Un Directivo del IDU recibe o acepta una dádiva de un Tercero para alterar el concepto o cantidad de aprovechamiento económico de una instalación provisional."/>
    <x v="2"/>
    <s v="Deterioro de la reputación institucional que afecta su capacidad y gobernanza."/>
    <s v="1- La Cartilla CA-CI-01 en su numeral 8 establece la fórmula de retribución económica; y la Cartilla CA-CI-02 en su numeral 9 establece la formula de retribución económica._x000a_2- El procedimiento PR-CI-07 en su numeral 7.7., describe la formula como calcular el valor de la retribución de aprovechamiento económico._x000a_3- Oficio desde el aplicativo Orfeo al solicitante, indicando el valor de la retribución económica._x000a_4- En el Acto Administrativo firmado se halla una cláusula que establece el valor de la retribución. "/>
    <n v="3"/>
    <n v="3"/>
    <n v="9"/>
    <s v="BAJO"/>
    <s v="El nivel de riesgo bajo no requiere controles adicionales"/>
    <n v="0.1"/>
  </r>
  <r>
    <s v="APROVECHAMIENTO ECONÓMICO POR CAMPAMENTOS DE OBRA Y/O OCUPACIONES TEMPORALES DE OBRA"/>
    <s v="Un tercero, ofrece o entrega a un Colaborador del IDU una dádiva para que se incluyan en el acto administrativo de aprovechamiento de espacio público, requisitos que solo beneficien a quien hace uso temporal de este espacio público."/>
    <x v="0"/>
    <s v="Deterioro de la reputación institucional que afecta su capacidad y gobernanza."/>
    <s v="1- La Cartillas CA-CI-01 en su numeral 10 establece los requisitos; y la Cartilla CA-CI-02 en su numeral 10 establece los requisitos._x000a_2- Formato FO-CI-29 de Lista de chequeo._x000a_3- El Acto Administrativo es revisado por los profesionales jurídicos, previa aprobación y firma del Director Técnico, lo cual esta establecido en el procedimiento PR-CI-07  en su numeral 7.16., revisión de la minuta de contrato o acto administrativo."/>
    <n v="2"/>
    <n v="3"/>
    <n v="6"/>
    <s v="BAJO"/>
    <s v="El nivel de riesgo bajo no requiere controles adicionales"/>
    <n v="0.1"/>
  </r>
  <r>
    <s v="APROVECHAMIENTO ECONÓMICO POR CAMPAMENTOS DE OBRA Y/O OCUPACIONES TEMPORALES DE OBRA"/>
    <s v="Un Colaborador del IDU solicite o acepte una dádiva de un Tercero, para que se incluyan en el acto administrativo de aprovechamiento de espacio público, requisitos que solo beneficien a quien hace uso temporal de este espacio público."/>
    <x v="1"/>
    <s v="Deterioro de la reputación institucional que afecta su capacidad y gobernanza."/>
    <s v="1- La Cartillas CA-CI-01 en su numeral 10 establece los requisitos; y la Cartilla CA-CI-02 en su numeral 10 establece los requisitos._x000a_2- Formato FO-CI-29 de Lista de chequeo._x000a_3- El Acto Administrativo es revisado por los profesionales jurídicos, previa aprobación y firma del Director Técnico, lo cual esta establecido en el procedimiento PR-CI-07  en su numeral 7.16., revisión de la minuta de contrato o acto administrativo."/>
    <n v="2"/>
    <n v="3"/>
    <n v="6"/>
    <s v="BAJO"/>
    <s v="El nivel de riesgo bajo no requiere controles adicionales"/>
    <n v="0.1"/>
  </r>
  <r>
    <s v="APROVECHAMIENTO ECONÓMICO POR CAMPAMENTOS DE OBRA Y/O OCUPACIONES TEMPORALES DE OBRA"/>
    <s v="Un Directivo del IDU solicite o acepte una dádiva de un Tercero, para que se incluyan en el acto administrativo de aprovechamiento de espacio público, requisitos que solo beneficien a quien hace uso temporal de este espacio público."/>
    <x v="2"/>
    <s v="Deterioro de la reputación institucional que afecta su capacidad y gobernanza._x000a_"/>
    <s v="1- La Cartillas CA-CI-01 en su numeral 10 establece los requisitos; y la Cartilla CA-CI-02 en su numeral 10 establece los requisitos._x000a_2- Formato FO-CI-29 de Lista de chequeo._x000a_3- El Acto Administrativo es revisado por los profesionales jurídicos, previa aprobación y firma del Director Técnico, lo cual esta establecido en el procedimiento PR-CI-07  en su numeral 7.16., revisión de la minuta de contrato o acto administrativo."/>
    <n v="2"/>
    <n v="3"/>
    <n v="6"/>
    <s v="BAJO"/>
    <s v="El nivel de riesgo bajo no requiere controles adicionales"/>
    <n v="0.1"/>
  </r>
  <r>
    <s v="APROVECHAMIENTO ECONÓMICO POR CAMPAMENTOS DE OBRA Y/O OCUPACIONES TEMPORALES DE OBRA"/>
    <s v="Un tercero ofrece o entrega una dádiva a un Colaborador del IDU para que altere el acta de recibo del espacio solicitado, sin verificar o informando datos incorrectos sobre el estado del espacio en iguales o mejores condiciones a las encontradas antes del uso para el aprovechamiento económico de espacio público."/>
    <x v="0"/>
    <s v="Deterioro de la reputación institucional que afecta su capacidad y gobernanza."/>
    <s v="1- El procedimiento PR-CI-07 en su numeral 7.39., describe la elaboración del acta de recibo del espacio público._x000a_2- En el acto administrativo en las obligaciones se establece la entrega del espacio público en iguales o mejores condiciones._x000a_3- En el formato FO-CI-12 de acta se recibe el espacio público."/>
    <n v="3"/>
    <n v="3"/>
    <n v="9"/>
    <s v="BAJO"/>
    <s v="El nivel de riesgo bajo no requiere controles adicionales"/>
    <n v="0.1"/>
  </r>
  <r>
    <s v="APROVECHAMIENTO ECONÓMICO POR CAMPAMENTOS DE OBRA Y/O OCUPACIONES TEMPORALES DE OBRA"/>
    <s v="Un Colaborador del IDU solicita o acepta una dádiva de un Tercero para que altere el acta de recibo del espacio solicitado, sin verificar o informando datos incorrectos sobre el estado del espacio en iguales o mejores condiciones a las encontradas antes del uso para el aprovechamiento económico de espacio público."/>
    <x v="1"/>
    <s v="Deterioro de la reputación institucional que afecta su capacidad y gobernanza."/>
    <s v="1- El procedimiento PR-CI-07 en su numeral 7.39., describe la elaboración del acta de recibo del espacio público._x000a_2- En el acto administrativo en las obligaciones se establece la entrega del espacio público en iguales o mejores condiciones._x000a_3- En el formato FO-CI-12 de acta se recibe el espacio público."/>
    <n v="3"/>
    <n v="3"/>
    <n v="9"/>
    <s v="BAJO"/>
    <s v="El nivel de riesgo bajo no requiere controles adicionales"/>
    <n v="0.1"/>
  </r>
  <r>
    <s v="APROVECHAMIENTO ECONÓMICO POR CAMPAMENTOS DE OBRA Y/O OCUPACIONES TEMPORALES DE OBRA"/>
    <s v="Un Tercero ofrece o entrega una dádiva a un Colaborador del IDU para que no solicite la aplicación del procedimiento sancionatorio para infracciones urbanísticas, por una infracción urbanística o por no entrega del espacio público en las condiciones previstas en el acto administrativo. "/>
    <x v="0"/>
    <s v="Deterioro de la reputación institucional que afecta su capacidad y gobernanza."/>
    <s v="1- El procedimiento PR-CI-07 en su numeral 7.43.,  describe la responsabilidad de comunicar el incumplimiento y solicitar aplicar el procedimiento sancionatorio, así mismo, el numeral 7.44., relaciona la aplicación de garantías._x000a_2- En el formato FO-CI-12 de acta se recibe el espacio público."/>
    <n v="2"/>
    <n v="4"/>
    <n v="8"/>
    <s v="BAJO"/>
    <s v="El nivel de riesgo bajo no requiere controles adicionales"/>
    <n v="0.1"/>
  </r>
  <r>
    <s v="APROVECHAMIENTO ECONÓMICO POR CAMPAMENTOS DE OBRA Y/O OCUPACIONES TEMPORALES DE OBRA"/>
    <s v="Un Colaborador del IDU solicita o acepta una dádiva de un Tercero para que no solicite la aplicación del procedimiento sancionatorio para infracciones urbanísticas, por una infracción urbanística o por no entrega del espacio público en las condiciones previstas en el acto administrativo. "/>
    <x v="1"/>
    <s v="Deterioro de la reputación institucional que afecta su capacidad y gobernanza."/>
    <s v="1- El procedimiento PR-CI-07 en su numeral 7.43.,  describe la responsabilidad de comunicar el incumplimiento y solicitar aplicar el procedimiento sancionatorio, así mismo, el numeral 7.44., relaciona la aplicación de garantías._x000a_2- En el formato FO-CI-12 de acta se recibe el espacio público."/>
    <n v="2"/>
    <n v="4"/>
    <n v="8"/>
    <s v="BAJO"/>
    <s v="El nivel de riesgo bajo no requiere controles adicionales"/>
    <n v="0.1"/>
  </r>
  <r>
    <s v="APROVECHAMIENTO ECONÓMICO DE CORTO PLAZO DEL ESPACIO PÚBLICO"/>
    <s v="Un ciudadano ofrece o entrega dádivas a Colaboradores del IDU encargados de la recepción de solicitudes, para que su solicitud sea priorizada o entregada por fuera del orden de llegada."/>
    <x v="3"/>
    <s v="Deterioro de la reputación institucional que afecta su capacidad y gobernanza."/>
    <s v="1- Radicación de la solicitud en el aplicativo Orfeo._x000a_2- El procedimiento PR-CI-10 en su numeral 7, mencionar los requisitos, y en su numeral 8.2., mencionar el recibo de la solicitud de uso."/>
    <n v="4"/>
    <n v="3"/>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APROVECHAMIENTO ECONÓMICO DE CORTO PLAZO DEL ESPACIO PÚBLICO"/>
    <s v="Un Colaborador del IDU encargado de la recepción de solicitudes solicita o recibe dádivas de un ciudadano para que su solicitud sea priorizada o entregada por fuera del orden de llegada."/>
    <x v="1"/>
    <s v="Deterioro de la reputación institucional que afecta su capacidad y gobernanza."/>
    <s v="1- Radicación de la solicitud en el aplicativo Orfeo._x000a_2- El procedimiento PR-CI-10 en su numeral 7, mencionar los requisitos, y en su numeral 8.2., menciona el recibo de la solicitud de uso."/>
    <n v="4"/>
    <n v="3"/>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APROVECHAMIENTO ECONÓMICO DE CORTO PLAZO DEL ESPACIO PÚBLICO"/>
    <s v="Un Tercero, ofrece o entrega a un Colaborador del IDU una dádiva para que se altere el concepto o cantidad de aprovechamiento económico."/>
    <x v="3"/>
    <s v="Deterioro de la reputación institucional que afecta su capacidad y gobernanza."/>
    <s v="1- El Protocolo Institucional para el aprovechamiento económico del espacio público modalidad de corto plazo en su numeral  4.3.3., adoptado con Resolución 4108 de 2020._x000a_2- El Procedimiento PR-CI-10 en su numeral 8.6., menciona la liquidación del valor de la retribución._x000a_3- Oficio al solicitante a través del aplicativo Orfeo, informando el valor de la retribución económica._x000a_4- En el Acto Administrativo contiene una cláusula que establece el valor de la retribución."/>
    <n v="3"/>
    <n v="3"/>
    <n v="9"/>
    <s v="BAJO"/>
    <s v="El nivel de riesgo bajo no requiere controles adicionales"/>
    <n v="0.1"/>
  </r>
  <r>
    <s v="APROVECHAMIENTO ECONÓMICO DE CORTO PLAZO DEL ESPACIO PÚBLICO"/>
    <s v="Un Colaborador del IDU recibe o acepta una dádiva de un Tercero para alterar el concepto o cantidad de aprovechamiento económico "/>
    <x v="1"/>
    <s v="Deterioro de la reputación institucional que afecta su capacidad y gobernanza."/>
    <s v="1- El Protocolo Institucional para el aprovechamiento económico del espacio público modalidad de corto plazo en su numeral  4.3.3., adoptado con Resolución 4108 de 2020._x000a_2- El Procedimiento PR-CI-10 en su numeral 8.6., menciona la liquidación del valor de la retribución._x000a_3- Oficio al solicitante a través del aplicativo Orfeo, informando el valor de la retribución económica._x000a_4- En el Acto Administrativo contiene una cláusula que establece el valor de la retribución."/>
    <n v="2"/>
    <n v="3"/>
    <n v="6"/>
    <s v="BAJO"/>
    <s v="El nivel de riesgo bajo no requiere controles adicionales"/>
    <n v="0.1"/>
  </r>
  <r>
    <s v="APROVECHAMIENTO ECONÓMICO DE CORTO PLAZO DEL ESPACIO PÚBLICO"/>
    <s v="Un Drectivo del IDU recibe o acepta una dádiva de un Tercero para alterar el concepto o cantidad de aprovechamiento económico "/>
    <x v="2"/>
    <s v="Deterioro de la reputación institucional que afecta su capacidad y gobernanza."/>
    <s v="1- El Protocolo Institucional para el aprovechamiento económico del espacio público modalidad de corto plazo en su numeral  4.3.3., adoptado con Resolución 4108 de 2020._x000a_2- El Procedimiento PR-CI-10 en su numeral 8.6., menciona la liquidación del valor de la retribución._x000a_3- Oficio al solicitante a través del aplicativo Orfeo, informando el valor de la retribución económica._x000a_4- En el Acto Administrativo contiene una cláusula que establece el valor de la retribución."/>
    <n v="2"/>
    <n v="3"/>
    <n v="6"/>
    <s v="BAJO"/>
    <s v="El nivel de riesgo bajo no requiere controles adicionales"/>
    <n v="0.1"/>
  </r>
  <r>
    <s v="APROVECHAMIENTO ECONÓMICO DE CORTO PLAZO DEL ESPACIO PÚBLICO"/>
    <s v="Un Tercero, ofrece o entrega a un Colaborador del IDU una dádiva para que se incluyan en el contrato de aprovechamiento de espacio público, cláusulas que solo beneficien a quien hace uso temporal de este espacio público."/>
    <x v="3"/>
    <s v="Deterioro de la reputación institucional que afecta su capacidad y gobernanza."/>
    <s v="1- El formato FO-CI-29 establece la Lista de chequeo._x000a_2- El Acto Administrativo es revisado por los profesionales jurídicos, previa aprobación y firma del Director Técnico, lo cual esta establecido en el procedimiento PR-CI-10  en su numeral 8.17., revisión de la minuta de contrato o acto administrativo. "/>
    <n v="2"/>
    <n v="4"/>
    <n v="8"/>
    <s v="BAJO"/>
    <s v="El nivel de riesgo bajo no requiere controles adicionales"/>
    <n v="0.1"/>
  </r>
  <r>
    <s v="APROVECHAMIENTO ECONÓMICO DE CORTO PLAZO DEL ESPACIO PÚBLICO"/>
    <s v="Un Colaborador del IDU solicite o acepte una dádiva de un Tercero, para que se incluyan en el contrato de aprovechamiento de espacio público, cláusulas que solo beneficien a quien hace uso temporal de este espacio público."/>
    <x v="1"/>
    <s v="Deterioro de la reputación institucional que afecta su capacidad y gobernanza."/>
    <s v="1- El formato FO-CI-29 establece la Lista de chequeo._x000a_2- El Acto Administrativo es revisado por los profesionales jurídicos, previa aprobación y firma del Director Técnico, lo cual esta establecido en el procedimiento PR-CI-10  en su numeral 8.17., revisión de la minuta de contrato o acto administrativo. "/>
    <n v="2"/>
    <n v="4"/>
    <n v="8"/>
    <s v="BAJO"/>
    <s v="El nivel de riesgo bajo no requiere controles adicionales"/>
    <n v="0.1"/>
  </r>
  <r>
    <s v="APROVECHAMIENTO ECONÓMICO DE CORTO PLAZO DEL ESPACIO PÚBLICO"/>
    <s v="Un Directivo del IDU solicite o acepte una dádiva de un Tercero, para que se incluyan en el contrato de aprovechamiento de espacio público, cláusulas que solo beneficien a quien hace uso temporal de este espacio público."/>
    <x v="2"/>
    <s v="Deterioro de la reputación institucional que afecta su capacidad y gobernanza."/>
    <s v="1- El formato FO-CI-29 establece la Lista de chequeo._x000a_2- El Acto Administrativo es revisado por los profesionales jurídicos, previa aprobación y firma del Director Técnico, lo cual esta establecido en el procedimiento PR-CI-10  en su numeral 8.17., revisión de la minuta de contrato o acto administrativo. "/>
    <n v="2"/>
    <n v="4"/>
    <n v="8"/>
    <s v="BAJO"/>
    <s v="El nivel de riesgo bajo no requiere controles adicionales"/>
    <n v="0.1"/>
  </r>
  <r>
    <s v="APROVECHAMIENTO ECONÓMICO DE CORTO PLAZO DEL ESPACIO PÚBLICO"/>
    <s v="Un Tercero ofrece o entrega una dádiva a un Colaborador del IDU para que altere el acta de recibo del espacio solicitado, sin verificar o informando datos incorrectos sobre la recuperación del espacio en iguales o mejores condiciones a las encontradas antes del uso para el aprovechamiento económico de espacio público."/>
    <x v="0"/>
    <s v="Deterioro de la reputación institucional que afecta su capacidad y gobernanza."/>
    <s v="1- El procedimiento PR-CI-10 en su numeral 8.25., menciona la realización del recibo del espacio público y la generación del acta._x000a_2- En el acto administrativo se establece que se debe entregar el espacio público en las mismas o mejores condiciones._x000a_3. En el formato FO-CI-15 de acta se recibe el espacio público."/>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APROVECHAMIENTO ECONÓMICO DE CORTO PLAZO DEL ESPACIO PÚBLICO"/>
    <s v="Un Colaborador del IDU solicita o acepta una dádiva de un Tercero para que altere el acta de recibo del espacio solicitado, sin verificar o informando datos incorrectos sobre la recuperación del espacio en iguales o mejores condiciones a las encontradas antes del uso para el aprovechamiento económico de espacio público."/>
    <x v="1"/>
    <s v="Deterioro de la reputación institucional que afecta su capacidad y gobernanza."/>
    <s v="1- El procedimiento PR-CI-10 en su numeral 8.25., menciona la realización del recibo del espacio público y la generación del acta._x000a_2- En el acto administrativo se establece que se debe entregar el espacio público en las mismas o mejores condiciones._x000a_3. En el formato FO-CI-15 de acta se recibe el espacio público."/>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APROVECHAMIENTO ECONÓMICO DE CORTO PLAZO DEL ESPACIO PÚBLICO"/>
    <s v="Un Tercero ofrece o entrega una dádiva a un Colaborador del IDU para que no solicite la aplicación del procedimiento sancionatorio para infracciones urbanísticas, por una infracción urbanística o por no entrega del espacio público en las condiciones previstas en el contrato. "/>
    <x v="0"/>
    <s v="Deterioro de la reputación institucional que afecta su capacidad y gobernanza."/>
    <s v="1. El procedimiento PR-CI-10 establece las gestiones a realizar en caso de incumplimientos."/>
    <n v="2"/>
    <n v="4"/>
    <n v="8"/>
    <s v="BAJO"/>
    <s v="El nivel de riesgo bajo no requiere controles adicionales"/>
    <n v="0.1"/>
  </r>
  <r>
    <s v="APROVECHAMIENTO ECONÓMICO DE CORTO PLAZO DEL ESPACIO PÚBLICO"/>
    <s v="Un Colaborador del IDU solicita o acepta una dádiva de un Tercero para que no solicite la aplicación del procedimiento sancionatorio para infracciones urbanísticas, por una infracción urbanística o por no entrega del espacio público en las condiciones previstas en el contrato. "/>
    <x v="1"/>
    <s v="Deterioro de la reputación institucional que afecta su capacidad y gobernanza."/>
    <s v="1. El procedimiento PR-CI-10 establece las gestiones a realizar en caso de incumplimientos."/>
    <n v="2"/>
    <n v="4"/>
    <n v="8"/>
    <s v="BAJO"/>
    <s v="El nivel de riesgo bajo no requiere controles adicionales"/>
    <n v="0.1"/>
  </r>
  <r>
    <s v="APROVECHAMIENTO ECONÓMICO DE CORTO PLAZO DEL ESPACIO PÚBLICO"/>
    <s v="Un Directivo del IDU solicita o acepta una dádiva de un Tercero para que no solicite la aplicación del procedimiento sancionatorio para infracciones urbanísticas, por una infracción urbanística o por no entrega del espacio público en las condiciones previstas en el contrato. "/>
    <x v="2"/>
    <s v="Deterioro de la reputación institucional que afecta su capacidad y gobernanza._x000a__x000a_"/>
    <s v="1. El procedimiento PR-CI-10 establece las gestiones a realizar en caso de incumplimientos._x000a_"/>
    <n v="2"/>
    <n v="4"/>
    <n v="8"/>
    <s v="BAJO"/>
    <s v="El nivel de riesgo bajo no requiere controles adicionales"/>
    <n v="0.1"/>
  </r>
  <r>
    <s v="EXPEDICIÓN Y RECIBO DE LICENCIAS DE EXCAVACIÓN"/>
    <s v="Un tercero solicitante ofrece o entrega dádivas a un Colaborador del IDU para que agilice el trámite de solicitud de licencia."/>
    <x v="2"/>
    <s v="Deterioro de la reputación institucional que afecta su capacidad y gobernanza."/>
    <s v="1- Radicación de la solicitud en el aplicativo Orfeo._x000a_2- Formato FO-CI-02 de &quot;Solicitud de licencia de excavación&quot; el cual debe estar firmado por el solicitante, y contener el cumplimiento de requisitos._x000a_3- El Procedimiento PR-CI-09 en el numeral 7.5, menciona la elaboración del Acto Administrativo que otorga, niega y/o desiste la Licencia de Excavación, el cual pasa por validación Jurídica y Técnica, para posteriormente ser aprobado y firmado por el Director Técnico._x000a_4- Aprobación y firma del acto administrativo por parte del Director Técnico_x000a_5- Aplicativo en Bochica para la gestión de las licencias de excavación (Módulo Licencias de Excavación)."/>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XPEDICIÓN Y RECIBO DE LICENCIAS DE EXCAVACIÓN"/>
    <s v="Un tercero solicitante ofrece o entrega dádivas a un Colaborador del IDU para que agilice el trámite de solicitud de licencia."/>
    <x v="0"/>
    <s v="Deterioro de la reputación institucional que afecta su capacidad y gobernanza."/>
    <s v="1- Radicación de la solicitud en el aplicativo Orfeo._x000a_2- Formato FO-CI-02 de &quot;Solicitud de licencia de excavación&quot; el cual debe estar firmado por el solicitante, y contener el cumplimiento de requisitos._x000a_3- El Procedimiento PR-CI-09 en el numeral 7.5, menciona la elaboración del Acto Administrativo que otorga, niega y/o desiste la Licencia de Excavación, el cual pasa por validación Jurídica y Técnica, para posteriormente ser aprobado y firmado por el Director Técnico._x000a_4- Aprobación y firma del acto administrativo por parte del Director Técnico_x000a_5- Aplicativo en Bochica para la gestión de las licencias de excavación (Módulo Licencias de Excavación)."/>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EXPEDICIÓN Y RECIBO DE LICENCIAS DE EXCAVACIÓN"/>
    <s v="Un Colaborador del IDU solicita o recibe dádivas de un tercero solicitante para que se agilice el trámite de solicitud de licencia."/>
    <x v="1"/>
    <s v="Deterioro de la reputación institucional que afecta su capacidad y gobernanza."/>
    <s v="1- Radicación de la solicitud en el aplicativo Orfeo._x000a_2- Formato FO-CI-02 de &quot;Solicitud de licencia de excavación&quot; el cual debe estar firmado por el solicitante, y contener el cumplimiento de requisitos._x000a_3- El Procedimiento PR-CI-09 en el numeral 7.5, menciona la elaboración del Acto Administrativo que otorga, niega y/o desiste la Licencia de Excavación, el cual pasa por validación Jurídica y Técnica, para posteriormente ser aprobado y firmado por el Director Técnico._x000a_4- Aprobación y firma del acto administrativo por parte del Director Técnico_x000a_5- Aplicativo en Bochica para la gestión de las licencias de excavación (Módulo Licencias de Excavación)."/>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XPEDICIÓN Y RECIBO DE LICENCIAS DE EXCAVACIÓN"/>
    <s v="Un Tercero ofrece o entrega dádivas a un Colaborador del IDU para que apruebe una licencia de excavación sin el lleno de los requisitos exigidos."/>
    <x v="0"/>
    <s v="Deterioro de la reputación institucional que afecta su capacidad y gobernanza."/>
    <s v="1- Radicación de la solicitud en el aplicativo Orfeo._x000a_2- Formato FO-CI-02 de &quot;Solicitud de licencia de excavación&quot; el cual debe estar firmado por el solicitante, y contener el cumplimiento de requisitos._x000a_3- El Procedimiento PR-CI-09 en el numeral 7.5, menciona la elaboración del Acto Administrativo que otorga, niega y/o desiste la Licencia de Excavación, el cual pasa por validación Jurídica y Técnica, para posteriormente ser aprobado y firmado por el Director Técnico._x000a_4- Aprobación y firma del acto administrativo por parte del Director Técnico_x000a_5- Aplicativo en Bochica para la gestión de las licencias de excavación (Módulo Licencias de Excavación)."/>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EXPEDICIÓN Y RECIBO DE LICENCIAS DE EXCAVACIÓN"/>
    <s v="Un Colaborador del IDU solicita o recibe una dádiva de un Tercero para que apruebe una licencia de excavación sin el lleno de los requisitos exigidos."/>
    <x v="1"/>
    <s v="Deterioro de la reputación institucional que afecta su capacidad y gobernanza."/>
    <s v="1- Radicación de la solicitud en el aplicativo Orfeo._x000a_2- Formato FO-CI-02 de &quot;Solicitud de licencia de excavación&quot; el cual debe estar firmado por el solicitante, y contener el cumplimiento de requisitos._x000a_3- El Procedimiento PR-CI-09 en el numeral 7.5, menciona la elaboración del Acto Administrativo que otorga, niega y/o desiste la Licencia de Excavación, el cual pasa por validación Jurídica y Técnica, para posteriormente ser aprobado y firmado por el Director Técnico._x000a_4- Aprobación y firma del acto administrativo por parte del Director Técnico_x000a_5- Aplicativo en Bochica para la gestión de las licencias de excavación (Módulo Licencias de Excavación)."/>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XPEDICIÓN Y RECIBO DE LICENCIAS DE EXCAVACIÓN"/>
    <s v="Un Directivo del IDU solicita o recibe una dádiva de un Tercero para que apruebe una licencia de excavación sin el lleno de los requisitos exigidos."/>
    <x v="2"/>
    <s v="Deterioro de la reputación institucional que afecta su capacidad y gobernanza."/>
    <s v="1- Radicación de la solicitud en el aplicativo Orfeo._x000a_2-  Formato FO-CI-02 de &quot;Solicitud de licencia de excavación&quot; el cual debe estar firmado por el solicitante, y contener el cumplimiento de requisitos._x000a_3- El Procedimiento PR-CI-09 en el numeral 7.5, menciona la elaboración del Acto Administrativo que otorga, niega y/o desiste la Licencia de Excavación, el cual pasa por validación Jurídica y Técnica, para posteriormente ser aprobado y firmado por el Director Técnico._x000a_4- Aprobación y firma del acto administrativo por parte del Director Técnico_x000a_5- Aplicativo en Bochica para la gestión de las licencias de excavación (Módulo Licencias de Excavación)."/>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XPEDICIÓN Y RECIBO DE LICENCIAS DE EXCAVACIÓN"/>
    <s v="Un Tercero ofrece o entrega dádivas a un Colaborador del IDU para que altere o incluya asuntos que solo benefician al solicitante, en actos administrativos derivados de la gestión de licencia de excavación."/>
    <x v="0"/>
    <s v="Deterioro de la reputación institucional que afecta su capacidad y gobernanza."/>
    <s v="1- Se da cumplimiento al Decreto 1077 de 2015 “...Decreto Único Reglamentario del Sector Vivienda, Ciudad y Territorio”, que dispone el procedimiento para la expedición de licencias urbanísticas, y más puntualmente el Art. 2.2.6.1.2.3.6 (modificado por el artículo 11, del Decreto Nacional 1203 de 2017), que establece las obligaciones de los titulares de las licencias._x000a_2- El Procedimiento PR-CI-09 en el numeral 7.5, menciona la elaboración del Acto Administrativo que otorga, niega y/o desiste la Licencia de Excavación, el cual pasa por validación Jurídica y Técnica, para posteriormente ser aprobado y firmado por el Director Técnico._x000a_3- La Resolución que otorga, niega y/o desiste la licencia de excavación es un formato preestablecido, que de presentar modificaciones deberá ser validado por los actores del proceso y el Director Técnico._x000a_"/>
    <n v="3"/>
    <n v="3"/>
    <n v="9"/>
    <s v="BAJO"/>
    <s v="El nivel de riesgo bajo no requiere controles adicionales"/>
    <n v="0.1"/>
  </r>
  <r>
    <s v="EXPEDICIÓN Y RECIBO DE LICENCIAS DE EXCAVACIÓN"/>
    <s v="Un Colaborador del IDU solicita o acepta dádivas de un Tercero para que altere o incluya asuntos que solo benefician al solicitante, en actos administrativos derivados de la gestión de licencia de excavación."/>
    <x v="1"/>
    <s v="_x000a_Deterioro de la reputación institucional que afecta su capacidad y gobernanza."/>
    <s v="1- Se da cumplimiento al Decreto 1077 de 2015 “...Decreto Único Reglamentario del Sector Vivienda, Ciudad y Territorio”, que dispone el procedimiento para la expedición de licencias urbanísticas, y más puntualmente el Art. 2.2.6.1.2.3.6 (modificado por el artículo 11, del Decreto Nacional 1203 de 2017), que establece las obligaciones de los titulares de las licencias._x000a_2- El Procedimiento PR-CI-09 en el numeral 7.5, menciona la elaboración del Acto Administrativo que otorga, niega y/o desiste la Licencia de Excavación, el cual pasa por validación Jurídica y Técnica, para posteriormente ser aprobado y firmado por el Director Técnico._x000a_3- La Resolución que otorga, niega y/o desiste la licencia de excavación es un formato preestablecido, que de presentar modificaciones deberá ser validado por los actores del proceso y el Director Técnico."/>
    <n v="2"/>
    <n v="4"/>
    <n v="8"/>
    <s v="BAJO"/>
    <s v="El nivel de riesgo bajo no requiere controles adicionales"/>
    <n v="0.1"/>
  </r>
  <r>
    <s v="EXPEDICIÓN Y RECIBO DE LICENCIAS DE EXCAVACIÓN"/>
    <s v="UnDoirectivo del IDU solicita o acepta dádivas de un Tercero para que altere o incluya asuntos que solo benefician al solicitante, en actos administrativos derivados de la gestión de licencia de excavación."/>
    <x v="2"/>
    <s v="_x000a_Deterioro de la reputación institucional que afecta su capacidad y gobernanza._x000a__x000a_"/>
    <s v="1- Se da cumplimiento al Decreto 1077 de 2015 “...Decreto Único Reglamentario del Sector Vivienda, Ciudad y Territorio”, que dispone el procedimiento para la expedición de licencias urbanísticas, y más puntualmente el Art. 2.2.6.1.2.3.6 (modificado por el artículo 11, del Decreto Nacional 1203 de 2017), que establece las obligaciones de los titulares de las licencias._x000a_2- El Procedimiento PR-CI-09 en el numeral 7.5, menciona la elaboración del Acto Administrativo que otorga, niega y/o desiste la Licencia de Excavación, el cual pasa por validación Jurídica y Técnica, para posteriormente ser aprobado y firmado por el Director Técnico._x000a_3- La Resolución que otorga, niega y/o desiste la licencia de excavación es un formato preestablecido, que de presentar modificaciones deberá ser validado por los actores del proceso y el Director Técnico."/>
    <n v="2"/>
    <n v="4"/>
    <n v="8"/>
    <s v="BAJO"/>
    <s v="El nivel de riesgo bajo no requiere controles adicionales"/>
    <n v="0.1"/>
  </r>
  <r>
    <s v="EXPEDICIÓN Y RECIBO DE LICENCIAS DE EXCAVACIÓN"/>
    <s v="Un Tercero que interviene el espacio público ofrece o entrega dádivas a un Colaborador del IDU para que no informe o declare de conocimiento de DTAI la afectación de espacio público por excavaciones sin licencia de excavación."/>
    <x v="0"/>
    <s v="Deterioro de la reputación institucional que afecta su capacidad y gobernanza."/>
    <s v="1- Se da cumplimiento al Decreto 1077 de 2015 “...Decreto Único Reglamentario del Sector Vivienda, Ciudad y Territorio”, que dispone el procedimiento para la expedición de licencias urbanísticas, y más puntualmente el Art. 2.2.6.1.2.3.6 (modificado por el artículo 11, del Decreto Nacional 1203 de 2017), que establece las obligaciones de los titulares de las licencias._x000a_2- Acorde con lo establecido en los numerales 7, 9 y 11 del Art. 86 del Decreto Ley 1421 de 1993 (Estatuto Orgánico); el Art. 1 de la Ley 810 de 2003 (Sanciones urbanísticas); el numeral 13.3 del Art. 193 del Acuerdo 79 de 2003 (Código de Policía); y el Art. 2.2.6.1.4.11 del Decreto 1077 de 2015 (Reglamente sector vivienda, ciudad y territorio), es competencia de las Alcaldías Locales adelantar el control urbanístico y los procesos sancionatorios por infracción."/>
    <n v="2"/>
    <n v="4"/>
    <n v="8"/>
    <s v="BAJO"/>
    <s v="El nivel de riesgo bajo no requiere controles adicionales"/>
    <n v="0.1"/>
  </r>
  <r>
    <s v="EXPEDICIÓN Y RECIBO DE LICENCIAS DE EXCAVACIÓN"/>
    <s v="Un Colaborador del IDU solicita o recibe dádivas de un Tercero que interviene el espacio público para que no se informe o declare de conocimiento de DTAI la afectación de espacio público por excavaciones sin licencia de excavación."/>
    <x v="1"/>
    <s v="Deterioro de la reputación institucional que afecta su capacidad y gobernanza."/>
    <s v="1- Se da cumplimiento al Decreto 1077 de 2015 “...Decreto Único Reglamentario del Sector Vivienda, Ciudad y Territorio”, que dispone el procedimiento para la expedición de licencias urbanísticas, y más puntualmente el Art. 2.2.6.1.2.3.6 (modificado por el artículo 11, del Decreto Nacional 1203 de 2017), que establece las obligaciones de los titulares de las licencias._x000a_2- Acorde con lo establecido en los numerales 7, 9 y 11 del Art. 86 del Decreto Ley 1421 de 1993 (Estatuto Orgánico); el Art. 1 de la Ley 810 de 2003 (Sanciones urbanísticas); el numeral 13.3 del Art. 193 del Acuerdo 79 de 2003 (Código de Policía); y el Art. 2.2.6.1.4.11 del Decreto 1077 de 2015 (Reglamente sector vivienda, ciudad y territorio), es competencia de las Alcaldías Locales adelantar el control urbanístico y los procesos sancionatorios por infracción."/>
    <n v="2"/>
    <n v="4"/>
    <n v="8"/>
    <s v="BAJO"/>
    <s v="El nivel de riesgo bajo no requiere controles adicionales"/>
    <n v="0.1"/>
  </r>
  <r>
    <s v="EXPEDICIÓN Y RECIBO DE LICENCIAS DE EXCAVACIÓN"/>
    <s v="Un Tercero que interviene el espacio público ofrece o entrega una dádiva a un Colaborador del IDU para que no solicite la aplicación del procedimiento sancionatorio para infracciones urbanísticas."/>
    <x v="0"/>
    <s v="Deterioro de la reputación institucional que afecta su capacidad y gobernanza."/>
    <s v="1- Se da cumplimiento al Decreto 1077 de 2015 “...Decreto Único Reglamentario del Sector Vivienda, Ciudad y Territorio”, que dispone el procedimiento para la expedición de licencias urbanísticas, y más puntualmente el Art. 2.2.6.1.2.3.6 (modificado por el artículo 11, del Decreto Nacional 1203 de 2017), que establece las obligaciones de los titulares de las licencias._x000a_2- Acorde con lo establecido en los numerales 7, 9 y 11 del Art. 86 del Decreto Ley 1421 de 1993 (Estatuto Orgánico); el Art. 1 de la Ley 810 de 2003 (Sanciones urbanísticas); el numeral 13.3 del Art. 193 del Acuerdo 79 de 2003 (Código de Policía); y el Art. 2.2.6.1.4.11 del Decreto 1077 de 2015 (Reglamente sector vivienda, ciudad y territorio), es competencia de las Alcaldías Locales adelantar el control urbanístico y los procesos sancionatorios por infracción."/>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EXPEDICIÓN Y RECIBO DE LICENCIAS DE EXCAVACIÓN"/>
    <s v="Un Colaborador del IDU solicita o acepta una dádiva de un Tercero que interviene el espacio público para que no solicite la aplicación del procedimiento sancionatorio para infracciones urbanísticas."/>
    <x v="1"/>
    <s v="Deterioro de la reputación institucional que afecta su capacidad y gobernanza."/>
    <s v="1- Se da cumplimiento al Decreto 1077 de 2015 “...Decreto Único Reglamentario del Sector Vivienda, Ciudad y Territorio”, que dispone el procedimiento para la expedición de licencias urbanísticas, y más puntualmente el Art. 2.2.6.1.2.3.6 (modificado por el artículo 11, del Decreto Nacional 1203 de 2017), que establece las obligaciones de los titulares de las licencias._x000a_2- Acorde con lo establecido en los numerales 7, 9 y 11 del Art. 86 del Decreto Ley 1421 de 1993 (Estatuto Orgánico); el Art. 1 de la Ley 810 de 2003 (Sanciones urbanísticas); el numeral 13.3 del Art. 193 del Acuerdo 79 de 2003 (Código de Policía); y el Art. 2.2.6.1.4.11 del Decreto 1077 de 2015 (Reglamente sector vivienda, ciudad y territorio), es competencia de las Alcaldías Locales adelantar el control urbanístico y los procesos sancionatorios por infracción."/>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XPEDICIÓN Y RECIBO DE LICENCIAS DE EXCAVACIÓN"/>
    <s v="Un Directivo del IDU solicita o acepta una dádiva de un Tercero que interviene el espacio público para que no solicite la aplicación del procedimiento sancionatorio para infracciones urbanísticas."/>
    <x v="2"/>
    <s v="Deterioro de la reputación institucional que afecta su capacidad y gobernanza."/>
    <s v="1- Se da cumplimiento al Decreto 1077 de 2015 “...Decreto Único Reglamentario del Sector Vivienda, Ciudad y Territorio”, que dispone el procedimiento para la expedición de licencias urbanísticas, y más puntualmente el Art. 2.2.6.1.2.3.6 (modificado por el artículo 11, del Decreto Nacional 1203 de 2017), que establece las obligaciones de los titulares de las licencias._x000a_2- Acorde con lo establecido en los numerales 7, 9 y 11 del Art. 86 del Decreto Ley 1421 de 1993 (Estatuto Orgánico); el Art. 1 de la Ley 810 de 2003 (Sanciones urbanísticas); el numeral 13.3 del Art. 193 del Acuerdo 79 de 2003 (Código de Policía); y el Art. 2.2.6.1.4.11 del Decreto 1077 de 2015 (Reglamente sector vivienda, ciudad y territorio), es competencia de las Alcaldías Locales adelantar el control urbanístico y los procesos sancionatorios por infracción."/>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XPEDICIÓN Y RECIBO DE LICENCIAS DE EXCAVACIÓN"/>
    <s v="Un Tercero que interviene el espacio público ofrece o entrega una dádiva a un Colaborador del IDU para que emita el certificado de verificación y recibo de obra en trabajos no conformes."/>
    <x v="0"/>
    <s v="Deterioro de la reputación institucional que afecta su capacidad y gobernanza."/>
    <s v="1- Se da cumplimiento al Decreto 1077 de 2015 “...Decreto Único Reglamentario del Sector Vivienda, Ciudad y Territorio”, que dispone el procedimiento para la expedición de licencias urbanísticas, y más puntualmente el Art. 2.2.6.1.2.3.6 (modificado por el artículo 11, del Decreto Nacional 1203 de 2017), que establece las obligaciones de los titulares de las licencias._x000a_2- El Procedimiento PR-CI-09 en el numeral 7.33, menciona la elaboración del Certificado de verificación y recibo de obra, y su publicación en página web; publicación que se realiza previa validación del líder de proceso y el Director Técnico."/>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EXPEDICIÓN Y RECIBO DE LICENCIAS DE EXCAVACIÓN"/>
    <s v="Un Colaborador del IDU solicita o acepta dádivas de un Tercero que interviene el espacio público para que emita el certificado de verificación y recibo de obra en trabajos no conformes."/>
    <x v="1"/>
    <s v="Deterioro de la reputación institucional que afecta su capacidad y gobernanza."/>
    <s v="1- Se da cumplimiento al Decreto 1077 de 2015 “...Decreto Único Reglamentario del Sector Vivienda, Ciudad y Territorio”, que dispone el procedimiento para la expedición de licencias urbanísticas, y más puntualmente el Art. 2.2.6.1.2.3.6 (modificado por el artículo 11, del Decreto Nacional 1203 de 2017), que establece las obligaciones de los titulares de las licencias._x000a_2- El Procedimiento PR-CI-09 en el numeral 7.33, menciona la elaboración del Certificado de verificación y recibo de obra, y su publicación en página web; publicación que se realiza previa validación del líder de proceso y el Director Técnico."/>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EXPEDICIÓN Y RECIBO DE LICENCIAS DE EXCAVACIÓN"/>
    <s v="Un Directivo del IDU solicita o acepta dádivas de un Tercero que interviene el espacio público para que emita el certificado de verificación y recibo de obra en trabajos no conformes."/>
    <x v="2"/>
    <s v="Deterioro de la reputación institucional que afecta su capacidad y gobernanza._x000a__x000a_"/>
    <s v="1- Se da cumplimiento al Decreto 1077 de 2015 “...Decreto Único Reglamentario del Sector Vivienda, Ciudad y Territorio”, que dispone el procedimiento para la expedición de licencias urbanísticas, y más puntualmente el Art. 2.2.6.1.2.3.6 (modificado por el artículo 11, del Decreto Nacional 1203 de 2017), que establece las obligaciones de los titulares de las licencias._x000a_2- El Procedimiento PR-CI-09 en el numeral 7.33, menciona la elaboración del Certificado de verificación y recibo de obra, y su publicación en página web; publicación que se realiza previa validación del líder de proceso y el Director Técnico."/>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SEGUIMIENTO A LA ESTABILIDAD Y CALIDAD DE LAS OBRAS CON PÓLIZA VIGENTE"/>
    <s v="Un contratista ofrece o entrega dádivas a un Colaborador del IDU para que no reporte daños en las obras ejecutadas."/>
    <x v="4"/>
    <s v="Pérdida de capacidad institucional para responder a las necesidades de la ciudad en lo relacionado con infraestructura para la movilidad y espacio público._x000a_"/>
    <s v="1. El procedimiento PR-CI-03 en el numeral 7.11, indica quienes realizan la visita de seguimiento, a la cual no asiste el contratista (no hay acuerdos)._x000a_2- Registro de la visita de seguimiento en el aplicativo Bochica (Módulo Seguimiento a pólizas de estabilidad)._x000a_3- El registro fotográfico de la visita de seguimiento es cargado en el aplicativo Bochica._x000a_4- Aprobación en el aplicativo Bochica del informe de visita por parte del Coordinador Técnico."/>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SEGUIMIENTO A LA ESTABILIDAD Y CALIDAD DE LAS OBRAS CON PÓLIZA VIGENTE"/>
    <s v="Un colaborador del IDU solicita ontratista ofrece o entrega dádivas a un tercero para que no reportar daños en las obras ejecutadas."/>
    <x v="1"/>
    <s v="Pérdida de capacidad institucional para responder a las necesidades de la ciudad en lo relacionado con infraestructura para la movilidad y espacio público."/>
    <s v="1- El procedimiento PR-CI-03 en el numeral 7.11, indica quienes realizan la visita de seguimiento, a la cual no asiste el contratista (no hay acuerdos)._x000a_2- Registro de la visita de seguimiento en el aplicativo Bochica (Módulo Seguimiento a pólizas de estabilidad)._x000a_3- El registro fotográfico de la visita de seguimiento es cargado en el aplicativo Bochica._x000a_4- Aprobación en el aplicativo Bochica del informe de visita por parte del Coordinador Técnico."/>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SEGUIMIENTO A LA ESTABILIDAD Y CALIDAD DE LAS OBRAS CON PÓLIZA VIGENTE"/>
    <s v="Un Directivo del IDU solicita dádivas a un tercero para que no reportar daños en las obras ejecutadas."/>
    <x v="2"/>
    <s v="Pérdida de capacidad institucional para responder a las necesidades de la ciudad en lo relacionado con infraestructura para la movilidad y espacio público."/>
    <s v="1- El procedimiento PR-CI-03 en el numeral 7.11, indica quienes realizan la visita de seguimiento, a la cual no asiste el contratista (no hay acuerdos)._x000a_2- Registro de la visita de seguimiento en el aplicativo Bochica (Módulo Seguimiento a pólizas de estabilidad)._x000a_3- El registro fotográfico de la visita de seguimiento es cargado en el aplicativo Bochica._x000a_4- Aprobación en el aplicativo Bochica del informe de visita por parte del Coordinador Técnico."/>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SEGUIMIENTO A LA ESTABILIDAD Y CALIDAD DE LAS OBRAS CON PÓLIZA VIGENTE"/>
    <s v="Un contratista ofrece o entrega dádivas a un Colaborador del IDU para que reporte como aprobadas, las reparaciones de los daños, sin haberlas ejecutado o presentando deficiencias."/>
    <x v="4"/>
    <s v="Deterioro de la reputación institucional que afecta su capacidad y gobernanza."/>
    <s v="1-El procedimiento PR-CI-03 en el numeral 8.8, indica como se realiza la visita de verificación de reparaciones._x000a_2- En la visita se firma el formato FO-CI-62 de acta por parte del IDU y de ser posible, el contratista, urbanizador, aseguradora e interventor, según el caso._x000a_3- Registro de la visita en el aplicativo Bochica (Módulo seguimiento a pólizas de estabilidad)_x000a_4- El registro fotográfico es cargado en el aplicativo Bochica._x000a_5- Aprobación en el aplicativo Bochica del informe de visita por parte del Coordinador Técnico."/>
    <n v="2"/>
    <n v="3"/>
    <n v="6"/>
    <s v="BAJO"/>
    <s v="El nivel de riesgo bajo no requiere controles adicionales"/>
    <n v="0.1"/>
  </r>
  <r>
    <s v="SEGUIMIENTO A LA ESTABILIDAD Y CALIDAD DE LAS OBRAS CON PÓLIZA VIGENTE"/>
    <s v="Un Colaborador del IDU solicita o acepta dádivas de un contratista para que reporte como aprobadas, las reparaciones de los daños, sin haberlas ejecutado o presentando deficiencias."/>
    <x v="1"/>
    <s v="Deterioro de la reputación institucional que afecta su capacidad y gobernanza."/>
    <s v="1-El procedimiento PR-CI-03 en el numeral 8.8, indica como se realiza la visita de verificación de reparaciones._x000a_2- En la visita se firma el formato FO-CI-62 de acta por parte del IDU y de ser posible, el contratista, urbanizador, aseguradora e interventor, según el caso._x000a_3- Registro de la visita en el aplicativo Bochica (Módulo seguimiento a pólizas de estabilidad)_x000a_4- El registro fotográfico es cargado en el aplicativo Bochica._x000a_5- Aprobación en el aplicativo Bochica del informe de visita por parte del Coordinador Técnico."/>
    <n v="2"/>
    <n v="3"/>
    <n v="6"/>
    <s v="BAJO"/>
    <s v="El nivel de riesgo bajo no requiere controles adicionales"/>
    <n v="0.1"/>
  </r>
  <r>
    <s v="SEGUIMIENTO A LA ESTABILIDAD Y CALIDAD DE LAS OBRAS CON PÓLIZA VIGENTE"/>
    <s v="Un Colaborador del IDU solicita o acepta dádivas de un contratista para que reporte como aprobadas, las reparaciones de los daños, sin haberlas ejecutado o presentando deficiencias."/>
    <x v="1"/>
    <s v="Deterioro de la reputación institucional que afecta su capacidad y gobernanza._x000a__x000a_"/>
    <s v="1-El procedimiento PR-CI-03 en el numeral 8.8, indica como se realiza la visita de verificación de reparaciones._x000a_2- En la visita se firma el formato FO-CI-62 de acta por parte del IDU y de ser posible, el contratista, urbanizador, aseguradora e interventor, según el caso._x000a_3- Registro de la visita en el aplicativo Bochica (Módulo seguimiento a pólizas de estabilidad)_x000a_4- El registro fotográfico es cargado en el aplicativo Bochica._x000a_5- Aprobación en el aplicativo Bochica del informe de visita por parte del Coordinador Técnico."/>
    <n v="2"/>
    <n v="3"/>
    <n v="6"/>
    <s v="BAJO"/>
    <s v="El nivel de riesgo bajo no requiere controles adicionales"/>
    <n v="0.1"/>
  </r>
  <r>
    <s v="SEGUIMIENTO A LA ESTABILIDAD Y CALIDAD DE LAS OBRAS CON PÓLIZA VIGENTE"/>
    <s v="Un contratista ofrece o entrega dádivas a un Colaborador del IDU para que acepte argumentos técnicos que lo exoneren de la responsabilidad de un daño, sin ser técnicamente válidos o suficientes."/>
    <x v="4"/>
    <s v="Deterioro de la reputación institucional que afecta su capacidad y gobernanza."/>
    <s v="1- El procedimiento PR-CI-03 en los numerales 8.5 y 8.6, indica como se realiza la evaluación de los argumentos del contratista._x000a_2- El resultado de la evaluación se comunica por oficio IDU, radicado en el aplicativo ORFEO con firma del Director Técnico._x000a_3- El resultado de la evaluación se registra en visita de inspección o reparaciones en el aplicativo Bochica (Módulo seguimiento a pólizas de estabilidad)_x000a_4- Aprobación en el aplicativo Bochica del informe de visita por parte del Coordinador Técnico."/>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SEGUIMIENTO A LA ESTABILIDAD Y CALIDAD DE LAS OBRAS CON PÓLIZA VIGENTE"/>
    <s v="Un contratista ofrece o entrega dádivas a un Colaborador del IDU para que acepte argumentos técnicos que lo exoneren de la responsabilidad de un daño, sin ser técnicamente válidos o suficientes."/>
    <x v="4"/>
    <s v="Deterioro de la reputación institucional que afecta su capacidad y gobernanza."/>
    <s v="1- El procedimiento PR-CI-03 en los numerales 8.5 y 8.6, indica como se realiza la evaluación de los argumentos del contratista._x000a_2- El resultado de la evaluación se comunica por oficio IDU, radicado en el aplicativo ORFEO con firma del Director Técnico._x000a_3- El resultado de la evaluación se registra en visita de inspección o reparaciones en el aplicativo Bochica (Módulo seguimiento a pólizas de estabilidad)_x000a_4- Aprobación en el aplicativo Bochica del informe de visita por parte del Coordinador Técnico."/>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SEGUIMIENTO A LA ESTABILIDAD Y CALIDAD DE LAS OBRAS CON PÓLIZA VIGENTE"/>
    <s v="Un Colaborador del IDU solicita o recibe dádivas de un contratista para que acepte argumentos técnicos que lo exoneren de la responsabilidad de un daño, sin ser técnicamente válidos o suficientes."/>
    <x v="1"/>
    <s v="Deterioro de la reputación institucional que afecta su capacidad y gobernanza."/>
    <s v="1- El procedimiento PR-CI-03 en los numerales 8.5 y 8.6, indica como se realiza la evaluación de los argumentos del contratista._x000a_2- El resultado de la evaluación se comunica por oficio IDU, radicado en el aplicativo ORFEO con firma del Director Técnico._x000a_3- El resultado de la evaluación se registra en visita de inspección o reparaciones en el aplicativo Bochica (Módulo seguimiento a pólizas de estabilidad)_x000a_4- Aprobación en el aplicativo Bochica del informe de visita por parte del Coordinador Técnico."/>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SEGUIMIENTO A LA ESTABILIDAD Y CALIDAD DE LAS OBRAS CON PÓLIZA VIGENTE"/>
    <s v="Un Directivo del IDU solicita o recibe dádivas de un contratista para que acepte argumentos técnicos que lo exoneren de la responsabilidad de un daño, sin ser técnicamente válidos o suficientes."/>
    <x v="2"/>
    <s v="Deterioro de la reputación institucional que afecta su capacidad y gobernanza."/>
    <s v="1- El procedimiento PR-CI-03 en los numerales 8.5 y 8.6, indica como se realiza la evaluación de los argumentos del contratista._x000a_2- El resultado de la evaluación se comunica por oficio IDU, radicado en el aplicativo ORFEO con firma del Director Técnico._x000a_3- El resultado de la evaluación se registra en visita de inspección o reparaciones en el aplicativo Bochica (Módulo seguimiento a pólizas de estabilidad)_x000a_4- Aprobación en el aplicativo Bochica del informe de visita por parte del Coordinador Técnico."/>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APLICACIÓN DE LA GARANTÍA ÚNICA EN SU AMPARO DE ESTABILIDAD Y CALIDAD DE CONTRATOS DE OBRA"/>
    <s v="Un contratista o Trabajador de la aseguradora, ofrece o entrega dádivas a un Colaborador del IDU para que modifique el acto administrativo que obliga al contratista a responder por daños o incumplimientos."/>
    <x v="5"/>
    <s v="Deterioro de la reputación institucional que afecta su capacidad y gobernanza."/>
    <s v="1. El procedimiento establece que la identificación de daños se realice en visita de seguimiento, a la cual no asiste el contratista (no hay acuerdos)._x000a_2. Los daños identificados se ingresan al aplicativo (tiene controles de usuario) para generar el informe de visita, que finalmente es revisado y aprobado por el Coordinador Técnico. "/>
    <n v="2"/>
    <n v="5"/>
    <n v="10"/>
    <s v="BAJO"/>
    <s v="El nivel de riesgo bajo no requiere controles adicionales"/>
    <n v="0.1"/>
  </r>
  <r>
    <s v="APLICACIÓN DE LA GARANTÍA ÚNICA EN SU AMPARO DE ESTABILIDAD Y CALIDAD DE CONTRATOS DE OBRA"/>
    <s v="Un Colaborador del IDU solicita o recibe una dádiva de un contratista o Trabajador de la aseguradora, para que modifique el acto administrativo que obliga al contratista a responder por daños o incumplimientos."/>
    <x v="1"/>
    <s v="Deterioro de la reputación institucional que afecta su capacidad y gobernanza."/>
    <s v="1. El procedimiento establece que la identificación de daños se realice en visita de seguimiento, a la cual no asiste el contratista (no hay acuerdos)._x000a_2. Los daños identificados se ingresan al aplicativo (tiene controles de usuario) para generar el informe de visita, que finalmente es revisado y aprobado por el Coordinador Técnico. "/>
    <n v="2"/>
    <n v="5"/>
    <n v="10"/>
    <s v="BAJO"/>
    <s v="El nivel de riesgo bajo no requiere controles adicionales"/>
    <n v="0.1"/>
  </r>
  <r>
    <s v="APLICACIÓN DE LA GARANTÍA ÚNICA EN SU AMPARO DE ESTABILIDAD Y CALIDAD DE CONTRATOS DE OBRA"/>
    <s v="Un Directivo del IDU solicita o recibe una dádiva de un contratista o Trabajador de la aseguradora, para que modifique el acto administrativo que obliga al contratista a responder por daños o incumplimientos."/>
    <x v="2"/>
    <s v="Deterioro de la reputación institucional que afecta su capacidad y gobernanza._x000a__x000a_"/>
    <s v="1. El procedimiento establece que la identificación de daños se realice en visita de seguimiento, a la cual no asiste el contratista (no hay acuerdos)._x000a_2. Los daños identificados se ingresan al aplicativo (tiene controles de usuario) para generar el informe de visita, que finalmente es revisado y aprobado por el Coordinador Técnico. "/>
    <n v="2"/>
    <n v="5"/>
    <n v="10"/>
    <s v="BAJO"/>
    <s v="El nivel de riesgo bajo no requiere controles adicionales"/>
    <n v="0.1"/>
  </r>
  <r>
    <s v="COORDINACIÓN Y CONTROL DE LA EJECUCIÓN DE LOS PROYECTOS DE CONSERVACIÓN"/>
    <s v="Un interventor ofrece o entrega dádivas a un Colaborador del IDU para que permita que el personal para la ejecución del contrato no cumpla con el lleno de los requistos establecidos."/>
    <x v="6"/>
    <s v="Deterioro de la reputación institucional que afecta su capacidad y gobernanza."/>
    <s v="1. Obligaciones de los Contratos de obra e interventoría y demás documentos que los conforman_x000a_2.  Manual de Interventoría_x000a_3. Informes mensuales de interventoría con lista de chequeo de contenido  informes mensuales de interventoría_x000a_4. Manual Único de Control y Seguimiento Ambiental y de SST del IDU_x000a_5. Comités de seguimiento al contrato"/>
    <n v="1"/>
    <n v="3"/>
    <n v="3"/>
    <s v="BAJO"/>
    <s v="El nivel de riesgo bajo no requiere controles adicionales"/>
    <n v="0.1"/>
  </r>
  <r>
    <s v="COORDINACIÓN Y CONTROL DE LA EJECUCIÓN DE LOS PROYECTOS DE CONSERVACIÓN"/>
    <s v="Un Colaborador del IDU solicita o recibe dádivas de un contratista de interventoría para aceptar que el personal para la ejecución del contrato no cumpla con el lleno de los requistos establecidos."/>
    <x v="7"/>
    <s v="Deterioro de la reputación institucional que afecta su capacidad y gobernanza."/>
    <s v="1. Obligaciones de los Contratos de interventoría y demás documentos que los conforman_x000a_2.  Manual de Interventoría_x000a_3. Informes mensuales de interventoría con lista de chequeo de contenido  informes mensuales de interventoría_x000a_4. Manual Único de Control y Seguimiento Ambiental y de SST del IDU_x000a_5. Comités de seguimiento al contrato_x000a_"/>
    <n v="1"/>
    <n v="3"/>
    <n v="3"/>
    <s v="BAJO"/>
    <s v="El nivel de riesgo bajo no requiere controles adicionales"/>
    <n v="0.1"/>
  </r>
  <r>
    <s v="COORDINACIÓN Y CONTROL DE LA EJECUCIÓN DE LOS PROYECTOS DE CONSERVACIÓN"/>
    <s v="Un Colaborador del IDU solicita o recibe dádivas de un contratista de interventoría para aceptar el personal para la ejecución del contrato no cumpla con el lleno de los requistos establecidos."/>
    <x v="8"/>
    <s v="Deterioro de la reputación institucional que afecta su capacidad y gobernanza."/>
    <s v="1. Obligaciones de los Contratos de interventoría y demás documentos que los conforman_x000a_2.  Manual de Interventoría_x000a_3. Informes mensuales de interventoría con lista de chequeo de contenido  informes mensuales de interventoría_x000a_4. Manual Único de Control y Seguimiento Ambiental y de SST del IDU_x000a_5. Comités de seguimiento al contrato_x000a_"/>
    <n v="1"/>
    <n v="3"/>
    <n v="3"/>
    <s v="BAJO"/>
    <s v="El nivel de riesgo bajo no requiere controles adicionales"/>
    <n v="0.1"/>
  </r>
  <r>
    <s v="COORDINACIÓN Y CONTROL DE LA EJECUCIÓN DE LOS PROYECTOS DE CONSERVACIÓN"/>
    <s v="Un contratista  de obra y/ interventor ofrece o entrega dádivas a un Colaborador del IDU para que suscriba el Acta de inicio del contrato sin el lleno de los requisitos necesarios."/>
    <x v="9"/>
    <s v="Pérdida de capacidad institucional para responder a las necesidades de la ciudad en lo relacionado con infraestructura para la movilidad y espacio público."/>
    <s v="1. Verificación de los requisitos dispuestos en el contrato y en las directrices de Colombia Compra Eficente así como en el Manual de Contratación vigente._x000a__x000a_2. Diligenciamiento formato acta de inicio con segregación de funciones  Contratista, interventor, supervisor de apoyo,  subdirectores y hasta el ordenador del gasto."/>
    <n v="2"/>
    <n v="3"/>
    <n v="6"/>
    <s v="BAJO"/>
    <s v="El nivel de riesgo bajo no requiere controles adicionales"/>
    <n v="0.1"/>
  </r>
  <r>
    <s v="COORDINACIÓN Y CONTROL DE LA EJECUCIÓN DE LOS PROYECTOS DE CONSERVACIÓN"/>
    <s v="Un Colaborador del IDU solicita o recibe dádivas de un Contratista (obra o interventoría) para que suscriba el Acta de inicio del contrato sin el lleno de los requisitos necesarios."/>
    <x v="7"/>
    <s v="Pérdida de capacidad institucional para responder a las necesidades de la ciudad en lo relacionado con infraestructura para la movilidad y espacio público."/>
    <s v="1. Verificación de los requisitos dispuestos en el contrato y en las directrices de Colombia Compra Eficente así como en el Manual de Contratación vigente._x000a__x000a_2. Diligenciamiento formato acta de inicio con segregación de funciones  Contratista, interventor, supervisor de apoyo,  subdirectores y hasta el ordenador del gasto."/>
    <n v="1"/>
    <n v="3"/>
    <n v="3"/>
    <s v="BAJO"/>
    <s v="El nivel de riesgo bajo no requiere controles adicionales"/>
    <n v="0.1"/>
  </r>
  <r>
    <s v="COORDINACIÓN Y CONTROL DE LA EJECUCIÓN DE LOS PROYECTOS DE CONSERVACIÓN"/>
    <s v="Un Colaborador del IDU solicita o recibe dádivas de un Contratista (obra o interventoría) para que suscriba el Acta de inicio del contrato sin el lleno de los requisitos necesarios."/>
    <x v="8"/>
    <s v="Pérdida de capacidad institucional para responder a las necesidades de la ciudad en lo relacionado con infraestructura para la movilidad y espacio público."/>
    <s v="1. Verificación de los requisitos dispuestos en el contrato y en las directrices de Colombia Compra Eficente así como en el Manual de Contratación vigente._x000a__x000a_2. Diligenciamiento formato acta de inicio con segregación de funciones  Contratista, interventor, supervisor de apoyo,  subdirectores y hasta el ordenador del gasto."/>
    <n v="1"/>
    <n v="3"/>
    <n v="3"/>
    <s v="BAJO"/>
    <s v="El nivel de riesgo bajo no requiere controles adicionales"/>
    <n v="0.1"/>
  </r>
  <r>
    <s v="COORDINACIÓN Y CONTROL DE LA EJECUCIÓN DE LOS PROYECTOS DE CONSERVACIÓN"/>
    <s v="Un interventor  ofrece o entrega dádivas a un Colaborador del IDU para que acepte productos del contrato en su  ejecución o liquidación  sin el cumplimiento de los requisitos y/o especificaciones establecidas para ello."/>
    <x v="6"/>
    <s v="Sobrecostos en los proyectos que reducen la capacidad de alcanzar metas físicas."/>
    <s v="1. Obligaciones de los Contratos de obra e interventoría y demás documentos que los conforman_x000a_2.  Manual de Interventoría_x000a_3. Informes mensuales de interventoría con verificación a través de lista de chequeo_x000a_4. Manual Único de Control y Seguimiento Ambiental y de SST del IDU_x000a_5. Comités de seguimiento al contrato_x000a_6. Inspecciones visuales en recorridos de obra_x000a_7.  Exigencia del plan de calidad y seguimeinto al cumplimiento del mismo_x000a_8 Seguimiento en aplicativo zipa"/>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COORDINACIÓN Y CONTROL DE LA EJECUCIÓN DE LOS PROYECTOS DE CONSERVACIÓN"/>
    <s v="Un Colaborador del IDU solicita o recibe dádivas de un contratista de interventoria para aceptar productos del contrato en su ejecución o liquidación sin el cumplimiento de los requisitos y especificaciones establecidas para ello."/>
    <x v="7"/>
    <s v="Sobrecostos en los proyectos que reducen la capacidad de alcanzar metas físicas."/>
    <s v="1. Obligaciones de los Contratos de obra e interventoría y demás documentos que los conforman_x000a_2.  Manual de Interventoría_x000a_3. Informes mensuales de interventoría con verificación a través de lista de chequeo_x000a_4. Manual Único de Control y Seguimiento Ambiental y de SST del IDU_x000a_5. Comités de seguimiento al contrato_x000a_6. Inspecciones visuales en recorridos de obra_x000a_7.  Exigencia de plan de calidad y seguimeinto al cumplimiento del mismo_x000a_8 Seguimiento en aplicativo zipa"/>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ORDINACIÓN Y CONTROL DE LA EJECUCIÓN DE LOS PROYECTOS DE CONSERVACIÓN"/>
    <s v="Un Colaborador del IDU solicita o recibe dádivas de un contratista de interventoria para aceptar productos del contrato en su ejecución o liquidación sin el cumplimiento de los requisitos y especificaciones establecidas para ello."/>
    <x v="8"/>
    <s v="Sobrecostos en los proyectos que reducen la capacidad de alcanzar metas físicas."/>
    <s v="1. Obligaciones de los Contratos de obra e interventoría y demás documentos que los conforman_x000a_2.  Manual de Interventoría_x000a_3. Informes mensuales de interventoría con verificación a través de lista de chequeo_x000a_4. Manual Único de Control y Seguimiento Ambiental y de SST del IDU_x000a_5. Comités de seguimiento al contrato_x000a_6. Inspecciones visuales en recorridos de obra_x000a_7.  Exigencia de plan de calidad y seguimeinto al cumplimiento del mismo_x000a_8 Seguimiento en aplicativo zipa"/>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ORDINACIÓN Y CONTROL DE LA EJECUCIÓN DE LOS PROYECTOS DE CONSERVACIÓN"/>
    <s v="Un interventor  ofrece o  entrega dádivas a un Colaborador del IDU para que acepte  precios no previstos (NPs) sin la debida justificación  u omitiendo los requisitos y condiciones exigidos para los mismos."/>
    <x v="10"/>
    <s v="Sobrecostos en los proyectos que reducen la capacidad de alcanzar metas físicas."/>
    <s v="1.  Obligaciones de los Contratos de obra e interventoría y demás documentos que los conforman_x000a_2. Manual de Interventoría_x000a_3.  Base de datos de precios de referencia IDU _x000a_4. Lista de chequeo de objeción o no objeción de precios no previstos._x000a_5. Formato para diligenciamiento de precios no previstos_x000a_6. Manual de Gestión contractual_x000a_7. Suscrpción de modificatorio para incorporar precios no previstos"/>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COORDINACIÓN Y CONTROL DE LA EJECUCIÓN DE LOS PROYECTOS DE CONSERVACIÓN"/>
    <s v="Un Colaborador del IDU solicita o recibe  dádivas de un contratista de obra o un interventor para aceptar precios no previstos (NPs) sin la debida justificación  u omitiendo los requisitos y condiciones exigidos para los mismos."/>
    <x v="7"/>
    <s v="Sobrecostos en los proyectos que reducen la capacidad de alcanzar metas físicas."/>
    <s v="_x000a_1.  Obligaciones de los Contratos de obra e interventoría y demás documentos que los conforman_x000a_2. Manual de Interventoría_x000a_3.  Base de datos de precios de referencia IDU _x000a_4. Lista de chequeo de objeción o no objeción de precios no previstos._x000a_5. Formato para diligenciamiento de precios no previstos_x000a_6. Manual de Gestión contractual_x000a_7. Suscrpción de modificatorio para incorporar precios no previstos"/>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ORDINACIÓN Y CONTROL DE LA EJECUCIÓN DE LOS PROYECTOS DE CONSERVACIÓN"/>
    <s v="Un Colaborador del IDU solicita o recibe  dádivas de un contratista de obra o un interventor para aceptar precios no previstos (NPs) sin la debida justificación  u omitiendo los requisitos y condiciones exigidos para los mismos."/>
    <x v="8"/>
    <s v="Sobrecostos en los proyectos que reducen la capacidad de alcanzar metas físicas."/>
    <s v="_x000a_1.  Obligaciones de los Contratos de obra e interventoría y demás documentos que los conforman_x000a_2. Manual de Interventoría_x000a_3.  Base de datos de precios de referencia IDU _x000a_4. Lista de chequeo de objeción o no objeción de precios no previstos._x000a_5. Formato para diligenciamiento de precios no previstos_x000a_6. Manual de Gestión contractual_x000a_7. Suscrpción de modificatorio para incorporar precios no previstos"/>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ORDINACIÓN Y CONTROL DE LA EJECUCIÓN DE LOS PROYECTOS DE CONSERVACIÓN"/>
    <s v="Un interventor ofrece o  entrega dádivas a un Colaborador del IDU para que acepte Acta de recibo parcial de obra, Acta de pago de interventoría y actas de ajustes, con valores mayores a los realmente ejecutadas o incumpliendo los requisitos especificados para su recibo a satisfacción "/>
    <x v="10"/>
    <s v="Sobrecostos en los proyectos que reducen la capacidad de alcanzar metas físicas."/>
    <s v="1. Obligaciones de los Contratos de obra e interventoría y demás documentos que los conforman_x000a_2. Manual de Interventoría_x000a_3. Plan de Calidad (Plan inspección de ensayos) del contratista_x000a_4.  Informes mensuales de interventoría _x000a_5. Informes semanales de interventoría._x000a_6. Inspecciones visuales mediante recorridos por parte de la supervisión_x000a_7. Comités de seguimiento  periódicos_x000a_8. Existencia de precios contractuales para  cada contrato y la obligación  de  utilizar la Base de Precios de Referencia IDU_x000a_9. Implementación de cuadro de control financiero en cada contrato"/>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COORDINACIÓN Y CONTROL DE LA EJECUCIÓN DE LOS PROYECTOS DE CONSERVACIÓN"/>
    <s v="Un Colaborador del IDU solicita o recibe  dádivas de un interventor para que acepteActa de recibo parcial de obra, Acta de pago de interventoría y actas de ajustes, con mayores cantidades a las realmente ejecutadas  o incumpliendo los requisitos especificados para dicho recibo"/>
    <x v="7"/>
    <s v="Sobrecostos en los proyectos que reducen la capacidad de alcanzar metas físicas."/>
    <s v="1. Obligaciones de los Contratos de obra e interventoría y demás documentos que los conforman_x000a_2. Manual de Interventoría_x000a_3. Plan de Calidad (Plan inspección de ensayos) del contratista_x000a_4.  Informes mensuales de interventoría _x000a_5. Informes semanales de interventoría._x000a_6. Inspecciones visuales mediante recorridos por parte de la supervisión_x000a_7. Comités de seguimiento  periódicos_x000a_8. Existencia de precios contractuales para  cada contrato y la obligación  de  utilizar la Base de Precios de Referencia IDU_x000a_9. Implementación de cuadro de control financiero en cada contrato"/>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ORDINACIÓN Y CONTROL DE LA EJECUCIÓN DE LOS PROYECTOS DE CONSERVACIÓN"/>
    <s v="Un Colaborador del IDU solicita o recibe  dádivas de un interventor para que acepteActa de recibo parcial de obra, Acta de pago de interventoría y actas de ajustes, con mayores cantidades a las realmente ejecutadas  o incumpliendo los requisitos especificados para dicho recibo"/>
    <x v="8"/>
    <s v="Sobrecostos en los proyectos que reducen la capacidad de alcanzar metas físicas."/>
    <s v="1. Obligaciones de los Contratos de obra e interventoría y demás documentos que los conforman_x000a_2. Manual de Interventoría_x000a_3. Plan de Calidad (Plan inspección de ensayos) del contratista_x000a_4.  Informes mensuales de interventoría _x000a_5. Informes semanales de interventoría._x000a_6. Inspecciones visuales mediante recorridos por parte de la supervisión_x000a_7. Comités de seguimiento  periódicos_x000a_8. Existencia de precios contractuales para  cada contrato y la obligación  de  utilizar la Base de Precios de Referencia IDU_x000a_9. Implementación de cuadro de control financiero en cada contrato"/>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ORDINACIÓN Y CONTROL DE LA EJECUCIÓN DE LOS PROYECTOS DE CONSERVACIÓN"/>
    <s v="Un interventor ofrece o entrega dádivas a un Colaborador del IDU para que acepte un acta de liquidación de anticipo sin soporte claro de su utilización."/>
    <x v="6"/>
    <s v="Sobrecostos en los proyectos que reducen la capacidad de alcanzar metas físicas."/>
    <s v="1. En el Manual de Interventoría se establece todo lo relacionado con el manejo del anticipo._x000a_2. Verificación mensual por parte del área financiera sobre consignación de rendimientos de anticipos._x000a_3. Formato de liquidación del anticipo cuyo diligenciamiento está soportado por informe de manejo de anticipo."/>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COORDINACIÓN Y CONTROL DE LA EJECUCIÓN DE LOS PROYECTOS DE CONSERVACIÓN"/>
    <s v="Un Colaborador del IDU solicita o acepta dádivas de un interventor para que acepte un acta de liquidación de anticipo sin soporte claro de su utilización."/>
    <x v="7"/>
    <s v="Sobrecostos en los proyectos que reducen la capacidad de alcanzar metas físicas."/>
    <s v="1. En el Manual de Interventoría se establece todo lo relacionado con el manejo del anticipo._x000a_2. Verificación mensual por parte del área financiera sobre consignación de rendimientos de anticipos._x000a_3. Formato de liquidación del anticipo cuyo diligenciamiento está soportado por informe de manejo de anticipo."/>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ORDINACIÓN Y CONTROL DE LA EJECUCIÓN DE LOS PROYECTOS DE CONSERVACIÓN"/>
    <s v="Un Colaborador del IDU solicita o acepta dádivas de un interventor para que acepte un acta de liquidación de anticipo sin soporte claro de su utilización."/>
    <x v="8"/>
    <s v="Sobrecostos en los proyectos que reducen la capacidad de alcanzar metas físicas."/>
    <s v="1. En el Manual de Interventoría se establece todo lo relacionado con el manejo del anticipo._x000a_2. Verificación mensual por parte del área financiera sobre consignación de rendimientos de anticipos._x000a_3. Formato de liquidación del anticipo cuyo diligenciamiento está soportado por informe de manejo de anticipo."/>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ORDINACIÓN Y CONTROL DE LA EJECUCIÓN DE LOS PROYECTOS DE CONSERVACIÓN"/>
    <s v="Un contratista de obra  ofrece o entrega a un Colaborador del IDU dádivas para agilizar el trámite de pago ante la Entidad."/>
    <x v="4"/>
    <s v="Deterioro de la reputación institucional que afecta su capacidad y gobernanza."/>
    <s v="1. Los pagos de las actas de contratistas de obra e interventoría no dependen de las acciones a cargo del proceso de conservación como tal;  los mismos cumplen un trámite  en varias dependencias de la entidad el cual se encuentra debidamente regulado por el aplicativo SIGPAGOS asociado a STONE, sujeto  al cumplimiento de términos estrictos y muy ajustados en cada uno de los pasos que se surten, pudiendose verificar en tiempo real la ubicación y estado del trámite."/>
    <n v="2"/>
    <n v="3"/>
    <n v="6"/>
    <s v="BAJO"/>
    <s v="El nivel de riesgo bajo no requiere controles adicionales"/>
    <n v="0.1"/>
  </r>
  <r>
    <s v="COORDINACIÓN Y CONTROL DE LA EJECUCIÓN DE LOS PROYECTOS DE CONSERVACIÓN"/>
    <s v="Un interventor ofrecen o entrega a un Colaborador del IDU dádivas para agilizar el trámite de pago ante la Entidad."/>
    <x v="6"/>
    <s v="Deterioro de la reputación institucional que afecta su capacidad y gobernanza."/>
    <s v="1. Los pagos de las actas de contratistas de obra e interventorías no dependen de la supervisión como tal;  los mismos cumplen un trámite  en varias dependencias de la entidad el cual se encuentra debidamente regulado por el aplicativo SIGPAGOS  asociado a STONE,  sujeto  al cumplimiento de términos estrictos y muy ajustados en cada uno de los pasos que se surten, pudiendose verificar en tiempo real la ubicación y estado del trámite."/>
    <n v="2"/>
    <n v="3"/>
    <n v="6"/>
    <s v="BAJO"/>
    <s v="El nivel de riesgo bajo no requiere controles adicionales"/>
    <n v="0.1"/>
  </r>
  <r>
    <s v="COORDINACIÓN Y CONTROL DE LA EJECUCIÓN DE LOS PROYECTOS DE CONSERVACIÓN"/>
    <s v="Un Colaborador del IDU solicita o acepta de un contratista de obra o interventor dádivas para agilizar el trámite de pago ante la Entidad."/>
    <x v="7"/>
    <s v="Deterioro de la reputación institucional que afecta su capacidad y gobernanza"/>
    <s v="1. Los pagos de las actas de contratistas de obra e interventorías no dependen de la supervisión como tal;  los mismos cumplen un trámite  en varias dependencias de la entidad el cual se encuentra debidamente regulado por el aplicativo SIGPAGOS  asociado a STONE,  sujeto  al cumplimiento de términos estrictos y muy ajustados en cada uno de los pasos que se surten, pudiendose verificar en tiempo real la ubicación y estado del trámite."/>
    <n v="1"/>
    <n v="3"/>
    <n v="3"/>
    <s v="BAJO"/>
    <s v="El nivel de riesgo bajo no requiere controles adicionales"/>
    <n v="0.1"/>
  </r>
  <r>
    <s v="COORDINACIÓN Y CONTROL DE LA EJECUCIÓN DE LOS PROYECTOS DE CONSERVACIÓN"/>
    <s v="Un Colaborador del IDU solicita o acepta de un contratista de obra o interventor dádivas para agilizar el trámite de pago ante la Entidad."/>
    <x v="8"/>
    <s v="Deterioro de la reputación institucional que afecta su capacidad y gobernanza."/>
    <s v="1. Los pagos de las actas de contratistas de obra e interventorías no dependen de la supervisión como tal;  los mismos cumplen un trámite  en varias dependencias de la entidad el cual se encuentra debidamente regulado por el aplicativo SIGPAGO S  asociado a STONE,  sujeto  al cumplimiento de términos estrictos y muy ajustados en cada uno de los pasos que se surten, pudiendose verificar en tiempo real la ubicación y estado del trámite."/>
    <n v="1"/>
    <n v="3"/>
    <n v="3"/>
    <s v="BAJO"/>
    <s v="El nivel de riesgo bajo no requiere controles adicionales"/>
    <n v="0.1"/>
  </r>
  <r>
    <s v="COORDINACIÓN Y CONTROL DE LA EJECUCIÓN DE LOS PROYECTOS DE CONSERVACIÓN"/>
    <s v="Un contratista de obra ofrece o entrega a un Colaborador del IDU dádivas para suscribir el acta de liquidación sin el lleno de los requisitos."/>
    <x v="4"/>
    <s v="Pérdida de capacidad institucional para responder a las necesidades de la ciudad en lo relacionado con infraestructura para la movilidad y espacio público."/>
    <s v="_x000a_1.Obligaciones contenidas en  los Contratos de obra e interventoría._x000a_2. Oficios y documentación en aplicativo  ORFEO._x000a_3. Convenios con ESP._x000a_4. Manual de interventoría y/o supervisión de contratos._x000a_5. Comites de seguimiento a liquidaciones   tanto internos como con los actores externos_x000a_6. Formato  FO-SC-24 Acta de Cierre Social_x000a_7. Guía Coordinación  IDU, ESP y TIC en proyectos de Infraestructura_x000a_8. Formato  Acta de Liquidación  que controla los contenidos o requisitos que debe cumplir el documento y que son verificados por quienes suscriben el mismo_x000a_"/>
    <n v="2"/>
    <n v="5"/>
    <n v="10"/>
    <s v="BAJO"/>
    <s v="El nivel de riesgo bajo no requiere controles adicionales"/>
    <n v="0.1"/>
  </r>
  <r>
    <s v="COORDINACIÓN Y CONTROL DE LA EJECUCIÓN DE LOS PROYECTOS DE CONSERVACIÓN"/>
    <s v="Un interventor ofrecen o entrega a un Colaborador del IDU dádivas para suscribir el acta de liquidación sin el lleno de los requisitos."/>
    <x v="6"/>
    <s v="Pérdida de capacidad institucional para responder a las necesidades de la ciudad en lo relacionado con infraestructura para la movilidad y espacio público."/>
    <s v="_x000a_1.Obligaciones contenidas en  los Contratos de obra e interventoría._x000a_2. Oficios y documentación en aplicativo  ORFEO._x000a_3. Convenios con ESP._x000a_4. Manual de interventoría y/o supervisión de contratos._x000a_5. Comites de seguimiento a liquidaciones   tanto internos como con los actores externos_x000a_6. Formato  FO-SC-24 Acta de Cierre Social_x000a_7. Guía Coordinación  IDU, ESP y TIC en proyectos de Infraestructura_x000a_8. Formato  Acta de Liquidación  que controla los contenidos o requisitos que debe cumplir el documento y que son verificados por quienes suscriben el mismo_x000a_"/>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COORDINACIÓN Y CONTROL DE LA EJECUCIÓN DE LOS PROYECTOS DE CONSERVACIÓN"/>
    <s v="Un Colaborador del IDU solicita o acepta de un contratista de obra o interventor dádivas para suscribir el acta de liquidación sin el lleno de los requisitos."/>
    <x v="7"/>
    <s v="Pérdida de capacidad institucional para responder a las necesidades de la ciudad en lo relacionado con infraestructura para la movilidad y espacio público."/>
    <s v="_x000a_1.Obligaciones contenidas en  los Contratos de obra e interventoría._x000a_2. Oficios y documentación en aplicativo  ORFEO._x000a_3. Convenios con ESP._x000a_4. Manual de interventoría y/o supervisión de contratos._x000a_5. Comites de seguimiento a liquidaciones   tanto internos como con los actores externos_x000a_6. Formato  FO-SC-24 Acta de Cierre Social_x000a_7. Guía Coordinación  IDU, ESP y TIC en proyectos de Infraestructura_x000a_8. Formato  Acta de Liquidación  que controla los contenidos o requisitos que debe cumplir el documento y que son verificados por quienes suscriben el mismo_x000a_"/>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ORDINACIÓN Y CONTROL DE LA EJECUCIÓN DE LOS PROYECTOS DE CONSERVACIÓN"/>
    <s v="Un Colaborador del IDU solicita o acepta de un contratista de obra o interventor dádivas para suscribir el acta de liquidación sin el lleno de los requisitos."/>
    <x v="8"/>
    <s v="Pérdida de capacidad institucional para responder a las necesidades de la ciudad en lo relacionado con infraestructura para la movilidad y espacio público."/>
    <s v="_x000a_1.Obligaciones contenidas en  los Contratos de obra e interventoría._x000a_2. Oficios y documentación en aplicativo  ORFEO._x000a_3. Convenios con ESP._x000a_4. Manual de interventoría y/o supervisión de contratos._x000a_5. Comites de seguimiento a liquidaciones   tanto internos como con los actores externos_x000a_6. Formato  FO-SC-24 Acta de Cierre Social_x000a_7. Guía Coordinación  IDU, ESP y TIC en proyectos de Infraestructura_x000a_8. Formato  Acta de Liquidación  que controla los contenidos o requisitos que debe cumplir el documento y que son verificados por quienes suscriben el mismo_x000a_"/>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0">
  <r>
    <s v="PR-GC-01_x000a_MINIMA CUANTÍA CONTRATACIÓN HASTA EL_x000a_10% DE LA MENOR CUANTÍA"/>
    <s v="Interesados ofrecen o entregan dádivas a un Colaborador del IDU  para realizar la estructuración del proceso y/o incluir en el componente técnico de los estudios o documentos previos un requisito,que pueda favorecer a un tercero en un proceso de contratación afectando los intereses del IDU. "/>
    <x v="0"/>
    <s v="Pérdida de confianza en la capacidad de gestión del IDU frente a la comunidad."/>
    <s v="1. Revisiones internas con base en las actividades y puntos de control establecidos en los Procedimientos._x000a_2. Políticas y/o aprobaciones por parte del Comité de Gestión precontractual en el que participan diversas áreas. _x000a_3.  Mesas de trabajo entre el plieguista y el ordenador del gasto y/o las áreas solicitantes de los procesos antes y/o durante la estructuración de los procesos contractuales,"/>
    <n v="4"/>
    <n v="5"/>
    <n v="20"/>
    <s v="ALT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5"/>
  </r>
  <r>
    <s v="PR-GC-01_x000a_MINIMA CUANTÍA CONTRATACIÓN HASTA EL_x000a_10% DE LA MENOR CUANTÍA"/>
    <s v="Un Colaborador del IDU solicita una dádiva o una comisión para realizar la estructuración del proceso  y/o incluir en el componente técnico de los estudios o documentos previos un requisito,que pueda favorecer a un tercero en un proceso de contratación afectando los intereses del IDU. "/>
    <x v="1"/>
    <s v="Pérdida de confianza en la capacidad de gestión del IDU frente a la comunidad."/>
    <s v="1. Revisiones internas con base en las actividades y puntos de control establecidos en los Procedimientos._x000a_2. Políticas y/o aprobaciones por parte del Comité de Gestión precontractual en el que participan diversas áreas. _x000a_3.  Mesas de trabajo entre el plieguista y el ordenador del gasto y/o las áreas solicitantes de los procesos antes y/o durante la estructuración de los procesos contractuales,"/>
    <n v="4"/>
    <n v="5"/>
    <n v="20"/>
    <s v="ALT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5"/>
  </r>
  <r>
    <s v="PR-GC-01_x000a_MINIMA CUANTÍA CONTRATACIÓN HASTA EL_x000a_10% DE LA MENOR CUANTÍA"/>
    <s v="Un Colaborador del IDU solicita una dádiva o una comisión para realizar la estructuración del proceso  y/o incluir en el componente técnico de los estudios o documentos previos un requisito,que pueda favorecer a un tercero en un proceso de contratación afectando los intereses del IDU. "/>
    <x v="2"/>
    <s v="Pérdida de confianza en la capacidad de gestión del IDU frente a la comunidad."/>
    <s v="1. Revisiones internas con base en las actividades y puntos de control establecidos en los Procedimientos._x000a_2. Políticas y/o aprobaciones por parte del Comité de Gestión precontractual en el que participan diversas áreas. _x000a_3.  Mesas de trabajo entre el plieguista y el ordenador del gasto y/o las áreas solicitantes de los procesos antes y/o durante la estructuración de los procesos contractuales._x000a_4.FO-PE-020 Compromiso de Integridad, Transparencia y Cofidencialidad, para PSP"/>
    <n v="4"/>
    <n v="5"/>
    <n v="20"/>
    <s v="ALT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5"/>
  </r>
  <r>
    <s v="PR-GC-01_x000a_MINIMA CUANTÍA CONTRATACIÓN HASTA EL_x000a_10% DE LA MENOR CUANTÍA"/>
    <s v="Interesados ofrecen o entregan dádivas a un Colaborador del IDU  para generar la Modificación/Adenda del proceso y/o respuesta a Observaciones en favor de un tercero, que puede afectar los intereses del IDU"/>
    <x v="0"/>
    <s v="Pérdida de confianza en la capacidad de gestión del IDU frente a la comunidad."/>
    <s v="1. Revisiones internas con base en las actividades y puntos de control establecidos en los Procedimientos._x000a_2. Identificación del colaborador IDU de la DTPS, a través de códigos para asegurar la confidencialidad de la información._x000a_3. Anexo a la minuta está el pacto de excelencia y el pacto de transparencia que los interesados conocen, suscriben y aceptan."/>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R-GC-01_x000a_MINIMA CUANTÍA CONTRATACIÓN HASTA EL_x000a_10% DE LA MENOR CUANTÍA"/>
    <s v="Un Colaborador del IDU solicita una dádiva o una comisión para generar la Modificación/Adenda del proceso y/o respuesta a Observaciones en favor de un tercero, que puede afectar los intereses del IDU"/>
    <x v="1"/>
    <s v="Pérdida de confianza en la capacidad de gestión del IDU frente a la comunidad."/>
    <s v="1. Revisiones internas con base en las actividades y puntos de control establecidos en los Procedimientos._x000a_2. Los Pliegos tipo emitidos por CCE establecen reglas generales para la Licitación; y la Entidad en el marco de la transparencia hizo transversal dichas políticas para el resto de modalidades de selección._x000a_3 Políticas y/o aprobaciones por parte del Comité de Gestión precontractual en el que participan diversas áreas. "/>
    <n v="2"/>
    <n v="5"/>
    <n v="10"/>
    <s v="BAJO"/>
    <s v="No se requieren controles adicionales"/>
    <n v="0.1"/>
  </r>
  <r>
    <s v="PR-GC-01_x000a_MINIMA CUANTÍA CONTRATACIÓN HASTA EL_x000a_10% DE LA MENOR CUANTÍA"/>
    <s v="Un Colaborador del IDU solicita una dádiva o una comisión para generar la Modificación/Adenda del proceso y/o respuesta a Observaciones en favor de un tercero, que puede afectar los intereses del IDU"/>
    <x v="2"/>
    <s v="Pérdida de confianza en la capacidad de gestión del IDU frente a la comunidad."/>
    <s v="1. Revisiones internas con base en las actividades y puntos de control establecidos en los Procedimientos._x000a_2. Los Pliegos tipo emitidos por CCE establecen reglas generales para la Licitación; y la Entidad en el marco de la transparencia hizo transversal dichas políticas para el resto de modalidades de selección._x000a_3 Políticas y/o aprobaciones por parte del Comité de Gestión precontractual en el que participan diversas áreas._x000a_4. FO-PE-020 Compromiso de Integridad, Transparencia y Cofidencialidad, para PSP "/>
    <n v="2"/>
    <n v="5"/>
    <n v="10"/>
    <s v="BAJO"/>
    <s v="El nivel de riesgo es bajo y no se requieren controles adicionales"/>
    <n v="0.1"/>
  </r>
  <r>
    <s v="PR-GC-01_x000a_MINIMA CUANTÍA CONTRATACIÓN HASTA EL_x000a_10% DE LA MENOR CUANTÍA"/>
    <s v="Un Colaborador del IDU solicita una dádiva o una comisión para generar la Modificación/Adenda del proceso y/o respuesta a Observaciones en favor de un tercero, que puede afectar los intereses del IDU"/>
    <x v="3"/>
    <s v="Pérdida de confianza en la capacidad de gestión del IDU frente a la comunidad."/>
    <s v="1. Revisiones internas con base en las actividades y puntos de control establecidos en los Procedimientos._x000a_2. Los Pliegos tipo emitidos por CCE establecen reglas generales para la Licitación; y la Entidad en el marco de la transparencia hizo transversal dichas políticas para el resto de modalidades de selección._x000a_3 Políticas y/o aprobaciones por parte del Comité de Gestión precontractual en el que participan diversas áreas. "/>
    <n v="2"/>
    <n v="5"/>
    <n v="10"/>
    <s v="BAJO"/>
    <s v="No se requieren controles adicionales"/>
    <n v="0.1"/>
  </r>
  <r>
    <s v="PR-GC-01_x000a_MINIMA CUANTÍA CONTRATACIÓN HASTA EL_x000a_10% DE LA MENOR CUANTÍA"/>
    <s v="Un Colaborador del IDU solicita una dádiva o una comisión para generar la Modificación/Adenda del proceso y/o respuesta a Observaciones en favor de un tercero, que puede afectar los intereses del IDU"/>
    <x v="4"/>
    <s v="Pérdida de confianza en la capacidad de gestión del IDU frente a la comunidad."/>
    <s v="1. Revisiones internas con base en las actividades y puntos de control establecidos en los Procedimientos._x000a_2. Los Pliegos tipo emitidos por CCE establecen reglas generales para la Licitación; y la Entidad en el marco de la transparencia hizo transversal dichas políticas para el resto de modalidades de selección._x000a_3 Políticas y/o aprobaciones por parte del Comité de Gestión precontractual en el que participan diversas áreas. _x000a_4. FO-PE-020 Compromiso de Integridad, Transparencia y Cofidencialidad, para PSP"/>
    <n v="2"/>
    <n v="5"/>
    <n v="10"/>
    <s v="BAJO"/>
    <s v="El nivel de riesgo es bajo y no se requieren controles adicionales"/>
    <n v="0.1"/>
  </r>
  <r>
    <s v="PR-GC-01_x000a_MINIMA CUANTÍA CONTRATACIÓN HASTA EL_x000a_10% DE LA MENOR CUANTÍA"/>
    <s v="Proponentes ofrecen o entregan dádivas a un Colaborador del IDU  para elaborar, suscribir y publicar la resolución de declaratoria de desierto del proceso, cancelar proceso de selección en plataforma en favor de un tercero, o que puede afectar los intereses del IDU"/>
    <x v="0"/>
    <s v="Deterioro reputacional del IDU frente a la comunidad, organismos de control y oferentes."/>
    <s v="1. Revisiones internas con base en las actividades y puntos de control establecidos en los Procedimientos._x000a_2. Segregación de funciones con Aprobaciones por el Ordenador del Gasto, DTPS y SGJ, cuando aplique._x000a_3. Anexo a la carta de aceptación está el pacto de excelencia y el pacto de transparencia que los interesados conocen, suscriben y aceptan."/>
    <n v="3"/>
    <n v="3"/>
    <n v="9"/>
    <s v="BAJO"/>
    <s v="El nivel de riesgo es bajo y no se requieren controles adicionales"/>
    <n v="0.1"/>
  </r>
  <r>
    <s v="PR-GC-01_x000a_MINIMA CUANTÍA CONTRATACIÓN HASTA EL_x000a_10% DE LA MENOR CUANTÍA"/>
    <s v="Un Colaborador del IDU solicita una dádiva o una comisión para elaborar, suscribir y publicar la resolución de declaratoria de desierto del proceso, cancelar proceso de selección en plataforma en favor de un tercero, o que puede afectar los intereses del IDU"/>
    <x v="3"/>
    <s v="Deterioro reputacional del IDU frente a la comunidad, organismos de control y oferentes."/>
    <s v="1. Revisiones internas con base en las actividades y puntos de control establecidos en los Procedimientos._x000a_2. Segregación de funciones con Aprobaciones por el Ordenador del Gasto, DTPS y SGJ, cuando aplique."/>
    <n v="2"/>
    <n v="3"/>
    <n v="6"/>
    <s v="BAJO"/>
    <s v="No se requieren controles adicionales"/>
    <n v="0.1"/>
  </r>
  <r>
    <s v="PR-GC-01_x000a_MINIMA CUANTÍA CONTRATACIÓN HASTA EL_x000a_10% DE LA MENOR CUANTÍA"/>
    <s v="Un Colaborador del IDU solicita una dádiva o una comisión para elaborar, suscribir y publicar la resolución de declaratoria de desierto del proceso, cancelar proceso de selección en plataforma en favor de un tercero, o que puede afectar los intereses del IDU"/>
    <x v="4"/>
    <s v="Deterioro reputacional del IDU frente a la comunidad, organismos de control y oferentes."/>
    <s v="1. Revisiones internas con base en las actividades y puntos de control establecidos en los Procedimientos._x000a_2.  Segregación de funciones con Aprobaciones por el Ordenador del Gasto, DTPS y SGJ, cuando aplique._x000a_3.FO-PE-020 Compromiso de Integridad, Transparencia y Cofidencialidad, para PSP_x000a_"/>
    <n v="2"/>
    <n v="3"/>
    <n v="6"/>
    <s v="BAJO"/>
    <s v="El nivel de riesgo es bajo y no se requieren controles adicionales"/>
    <n v="0.1"/>
  </r>
  <r>
    <s v="PR-GC-01_x000a_MINIMA CUANTÍA CONTRATACIÓN HASTA EL_x000a_10% DE LA MENOR CUANTÍA"/>
    <s v="Proponentes ofrecen o entregan dádivas a un Colaborador del IDU  para que al verificar la Propuesta Económica, en caso de evidenciar posibles precios artificialmente bajos, no se informe a las áreas solicitantes y ordenadora del gasto, para que ellos no soliciten  información al proponente y se decida que no es artificialmente bajo."/>
    <x v="0"/>
    <s v="Deterioro reputacional del IDU frente a la comunidad, organismos de control y oferentes."/>
    <s v="1. Revisiones internas con base en las actividades y puntos de control establecidos en los Procedimientos._x000a_2. Segregación de funciones con Aprobaciones por el Ordenador del Gasto, DTPS y SGJ, cuando aplique._x000a_3. Plataforma transaccional SECOP II donde se encuentran publicadas las propuestas y demás documentos del proceso_x000a_4. Anexo a la carta de aceptación está el pacto de excelencia y el pacto de transparencia que los interesados conocen, suscriben y aceptan."/>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R-GC-01_x000a_MINIMA CUANTÍA CONTRATACIÓN HASTA EL_x000a_10% DE LA MENOR CUANTÍA"/>
    <s v="Un Colaborador del IDU solicita una dádiva o una comisión para que al verificar la Propuesta Económica y en caso de evidenciar posibles precios artificialmente bajos, no se informe a las áreas solicitantes y ordenadora del gasto, para que ellos soliciten  información al proponente y se decida que no es artificialmente bajo."/>
    <x v="3"/>
    <s v="Pérdida de confianza en la capacidad de gestión del IDU frente a la comunidad."/>
    <s v="1. Revisiones internas con base en las actividades y puntos de control establecidos en los Procedimientos._x000a_2. Segregación de funciones con Aprobaciones por el Ordenador del Gasto, DTPS y SGJ, cuando aplique._x000a_3. Plataforma transaccional SECOP II donde se encuentran publicadas las propuestas y demás documentos del proceso_x000a_"/>
    <s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1_x000a_MINIMA CUANTÍA CONTRATACIÓN HASTA EL_x000a_10% DE LA MENOR CUANTÍA"/>
    <s v="Un Colaborador del IDU solicita una dádiva o una comisión para que al verificar la Propuesta Económica y en caso de evidenciar posibles precios artificialmente bajos, no se informe a las áreas solicitantes y ordenadora del gasto, para que ellos soliciten  información al proponente y se decida que no es artificialmente bajo."/>
    <x v="3"/>
    <s v="Pérdida de confianza en la capacidad de gestión del IDU frente a la comunidad."/>
    <s v="1. Revisiones internas con base en las actividades y puntos de control establecidos en los Procedimientos._x000a_2. Segregación de funciones con Aprobaciones por el Ordenador del Gasto, DTPS y SGJ, cuando aplique._x000a_3. Plataforma transaccional SECOP II donde se encuentran publicadas las propuestas y demás documentos del proceso_x000a_4. FO-PE-020 Compromiso de Integridad, Transparencia y Cofidencialidad, para PSP"/>
    <s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1_x000a_MINIMA CUANTÍA CONTRATACIÓN HASTA EL_x000a_10% DE LA MENOR CUANTÍA"/>
    <s v="Proponentes ofrecen o entregan dádivas a un Colaborador del IDU  para no verificar en debida forma los requisitos habilitantes, y asi favorecer a un tercero"/>
    <x v="0"/>
    <s v="Deterioro reputacional del IDU frente a la comunidad, organismos de control y oferentes."/>
    <s v="1. Revisiones internas con base en las actividades y puntos de control establecidos en los Procedimientos._x000a_2. Segregación de funciones con Aprobaciones por el Ordenador del Gasto, DTPS y SGJ, cuando aplique._x000a_3. Plataforma transaccional SECOP II donde se encuentran publicadas las propuestas y demás documentos del proceso_x000a_4. FO-PE-020 Compromiso de Integridad, Transparencia y Cofidencialidad, para PSP_x000a_5. Identificación del colaborador IDU de la DTPS, a través de códigos para asegurar la confidencialidad de la información."/>
    <n v="2"/>
    <n v="4"/>
    <n v="8"/>
    <s v="BAJO"/>
    <s v="El nivel de riesgo es bajo y no se requieren controles adicionales"/>
    <n v="0.1"/>
  </r>
  <r>
    <s v="PR-GC-01_x000a_MINIMA CUANTÍA CONTRATACIÓN HASTA EL_x000a_10% DE LA MENOR CUANTÍA"/>
    <s v="Un Colaborador del IDU solicita una dádiva o una comisión para no verificar en debida forma los requisitos habilitantes, y asi favorecer a un tercero"/>
    <x v="3"/>
    <s v="Pérdida de confianza en la capacidad de gestión del IDU frente a la comunidad."/>
    <s v="1. Revisiones internas con base en las actividades y puntos de control establecidos en los Procedimientos._x000a_2. Segregación de funciones con Aprobaciones por el Ordenador del Gasto, DTPS y SGJ, cuando aplique._x000a_3. Plataforma transaccional SECOP II donde se encuentran publicadas las propuestas y demás documentos del proceso"/>
    <n v="2"/>
    <n v="4"/>
    <n v="8"/>
    <s v="BAJO"/>
    <s v="No se requieren controles adicionales"/>
    <n v="0.1"/>
  </r>
  <r>
    <s v="PR-GC-01_x000a_MINIMA CUANTÍA CONTRATACIÓN HASTA EL_x000a_10% DE LA MENOR CUANTÍA"/>
    <s v="Un Colaborador del IDU solicita una dádiva o una comisión para no verificar en debida forma los requisitos habilitantes, y asi favorecer a un tercero"/>
    <x v="4"/>
    <s v="Pérdida de confianza en la capacidad de gestión del IDU frente a la comunidad."/>
    <s v="1. Revisiones internas con base en las actividades y puntos de control establecidos en los Procedimientos._x000a_2. Segregación de funciones con Aprobaciones por el Ordenador del Gasto, DTPS y SGJ, cuando aplique._x000a_3. Plataforma transaccional SECOP II donde se encuentran publicadas las propuestas y demás documentos del proceso_x000a_4. FO-PE-020 Compromiso de Integridad, Transparencia y Cofidencialidad, para PSP"/>
    <n v="2"/>
    <n v="4"/>
    <n v="8"/>
    <s v="BAJO"/>
    <s v="El nivel de riesgo es bajo y no se requieren controles adicionales"/>
    <n v="0.1"/>
  </r>
  <r>
    <s v="PR-GC-01_x000a_MINIMA CUANTÍA CONTRATACIÓN HASTA EL_x000a_10% DE LA MENOR CUANTÍA"/>
    <s v="Proponentes ofrecen o entregan dádivas a un Colaborador del IDU  para tramitar los oficios de solicitud de aclaraciones o subsanaciones en contratos en beneficio de un tercero"/>
    <x v="0"/>
    <s v="Deterioro reputacional del IDU frente a la comunidad, organismos de control y oferentes."/>
    <s v="1. Revisiones internas con base en las actividades y puntos de control establecidos en los Procedimientos._x000a_2. Segregación de funciones con Aprobaciones por el Ordenador del Gasto, DTPS y SGJ, cuando aplique._x000a_3. Plataforma transaccional SECOP II donde se encuentran publicadas las propuestas y demás documentos del proceso_x000a_4. FO-PE-020 Compromiso de Integridad, Transparencia y Cofidencialidad, para PSP_x000a_5. Identificación del colaborador IDU de la DTPS, a través de códigos para asegurar la confidencialidad de la información."/>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R-GC-01_x000a_MINIMA CUANTÍA CONTRATACIÓN HASTA EL_x000a_10% DE LA MENOR CUANTÍA"/>
    <s v="Un Colaborador del IDU solicita una dádiva o una comisión para tramitar los oficios de solicitud de aclaraciones o subsanaciones en contratos en beneficio de un tercero"/>
    <x v="3"/>
    <s v="Pérdida de confianza en la capacidad de gestión del IDU frente a la comunidad."/>
    <s v="1. Revisiones internas con base en las actividades y puntos de control establecidos en los Procedimientos._x000a_2. Segregación de funciones con Aprobaciones por el Ordenador del Gasto, DTPS y SGJ, cuando aplique._x000a_3. Plataforma transaccional SECOP II donde se encuentran publicadas las propuestas y demás documentos del proceso"/>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1_x000a_MINIMA CUANTÍA CONTRATACIÓN HASTA EL_x000a_10% DE LA MENOR CUANTÍA"/>
    <s v="Un Colaborador del IDU solicita una dádiva o una comisión para tramitar los oficios de solicitud de aclaraciones o subsanaciones en contratos en beneficio de un tercero"/>
    <x v="4"/>
    <s v="Pérdida de confianza en la capacidad de gestión del IDU frente a la comunidad."/>
    <s v="1. Revisiones internas con base en las actividades y puntos de control establecidos en los Procedimientos._x000a_2. Segregación de funciones con Aprobaciones por el Ordenador del Gasto, DTPS y SGJ, cuando aplique._x000a_3. Plataforma transaccional SECOP II donde se encuentran publicadas las propuestas y demás documentos del proceso_x000a_4. FO-PE-020 Compromiso de Integridad, Transparencia y Cofidencialidad, para PSP"/>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1_x000a_MINIMA CUANTÍA CONTRATACIÓN HASTA EL_x000a_10% DE LA MENOR CUANTÍA"/>
    <s v="Proponentes ofrecen o entregan dádivas a un Colaborador del IDU  para  no Verificar el contenido de los documentos de aclaraciones o subsanes en contratos en beneficio de un tercero"/>
    <x v="0"/>
    <s v="Deterioro reputacional del IDU frente a la comunidad, organismos de control y oferentes."/>
    <s v="1. Revisiones internas con base en las actividades y puntos de control establecidos en los Procedimientos._x000a_2. Segregación de funciones con Aprobaciones por el Ordenador del Gasto, DTPS y SGJ, cuando aplique._x000a_3. Plataforma transaccional SECOP II donde se encuentran publicadas las propuestas y demás documentos del proceso_x000a_4. FO-PE-020 Compromiso de Integridad, Transparencia y Cofidencialidad, para PSP_x000a_5. Identificación del colaborador IDU de la DTPS, a través de códigos para asegurar la confidencialidad de la información."/>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R-GC-01_x000a_MINIMA CUANTÍA CONTRATACIÓN HASTA EL_x000a_10% DE LA MENOR CUANTÍA"/>
    <s v="Un Colaborador del IDU solicita una dádiva o una comisión para   no Verificar el contenido de los documentos de aclaraciones o subsanes en contratos en beneficio de un tercero"/>
    <x v="3"/>
    <s v="Pérdida de confianza en la capacidad de gestión del IDU frente a la comunidad."/>
    <s v="1. Revisiones internas con base en las actividades y puntos de control establecidos en los Procedimientos._x000a_2. Segregación de funciones con Aprobaciones por el Ordenador del Gasto, DTPS y SGJ, cuando aplique._x000a_3. Plataforma transaccional SECOP II donde se encuentran publicadas las propuestas y demás documentos del proceso"/>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1_x000a_MINIMA CUANTÍA CONTRATACIÓN HASTA EL_x000a_10% DE LA MENOR CUANTÍA"/>
    <s v="Un Colaborador del IDU solicita una dádiva o una comisión para   no Verificar el contenido de los documentos de aclaraciones o subsanes en contratos en beneficio de un tercero"/>
    <x v="4"/>
    <s v="Pérdida de confianza en la capacidad de gestión del IDU frente a la comunidad."/>
    <s v="1. Revisiones internas con base en las actividades y puntos de control establecidos en los Procedimientos._x000a_2. Segregación de funciones con Aprobaciones por el Ordenador del Gasto, DTPS y SGJ, cuando aplique._x000a_3. Plataforma transaccional SECOP II donde se encuentran publicadas las propuestas y demás documentos del proceso_x000a_4. FO-PE-020 Compromiso de Integridad, Transparencia y Cofidencialidad, para PSP_x000a_"/>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1_x000a_MINIMA CUANTÍA CONTRATACIÓN HASTA EL_x000a_10% DE LA MENOR CUANTÍA"/>
    <s v="Proponentes ofrecen o entregan dádivas a un Colaborador del IDU  para Proyectar y  Publicar respuesta a las observaciones y/ o modificar la evaluación en beneficio de un tercero"/>
    <x v="0"/>
    <s v="Pérdida de confianza en la capacidad de gestión del IDU frente a la comunidad."/>
    <s v="1. Revisiones internas con base en las actividades y puntos de control establecidos en los Procedimientos._x000a_2. Segregación de funciones con Aprobaciones por el Ordenador del Gasto, DTPS y SGJ, cuando aplique._x000a_3. Plataforma transaccional SECOP II donde se encuentran publicadas las propuestas y demás documentos del proceso_x000a_4. FO-PE-020 Compromiso de Integridad, Transparencia y Confidencialidad, para PSP_x000a_5. Identificación del colaborador IDU de la DTPS, a través de códigos para asegurar la confidencialidad de la información."/>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R-GC-01_x000a_MINIMA CUANTÍA CONTRATACIÓN HASTA EL_x000a_10% DE LA MENOR CUANTÍA"/>
    <s v="Un Colaborador del IDU solicita una dádiva o una comisión para    Proyectar y  Publicar respuesta a las observaciones y/ o modificar la evaluación en beneficio de un tercero"/>
    <x v="3"/>
    <s v="Pérdida de confianza en la capacidad de gestión del IDU frente a la comunidad."/>
    <s v="1. Revisiones internas con base en las actividades y puntos de control establecidos en los Procedimientos._x000a_2. Segregación de funciones con Aprobaciones por el Ordenador del Gasto, DTPS y SGJ, cuando aplique._x000a_3. Plataforma transaccional SECOP II donde se encuentran publicadas las propuestas y demás documentos del proceso"/>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1_x000a_MINIMA CUANTÍA CONTRATACIÓN HASTA EL_x000a_10% DE LA MENOR CUANTÍA"/>
    <s v="Un Colaborador del IDU solicita una dádiva o una comisión para Proyectar y  Publicar respuesta a las observaciones y/ o modificar la evaluación en beneficio de un tercero"/>
    <x v="4"/>
    <s v="Pérdida de confianza en la capacidad de gestión del IDU frente a la comunidad."/>
    <s v="1. Revisiones internas con base en las actividades y puntos de control establecidos en los Procedimientos._x000a_2. Segregación de funciones con Aprobaciones por el Ordenador del Gasto, DTPS y SGJ, cuando aplique._x000a_3. Plataforma transaccional SECOP II donde se encuentran publicadas las propuestas y demás documentos del proceso_x000a_4. FO-PE-020 Compromiso de Integridad, Transparencia y Confidencialidad, para PSP_x000a_"/>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2_x000a_LICITACION PUBLICA_x000a_PR-GC-03_x000a_SELECCIÓN ABREVIADA MENOR CUANTIA_x000a_PRGC04_CONCURSO_DE_MERITOS_ABIERTO_O_CON_PRECALIFICACION_V_9_x000a_PRGC07_SELECCION_ABREVIADA_SUBASTA_INVERSA_V_6.0"/>
    <s v="Interesados ofrecen o entregan dádivas a un Colaborador del IDU  para realizar la estructuración del proceso y/o incluir en el componente técnico de los estudios o documentos previos un requisito,que pueda favorecer a un tercero en un proceso de contratación afectando los intereses del IDU. "/>
    <x v="0"/>
    <s v="Pérdida de confianza en la capacidad de gestión del IDU frente a la comunidad."/>
    <s v="1.Revisiones internas con base en las actividades y puntos de control establecidos en los Procedimientos._x000a_2. Políticas y/o aprobaciones por parte del Comité de Gestión precontractual en el que participan diversas áreas. _x000a_3. Los Pliegos tipo emitidos por CCE establecen reglas generales para la Licitación; y la Entidad en el marco de la transparencia hizo transversal dichas políticas para el resto de modalidades de selección._x000a_4. Anexo a la minuta está el pacto de excelencia y el pacto de transparencia que los interesados conocen, suscriben y aceptan._x000a_"/>
    <n v="4"/>
    <n v="5"/>
    <n v="20"/>
    <s v="ALT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5"/>
  </r>
  <r>
    <s v="PR-GC-02_x000a_LICITACION PUBLICA_x000a_PR-GC-03_x000a_SELECCIÓN ABREVIADA MENOR CUANTIA_x000a_PRGC04_CONCURSO_DE_MERITOS_ABIERTO_O_CON_PRECALIFICACION_V_9_x000a_PRGC07_SELECCION_ABREVIADA_SUBASTA_INVERSA_V_6.0"/>
    <s v="Un Colaborador del IDU solicita una dádiva o una comisión para realizar la estructuración del proceso  y/o incluir en el componente técnico de los estudios o documentos previos un requisito,que pueda favorecer a un tercero en un proceso de contratación afectando los intereses del IDU. "/>
    <x v="1"/>
    <s v="Pérdida de confianza en la capacidad de gestión del IDU frente a la comunidad."/>
    <s v="1.Revisiones internas con base en las actividades y puntos de control establecidos en los Procedimientos._x000a_2. Políticas y/o aprobaciones por parte del Comité de Gestión precontractual en el que participan diversas áreas. _x000a_3. Los Pliegos tipo emitidos por CCE establecen reglas generales para la Licitación; y la Entidad en el marco de la transparencia hizo transversal dichas políticas para el resto de modalidades de selección."/>
    <n v="4"/>
    <n v="5"/>
    <n v="20"/>
    <s v="ALT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5"/>
  </r>
  <r>
    <s v="PR-GC-02_x000a_LICITACION PUBLICA_x000a_PR-GC-03_x000a_SELECCIÓN ABREVIADA MENOR CUANTIA_x000a_PRGC04_CONCURSO_DE_MERITOS_ABIERTO_O_CON_PRECALIFICACION_V_9_x000a_PRGC07_SELECCION_ABREVIADA_SUBASTA_INVERSA_V_6.0"/>
    <s v="Un Colaborador del IDU solicita una dádiva o una comisión para realizar la estructuración del proceso  y/o incluir en el componente técnico de los estudios o documentos previos un requisito,que pueda favorecer a un tercero en un proceso de contratación afectando los intereses del IDU. "/>
    <x v="2"/>
    <s v="Pérdida de confianza en la capacidad de gestión del IDU frente a la comunidad."/>
    <s v="1.Revisiones internas con base en las actividades y puntos de control establecidos en los Procedimientos._x000a_2. Políticas y/o aprobaciones por parte del Comité de Gestión precontractual en el que participan diversas áreas. _x000a_3. Los Pliegos tipo emitidos por CCE establecen reglas generales para la Licitación; y la Entidad en el marco de la transparencia hizo transversal dichas políticas para el resto de modalidades de selección._x000a_4. FO-PE-020 Compromiso de Integridad, Transparencia y Confidencialidad, para PSP "/>
    <n v="4"/>
    <n v="5"/>
    <n v="20"/>
    <s v="ALT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5"/>
  </r>
  <r>
    <s v="PR-GC-02_x000a_LICITACION PUBLICA_x000a_PR-GC-03_x000a_SELECCIÓN ABREVIADA MENOR CUANTIA_x000a_PRGC04_CONCURSO_DE_MERITOS_ABIERTO_O_CON_PRECALIFICACION_V_9_x000a_PRGC07_SELECCION_ABREVIADA_SUBASTA_INVERSA_V_6.0"/>
    <s v="Interesados ofrecen o entregan dádivas a un Colaborador del IDU  para no revisar los documentos iniciales en beneficio de un tercero"/>
    <x v="0"/>
    <s v="Pérdida de confianza en la capacidad de gestión del IDU frente a la comunidad."/>
    <s v="1. Revisiones internas con base en las actividades y puntos de control establecidos en los Procedimientos.                                                _x000a_2. Segregación de funciones con Aprobaciones por el Ordenador del Gasto, DTPS y SGJ, cuando aplique._x000a_3. Bases de Datos de seguimiento y control de procesos con roles definidos de ingreso y de revisión de información"/>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R-GC-02_x000a_LICITACION PUBLICA_x000a_PR-GC-03_x000a_SELECCIÓN ABREVIADA MENOR CUANTIA_x000a_PRGC04_CONCURSO_DE_MERITOS_ABIERTO_O_CON_PRECALIFICACION_V_9_x000a_PRGC07_SELECCION_ABREVIADA_SUBASTA_INVERSA_V_6.0"/>
    <s v="Un Colaborador del IDU solicita una dádiva o una comisión para no revisar los documentos iniciales en beneficio de un tercero"/>
    <x v="3"/>
    <s v="Pérdida de confianza en la capacidad de gestión del IDU frente a la comunidad."/>
    <s v="1.Revisiones internas con base en las actividades y puntos de control establecidos en los Procedimientos.  _x000a_2.Segregación de funciones con Aprobaciones por el Ordenador del Gasto, DTPS y SGJ, cuando aplique._x000a_3. Bases de Datos de seguimiento y control de procesos con roles definidos de ingreso y de revisión de información_x000a_4. Políticas y/o aprobaciones por parte del Comité de Gestión precontractual en el que participan diversas áreas. _x000a_5. Mesas de Trabajo con las áreas"/>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2_x000a_LICITACION PUBLICA_x000a_PR-GC-03_x000a_SELECCIÓN ABREVIADA MENOR CUANTIA_x000a_PRGC04_CONCURSO_DE_MERITOS_ABIERTO_O_CON_PRECALIFICACION_V_9_x000a_PRGC07_SELECCION_ABREVIADA_SUBASTA_INVERSA_V_6.1"/>
    <s v="Un Colaborador del IDU solicita una dádiva o una comisión para no revisar los documentos iniciales en beneficio de un tercero"/>
    <x v="4"/>
    <s v="Pérdida de confianza en la capacidad de gestión del IDU frente a la comunidad."/>
    <s v="1.Revisiones internas con base en las actividades y puntos de control establecidos en los Procedimientos.  _x000a_2.Segregación de funciones con Aprobaciones por el Ordenador del Gasto, DTPS y SGJ, cuando aplique._x000a_3. Bases de Datos de seguimiento y control de procesos con roles definidos de ingreso y de revisión de información_x000a_4. Políticas y/o aprobaciones por parte del Comité de Gestión precontractual en el que participan diversas áreas. _x000a_5. Mesas de Trabajo con las áreas_x000a_6. FO-PE-020 Compromiso de Integridad, Transparencia y Confidencialidad, para PSP "/>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2_x000a_LICITACION PUBLICA_x000a_PR-GC-03_x000a_SELECCIÓN ABREVIADA MENOR CUANTIA_x000a_PRGC04_CONCURSO_DE_MERITOS_ABIERTO_O_CON_PRECALIFICACION_V_9_x000a_PRGC07_SELECCION_ABREVIADA_SUBASTA_INVERSA_V_6.0"/>
    <s v="Interesados ofrecen o entregan dádivas a un Colaborador del IDU  para ajustar el Proyecto de pliego electrónico y aviso de convocatoria en beneficio de un tercero"/>
    <x v="0"/>
    <s v="Pérdida de confianza en la capacidad de gestión del IDU frente a la comunidad."/>
    <s v="1. Revisiones internas con base en las actividades y puntos de control establecidos en los Procedimientos.  _x000a_2. Segregación de funciones con Aprobaciones por el Ordenador del Gasto, DTPS y SGJ, cuando aplique._x000a_3. Flujo de aprobación SECOP II _x000a_4. Actas de Comité de Gestión precontractual_x000a_5. Uso de pliegos tipo Colombia Compra Eficiente  los cuales establecen reglas generales para la Licitación; y la Entidad en el marco de la transparencia hizo transversal dichas políticas para el resto de modalidades de selección._x000a_ 6. Anexo a la minuta está el pacto de excelencia y el pacto de transparencia que los interesados conocen, suscriben y aceptan._x000a_"/>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R-GC-02_x000a_LICITACION PUBLICA_x000a_PR-GC-03_x000a_SELECCIÓN ABREVIADA MENOR CUANTIA_x000a_PRGC04_CONCURSO_DE_MERITOS_ABIERTO_O_CON_PRECALIFICACION_V_9_x000a_PRGC07_SELECCION_ABREVIADA_SUBASTA_INVERSA_V_6.0"/>
    <s v="Un Colaborador del IDU solicita una dádiva o una comisión para ajustar el Proyecto de pliego electrónico y aviso de convocatoria en beneficio de un tercero"/>
    <x v="5"/>
    <s v="Pérdida de confianza en la capacidad de gestión del IDU frente a la comunidad."/>
    <s v="1. Revisiones internas con base en las actividades y puntos de control establecidos en los Procedimientos.  _x000a_2. Segregación de funciones con Aprobaciones por el Ordenador del Gasto, DTPS y SGJ, cuando aplique._x000a_3. Flujo de aprobación SECOP II _x000a_4. Actas de Comité de Gestión precontractual_x000a_5. Uso de pliegos tipo Colombia Compra Eficiente  los cuales establecen reglas generales para la Licitación; y la Entidad en el marco de la transparencia hizo transversal dichas políticas para el resto de modalidades de selección._x000a_ "/>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2_x000a_LICITACION PUBLICA_x000a_PR-GC-03_x000a_SELECCIÓN ABREVIADA MENOR CUANTIA_x000a_PRGC04_CONCURSO_DE_MERITOS_ABIERTO_O_CON_PRECALIFICACION_V_9_x000a_PRGC07_SELECCION_ABREVIADA_SUBASTA_INVERSA_V_6.1"/>
    <s v="Un Colaborador del IDU solicita una dádiva o una comisión para ajustar el Proyecto de pliego electrónico y aviso de convocatoria en beneficio de un tercero"/>
    <x v="3"/>
    <s v="Pérdida de confianza en la capacidad de gestión del IDU frente a la comunidad."/>
    <s v="1. Revisiones internas con base en las actividades y puntos de control establecidos en los Procedimientos.  _x000a_2. Segregación de funciones con Aprobaciones por el Ordenador del Gasto, DTPS y SGJ, cuando aplique._x000a_3. Flujo de aprobación SECOP II _x000a_4. Actas de Comité de Gestión precontractual_x000a_5. Uso de pliegos tipo Colombia Compra Eficiente  los cuales establecen reglas generales para la Licitación; y la Entidad en el marco de la transparencia hizo transversal dichas políticas para el resto de modalidades de selección._x000a_ "/>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2_x000a_LICITACION PUBLICA_x000a_PR-GC-03_x000a_SELECCIÓN ABREVIADA MENOR CUANTIA_x000a_PRGC04_CONCURSO_DE_MERITOS_ABIERTO_O_CON_PRECALIFICACION_V_9_x000a_PRGC07_SELECCION_ABREVIADA_SUBASTA_INVERSA_V_6.2"/>
    <s v="Un Colaborador del IDU solicita una dádiva o una comisión para ajustar el Proyecto de pliego electrónico y aviso de convocatoria en beneficio de un tercero"/>
    <x v="4"/>
    <s v="Pérdida de confianza en la capacidad de gestión del IDU frente a la comunidad."/>
    <s v="1. Revisiones internas con base en las actividades y puntos de control establecidos en los Procedimientos.  _x000a_2. Segregación de funciones con Aprobaciones por el Ordenador del Gasto, DTPS y SGJ, cuando aplique._x000a_3. Flujo de aprobación SECOP II _x000a_4. Actas de Comité de Gestión precontractual_x000a_5. Uso de pliegos tipo Colombia Compra Eficiente  los cuales establecen reglas generales para la Licitación; y la Entidad en el marco de la transparencia hizo transversal dichas políticas para el resto de modalidades de selección._x000a_6. FO-PE-020 Compromiso de Integridad, Transparencia y Confidencialidad, para PSP _x000a_ "/>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2_x000a_LICITACION PUBLICA_x000a_PR-GC-03_x000a_SELECCIÓN ABREVIADA MENOR CUANTIA_x000a_PRGC04_CONCURSO_DE_MERITOS_ABIERTO_O_CON_PRECALIFICACION_V_9_x000a_PRGC07_SELECCION_ABREVIADA_SUBASTA_INVERSA_V_6.0"/>
    <s v="Interesados ofrecen o entregan dádivas a un Colaborador del IDU  para modificar el Pliego definitivo y acto que ordena apertura en beneficio de un tercero "/>
    <x v="0"/>
    <s v="Pérdida de confianza en la capacidad de gestión del IDU frente a la comunidad."/>
    <s v="1. Revisiones internas con base en las actividades y puntos de control establecidos en los Procedimientos.  _x000a_2.Segregación de funciones con Aprobaciones por el Ordenador del Gasto, DTPS y SGJ, cuando aplique._x000a_3. Flujo de aprobación SECOP II _x000a_4. Actas de Comité de Gestión precontractual_x000a_5. Uso de pliegos tipo Colombia Compra Eficiente  los cuales establecen reglas generales para la Licitación; y la Entidad en el marco de la transparencia hizo transversal dichas políticas para el resto de modalidades de selección._x000a_6. Anexo a la minuta está el pacto de excelencia y el pacto de transparencia que los interesados conocen, suscriben y aceptan."/>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R-GC-02_x000a_LICITACION PUBLICA_x000a_PR-GC-03_x000a_SELECCIÓN ABREVIADA MENOR CUANTIA_x000a_PRGC04_CONCURSO_DE_MERITOS_ABIERTO_O_CON_PRECALIFICACION_V_9_x000a_PRGC07_SELECCION_ABREVIADA_SUBASTA_INVERSA_V_6.0"/>
    <s v="Un Colaborador del IDU solicita una dádiva o una comisión para modificar el Pliego definitivo y acto que ordena apertura en beneficio de un tercero"/>
    <x v="6"/>
    <s v="Pérdida de confianza en la capacidad de gestión del IDU frente a la comunidad."/>
    <s v="1. Revisiones internas con base en las actividades y puntos de control establecidos en los Procedimientos.  _x000a_2. Segregación de funciones con Aprobaciones por el Ordenador del Gasto, DTPS y SGJ, cuando aplique._x000a_3. Flujo de aprobación SECOP II _x000a_4. Actas de Comité de Gestión precontractual_x000a_5. Uso de pliegos tipo Colombia Compra Eficiente  los cuales establecen reglas generales para la Licitación; y la Entidad en el marco de la transparencia hizo transversal dichas políticas para el resto de modalidades de selección._x000a_ "/>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2_x000a_LICITACION PUBLICA_x000a_PR-GC-03_x000a_SELECCIÓN ABREVIADA MENOR CUANTIA_x000a_PRGC04_CONCURSO_DE_MERITOS_ABIERTO_O_CON_PRECALIFICACION_V_9_x000a_PRGC07_SELECCION_ABREVIADA_SUBASTA_INVERSA_V_6.1"/>
    <s v="Un Colaborador del IDU solicita una dádiva o una comisión para modificar el Pliego definitivo y acto que ordena apertura en beneficio de un tercero"/>
    <x v="3"/>
    <s v="Pérdida de confianza en la capacidad de gestión del IDU frente a la comunidad."/>
    <s v="1. Revisiones internas con base en las actividades y puntos de control establecidos en los Procedimientos.  _x000a_2. Segregación de funciones con Aprobaciones por el Ordenador del Gasto, DTPS y SGJ, cuando aplique._x000a_3. Flujo de aprobación SECOP II _x000a_4. Actas de Comité de Gestión precontractual_x000a_5. Uso de pliegos tipo Colombia Compra Eficiente  los cuales establecen reglas generales para la Licitación; y la Entidad en el marco de la transparencia hizo transversal dichas políticas para el resto de modalidades de selección._x000a_ "/>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2_x000a_LICITACION PUBLICA_x000a_PR-GC-03_x000a_SELECCIÓN ABREVIADA MENOR CUANTIA_x000a_PRGC04_CONCURSO_DE_MERITOS_ABIERTO_O_CON_PRECALIFICACION_V_9_x000a_PRGC07_SELECCION_ABREVIADA_SUBASTA_INVERSA_V_6.2"/>
    <s v="Un Colaborador del IDU solicita una dádiva o una comisión para modificar el Pliego definitivo y acto que ordena apertura en beneficio de un tercero"/>
    <x v="4"/>
    <s v="Pérdida de confianza en la capacidad de gestión del IDU frente a la comunidad."/>
    <s v="1. Revisiones internas con base en las actividades y puntos de control establecidos en los Procedimientos.  _x000a_2. Segregación de funciones con Aprobaciones por el Ordenador del Gasto, DTPS y SGJ, cuando aplique._x000a_3. Flujo de aprobación SECOP II _x000a_4. Actas de Comité de Gestión precontractual_x000a_5. Uso de pliegos tipo Colombia Compra Eficiente  los cuales establecen reglas generales para la Licitación; y la Entidad en el marco de la transparencia hizo transversal dichas políticas para el resto de modalidades de selección._x000a_6. FO-PE-020 Compromiso de Integridad, Transparencia y Confidencialidad, para PSP _x000a_ "/>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2_x000a_LICITACION PUBLICA_x000a_PR-GC-03_x000a_SELECCIÓN ABREVIADA MENOR CUANTIA_x000a_PRGC04_CONCURSO_DE_MERITOS_ABIERTO_O_CON_PRECALIFICACION_V_9_x000a_PRGC07_SELECCION_ABREVIADA_SUBASTA_INVERSA_V_6.0"/>
    <s v="Proponentes ofrecen o entregan dádivas a un Colaborador del IDU  para evaluar las propuestas en beneficio de un tercero"/>
    <x v="0"/>
    <s v="Pérdida de confianza en la capacidad de gestión del IDU frente a la comunidad."/>
    <s v="1. Revisiones internas con base en las actividades y puntos de control establecidos en los Procedimientos. _x000a_2. Plataforma transaccional SECOP II, en la cual se publican las propuestas, informes y demás documentos de los proponentes_x000a_3. Identificación del colaborador IDU de la DTPS, a través de códigos para asegurar la confidencialidad de la información._x000a_4. Anexo a la minuta está el pacto de excelencia y el pacto de transparencia que los interesados conocen, suscriben y aceptan."/>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R-GC-02_x000a_LICITACION PUBLICA_x000a_PR-GC-03_x000a_SELECCIÓN ABREVIADA MENOR CUANTIA_x000a_PRGC04_CONCURSO_DE_MERITOS_ABIERTO_O_CON_PRECALIFICACION_V_9_x000a_PRGC07_SELECCION_ABREVIADA_SUBASTA_INVERSA_V_6.0"/>
    <s v="Un Colaborador del IDU solicita una dádiva o una comisión para  evaluar las propuestas en beneficio de un tercero"/>
    <x v="3"/>
    <s v="Pérdida de confianza en la capacidad de gestión del IDU frente a la comunidad."/>
    <s v="1. Revisiones internas con base en las actividades y puntos de control establecidos en los Procedimientos. _x000a_2. Plataforma transaccional SECOP II, en la cual se publican las propuestas, informes y demás documentos de los proponentes"/>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2_x000a_LICITACION PUBLICA_x000a_PR-GC-03_x000a_SELECCIÓN ABREVIADA MENOR CUANTIA_x000a_PRGC04_CONCURSO_DE_MERITOS_ABIERTO_O_CON_PRECALIFICACION_V_9_x000a_PRGC07_SELECCION_ABREVIADA_SUBASTA_INVERSA_V_6.1"/>
    <s v="Un Colaborador del IDU solicita una dádiva o una comisión para  evaluar las propuestas en beneficio de un tercero"/>
    <x v="4"/>
    <s v="Pérdida de confianza en la capacidad de gestión del IDU frente a la comunidad."/>
    <s v="1. Revisiones internas con base en las actividades y puntos de control establecidos en los Procedimientos. _x000a_2. Plataforma transaccional SECOP II, en la cual se publican las propuestas, informes y demás documentos de los proponentes"/>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2_x000a_LICITACION PUBLICA_x000a_PR-GC-03_x000a_SELECCIÓN ABREVIADA MENOR CUANTIA_x000a_PRGC04_CONCURSO_DE_MERITOS_ABIERTO_O_CON_PRECALIFICACION_V_9_x000a_PRGC07_SELECCION_ABREVIADA_SUBASTA_INVERSA_V_6.0"/>
    <s v="Proponentes ofrecen o entregan dádivas a un Colaborador del IDU  para favorecer la Adjudicación en beneficio de un tercero"/>
    <x v="0"/>
    <s v="Deterioro reputacional del IDU frente a los oferentes locales, nacionales e internacionales."/>
    <s v="1. Revisiones internas con base en las actividades y puntos de control establecidos en los Procedimientos. _x000a_2. Plataforma transaccional SECOP II, en la cual se publican las propuestas, informes y demás documentos de los proponentes_x000a_3. Identificación del colaborador IDU de la DTPS, a través de códigos para asegurar la confidencialidad de la información._x000a_4. FO-PE-020 Compromiso de Integridad, Transparencia y Confidencialidad, para PSP _x000a_5. Anexo a la minuta está el pacto de excelencia y el pacto de transparencia que los interesados conocen, suscriben y aceptan."/>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R-GC-02_x000a_LICITACION PUBLICA_x000a_PR-GC-03_x000a_SELECCIÓN ABREVIADA MENOR CUANTIA_x000a_PRGC04_CONCURSO_DE_MERITOS_ABIERTO_O_CON_PRECALIFICACION_V_9_x000a_PRGC07_SELECCION_ABREVIADA_SUBASTA_INVERSA_V_6.0"/>
    <s v="Un Colaborador del IDU solicita una dádiva o una comisión para favorecer la Adjudicación en beneficio de un tercero"/>
    <x v="1"/>
    <s v="Deterioro reputacional del IDU frente a los oferentes locales, nacionales e internacionales."/>
    <s v="1. Revisiones internas con base en las actividades y puntos de control establecidos en los Procedimientos. _x000a_2. Reunión con el Ordenador del Gasto en la cual se presenta la evaluación y todos aquellos aspectos del proceso, para el análisis correspondiente._x000a_3. Plataforma transaccional SECOP II, en la cual se publican las propuestas, informes y demás documentos de los proponentes"/>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2_x000a_LICITACION PUBLICA_x000a_PR-GC-03_x000a_SELECCIÓN ABREVIADA MENOR CUANTIA_x000a_PRGC04_CONCURSO_DE_MERITOS_ABIERTO_O_CON_PRECALIFICACION_V_9_x000a_PRGC07_SELECCION_ABREVIADA_SUBASTA_INVERSA_V_6.1"/>
    <s v="Un Colaborador del IDU solicita una dádiva o una comisión para favorecer la Adjudicación en beneficio de un tercero"/>
    <x v="3"/>
    <s v="Deterioro reputacional del IDU frente a los oferentes locales, nacionales e internacionales."/>
    <s v="1. Revisiones internas con base en las actividades y puntos de control establecidos en los Procedimientos. _x000a_2. Reunión con el Ordenador del Gasto en la cual se presenta la evaluación y todos aquellos aspectos del proceso, para analisis._x000a_3. Plataforma transaccional SECOP II, en la cual se publican las propuestas, informes y demás documentos de los proponentes"/>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2_x000a_LICITACION PUBLICA_x000a_PR-GC-03_x000a_SELECCIÓN ABREVIADA MENOR CUANTIA_x000a_PRGC04_CONCURSO_DE_MERITOS_ABIERTO_O_CON_PRECALIFICACION_V_9_x000a_PRGC07_SELECCION_ABREVIADA_SUBASTA_INVERSA_V_6.2"/>
    <s v="Un Colaborador del IDU solicita una dádiva o una comisión para favorecer la Adjudicación en beneficio de un tercero"/>
    <x v="4"/>
    <s v="Deterioro reputacional del IDU frente a los oferentes locales, nacionales e internacionales."/>
    <s v="1. Revisiones internas con base en las actividades y puntos de control establecidos en los Procedimientos. _x000a_2. Reunión con el Ordenador del Gasto en la cual se presenta la evaluación y todos aquellos aspectos del proceso, para analisis._x000a_3. Plataforma transaccional SECOP II, en la cual se publican las propuestas, informes y demás documentos de los proponentes_x000a_4. FO-PE-020 Compromiso de Integridad, Transparencia y Confidencialidad, para PSP _x000a_5. Anexo a la minuta está el pacto de excelencia y el pacto de transparencia que los interesados conocen, suscriben y aceptan."/>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4_CONCURSO_DE_MERITOS_ABIERTO_O_CON_PRECALIFICACION_V_9"/>
    <s v="Proponentes ofrecen o entregan dádivas a un Colaborador del IDU  para  ser favorecido en la Precalificación de su propuesta"/>
    <x v="0"/>
    <s v="Deterioro reputacional del IDU frente a los oferentes locales, nacionales e internacionales."/>
    <s v="1. Revisiones internas con base en las actividades y puntos de control establecidos en los Procedimientos. _x000a_2. Reunión con el Ordenador del Gasto en la cual se presenta la evaluación y todos aquellos aspectos del proceso, para analisis._x000a_3. Plataforma transaccional SECOP II, en la cual se publican las propuestas, informes y demás documentos de los proponentes_x000a_4. Identificación del colaborador IDU de la DTPS, a través de códigos para asegurar la confidencialidad de la información._x000a_5.FO-PE-020 Compromiso de Integridad, Transparencia y Cofidencialidad, para PSP _x000a_6. Anexo a la minuta está el pacto de excelencia y el pacto de transparencia que los interesados conocen, suscriben y aceptan."/>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RGC04_CONCURSO_DE_MERITOS_ABIERTO_O_CON_PRECALIFICACION_V_9"/>
    <s v="Un Colaborador del IDU solicita una dádiva o una comisión para  ser favorecido en la Precalificación de su propuesta"/>
    <x v="1"/>
    <s v="Deterioro reputacional del IDU frente a los oferentes locales, nacionales e internacionales."/>
    <s v="1. Revisiones internas con base en las actividades y puntos de control establecidos en los Procedimientos. _x000a_2. Reunión con el Ordenador del Gasto en la cual se presenta la evaluación y todos aquellos aspectos del proceso, para analisis._x000a_3. Plataforma transaccional SECOP II, en la cual se publican las propuestas, informes y demás documentos de los proponentes"/>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4_CONCURSO_DE_MERITOS_ABIERTO_O_CON_PRECALIFICACION_V_10"/>
    <s v="Un Colaborador del IDU solicita una dádiva o una comisión para  ser favorecido en la Precalificación de su propuesta"/>
    <x v="3"/>
    <s v="Deterioro reputacional del IDU frente a los oferentes locales, nacionales e internacionales."/>
    <s v="1. Revisiones internas con base en las actividades y puntos de control establecidos en los Procedimientos. _x000a_2. Reunión con el Ordenador del Gasto en la cual se presenta la evaluación y todos aquellos aspectos del proceso, para analisis._x000a_3. Plataforma transaccional SECOP II, en la cual se publican las propuestas, informes y demás documentos de los proponentes"/>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4_CONCURSO_DE_MERITOS_ABIERTO_O_CON_PRECALIFICACION_V_11"/>
    <s v="Un Colaborador del IDU solicita una dádiva o una comisión para  ser favorecido en la Precalificación de su propuesta"/>
    <x v="4"/>
    <s v="Deterioro reputacional del IDU frente a los oferentes locales, nacionales e internacionales."/>
    <s v="1. Revisiones internas con base en las actividades y puntos de control establecidos en los Procedimientos. _x000a_2. Reunión con el Ordenador del Gasto en la cual se presenta la evaluación y todos aquellos aspectos del proceso, para analisis._x000a_3. Plataforma transaccional SECOP II, en la cual se publican las propuestas, informes y demás documentos de los proponentes_x000a_4. FO-PE-020 Compromiso de Integridad, Transparencia y Confidencialidad, para PSP "/>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5 -  PRGC09 - SUSCRIPCIÓN DE CONTRATOS"/>
    <s v="Adjudicatarios ofrecen o entregan dádivas a un Colaborador del IDU  para que se aprueben las polizas sin el lleno de requisitos"/>
    <x v="7"/>
    <s v="No logro total o parcial de los Objetivos del Instituto por falta de compromiso o apropiación de los Colaboradores del IDU."/>
    <s v="1. Revisión por parte del abogado designado, del acta de aprobación de pólizas, conforme al contenido de la garantía, teniendo en cuenta la cobertura y los amparos de acuerdo con lo establecido en el Contrato, Acta de inicio, Modificaciones, Adiciones, prorrogas, etc., para lo cual se tiene en cuenta cada uno de los anexos de las garantías. _x000a_2. Plataforma transaccional SECOP II_x000a_3. Reglas establecidas en los estudios previos, pliegos de condiciones y demás documentos del proceso de selección_x000a_4. FO-PE-020 Compromiso de Integridad, Transparencia y Confidencialidad, para PSP "/>
    <n v="2"/>
    <n v="5"/>
    <n v="10"/>
    <s v="BAJO"/>
    <s v="El nivel de riesgo es bajo y no se requieren controles adicionales"/>
    <n v="0.1"/>
  </r>
  <r>
    <s v="PRGC05 -  PRGC09 - SUSCRIPCIÓN DE CONTRATOS"/>
    <s v="Un Colaborador del IDU solicita una dádiva o una comisión para para que se aprueben las polizas sin el lleno de requisitos"/>
    <x v="8"/>
    <s v="Sobrecostos, deficiencias en alcance y calidad en la ejecución en los proyectos, que reducen la capacidad de lograr objetivos."/>
    <s v="1. Revisión por parte del abogado designado, del acta de aprobación de pólizas, conforme al contenido de la garantía, teniendo en cuenta la cobertura y los amparos de acuerdo con lo establecido en el Contrato, Acta de inicio, Modificaciones, Adiciones, prorrogas, etc., para lo cual se tiene en cuenta cada uno de los anexos de las garantías. _x000a_2. Plataforma transaccional SECOP II_x000a_3. Reglas establecidas en los estudios previos, pliegos de condiciones y demás documentos del proceso de selección"/>
    <n v="2"/>
    <n v="5"/>
    <n v="10"/>
    <s v="BAJO"/>
    <s v="No se requieren controles adicionales"/>
    <n v="0.1"/>
  </r>
  <r>
    <s v="PRGC05 -  PRGC09 - SUSCRIPCIÓN DE CONTRATOS"/>
    <s v="Un Colaborador del IDU solicita una dádiva o una comisión para para que se aprueben las polizas sin el lleno de requisitos"/>
    <x v="9"/>
    <s v="Sobrecostos, deficiencias en alcance y calidad en la ejecución en los proyectos, que reducen la capacidad de lograr objetivos."/>
    <s v="1. Revisión por parte del abogado designado, del acta de aprobación de pólizas, conforme al contenido de la garantía, teniendo en cuenta la cobertura y los amparos de acuerdo con lo establecido en el Contrato, Acta de inicio, Modificaciones, Adiciones, prorrogas, etc., para lo cual se tiene en cuenta cada uno de los anexos de las garantías. _x000a_2. Plataforma transaccional SECOP II_x000a_3. Reglas establecidas en los estudios previos, pliegos de condiciones y demás documentos del proceso de selección_x000a_4. FO-PE-020 Compromiso de Integridad, Transparencia y Confidencialidad, para PSP "/>
    <n v="2"/>
    <n v="5"/>
    <n v="10"/>
    <s v="BAJO"/>
    <s v="El nivel de riesgo es bajo y no se requieren controles adicionales"/>
    <n v="0.1"/>
  </r>
  <r>
    <s v="PRGC13_LIQUIDACION_CONTRATOS_CONVENIOS_V 3 0"/>
    <s v="Contratistas ofrecen o entregan dádivas a un Colaborador del IDU  para  ajustar el acta de liquidación en favor de un tercero en perjuicio de IDU."/>
    <x v="10"/>
    <s v="Deterioro reputacional del IDU frente a la comunidad, organismos de control y oferentes."/>
    <s v="1. Equipos Interdisciplinarios conformados en las Subdirecciones Generales de Infraestructura y Desarrollo Urbano, los cuales cuentan con el acompañamiento jurídico de la Dirección Técnica de Gestión Contractual, para la revisión de las actas de liquidación de los contratos en cada uno de los componentes del mismo. _x000a_2. Aprobación por parte del supervisor, ordenador del gasto, contratista y en los casos que aplique el interventor. _x000a_3. FO-PE-020 Compromiso de Integridad, Transparencia y Confidencialidad, para PSP _x000a_4. Revisiones internas con base en las actividades y puntos de control establecidos en los Procedimientos. "/>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RGC13_LIQUIDACION_CONTRATOS_CONVENIOS_V 3 0"/>
    <s v="Un Colaborador del IDU solicita una dádiva o una comisión para  ajustar el acta de liquidación en favor de un tercero en perjuicio de IDU."/>
    <x v="11"/>
    <s v="Deterioro reputacional del IDU frente a la comunidad, organismos de control y oferentes."/>
    <s v="1. Equipos Interdisciplinarios conformados en las Subdirecciones Generales de Infraestructura y Desarrollo Urbano, los cuales cuentan con el acompañamiento jurídico de la Dirección Técnica de Gestión Contractual, para la revisión de las actas de liquidación de los contratos en cada uno de los componentes del mismo. _x000a_2. Aprobación por parte del supervisor, ordenador del gasto, contratista y en los casos que aplique el interventor. _x000a_3. Revisiones internas con base en las actividades y puntos de control establecidos en los Procedimientos. "/>
    <s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13_LIQUIDACION_CONTRATOS_CONVENIOS_V 3.0"/>
    <s v="Un Colaborador del IDU solicita una dádiva o una comisión para  ajustar el acta de liquidación en favor de un tercero en perjuicio de IDU."/>
    <x v="12"/>
    <s v="Deterioro reputacional del IDU frente a la comunidad, organismos de control y oferentes."/>
    <s v="1. Equipos Interdisciplinarios conformados en las Subdirecciones Generales de Infraestructura y Desarrollo Urbano, los cuales cuentan con el acompañamiento jurídico de la Dirección Técnica de Gestión Contractual, para la revisión de las actas de liquidación de los contratos en cada uno de los componentes del mismo. _x000a_2. Aprobación por parte del supervisor, ordenador del gasto, contratista y en los casos que aplique el interventor. _x000a_3.  FO-PE-020 Compromiso de Integridad, Transparencia y Confidencialidad, para PSP _x000a_4. Revisiones internas con base en las actividades y puntos de control establecidos en los Procedimientos. "/>
    <s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13_LIQUIDACION_CONTRATOS_CONVENIOS_V 3 0"/>
    <s v="Un Colaborador del IDU solicita una dádiva o una comisión para no realizar la solicitud de liquidación unilateral en beneficio de un tercero"/>
    <x v="11"/>
    <s v="Deterioro reputacional del IDU frente a la comunidad, organismos de control y oferentes."/>
    <s v="1. Equipos Interdisciplinarios conformados en las Subdirecciones Generales de Infraestructura y Desarrollo Urbano, los cuales cuentan con el acompañamiento jurídico de la Dirección Técnica de Gestión Contractual, para la revisión de las actas de liquidación de los contratos en cada uno de los componentes del mismo. _x000a_2. Aprobación por parte del supervisor, ordenador del gasto, contratista y en los casos que aplique el interventor. _x000a_3. Revisiones internas con base en las actividades y puntos de control establecidos en los Procedimientos. "/>
    <n v="1"/>
    <n v="5"/>
    <n v="5"/>
    <s v="BAJO"/>
    <s v="No se requieren controles adicionales"/>
    <n v="0.1"/>
  </r>
  <r>
    <s v="PRGC13_LIQUIDACION_CONTRATOS_CONVENIOS_V 3 1"/>
    <s v="Un Colaborador del IDU solicita una dádiva o una comisión para no realizar la solicitud de liquidación unilateral en beneficio de un tercero"/>
    <x v="11"/>
    <s v="Deterioro reputacional del IDU frente a la comunidad, organismos de control y oferentes."/>
    <s v="1. Equipos Interdisciplinarios conformados en las Subdirecciones Generales de Infraestructura y Desarrollo Urbano, los cuales cuentan con el acompañamiento jurídico de la Dirección Técnica de Gestión Contractual, para la revisión de las actas de liquidación de los contratos en cada uno de los componentes del mismo. _x000a_2. Aprobación por parte del supervisor, ordenador del gasto, contratista y en los casos que aplique el interventor. _x000a_3. Revisiones internas con base en las actividades y puntos de control establecidos en los Procedimientos. "/>
    <n v="1"/>
    <n v="5"/>
    <n v="5"/>
    <s v="BAJO"/>
    <s v="No se requieren controles adicionales"/>
    <n v="0.1"/>
  </r>
  <r>
    <s v="PRGC14_MODIFICACION_Y_CESION_A_CONTRATOS_ESTATALES_V_5.0"/>
    <s v="Contratistas ofrecen o entregan dádivas a un Colaborador del IDU  para   gestionar la solicitud de modificación del contrato (adición, prórroga, cesión, etc.) en beneficio del contratista, sin el lleno de los requisitos legales."/>
    <x v="10"/>
    <s v="Deterioro de la reputación institucional que afecta su capacidad y gobernanza."/>
    <s v="1. Lista de Chequeo para la verificación de la documentación soporte de la modificación. _x000a_2. Revisión por parte de un abogado designado por el jefe, tanto del documento de modificación como de los documentos soporte del mismo. _x000a_3. FO-PE-020 Compromiso de Integridad, Transparencia y Confidencialidad, para PSP _x000a_4. Revisiones internas con base en las actividades y puntos de control establecidos en los Procedimientos. "/>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PRGC14_MODIFICACION_Y_CESION_A_CONTRATOS_ESTATALES_V_5.0"/>
    <s v="Un Colaborador del IDU solicita una dádiva o una comisión para gestionar la solicitud de modificación del contrato (adición, prórroga, cesión, etc.) en beneficio del contratista, sin el lleno de los requisitos legales."/>
    <x v="11"/>
    <s v="No logro total o parcial de los Objetivos del Instituto por falta de compromiso o apropiación de los Colaboradores del IDU."/>
    <s v="1. Lista de Chequeo para la verificación de la documentación soporte de la modificación. _x000a_2. Revisión por parte de un abogado designado por el jefe, tanto del documento de modificación como de los documentos soporte del mismo. _x000a_3. Revisiones internas con base en las actividades y puntos de control establecidos en los Procedimientos. "/>
    <s v="2"/>
    <n v="5"/>
    <n v="10"/>
    <s v="BAJO"/>
    <s v="No se requieren controles adicionales"/>
    <n v="0.1"/>
  </r>
  <r>
    <s v="PRGC14_MODIFICACION_Y_CESION_A_CONTRATOS_ESTATALES_V_5.0"/>
    <s v="Contratistas ofrecen o entregan dádivas a un Colaborador del IDU  para aprobar las garantías sin el lleno de los requisitos"/>
    <x v="10"/>
    <s v="Reducción de la capacidad institucional de mejorar la calidad de vida de los habitantes de Bogotá."/>
    <s v="1. Revisión por parte del abogado designado, del acta de aprobación de pólizas, conforme al contenido de la garantía, teniendo en cuenta la cobertura y los amparos de acuerdo con lo establecido en el Contrato, Acta de inicio, Modificaciones, Adiciones, prorrogas, etc., para lo cual se tiene en cuenta cada uno de los anexos de las garantías. _x000a_2. Plataforma transaccional SECOP II_x000a_3. Condiciones establecidas en los documentos modificatorios aplicables_x000a_4.  FO-PE-020 Compromiso de Integridad, Transparencia y Confidencialidad, para PSP "/>
    <n v="2"/>
    <n v="5"/>
    <n v="10"/>
    <s v="BAJO"/>
    <s v="El nivel de riesgo es bajo y no se requieren controles adicionales"/>
    <n v="0.1"/>
  </r>
  <r>
    <s v="PRGC14_MODIFICACION_Y_CESION_A_CONTRATOS_ESTATALES_V_5.0"/>
    <s v="Un Colaborador del IDU solicita una dádiva o una comisión para aprobar las garantías sin el lleno de los requisitos"/>
    <x v="13"/>
    <s v="Reducción de la capacidad institucional de mejorar la calidad de vida de los habitantes de Bogotá."/>
    <s v="1. Revisión por parte del abogado designado, del acta de aprobación de pólizas, para lo cual revisa el contenido de la garantía, frente a la cobertura y los amparos de acuerdo al objeto de la póliza (Contrato, Acta de inicio, Modificaciones, Adiciones, prorrogas, etc.) para lo cual se tiene en cuenta cada uno de los anexos de las garantías. _x000a_2. - Plataforma transaccional SECOP II_x000a_3. Condiciones establecidas en los documentos modificatorios aplicables_x000a_4. FO-PE-020 Compromiso de Integridad, Transparencia y Confidencialidad, para PSP "/>
    <n v="2"/>
    <n v="5"/>
    <n v="10"/>
    <s v="BAJO"/>
    <s v="El nivel de riesgo es bajo y no se requieren controles adicionales"/>
    <n v="0.1"/>
  </r>
  <r>
    <s v="PRGC06_DECLARATORIA_DE_INCUMPLIMIENTO_PARA_LA_IMPOSICION_DE_MULTA_CLAUSULA_PENAL"/>
    <s v="Un contratista o interventor ofrece una dádiva a un colaborador del IDU, para que no se inicie, se dilate o se cierre el proceso sancionatorio"/>
    <x v="10"/>
    <s v="Reducción de la capacidad institucional de mejorar la calidad de vida de los habitantes de Bogotá."/>
    <s v="1. Informe técnico de presunto incumplimiiento_x000a_2. Revisión que realiza la DTGC por parte del grupo de sancionatorios_x000a_3. Seguimiento periódico de la DTGC a las solicitudes radicadas_x000a_4. Revisiones internas con base en las actividades y puntos de control establecidos en los Procedimientos. _x000a_5. FO-PE-020 Compromiso de Integridad, Transparencia y Confidencialidad, para PSP "/>
    <n v="4"/>
    <n v="5"/>
    <n v="20"/>
    <s v="ALT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5"/>
  </r>
  <r>
    <s v="PRGC06_DECLARATORIA_DE_INCUMPLIMIENTO_PARA_LA_IMPOSICION_DE_MULTA_CLAUSULA_PENAL"/>
    <s v="Un contratista o interventor ofrece una dádiva a un colaborador del IDU, para que no se inicie, se dilate o se cierre el proceso sancionatorio"/>
    <x v="14"/>
    <s v="Reducción de la capacidad institucional de mejorar la calidad de vida de los habitantes de Bogotá."/>
    <s v="1. Informe técnico de presunto incumplimiiento_x000a_2. Revisión que realiza la DTGC por parte del grupo de sancionatorios_x000a_3. Seguimiento periódico de la DTGC a las solicitudes radicadas_x000a_4. Revisiones internas con base en las actividades y puntos de control establecidos en los Procedimientos._x000a_5. FO-PE-020 Compromiso de Integridad, Transparencia y Confidencialidad, para PSP "/>
    <n v="4"/>
    <n v="5"/>
    <n v="20"/>
    <s v="ALT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5"/>
  </r>
  <r>
    <s v="PRGC06_DECLARATORIA_DE_INCUMPLIMIENTO_PARA_LA_IMPOSICION_DE_MULTA_CLAUSULA_PENAL"/>
    <s v="Un colaborador del IDU solicita o recibe una dádiva a un contrastista o interventor, para que  no se inicie, se dilate o se cierre el proceso sancionatorio a favor del contratista y/o interventor"/>
    <x v="1"/>
    <s v="Reducción de la capacidad institucional de mejorar la calidad de vida de los habitantes de Bogotá."/>
    <s v="1. Informe técnico de presunto incumplimiiento_x000a_2. Revisión que realiza la DTGC por parte del grupo de sancionatorios_x000a_3. Seguimiento periódico de la DTGC a las solicitudes radicadas_x000a_4. Revisiones internas con base en las actividades y puntos de control establecidos en los Procedimientos."/>
    <n v="4"/>
    <n v="5"/>
    <n v="20"/>
    <s v="ALT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5"/>
  </r>
  <r>
    <s v="PRGC06_DECLARATORIA_DE_INCUMPLIMIENTO_PARA_LA_IMPOSICION_DE_MULTA_CLAUSULA_PENAL"/>
    <s v="Un colaborador del IDU solicita o recibe una dádiva a un contrastista o interventor, para que  no se inicie, se dilate o se cierre el proceso sancionatorio a favor del contratista y/o interventor"/>
    <x v="11"/>
    <s v="Reducción de la capacidad institucional de mejorar la calidad de vida de los habitantes de Bogotá."/>
    <s v="1. Informe técnico de presunto incumplimiiento_x000a_2. Revisión que realiza la DTGC por parte del grupo de sancionatorios_x000a_3. Seguimiento periódico de la DTGC a las solicitudes radicadas_x000a_4. Revisiones internas con base en las actividades y puntos de control establecidos en los Procedimientos."/>
    <n v="4"/>
    <n v="5"/>
    <n v="20"/>
    <s v="ALT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5"/>
  </r>
  <r>
    <s v="PRGC06_DECLARATORIA_DE_INCUMPLIMIENTO_PARA_LA_IMPOSICION_DE_MULTA_CLAUSULA_PENAL"/>
    <s v="Un colaborador del IDU solicita o recibe una dádiva a un contrastista o interventor, para que  no se inicie, se dilate o se cierre el proceso sancionatorio a favor del contratista y/o interventor"/>
    <x v="12"/>
    <s v="Reducción de la capacidad institucional de mejorar la calidad de vida de los habitantes de Bogotá."/>
    <s v="1. Informe técnico de presunto incumplimiiento_x000a_2. Revisión que realiza la DTGC por parte del grupo de sancionatorios_x000a_3. Seguimiento periódico de la DTGC a las solicitudes radicadas_x000a_4. Revisiones internas con base en las actividades y puntos de control establecidos en los Procedimientos._x000a_5. FO-PE-020 Compromiso de Integridad, Transparencia y Confidencialidad, para PSP "/>
    <n v="4"/>
    <n v="5"/>
    <n v="20"/>
    <s v="ALT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5"/>
  </r>
  <r>
    <s v="PRGC06_DECLARATORIA_DE_INCUMPLIMIENTO_PARA_LA_IMPOSICION_DE_MULTA_CLAUSULA_PENAL"/>
    <s v="Un colaborador del IDU solicita o recibe una dádiva a un contrastista o interventor, para que  no se inicie, se dilate o se cierre el proceso sancionatorio a favor del contratista y/o interventor"/>
    <x v="8"/>
    <s v="Reducción de la capacidad institucional de mejorar la calidad de vida de los habitantes de Bogotá."/>
    <s v="1. Informe técnico de presunto incumplimiiento_x000a_2. Revisión que realiza la DTGC por parte del grupo de sancionatorios_x000a_3. Seguimiento periódico de la DTGC a las solicitudes radicadas_x000a_4. Revisiones internas con base en las actividades y puntos de control establecidos en los Procedimientos."/>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PRGC06_DECLARATORIA_DE_INCUMPLIMIENTO_PARA_LA_IMPOSICION_DE_MULTA_CLAUSULA_PENAL"/>
    <s v="Un colaborador del IDU solicita o recibe una dádiva a un contrastista o interventor, para que  no se inicie, se dilate o se cierre el proceso sancionatorio a favor del contratista y/o interventor"/>
    <x v="15"/>
    <s v="Reducción de la capacidad institucional de mejorar la calidad de vida de los habitantes de Bogotá."/>
    <s v="1. Informe técnico de presunto incumplimiiento_x000a_2. Revisión que realiza la DTGC por parte del grupo de sancionatorios_x000a_3. Seguimiento periódico de la DTGC a las solicitudes radicadas_x000a_4. Revisiones internas con base en las actividades y puntos de control establecidos en los Procedimientos._x000a_5. FO-PE-020 Compromiso de Integridad, Transparencia y Confidencialidad, para PSP "/>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
  <r>
    <s v="RESPUESTA AL INFORME DE AUDITORIA Y GESTION DEL PLAN DE MEJORAMIENTO_x000a_CON ORGANISMOS DE CONTROL"/>
    <s v="Un colaborador del organismo de control solicite o reciba dádivas de un Colaborador del IDU, para alterar los informes de auditoria y no redactar los hallazgos encontrados en el proceso de auditoria conforme a lo evidenciado  "/>
    <x v="0"/>
    <s v="Afectación de la cultura del IDU y la credibilidad en los Colaboradores del IDU "/>
    <s v="1. Informe preliminar radicado a la Dirección General, mediante el canal oficial._x000a_2. Mesas de trabajo internas para asignación de responsabilidades en la respuesta al informe._x000a_3. Respuestas a observaciones administrativas únicamente por parte de jefes de dependencia, consolidado para suscripción del Director General._x000a_"/>
    <n v="2"/>
    <n v="5"/>
    <n v="10"/>
    <s v="BAJO"/>
    <s v="El nivel de riesgo es bajo y no se requieren controles adicionales"/>
    <n v="0.1"/>
  </r>
  <r>
    <s v="RESPUESTA AL INFORME DE AUDITORIA Y GESTION DEL PLAN DE MEJORAMIENTO_x000a_CON ORGANISMOS DE CONTROL"/>
    <s v="Un Colaborador del IDU ofrezca o entregue dádivas a un colaborador del organismo del control, para alterar los informes de auditoria y no redactar los hallazgos encontrados en el proceso de auditoria conforme a lo evidenciado."/>
    <x v="1"/>
    <s v="Afectación de la cultura del IDU y la credibilidad en los Colaboradores del IDU "/>
    <s v="1. Informe preliminar radicado a la Dirección General, mediante el canal oficial._x000a_2. Mesas de trabajo internas para asignación de responsabilidades en la respuesta al informe._x000a_3. Respuestas a observaciones administrativas únicamente por parte de jefes de dependencia, consolidado para suscripción del Director General._x000a_"/>
    <n v="2"/>
    <n v="5"/>
    <n v="10"/>
    <s v="BAJO"/>
    <s v="El nivel de riesgo es bajo y no se requieren controles adicionales"/>
    <n v="0.1"/>
  </r>
  <r>
    <s v="RESPUESTA AL INFORME DE AUDITORIA Y GESTION DEL PLAN DE MEJORAMIENTO_x000a_CON ORGANISMOS DE CONTROL"/>
    <s v="Un colaborador del organismo de control solicite o reciba dadivas de un Colaborador del IDU, para el cierre de una acción incumplida o inefectiva."/>
    <x v="0"/>
    <s v="Afectación de la cultura del IDU y la credibilidad en los Colaboradores del IDU "/>
    <s v="1. Informes de seguimiento trimestral a planes de mejoramiento._x000a_2. Trazabilidad de la información relacionada con el plan de mejoramiento a través de un sistema de información._x000a_3. La respuesta al cumplimiento de las acciones se recibe mediante  comunicación formal del organismo de control  a través del medio oficial."/>
    <n v="2"/>
    <n v="5"/>
    <n v="10"/>
    <s v="BAJO"/>
    <s v="El nivel de riesgo es bajo y no se requieren controles adicionales"/>
    <n v="0.1"/>
  </r>
  <r>
    <s v="RESPUESTA AL INFORME DE AUDITORIA Y GESTION DEL PLAN DE MEJORAMIENTO_x000a_CON ORGANISMOS DE CONTROL"/>
    <s v="Un Colaborador del IDU entregue u ofrezca dádivas a un colaborador del organismo de control, para el cierre de una acción incumplida o inefectiva."/>
    <x v="1"/>
    <s v="Afectación de la cultura del IDU y la credibilidad en los Colaboradores del IDU "/>
    <s v="1. Informes de seguimiento trimestral a planes de mejoramiento._x000a_2. Trazabilidad de la información relacionada con el plan de mejoramiento a través de un sistema de información._x000a_3. La respuesta al cumplimiento de las acciones se recibe mediante  comunicación formal del organismo de control  a través del medio oficial."/>
    <n v="2"/>
    <n v="5"/>
    <n v="10"/>
    <s v="BAJO"/>
    <s v="El nivel de riesgo es bajo y no se requieren controles adicionales"/>
    <n v="0.1"/>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
  <r>
    <s v="Auditoria de certificación"/>
    <s v="Un colaborador del organismo de certificación solicite o reciba dádivas de un Colaborador del IDU, para alterar los informes de auditoria y no redactar los hallazgos encontrados en el proceso de auditoria conforme a lo evidenciado.  "/>
    <x v="0"/>
    <s v="Deterioro de la imagen institucional."/>
    <s v="1. Participación de un equipo interdisciplinario y acompañamiento de facilitadores en las auditorias a cada proceso. (Soportes de registros de auditoría)._x000a_2. Procedimiento o protocolo de quejas del ente certificador._x000a_3. Mecanismo de decisión sobre la certificación del ente certificador, que consta de instancias de apelación: Auditor, Comité técnico de certificación, Representante Legal del ente certificador y ONAC."/>
    <n v="2"/>
    <n v="4"/>
    <n v="8"/>
    <s v="BAJO"/>
    <s v="El nivel de riesgo es bajo y no se requieren controles adicionales"/>
    <n v="0.1"/>
  </r>
  <r>
    <s v="Auditoria de certificación"/>
    <s v="Un Colaborador del IDU ofrezca o entregue dádivas al auditor del organismo de certificación para alterar los informes de auditoria y no redactar los hallazgos encontrados en el proceso de auditoria conforme a lo evidenciado."/>
    <x v="1"/>
    <s v="Deterioro de la imagen institucional."/>
    <s v="1. Participación de un equipo interdisciplinario y acompañamiento de facilitadores en las auditorias a cada proceso. (Soportes de registros de auditoría)."/>
    <n v="2"/>
    <n v="4"/>
    <n v="8"/>
    <s v="BAJO"/>
    <s v="El nivel de riesgo es bajo y no se requieren controles adicionales"/>
    <n v="0.1"/>
  </r>
  <r>
    <s v="CARACTERIZACION"/>
    <s v="Un colaborador de la autoridad ambiental solicita a un Colaborador del IDU una dadiva o comisión para que la evaluación del PIGA y PACA del IDU sea calificada satisfactoriamente."/>
    <x v="2"/>
    <s v="Deterioro de la imagen institucional del IDU"/>
    <s v="1. Verificación por parte del profesional OAP de los informes contra soportes de STRF._x000a_2. Recorrido con un equipo interdisciplinario durante la auditoria de la autoridad ambiental."/>
    <n v="2"/>
    <n v="3"/>
    <n v="6"/>
    <s v="BAJO"/>
    <s v="El nivel de riesgo es bajo y no se requieren controles adicionales"/>
    <n v="0.1"/>
  </r>
  <r>
    <s v="CARACTERIZACION"/>
    <s v="Un Colaborador del IDU promete u ofrece una dádiva o una comisión, a un colaborador de la autoridad ambiental, para que en la evaluación del PIGA y PACA del IDU se obtenga un resultado satisfactorio."/>
    <x v="1"/>
    <s v="Deterioro de la imagen institucional del IDU"/>
    <s v="1. Verificación de los informes contra soportes de STRF._x000a_2. Recorrido con un equipo interdisciplinario durante la auditoría de la autoridad ambiental._x000a_3. Visitas periódicas de verificación de cumplimiento de requistos PIGA a las sedes, (simulando autoridad ambiental.)"/>
    <n v="2"/>
    <n v="3"/>
    <n v="6"/>
    <s v="BAJO"/>
    <s v="El nivel de riesgo es bajo y no se requieren controles adicionales"/>
    <n v="0.1"/>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
  <r>
    <s v="CARACTERIZACIÓN"/>
    <s v="Un funcionario de una ESP o tercero ofrece o entrega dádivas o beneficios a un Colaborador del IDU para que se incorporen cláusulas o condiciones en los estudios previos para la suscripción de los  convenios, acuerdos, contratos y/o actos administrativos asociados a beneficios para un tercero o para una ESP."/>
    <x v="0"/>
    <s v="No logro total o parcial de los Objetivos del Instituto por falta de compromiso o apropiación de los Colaboradores del IDU."/>
    <s v="1. GU-IN-02-Guía Coordinación IDU-ESP y TIC en proyectos de infraestructura de transporte vigente_x000a_2. GU-IN-03-Permisos para la Intervención de Infraestructura de Transporte por Terceros vigente_x000a_3. MG-GI-01-Manual de Intervención de Urbanizadores y/o Terceros vigente._x000a_4. Memorando de recomendación de suscripción del convenio o acuerdo, con aprobaciones según segregación de funciones._x000a_5. Memorando de solicitud  de elaboración acto administrativo para la intervención de la malla vial, con aprobaciones según segregación de funciones_x000a_6. Segregación de funciones para la supervisión del convenio a suscribir._x000a_7. Comité Coordinador (ESP)_x000a_"/>
    <n v="3"/>
    <n v="3"/>
    <n v="9"/>
    <s v="BAJO"/>
    <s v="El nivel de riesgo es bajo y no se requieren controles adicionales"/>
    <n v="0.1"/>
  </r>
  <r>
    <s v="CARACTERIZACIÓN"/>
    <s v="Un colaborador del IDU solicita o acepta dádivas para incorporar cláusulas o condiciones en los estudios previos para la suscripción de los convenios, acuerdos, contratos y/o actos administrativos asociados a beneficios para un tercero o para una ESP."/>
    <x v="1"/>
    <s v="No logro total o parcial de los Objetivos del Instituto por falta de compromiso o apropiación de los Colaboradores del IDU."/>
    <s v="1. GU-IN-02-Guía Coordinación IDU-ESP y TIC en proyectos de infraestructura de transporte vigente_x000a_2. GU-IN-03-Permisos para la Intervención de Infraestructura de Transporte por Terceros vigente_x000a_3. MG-GI-01-Manual de Intervención de Urbanizadores y/o Terceros vigente._x000a_4. Memorando de recomendación de suscripción del convenio o acuerdo, con aprobaciones según segregación de funciones._x000a_5. Memorando de solicitud  de elaboración acto administrativo para la intervención de la malla vial, con aprobaciones según segregación de funciones_x000a_6. Segregación de funciones para la supervisión del convenio a suscribir._x000a_7. Comité Coordinador (ESP)_x000a_8. Formato FO-PE-20 - Compromiso de Integridad, Transparencia y Confidencialidad_x000a_9. Formato FO-PE-33 - Formato Consentimiento Informado SGAS"/>
    <n v="3"/>
    <n v="3"/>
    <n v="9"/>
    <s v="BAJO"/>
    <s v="El nivel de riesgo es bajo y no se requieren controles adicionales"/>
    <n v="0.1"/>
  </r>
  <r>
    <s v="CARACTERIZACIÓN"/>
    <s v="Un Drectivo del IDU solicita o acepta dádivas para incorporar cláusulas o condiciones en los estudios previos para la suscripción de los convenios, acuerdos, contratos y/o actos administrativos asociados a beneficios para un tercero o para una ESP."/>
    <x v="2"/>
    <s v="No logro total o parcial de los Objetivos del Instituto por falta de compromiso o apropiación de los Colaboradores del IDU."/>
    <s v="1. GU-IN-02-Guía Coordinación IDU-ESP y TIC en proyectos de infraestructura de transporte vigente_x000a_2. GU-IN-03-Permisos para la Intervención de Infraestructura de Transporte por Terceros vigente_x000a_3. MG-GI-01-Manual de Intervención de Urbanizadores y/o Terceros vigente._x000a_4. Memorando de recomendación de suscripción del convenio o acuerdo, con aprobaciones según segregación de funciones._x000a_5. Memorando de solicitud  de elaboración acto administrativo para la intervención de la malla vial, con aprobaciones según segregación de funciones_x000a_6. Segregación de funciones para la supervisión del convenio a suscribir._x000a_7. Comité Coordinador (ESP)_x000a_8. Resolución de Delegación _x000a__x000a_"/>
    <n v="3"/>
    <n v="3"/>
    <n v="9"/>
    <s v="BAJO"/>
    <s v="El nivel de riesgo es bajo y no se requieren controles adicionales"/>
    <n v="0.1"/>
  </r>
  <r>
    <s v="CARACTERIZACIÓN"/>
    <s v="Que un Colaborador del IDU reciba o solicite dádivas de un funcionario de la Secretaría Distrital de Movilidad, Alcaldía Mayor de Bogotá, del Sector Público, Privado, Empresas de Servicios Públicos, Entidades del Orden Nacional, Departamental o Distrital, para alterar los informes periódicos de seguimiento y evaluación de acuerdos o convenios."/>
    <x v="1"/>
    <s v="Reducción de capacidad institucional para responder a las necesidades de la ciudad en lo relacionado con infraestructura para la movilidad y espacio público."/>
    <s v="1. Convenios Suscritos con las ESP y Terceros_x000a_2. GU-IN-02-Guía Coordinación IDU-ESP y TIC en proyectos de infraestructura de transporte vigente_x000a_3. GU-IN-03-Permisos para la Intervención de Infraestructura de Transporte por Terceros vigente_x000a_4. MG-GI-01-Manual de Intervención de Urbanizadores y/o Terceros vigente._x000a_5. Informes de Seguimiento periódico a los convenios o acuerdos suscritos._x000a_6. Segregación de funciones para la supervisión del convenio._x000a_7. Comité Coordinador (ESP)_x000a_8. FO-PE-20 - Compromiso de Integridad, Transparencia y Confidencialidad_x000a_9. FO-PE-33 - Formato Consentimiento Informado SGAS_x000a_"/>
    <n v="3"/>
    <n v="3"/>
    <n v="9"/>
    <s v="BAJO"/>
    <s v="El nivel de riesgo es bajo y no se requieren controles adicionales"/>
    <n v="0.1"/>
  </r>
  <r>
    <s v="CARACTERIZACIÓN"/>
    <s v="Que un Tercero (funcionario de la Secretaría Distrital de Movilidad, Alcaldía Mayor de Bogotá del Sector Público, Privado, Empresas de Servicios Públicos, Entidades del Orden Nacional, Departamental o Distrital)  entregue o ofrezca dádivas a un Colaborador del IDU, para alterar los informes periódicos de seguimiento y evaluación de  acuerdos  o convenios."/>
    <x v="3"/>
    <s v="Reducción de capacidad institucional para responder a las necesidades de la ciudad en lo relacionado con infraestructura para la movilidad y espacio público._x000a_"/>
    <s v="1. Convenios Suscritos con las ESP y Terceros_x000a_2. GU-IN-02-Guía Coordinación IDU-ESP y TIC en proyectos de infraestructura de transporte vigente_x000a_3. GU-IN-03-Permisos para la Intervención de Infraestructura de Transporte por Terceros vigente_x000a_4. MG-GI-01-Manual de Intervención de Urbanizadores y/o Terceros vigente._x000a_5. Informes de Seguimiento periódico a los convenios o acuerdos suscritos._x000a_6. Segregación de funciones para la supervisión del convenio._x000a_7. Comité Coordinador (ESP)_x000a_"/>
    <n v="3"/>
    <n v="3"/>
    <n v="9"/>
    <s v="BAJO"/>
    <s v="El nivel de riesgo es bajo y no se requieren controles adicionales"/>
    <n v="0.1"/>
  </r>
  <r>
    <s v="CARACTERIZACIÓN"/>
    <s v="Que Directivo del IDU reciba o solicite dádivas de un funcionario de la Secretaría Distrital de Movilidad, Alcaldía Mayor de Bogotá, del Sector Público, Privado, Empresas de Servicios Públicos, Entidades del Orden Nacional, Departamental o Distrital, para alterar los informes periódicos de seguimiento y evaluación de acuerdos o convenios."/>
    <x v="2"/>
    <s v="Reducción de capacidad institucional para responder a las necesidades de la ciudad en lo relacionado con infraestructura para la movilidad y espacio público."/>
    <s v="1. Convenios Suscritos con las ESP y Terceros_x000a_2. GU-IN-02-Guía Coordinación IDU-ESP y TIC en proyectos de infraestructura de transporte vigente_x000a_3. GU-IN-03-Permisos para la Intervención de Infraestructura de Transporte por Terceros vigente_x000a_4. MG-GI-01-Manual de Intervención de Urbanizadores y/o Terceros vigente._x000a_5. Informes de Seguimiento periódico a los convenios o acuerdos suscritos._x000a_6. Resoluciones de Delegación_x000a_7. Segregación de funciones para la supervisión del convenio._x000a_8. Comité Coordinador (ESP)_x000a__x000a_"/>
    <n v="3"/>
    <n v="3"/>
    <n v="9"/>
    <s v="BAJO"/>
    <s v="El nivel de riesgo es bajo y no se requieren controles adicionales"/>
    <n v="0.1"/>
  </r>
  <r>
    <s v="CARACTERIZACIÓN"/>
    <s v="Que un funcionario de la Secretaría Distrital de Movilidad, Alcaldía Mayor de Bogotá del Sector Público, Privado, Empresas de Servicios Públicos, Entidades del Orden Nacional, Departamental o Distrital entregue o ofrezca beneficios a un colaborador del IDU, para modificar o alterar las propuestas de convenios, acuerdos y/o actos administrativos."/>
    <x v="3"/>
    <s v="Deterioro de la reputación institucional que afecta su gobernanza."/>
    <s v="_x000a_1. GU-IN-02-Guía Coordinación IDU-ESP y TIC en proyectos de infraestructura de transporte vigente_x000a_2. GU-IN-03-Permisos para la Intervención de Infraestructura de Transporte por Terceros vigente_x000a_3. MG-GI-01-Manual de Intervención de Urbanizadores y/o Terceros vigente._x000a_4. Memorando de recomendación de suscripción del convenio o acuerdo._x000a_5. Memorando de solicitud  de elaboración acto administrativo para la intervención de la malla vial_x000a_6. Segregación de funciones para la supervisión del convenio a suscribir._x000a_7. Mesas de reunión o de trabajo_x000a_8. Oficios de radicación  con la propuestas de convenio_x000a_"/>
    <n v="3"/>
    <n v="3"/>
    <n v="9"/>
    <s v="BAJO"/>
    <s v="El nivel de riesgo es bajo y no se requieren controles adicionales"/>
    <n v="0.1"/>
  </r>
  <r>
    <s v="CARACTERIZACIÓN"/>
    <s v="Que un Colaborador del IDU reciba o solicite beneficios de un funcionario de la Secretaría Distrital de Movilidad, Alcaldía Mayor de Bogotá, del Sector Público, Privado, Empresas de Servicios Públicos, Entidades del Orden Nacional, Departamental o Distrital, para modificar o alterar las propuestas de convenios, acuerdos y/o actos administrativos."/>
    <x v="1"/>
    <s v="No logro total o parcial de los Objetivos del Instituto por falta de compromiso o apropiación de los Colaboradores del IDU."/>
    <s v="1. GU-IN-02-Guía Coordinación IDU-ESP y TIC en proyectos de infraestructura de transporte vigente_x000a_2. GU-IN-03-Permisos para la Intervención de Infraestructura de Transporte por Terceros vigente_x000a_3. MG-GI-01-Manual de Intervención de Urbanizadores y/o Terceros vigente._x000a_4. Memorando de recomendación de suscripción del convenio o acuerdo._x000a_5. Memorando de solicitud  de elaboración acto administrativo para la intervención de la malla vial_x000a_6. Segregación de funciones para la supervisión del convenio a suscribir._x000a_7. Mesas de reunión o de trabajo_x000a_8. Oficios de radicación  con la propuestas de convenio_x000a_9. Formato FOPE20 - Compromiso de Integridad, Transparencia y Confidencialidad_x000a_10. Formato FOPE33 - Formato Consentimiento Informado SGAS"/>
    <n v="2"/>
    <n v="5"/>
    <n v="10"/>
    <s v="BAJO"/>
    <s v="El nivel de riesgo es bajo y no se requieren controles adicionales"/>
    <n v="0.1"/>
  </r>
  <r>
    <s v="CARACTERIZACIÓN"/>
    <s v="Que un Directivo del IDU reciba o solicite beneficios de un funcionario de la Secretaría Distrital de Movilidad, Alcaldía Mayor de Bogotá, del Sector Público, Privado, Empresas de Servicios Públicos, Entidades del Orden Nacional, Departamental o Distrital, para modificar o alterar las propuestas de convenios, acuerdos y/o actos administrativos."/>
    <x v="2"/>
    <s v="No logro total o parcial de los Objetivos del Instituto por falta de compromiso o apropiación de los Colaboradores del IDU."/>
    <s v="_x000a_1. GU-IN-02-Guía Coordinación IDU-ESP y TIC en proyectos de infraestructura de transporte vigente_x000a_2. GU-IN-03-Permisos para la Intervención de Infraestructura de Transporte por Terceros vigente_x000a_3. MG-GI-01-Manual de Intervención de Urbanizadores y/o Terceros vigente._x000a_4. Memorando de recomendación de suscripción del convenio o acuerdo._x000a_5. Memorando de solicitud  de elaboración acto administrativo para la intervención de la malla vial_x000a_6. Resoluciones de Delegación_x000a_7. Segregación de funciones para la supervisión del convenio a suscribir._x000a_8. Mesas de reunión o de trabajo_x000a_9. Oficios de radicación  con la propuestas de convenio_x000a_"/>
    <n v="2"/>
    <n v="5"/>
    <n v="10"/>
    <s v="BAJO"/>
    <s v="El nivel de riesgo es bajo y no se requieren controles adicionales"/>
    <n v="0.1"/>
  </r>
  <r>
    <s v="CARACTERIZACIÓN"/>
    <s v="Que un funcionario de la Secretaría Distrital de Movilidad, del Sector Público, Privado, Empresas de Servicios Públicos, Entidades del Orden Nacional, Departamental o Distrital entregue o ofrezca beneficios a un Colaborador del IDU, para aprobar y llevar a cabo la propuesta de proyectos de infraestructura que una de las posibles entidades han solicitado. "/>
    <x v="3"/>
    <s v="Deterioro de la reputación institucional que afecta su gobernanza."/>
    <s v="1. Convenios Suscritos con las ESP y Terceros_x000a_2. GU-IN-02-Guía Coordinación IDU-ESP y TIC en proyectos de infraestructura de transporte vigente_x000a_3. GU-IN-03-Permisos para la Intervención de Infraestructura de Transporte por Terceros vigente_x000a_4. MG-GI-01-Manual de Intervención de Urbanizadores y/o Terceros vigente._x000a_5. Revisión de los proyectos definidos en el PDD (matriz proyectos PDD)_x000a_6. Oficio de respuesta a revisión propuesta del proyecto_x000a_7. Comités de seguimiento interno por el líder del proceso"/>
    <n v="2"/>
    <n v="5"/>
    <n v="10"/>
    <s v="BAJO"/>
    <s v="El nivel de riesgo es bajo y no se requieren controles adicionales"/>
    <n v="0.1"/>
  </r>
  <r>
    <s v="CARACTERIZACIÓN"/>
    <s v="Que un Colaborador del IDU reciba o solicite beneficios de un funcionario de la Secretaría Distrital de Movilidad, del Sector Público, Privado, Empresas de Servicios Públicos, Entidades del Orden Nacional, Departamental o Distrital, para aprobar y llevar a cabo la propuesta de proyectos de infraestructura que una de las posibles entidades han solicitado."/>
    <x v="1"/>
    <s v="Deterioro de la reputación institucional que afecta su gobernanza."/>
    <s v="1. Convenios Suscritos con las ESP y Terceros_x000a_2. GU-IN-02-Guía Coordinación IDU-ESP y TIC en proyectos de infraestructura de transporte vigente_x000a_3. GU-IN-03-Permisos para la Intervención de Infraestructura de Transporte por Terceros vigente_x000a_4. MG-GI-01-Manual de Intervención de Urbanizadores y/o Terceros vigente._x000a_5. Formato FO-PE-20 Compromiso de Integridad, Transparencia y Confidencialidad_x000a_6. 2Formato FO-PE-33 Formato Consentimiento Informado SGAS_x000a_7. Revisión de los proyectos definidos en el PDD (matriz proyectos PDD)_x000a_8. Oficio de respuesta a revisión propuesta del proyecto_x000a_9. Comités de seguimiento interno por el líder del proceso"/>
    <n v="2"/>
    <n v="5"/>
    <n v="10"/>
    <s v="BAJO"/>
    <s v="El nivel de riesgo es bajo y no se requieren controles adicionales"/>
    <n v="0.1"/>
  </r>
  <r>
    <s v="CARACTERIZACIÓN"/>
    <s v="Que un Directivo del IDU reciba o solicite beneficios de un funcionario de la Secretaría Distrital de Movilidad, del Sector Público, Privado, Empresas de Servicios Públicos, Entidades del Orden Nacional, Departamental o Distrital, para aprobar y llevar a cabo la propuesta de proyectos de infraestructura que una de las posibles entidades han solicitado."/>
    <x v="2"/>
    <s v="Deterioro de la reputación institucional que afecta su gobernanza."/>
    <s v="1. Convenios Suscritos con las ESP y Terceros_x000a_2. GU-IN-02-Guía Coordinación IDU-ESP y TIC en proyectos de infraestructura de transporte vigente_x000a_3. GU-IN-03-Permisos para la Intervención de Infraestructura de Transporte por Terceros vigente_x000a_4. MG-GI-01-Manual de Intervención de Urbanizadores y/o Terceros vigente._x000a_5. Resoluciones de Delegación_x000a_6. Formato FOPE20 - Compromiso de Integridad, Transparencia y Confidencialidad_x000a_7. Oficio de respuesta a revisión propuesta del proyecto_x000a_8. Comités de seguimiento interno por el líder del proceso"/>
    <n v="2"/>
    <n v="5"/>
    <n v="10"/>
    <s v="BAJO"/>
    <s v="El nivel de riesgo es bajo y no se requieren controles adicionales"/>
    <n v="0.1"/>
  </r>
  <r>
    <s v="CARACTERIZACIÓN"/>
    <s v="Un urbanizador ofrece o entrega dadivas a un Colaborador del IDU para omitir requisitos de cumplimiento o incluir condiciones ventajosas en la estructuración de los estudios previos relacionados con la ejecución de las obligaciones urbanísticas y de movilidad a través de convenio, generando favorecimiento al tercero."/>
    <x v="4"/>
    <s v="Deterioro de la reputación institucional que afecta su capacidad de gestión."/>
    <s v="1. MG-GI-01-Manual de Intervención de Urbanizadores y/o Terceros vigente._x000a_2. Actos administrativos emitidos por las Entidades Distritales Competentes._x000a_3. Memorando de recomendación de suscripción del convenio o acuerdo._x000a_4. Estudios Previos"/>
    <n v="2"/>
    <n v="4"/>
    <n v="8"/>
    <s v="BAJO"/>
    <s v="El nivel de riesgo es bajo y no se requieren controles adicionales"/>
    <n v="0.1"/>
  </r>
  <r>
    <s v="CARACTERIZACIÓN"/>
    <s v="Un Colaborador del IDU solicita o recibe dadivas de un Urbanizador para omitir requisitos de cumplimiento o incluir condiciones ventajosas en la estructuración de los estudios previos relacionados con la ejecución de las obligaciones urbanísticas y de movilidad a través de convenio, generando favorecimiento al tercero."/>
    <x v="1"/>
    <s v="Deterioro de la reputación institucional que afecta su capacidad de gestión."/>
    <s v="1. MG-GI-01-Manual de Intervención de Urbanizadores y/o Terceros vigente._x000a_2. Actos administrativos emitidos por las Entidades Distritales Competentes._x000a_3. Memorando de recomendación de suscripción del convenio o acuerdo._x000a_4. Estudios Previos"/>
    <n v="2"/>
    <n v="4"/>
    <n v="8"/>
    <s v="BAJO"/>
    <s v="El nivel de riesgo es bajo y no se requieren controles adicionales"/>
    <n v="0.1"/>
  </r>
  <r>
    <s v="CARACTERIZACIÓN"/>
    <s v="Un Directivo del IDU solicita o recibe dadivas de un Urbanizador para omitir requisitos de cumplimiento o incluir condiciones ventajosas en la estructuración de los estudios previos relacionados con la ejecución de las obligaciones urbanísticas y de movilidad a través de convenio, generando favorecimiento al tercero."/>
    <x v="2"/>
    <s v="Deterioro de la reputación institucional que afecta su capacidad de gestión."/>
    <s v="1. MG-GI-01-Manual de Intervención de Urbanizadores y/o Terceros vigente._x000a_2. Actos administrativos emitidos por las Entidades Distritales Competentes._x000a_3. Resoluciones de Delegación_x000a_4. Memorando de recomendación de suscripción del convenio o acuerdo._x000a_5. Estudios Previos_x000a_"/>
    <n v="2"/>
    <n v="4"/>
    <n v="8"/>
    <s v="BAJO"/>
    <s v="El nivel de riesgo es bajo y no se requieren controles adicionales"/>
    <n v="0.1"/>
  </r>
  <r>
    <s v="CARACTERIZACIÓN"/>
    <s v="Que un Colaborador del IDU reciba o solicite beneficios a un Originador, para emitir un concepto de viabilidad sobre una propuesta de APP Privada presentada ante el IDU generando un favorecimiento en el proyecto de APP."/>
    <x v="1"/>
    <s v="No logro total o parcial de los Objetivos del Instituto por falta de compromiso o apropiación de los Colaboradores del IDU."/>
    <s v="1. Evaluación propuestas de APP_x000a_2. Directiva 004 Junio 18 de 2019 - Alcalde Mayor_x000a_3. Acto Administrativo_x000a_4. Propuesta de APP presentada al IDU por el Originador_x000a_5. Comité Distrital de APP_x000a_6. Formato FO-PE-20 - Compromiso de Integridad, Transparencia y Confidencialidad_x000a_7. Formato FO-PE-33 - Formato Consentimiento Informado SGAS_x000a_"/>
    <n v="2"/>
    <n v="4"/>
    <n v="8"/>
    <s v="BAJO"/>
    <s v="El nivel de riesgo es bajo y no se requieren controles adicionales"/>
    <n v="0.1"/>
  </r>
  <r>
    <s v="CARACTERIZACIÓN"/>
    <s v="Que un Directivo del IDU reciba o solicite beneficios a un Originador, para emitir un concepto de viabilidad sobre una propuesta de APP Privada presentada ante el IDU generando un favorecimiento en el proyecto de APP."/>
    <x v="2"/>
    <s v="No logro total o parcial de los Objetivos del Instituto por falta de compromiso o apropiación de los Colaboradores del IDU."/>
    <s v="1. Evaluación propuestas de APP_x000a_2. Directiva 004 Junio 18 de 2019 - Alcalde Mayor_x000a_3. Acto Administrativo_x000a_4. Propuesta de APP presentada al IDU por el Originador_x000a_5. Resoluciones de Delegación_x000a_6. Comité Distrital de APP_x000a__x000a_"/>
    <n v="2"/>
    <n v="4"/>
    <n v="8"/>
    <s v="BAJO"/>
    <s v="El nivel de riesgo es bajo y no se requieren controles adicionales"/>
    <n v="0.1"/>
  </r>
  <r>
    <s v="CARACTERIZACIÓN"/>
    <s v="Que un Originador entregue o ofrezca beneficios a un Colaborador del IDU, para emitir un concepto de viabilidad sobre una propuesta de APP Privada presentada ante el IDU generando un favorecimiento, en el proyecto de APP."/>
    <x v="5"/>
    <s v="No logro total o parcial de los Objetivos del Instituto por falta de compromiso o apropiación de los Colaboradores del IDU."/>
    <s v="1. Evaluación propuestas de APP_x000a_2. Directiva 004 Junio 18 de 2019 - Alcalde Mayor_x000a_3. Acto Administrativo_x000a_4. Propuesta de APP presentada al IDU por el Originador_x000a_5. Comité Distrital de APP_x000a_"/>
    <n v="2"/>
    <n v="4"/>
    <n v="8"/>
    <s v="BAJO"/>
    <s v="El nivel de riesgo es bajo y no se requieren controles adicionales"/>
    <n v="0.1"/>
  </r>
  <r>
    <s v="INSTRUCTIVO SOLICITUD DE CDP, CRP, Y AUTORIZACIÓN DE PAGO A TRANSMILENIO"/>
    <s v="Un funcionario de Transmilenio solicita o recibe dádivas de un Colaborador del IDU, para aprobar la solicitud del CDP y CRP y asignar la fuente de financiación, sin contar con los parámetros requeridos o de cumplimiento.  "/>
    <x v="6"/>
    <s v="Deterioro de la reputación institucional que afecta su capacidad de gestión y el desfinanciamiento de otros proyectos a ejecutar."/>
    <s v="1. Convenios Suscritos con Transmilenio_x000a_2. IN-IN-02-Solicitud de CDP-CRP y autorización de  pago a Transmilenio vigente_x000a_3. Oficios de remisión de solicitudes de CDP y CRP._x000a_4. Seguimiento periódico al presupuesto aprobado para la ejecución de los convenios de Transmilenio a través del Comité IDU- Transmilenio._x000a_"/>
    <n v="2"/>
    <n v="3"/>
    <n v="6"/>
    <s v="BAJO"/>
    <s v="El nivel de riesgo es bajo y no se requieren controles adicionales"/>
    <n v="0.1"/>
  </r>
  <r>
    <s v="INSTRUCTIVO SOLICITUD DE CDP, CRP, Y AUTORIZACIÓN DE PAGO A TRANSMILENIO"/>
    <s v="Un Colaborador del IDU ofrece o entregue dádivas al funcionario de Transmilenio, para que apruebe la solicitud del CDP y CRP y asignar la fuente de financiación, sin contar con los parámetros requeridos o de cumplimiento.  "/>
    <x v="1"/>
    <s v="Deterioro de la reputación institucional que afecta su capacidad de gestión y el desfinanciamiento de otros proyectos a ejecutar."/>
    <s v="1. Convenios Suscritos con Transmilenio_x000a_2. IN-IN-02-Solicitud de CDP-CRP y autorización de  pago a Transmilenio vigente_x000a_3. Oficios de remisión de solicitudes de CDP y CRP._x000a_4. Seguimiento periódico al presupuesto aprobado para la ejecución de los convenios de Transmilenio a través del Comité IDU- Transmilenio._x000a_5. Segregación de funciones para la supervisión del convenio._x000a_6. Formato FO-PE-20 Compromiso de Integridad, Transparencia y Confidencialidad_x000a_7. Formato FO-PE-33 Formato Consentimiento Informado SGAS_x000a_"/>
    <n v="2"/>
    <n v="3"/>
    <n v="6"/>
    <s v="BAJO"/>
    <s v="El nivel de riesgo es bajo y no se requieren controles adicionales"/>
    <n v="0.1"/>
  </r>
  <r>
    <s v="INSTRUCTIVO SOLICITUD DE CDP, CRP, Y AUTORIZACIÓN DE PAGO A TRANSMILENIO"/>
    <s v="Un Directivo del IDU ofrece o entregue dádivas al funcionario de Transmilenio, para que apruebe la solicitud del CDP y CRP y asignar la fuente de financiación, sin contar con los parámetros requeridos o de cumplimiento.  "/>
    <x v="2"/>
    <s v="Deterioro de la reputación institucional que afecta su capacidad de gestión y el desfinanciamiento de otros proyectos a ejecutar."/>
    <s v="1. Convenios Suscritos con Transmilenio_x000a_2. IN-IN-02-Solicitud de CDP-CRP y autorización de  pago a Transmilenio vigente_x000a_3. Oficios de remisión de solicitudes de CDP y CRP._x000a_4. Seguimiento periódico al presupuesto aprobado para la ejecución de los convenios de Transmilenio a través del Comité IDU- Transmilenio._x000a_5. Resoluciones de Delegación_x000a_6. Segregación de funciones para la supervisión del convenio._x000a__x000a_"/>
    <n v="2"/>
    <n v="3"/>
    <n v="6"/>
    <s v="BAJO"/>
    <s v="El nivel de riesgo es bajo y no se requieren controles adicionales"/>
    <n v="0.1"/>
  </r>
  <r>
    <s v="INSTRUCTIVO SOLICITUD DE CDP, CRP, Y AUTORIZACIÓN DE PAGO A TRANSMILENIO"/>
    <s v="Un funcionario de Transmilenio solicite o reciba dádivas de un Colaborador del IDU, para modificar o alterar el convenio, en beneficio del contratista."/>
    <x v="6"/>
    <s v="Deterioro de la reputación institucional que afecta su gobernanza."/>
    <s v="1. Convenios Suscritos con Transmilenio_x000a_2. IN-IN-02-Solicitud de CDP-CRP y autorización de  pago a Transmilenio vigente_x000a_3. Resoluciones de Delegación_x000a_4. Segregación de funciones para la supervisión del convenio._x000a_5. Comité IDU- Transmilenio_x000a_"/>
    <n v="2"/>
    <n v="3"/>
    <n v="6"/>
    <s v="BAJO"/>
    <s v="El nivel de riesgo es bajo y no se requieren controles adicionales"/>
    <n v="0.1"/>
  </r>
  <r>
    <s v="INSTRUCTIVO SOLICITUD DE CDP, CRP, Y AUTORIZACIÓN DE PAGO A TRANSMILENIO"/>
    <s v="Que un Colaborador del IDU entregue u ofrezca dádivas a un funcionario de Transmilenio, para modificar o alterar el convenio, en beneficio del contratista."/>
    <x v="1"/>
    <s v="Deterioro de la reputación institucional que afecta su gobernanza."/>
    <s v="1. Convenios Suscritos con Transmilenio_x000a_2. IN-IN-02-Solicitud de CDP-CRP y autorización de  pago a Transmilenio vigente_x000a_3. Segregación de funciones para la supervisión del convenio._x000a_4. Comité IDU- Transmilenio_x000a_5. Formato FO-PE-20 Compromiso de Integridad, Transparencia y Confidencialidad_x000a_6. Formato FO-PE-33 Formato Consentimiento Informado SGAS_x000a_"/>
    <n v="2"/>
    <n v="3"/>
    <n v="6"/>
    <s v="BAJO"/>
    <s v="El nivel de riesgo es bajo y no se requieren controles adicionales"/>
    <n v="0.1"/>
  </r>
  <r>
    <s v="INSTRUCTIVO SOLICITUD DE CDP, CRP, Y AUTORIZACIÓN DE PAGO A TRANSMILENIO"/>
    <s v="Que un Directivo del IDU entregue u ofrezca dádivas a un funcionario de Transmilenio, para modificar o alterar el convenio, en beneficio del contratista."/>
    <x v="2"/>
    <s v="Deterioro de la reputación institucional que afecta su gobernanza."/>
    <s v="1. Convenios Suscritos con Transmilenio_x000a_2. IN-IN-02-Solicitud de CDP-CRP y autorización de  pago a Transmilenio vigente_x000a_3. Resoluciones de Delegación_x000a_4. Segregación de funciones para la supervisión del convenio._x000a_5. Comité IDU- Transmilenio_x000a__x000a_"/>
    <n v="2"/>
    <n v="3"/>
    <n v="6"/>
    <s v="BAJO"/>
    <s v="El nivel de riesgo es bajo y no se requieren controles adicionales"/>
    <n v="0.1"/>
  </r>
  <r>
    <s v="PERMISOS PARA LA INTERVENCIÓN DE INFRAESTRUCTURA DE TRANSPORTE POR TERCEROS"/>
    <s v="Un ciudadano interesado en solicitar un permiso para la intervención de infraestructura vial, ofrezca o entregue una dádiva a un Colaborador del IDU para que no efectué todas las exigencias de los anexos técnicos requeridos para la ejecución del proyecto."/>
    <x v="4"/>
    <s v="Deterioro de la reputación institucional que afecta su gobernanza por una baja calidad en la ejecución del proyecto."/>
    <s v="_x000a_1. Acto Administrativo_x000a_2. GU-IN-03-Permisos para la intervención de infraestructura de transporte vigente_x000a_3. Memorando de solicitud de elaboración acto administrativo._x000a_4. Seguimiento periódico a los actos administrativos suscritos._x000a_5. Segregación de funciones para la supervisión de la ejecución del proyecto_x000a_"/>
    <n v="3"/>
    <n v="3"/>
    <n v="9"/>
    <s v="BAJO"/>
    <s v="El nivel de riesgo es bajo y no se requieren controles adicionales"/>
    <n v="0.1"/>
  </r>
  <r>
    <s v="PERMISOS PARA LA INTERVENCIÓN DE INFRAESTRUCTURA DE TRANSPORTE POR TERCEROS"/>
    <s v="Un Colaborador del IDU solicita y/o recibe una dádiva de un ciudadano interesado en la intervención de infraestructura vial para que este no efectué todas las exigencias de los anexos técnicos requeridos para la ejecución del proyecto."/>
    <x v="1"/>
    <s v="Deterioro de la reputación institucional que afecta su gobernanza por una baja calidad en la ejecución del proyecto."/>
    <s v="1. Acto Administrativo_x000a_2. GU-IN-03-Permisos para la intervención de infraestructura de transporte vigente_x000a_3. Memorando de solicitud de elaboración acto administrativo._x000a_4. Seguimiento periódico a los actos administrativos suscritos._x000a_5. Segregación de funciones para la supervisión de la ejecución del proyecto_x000a_6. Formato FnO-PE-20 Compromiso de Integridad, Transparencia y Confidencialidad_x000a_7. Formato FO-PE-33Formato Consentimiento Informado SGAS"/>
    <n v="3"/>
    <n v="3"/>
    <n v="9"/>
    <s v="BAJO"/>
    <s v="El nivel de riesgo es bajo y no se requieren controles adicionales"/>
    <n v="0.1"/>
  </r>
  <r>
    <s v="PERMISOS PARA LA INTERVENCIÓN DE INFRAESTRUCTURA DE TRANSPORTE POR TERCEROS"/>
    <s v="Un Directivo del IDU solicita y/o recibe una dádiva de un ciudadano interesado en la intervención de infraestructura vial para que este no efectué todas las exigencias de los anexos técnicos requeridos para la ejecución del proyecto."/>
    <x v="2"/>
    <s v="Deterioro de la reputación institucional que afecta su gobernanza por una baja calidad en la ejecución del proyecto."/>
    <s v="_x000a_1. Acto Administrativo_x000a_2. GU-IN-03-Permisos para la intervención de infraestructura de transporte vigente_x000a_3. Memorando de solicitud de elaboración acto administrativo._x000a_4. Seguimiento periódico a los actos administrativos suscritos._x000a_5. Resoluciones de Delegación_x000a_6. Segregación de funciones para la supervisión de la ejecución del proyecto"/>
    <n v="3"/>
    <n v="3"/>
    <n v="9"/>
    <s v="BAJO"/>
    <s v="El nivel de riesgo es bajo y no se requieren controles adicionales"/>
    <n v="0.1"/>
  </r>
  <r>
    <s v="PERMISOS PARA LA INTERVENCIÓN DE INFRAESTRUCTURA DE TRANSPORTE POR TERCEROS"/>
    <s v="Que un ciudadano interesado en intervenir infraestructura de transporte ofrezca o entregue una dádiva a un Colaborador del IDU para que acepte con la solicitud del permiso algunos estudios y diseños que no cumplan con lo definido en el artículo 3 del Decreto 942 de 2014."/>
    <x v="4"/>
    <s v="Deterioro de la reputación institucional que afecta su gobernanza."/>
    <s v="_x000a_1. Acto Administrativo_x000a_2. GU-IN-03-Permisos para la intervención de infraestructura de transporte vigente_x000a_3. Memorando de solicitud de elaboración acto administrativo._x000a_4. Seguimiento periódico a los actos administrativos suscritos._x000a_5. Segregación de funciones para la supervisión de la ejecución del proyecto_x000a_"/>
    <n v="3"/>
    <n v="3"/>
    <n v="9"/>
    <s v="BAJO"/>
    <s v="El nivel de riesgo es bajo y no se requieren controles adicionales"/>
    <n v="0.1"/>
  </r>
  <r>
    <s v="PERMISOS PARA LA INTERVENCIÓN DE INFRAESTRUCTURA DE TRANSPORTE POR TERCEROS"/>
    <s v="Que un Colaborador del IDU solicite o acepte una dádiva de un ciudadano interesado en intervenir infraestructura de transporte para aceptar con la solicitud del permiso algunos estudios y diseños que no cumplan con lo definido en el artículo 3 del Decreto 942 de 2014."/>
    <x v="1"/>
    <s v="Deterioro de la reputación institucional que afecta su gobernanza."/>
    <s v="1. Acto Administrativo_x000a_2. GU-IN-03-Permisos para la intervención de infraestructura de transporte vigente_x000a_3. Memorando de solicitud de elaboración acto administrativo._x000a_4. Seguimiento periódico a los actos administrativos suscritos._x000a_5. Segregación de funciones para la supervisión de la ejecución del proyecto_x000a_6. Formato FO-PE-20 Compromiso de Integridad, Transparencia y Confidencialidad_x000a_7. Formato FO-PE-33 Consentimiento Informado SGAS"/>
    <n v="3"/>
    <n v="3"/>
    <n v="9"/>
    <s v="BAJO"/>
    <s v="El nivel de riesgo es bajo y no se requieren controles adicionales"/>
    <n v="0.1"/>
  </r>
  <r>
    <s v="PERMISOS PARA LA INTERVENCIÓN DE INFRAESTRUCTURA DE TRANSPORTE POR TERCEROS"/>
    <s v="Que un Directivo del IDU solicite o acepte una dádiva de un ciudadano interesado en intervenir infraestructura de transporte para aceptar con la solicitud del permiso algunos estudios y diseños que no cumplan con lo definido en el artículo 3 del Decreto 942 de 2014."/>
    <x v="2"/>
    <s v="Deterioro de la reputación institucional que afecta su gobernanza."/>
    <s v="_x000a_1. Acto Administrativo_x000a_2. GU-IN-03-Permisos para la intervención de infraestructura de transporte vigente_x000a_3. Memorando de solicitud de elaboración acto administrativo._x000a_4. Seguimiento periódico a los actos administrativos suscritos._x000a_5. Resoluciones de Delegación_x000a_6. Segregación de funciones para la supervisión de la ejecución del proyecto_x000a_"/>
    <n v="3"/>
    <n v="3"/>
    <n v="9"/>
    <s v="BAJO"/>
    <s v="El nivel de riesgo es bajo y no se requieren controles adicionales"/>
    <n v="0.1"/>
  </r>
  <r>
    <s v="PERMISOS PARA LA INTERVENCIÓN DE INFRAESTRUCTURA DE TRANSPORTE POR TERCEROS"/>
    <s v="Que un ciudadano interesado en intervenir infraestructura de transporte ofrezca o entregue una dádiva a un Colaborador del IDU para que no se le solicite la presentación de una propuesta de cómo se garantizará a los demás ciudadanos en igualdad de condiciones, el acceso a la infraestructura de transporte por ejecutarse."/>
    <x v="4"/>
    <s v="Deterioro de la reputación institucional que afecta su capacidad y gobernanza."/>
    <s v="_x000a_1. Acto Administrativo_x000a_2. GU-IN-03-Permisos para la intervención de infraestructura de transporte vigente_x000a_3. Memorando de solicitud de elaboración acto administrativo._x000a_4. Seguimiento periódico a los actos administrativos suscritos._x000a_5. Segregación de funciones para la supervisión de la ejecución del proyecto_x000a_"/>
    <n v="3"/>
    <n v="3"/>
    <n v="9"/>
    <s v="BAJO"/>
    <s v="El nivel de riesgo es bajo y no se requieren controles adicionales"/>
    <n v="0.1"/>
  </r>
  <r>
    <s v="PERMISOS PARA LA INTERVENCIÓN DE INFRAESTRUCTURA DE TRANSPORTE POR TERCEROS"/>
    <s v="Que un Colaborador del IDU solicite o acepte una dádiva de ciudadano interesado en intervenir infraestructura de transporte, para que no se solicite la presentación de una propuesta de cómo se garantizará a los demás ciudadanos en igualdad de condiciones, el acceso a la infraestructura de transporte por ejecutarse."/>
    <x v="1"/>
    <s v="Deterioro de la reputación institucional que afecta su capacidad y gobernanza."/>
    <s v="_x000a_1. Acto Administrativo_x000a_2. GU-IN-03-Permisos para la intervención de infraestructura de transporte vigente_x000a_3. Memorando de solicitud de elaboración acto administrativo._x000a_4. Seguimiento periódico a los actos administrativos suscritos._x000a_5. Segregación de funciones para la supervisión de la ejecución del proyecto_x000a_6. Formato FO-PE-20 Compromiso de Integridad, Transparencia y Confidencialidad_x000a_7. Formato FO-PE-33 Consentimiento Informado SGAS"/>
    <n v="3"/>
    <n v="3"/>
    <n v="9"/>
    <s v="BAJO"/>
    <s v="El nivel de riesgo es bajo y no se requieren controles adicionales"/>
    <n v="0.1"/>
  </r>
  <r>
    <s v="PERMISOS PARA LA INTERVENCIÓN DE INFRAESTRUCTURA DE TRANSPORTE POR TERCEROS"/>
    <s v="Que un Directivo del IDU solicite o acepte una dádiva de ciudadano interesado en intervenir infraestructura de transporte, para que no se solicite la presentación de una propuesta de cómo se garantizará a los demás ciudadanos en igualdad de condiciones, el acceso a la infraestructura de transporte por ejecutarse."/>
    <x v="2"/>
    <s v="Deterioro de la reputación institucional que afecta su capacidad y gobernanza."/>
    <s v="_x000a_1. Acto Administrativo_x000a_2. GU-IN-03-Permisos para la intervención de infraestructura de transporte vigente_x000a_3. Memorando de solicitud de elaboración acto administrativo._x000a_4. Seguimiento periódico a los actos administrativos suscritos._x000a_5. Resoluciones de Delegación_x000a_6. Segregación de funciones para la supervisión de la ejecución del proyecto_x000a_"/>
    <n v="3"/>
    <n v="3"/>
    <n v="9"/>
    <s v="BAJO"/>
    <s v="El nivel de riesgo es bajo y no se requieren controles adicionales"/>
    <n v="0.1"/>
  </r>
  <r>
    <s v="PERMISOS PARA LA INTERVENCIÓN DE INFRAESTRUCTURA DE TRANSPORTE POR TERCEROS"/>
    <s v="Un ciudadano interesado en intervenir infraestructura de transporte ofrezca o entregue una dádiva a un Colaborador del IDU para que, con la información entregada por el solicitante y la que tenga disponible, evalúe la solicitud del permiso y dé un concepto de aprobación sin que estén armonizados con los planes, programas y proyectos del sector o de alguna otra manera no sea conveniente el proyecto propuesto por el interesado."/>
    <x v="4"/>
    <s v="Deterioro de la reputación institucional que afecta su gobernanza."/>
    <s v="_x000a_1. Acto Administrativo_x000a_2. GU-IN-03-Permisos para la intervención de infraestructura de transporte vigente_x000a_3. Memorando de solicitud de elaboración acto administrativo._x000a_4. Seguimiento periódico a los actos administrativos suscritos._x000a_5. Segregación de funciones para la supervisión de la ejecución del proyecto_x000a_"/>
    <n v="3"/>
    <n v="3"/>
    <n v="9"/>
    <s v="BAJO"/>
    <s v="El nivel de riesgo es bajo y no se requieren controles adicionales"/>
    <n v="0.1"/>
  </r>
  <r>
    <s v="PERMISOS PARA LA INTERVENCIÓN DE INFRAESTRUCTURA DE TRANSPORTE POR TERCEROS"/>
    <s v="Un Colaborador del IDU solicita o recibe una dádiva de un ciudadano interesado en intervenir infraestructura de transporte para que, con la información entregada por el solicitante y la que tenga disponible, evalúe la solicitud del permiso y emita un concepto de aprobación sin que estén armonizados con los planes, programas y proyectos del sector o de alguna otra manera no sea conveniente el proyecto propuesto por el interesado."/>
    <x v="1"/>
    <s v="Deterioro de la reputación institucional que afecta su gobernanza."/>
    <s v="_x000a_1. Acto Administrativo_x000a_2. GU-IN-03-Permisos para la intervención de infraestructura de transporte vigente_x000a_3. Memorando de solicitud de elaboración acto administrativo._x000a_4. Seguimiento periódico a los actos administrativos suscritos._x000a_5. Segregación de funciones para la supervisión de la ejecución del proyecto_x000a_6. FO-PE-20 Compromiso de Integridad, Transparencia y Confidencialidad_x000a_7. Formato FO-PE-33 Consentimiento Informado SGAS"/>
    <n v="3"/>
    <n v="3"/>
    <n v="9"/>
    <s v="BAJO"/>
    <s v="El nivel de riesgo es bajo y no se requieren controles adicionales"/>
    <n v="0.1"/>
  </r>
  <r>
    <s v="PERMISOS PARA LA INTERVENCIÓN DE INFRAESTRUCTURA DE TRANSPORTE POR TERCEROS"/>
    <s v="Un Directivo del IDU solicita o recibe una dádiva de un ciudadano interesado en intervenir infraestructura de transporte para que, con la información entregada por el solicitante y la que tenga disponible, evalúe la solicitud del permiso y emita un concepto de aprobación sin que estén armonizados con los planes, programas y proyectos del sector o de alguna otra manera no sea conveniente el proyecto propuesto por el interesado."/>
    <x v="2"/>
    <s v="_x000a_Deterioro de la reputación institucional que afecta su gobernanza."/>
    <s v="_x000a_1. Acto Administrativo_x000a_2. GU-IN-03-Permisos para la intervención de infraestructura de transporte vigente_x000a_3. Memorando de solicitud de elaboración acto administrativo._x000a_4. Seguimiento periódico a los actos administrativos suscritos._x000a_5. Resoluciones de Delegación_x000a_6. Segregación de funciones para la supervisión de la ejecución del proyecto_x000a_"/>
    <n v="3"/>
    <n v="3"/>
    <n v="9"/>
    <s v="BAJO"/>
    <s v="El nivel de riesgo es bajo y no se requieren controles adicionales"/>
    <n v="0.1"/>
  </r>
  <r>
    <s v="PERMISOS PARA LA INTERVENCIÓN DE INFRAESTRUCTURA DE TRANSPORTE POR TERCEROS"/>
    <s v="Un ciudadano que interviene infraestructura de transporte ofrezca o entregue una dádiva a un Colaborador del IDU para que en el proceso de ejecución y entrega de la obra autorizada en el permiso se acepte la terminación y recibo de las obras ejecutadas sin cumplir con lo establecido en el artículo 3 del decreto 942 de 2014."/>
    <x v="4"/>
    <s v="Deterioro de la reputación institucional que afecta su gobernanza."/>
    <s v="_x000a_1. Acto Administrativo_x000a_2. GU-IN-03-Permisos para la intervención de infraestructura de transporte vigente_x000a_3. Memorando de solicitud de elaboración acto administrativo._x000a_4. Seguimiento periódico a los actos administrativos suscritos._x000a_5. Segregación de funciones para la supervisión de la ejecución del proyecto_x000a__x000a_"/>
    <n v="3"/>
    <n v="3"/>
    <n v="9"/>
    <s v="BAJO"/>
    <s v="El nivel de riesgo es bajo y no se requieren controles adicionales"/>
    <n v="0.1"/>
  </r>
  <r>
    <s v="PERMISOS PARA LA INTERVENCIÓN DE INFRAESTRUCTURA DE TRANSPORTE POR TERCEROS"/>
    <s v="Un Colaborador del IDU solicita o recibe una dádiva de un ciudadano que interviene infraestructura de transporte para que en el proceso de ejecución y entrega de la obra autorizada en el permiso acepte la terminación y recibo de las obras ejecutadas sin cumplir con lo establecido en el artículo 3 del decreto 942 de 2014."/>
    <x v="1"/>
    <s v="Deterioro de la reputación institucional que afecta su gobernanza."/>
    <s v="1. Acto Administrativo_x000a_2. GU-IN-03-Permisos para la intervención de infraestructura de transporte vigente_x000a_3. Memorando de solicitud de elaboración acto administrativo._x000a_4. Seguimiento periódico a los actos administrativos suscritos._x000a_5. Segregación de funciones para la supervisión de la ejecución del proyecto_x000a_6. Formato FO-PE-20 Compromiso de Integridad, Transparencia y Confidencialidad_x000a_7. Formato FO-PE-33 Consentimiento Informado SGAS"/>
    <n v="3"/>
    <n v="3"/>
    <n v="9"/>
    <s v="BAJO"/>
    <s v="El nivel de riesgo es bajo y no se requieren controles adicionales"/>
    <n v="0.1"/>
  </r>
  <r>
    <s v="PERMISOS PARA LA INTERVENCIÓN DE INFRAESTRUCTURA DE TRANSPORTE POR TERCEROS"/>
    <s v="Un Directivo del IDU solicita o recibe una dádiva de un ciudadano que interviene infraestructura de transporte para que en el proceso de ejecución y entrega de la obra autorizada en el permiso acepte la terminación y recibo de las obras ejecutadas sin cumplir con lo establecido en el artículo 3 del decreto 942 de 2014."/>
    <x v="2"/>
    <s v="_x000a_Deterioro de la reputación institucional que afecta su gobernanza."/>
    <s v="1. Acto Administrativo_x000a_2. GU-IN-03-Permisos para la intervención de infraestructura de transporte vigente_x000a_3. Memorando de solicitud de elaboración acto administrativo._x000a_4. Seguimiento periódico a los actos administrativos suscritos._x000a_5. Resoluciones de Delegación_x000a_6. Segregación de funciones para la supervisión de la ejecución del proyecto_x000a__x000a_"/>
    <n v="3"/>
    <n v="3"/>
    <n v="9"/>
    <s v="BAJO"/>
    <s v="El nivel de riesgo es bajo y no se requieren controles adicionales"/>
    <n v="0.1"/>
  </r>
  <r>
    <s v="MANUAL DE INTERVENCIÓN DE URBANIZADORES Y/O TERCEROS Y EL DOCUMENTO TÉCNICO DE INTERVENCIÓN DE INFRAESTRUCTURA VIAL Y ESPACIO PÚBLICO"/>
    <s v="Un urbanizador ofrece o entrega dadivas a un colaborador del IDU para que resuelva sus consultas en relación con la situación de los elementos de la infraestructura a intervenir en el marco del proceso de acompañamiento que realiza la SGDU a la DTAI para la ejecución de las obligaciones urbanísticas y de movilidad, eliminando o reduciendo sus obligaciones."/>
    <x v="4"/>
    <s v="Deterioro de la reputación institucional que afecta su capacidad de gestión."/>
    <s v="1. Actos administrativos emitidos por las Entidades Distritales Competentes._x000a_2. MG-GI-01-Manual de Intervención de Urbanizadores y/o Terceros vigente_x000a_3. Seguimiento Plataforma Bochica y de Urbanizadores_x000a_SIGIDU_x000a_"/>
    <n v="3"/>
    <n v="3"/>
    <n v="9"/>
    <s v="BAJO"/>
    <s v="El nivel de riesgo es bajo y no se requieren controles adicionales"/>
    <n v="0.1"/>
  </r>
  <r>
    <s v="MANUAL DE INTERVENCIÓN DE URBANIZADORES Y/O TERCEROS Y EL DOCUMENTO TÉCNICO DE INTERVENCIÓN DE INFRAESTRUCTURA VIAL Y ESPACIO PÚBLICO"/>
    <s v="Un Colaborador del IDU solicita o recibe dádivas de un urbanizador para que resuelva sus consultas en relación con la situación de los elementos de la infraestructura a intervenir en el marco del proceso de acompañamiento que realiza la SGDU a la DTAI para la ejecución de sus obligaciones urbanísticas y de movilidad, eliminando o reduciendo sus obligaciones."/>
    <x v="1"/>
    <s v="Deterioro de la reputación institucional que afecta su capacidad de gestión."/>
    <s v="1. Actos administrativos emitidos por las Entidades Distritales Competentes._x000a_2. MG-GI-01-Manual de Intervención de Urbanizadores y/o Terceros vigente_x000a_3. Seguimiento Plataforma Bochica y de Urbanizadores_x000a_SIGIDU_x000a_4. Formato FO-PE-20 Compromiso de Integridad, Transparencia y Confidencialidad_x000a_5. Formato FO-PE-33 Consentimiento Informado SGAS"/>
    <n v="2"/>
    <n v="3"/>
    <n v="6"/>
    <s v="BAJO"/>
    <s v="El nivel de riesgo es bajo y no se requieren controles adicionales"/>
    <n v="0.1"/>
  </r>
  <r>
    <s v="MANUAL DE INTERVENCIÓN DE URBANIZADORES Y/O TERCEROS Y EL DOCUMENTO TÉCNICO DE INTERVENCIÓN DE INFRAESTRUCTURA VIAL Y ESPACIO PÚBLICO"/>
    <s v="Un Directivo del IDU solicita o recibe dádivas de un urbanizador para que resuelva sus consultas en relación con la situación de los elementos de la infraestructura a intervenir en el marco del proceso de acompañamiento que realiza la SGDU a la DTAI para la ejecución de sus obligaciones urbanísticas y de movilidad, eliminando o reduciendo sus obligaciones."/>
    <x v="2"/>
    <s v="_x000a_Deterioro de la reputación institucional que afecta su capacidad de gestión."/>
    <s v="1. Actos administrativos emitidos por las Entidades Distritales Competentes._x000a_2. MG-GI-01-Manual de Intervención de Urbanizadores y/o Terceros vigente_x000a_3. Seguimiento Plataforma Bochica y de Urbanizadores_x000a_SIGIDU_x000a_"/>
    <n v="2"/>
    <n v="3"/>
    <n v="6"/>
    <s v="BAJO"/>
    <s v="El nivel de riesgo es bajo y no se requieren controles adicionales"/>
    <n v="0.1"/>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2">
  <r>
    <s v="GESTIÓN SOCIAL PREDIAL"/>
    <s v="Que el habitante o propietario de un predio ofrezca o entregue una dádiva a Colaboradores del IDU para que deje constancia en acta o formatos de censo, de que lo encontrado en terreno es diferente a lo real."/>
    <x v="0"/>
    <s v="Sobrecostos, deficiencias en alcance y calidad en la ejecución en los proyectos, que reducen la capacidad de lograr objetivos."/>
    <s v="1. Base de control de validaciones llevada por el articulador  de restablecimiento de condicionesde cada proyecto_x000a_2. Tablero de control de cada proyecto_x000a_3. Carta suscrita por el Director General donde motiva a los propietarios de las unidades sociales a denunciar posibles hechos de soborno"/>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GESTIÓN SOCIAL PREDIAL"/>
    <s v="Que un Colaborador del IDU reciba o solicite una dádiva para alterar la información real de lo encontrado en el predio y altere el acta o formato de censo, de constancia del resultado de la visita."/>
    <x v="1"/>
    <s v="Sobrecostos, deficiencias en alcance y calidad en la ejecución en los proyectos, que reducen la capacidad de lograr objetivos."/>
    <s v="_x000a_1. Base de control de validaciones llevada por el articulador  de restablecimiento de condicionesde cada proyecto_x000a_2. Tablero de control de cada proyecto_x000a_3. Carta suscrita por el Director General donde motiva a los propietarios de las unidades sociales a denunciar posibles hechos de soborno_x000a_4. FO-PE-020 Compromiso de Integridad, Transparencia y Cofidencialidad, para PSP"/>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GESTIÓN SOCIAL PREDIAL"/>
    <s v="Que Tercero (Propietario y/u otras tenencias), ofrece o entrega a un Colaborador del IDU dádivas para realizar una actualización censal con posterioridad al cierre censal."/>
    <x v="2"/>
    <s v="Sobrecostos, deficiencias en alcance y calidad en la ejecución en los proyectos, que reducen la capacidad de lograr objetivos."/>
    <s v="1. Base de control de validaciones llevada por el articulador  de restablecimiento de condicionesde cada proyecto_x000a_2. Tablero de control de cada proyecto_x000a_3. Carta suscrita por el Director General donde motiva a los propietarios de las unidades sociales a denunciar posibles hechos de soborno"/>
    <n v="2"/>
    <n v="5"/>
    <n v="10"/>
    <s v="BAJO"/>
    <s v="El nivel de riesgo es bajo y no se requieren controles adicionales"/>
    <n v="0.1"/>
  </r>
  <r>
    <s v="GESTIÓN SOCIAL PREDIAL"/>
    <s v="Que un Colaborador del IDU solicite o reciba dádivas para realizar una actualización censal con posterioridad al cierre censal."/>
    <x v="3"/>
    <s v="Sobrecostos, deficiencias en alcance y calidad en la ejecución en los proyectos, que reducen la capacidad de lograr objetivos."/>
    <s v="_x000a_1. Base de control de validaciones llevada por el articulador  de restablecimiento de condicionesde cada proyecto_x000a_2. Tablero de control de cada proyecto_x000a_3. Carta suscrita por el Director General donde motiva a los propietarios de las unidades sociales a denunciar posibles hechos de soborno"/>
    <n v="2"/>
    <n v="5"/>
    <n v="10"/>
    <s v="BAJO"/>
    <s v="El nivel de riesgo es bajo y no se requieren controles adicionales"/>
    <n v="0.1"/>
  </r>
  <r>
    <s v="GESTIÓN SOCIAL PREDIAL_x000a_GESTIÓN ADQUISICIÓN PREDIAL"/>
    <s v="Un Colaborador del IDU soliciteo recibe dádivas a las personas de las Unidades Sociales con el pretexto de poder agilizar o mejorar el reconocimiento de indemnizaciones y compensaciones, o de los beneficios derivados del Plan de Reasentamiento y/o Gestión Social sin el cumplimiento total de los requisitos "/>
    <x v="4"/>
    <s v="Deterioro de la reputación institucional que afecta su capacidad y gobernanza."/>
    <s v="1. Validación con Vb de cada uno de los articuladores de los proyectos en el acto administrativo de reconocimientos económicos._x000a_2. Revisión y firma del acto administrativo de reconocimiento económico por parte de la DT de Predios._x000a_3. FO-PE-020 Compromiso de Integridad, Transparencia y Cofidencialidad, para PSP"/>
    <n v="4"/>
    <n v="5"/>
    <n v="20"/>
    <s v="ALT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5"/>
  </r>
  <r>
    <s v="GESTIÓN SOCIAL PREDIAL_x000a_GESTIÓN ADQUISICIÓN PREDIAL"/>
    <s v="Un Directivo del IDU soliciteo recibe dádivas a las personas de las Unidades Sociales con el pretexto de poder agilizar o mejorar el reconocimiento de indemnizaciones y compensaciones, o de los beneficios derivados del Plan de Reasentamiento y/o Gestión Social sin el cumplimiento total de los requisitos "/>
    <x v="5"/>
    <s v="Deterioro de la reputación institucional que afecta su capacidad y gobernanza."/>
    <s v="1. Validación con Vb de cada uno de los articuladores de los proyectos en el acto administrativo de reconocimientos económicos._x000a_2. Revisión y firma del acto administrativo de reconocimiento económico por parte de la DT de Predios._x000a_3. Publicación agendas directivos IDU"/>
    <n v="4"/>
    <n v="5"/>
    <n v="20"/>
    <s v="ALT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5"/>
  </r>
  <r>
    <s v="GESTIÓN SOCIAL PREDIAL_x000a_GESTIÓN ADQUISICIÓN PREDIAL"/>
    <s v="Un ciudadano ofrece o engtrega dádivas a un Colaborador del IDU con el pretexto de agilizar o mejorar el reconocimiento de indemnizaciones y compensaciones, o de los beneficios derivados del Plan de Reasentamiento y/o Gestión Social sin el cumplimiento total de los requisitos _x000a_"/>
    <x v="6"/>
    <s v="Sobrecostos, deficiencias en alcance y calidad en la ejecución en los proyectos, que reducen la capacidad de lograr objetivos._x000a_"/>
    <s v="1. Validación con Vb de cada uno de los articuladores de los proyectos en el acto administrativo de reconocimientos económicos._x000a_2. Revisión y firma del acto administrativo de reconocimiento económico por parte de la DT de Predios."/>
    <n v="4"/>
    <n v="5"/>
    <n v="20"/>
    <s v="ALT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5"/>
  </r>
  <r>
    <s v="GESTIÓN SOCIAL PREDIAL"/>
    <s v="Un Colaborador del IDU solicita o recibe dádivas para elaborar informes jurídicos para aprobación de vivienda de reposición en casos donde no hay un derecho o fuera de las condiciones."/>
    <x v="7"/>
    <s v="Sobrecostos, deficiencias en alcance y calidad en la ejecución en los proyectos, que reducen la capacidad de lograr objetivos."/>
    <s v="1. Base de control de validaciones llevada por el articulador  de restablecimiento de condicionesde cada proyecto_x000a_2. Tablero de control de cada proyecto_x000a_3. Validación con Vb de cada uno de los articuladores de los proyectos en el acto administrativo de reconocimientos económicos._x000a_4. Revisión y firma del acto administrativo de reconocimiento económico por parte de la DT de Predios._x000a_5. FO-PE-020 Compromiso de Integridad, Transparencia y Cofidencialidad, para PSP"/>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GESTIÓN SOCIAL PREDIAL"/>
    <s v="Un Directivo del IDU solicita o recibe dádivas a un tercero para elaborar informes jurídicos para aprobación de vivienda de reposición en casos donde no hay un derecho o fuera de las condiciones."/>
    <x v="5"/>
    <s v="Sobrecostos, deficiencias en alcance y calidad en la ejecución en los proyectos, que reducen la capacidad de lograr objetivos."/>
    <s v="1. Base de control de validaciones llevada por el articulador  de restablecimiento de condicionesde cada proyecto_x000a_2. Tablero de control de cada proyecto_x000a_3. Validación con Vb de cada uno de los articuladores de los proyectos en el acto administrativo de reconocimientos económicos._x000a_4. Revisión y firma del acto administrativo de reconocimiento económico por parte de la DT de Predios._x000a_5. Publicación agendas de directivos"/>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GESTIÓN SOCIAL PREDIAL"/>
    <s v="Un poseedor, habitante o propietario de predio ofrezce o entrega dádivas a un Colaborador del IDU  para que elabore informes jurídicos para aprobación de vivienda de reposición en casos donde no hay un derecho o fuera de las condiciones."/>
    <x v="8"/>
    <s v="Sobrecostos, deficiencias en alcance y calidad en la ejecución en los proyectos, que reducen la capacidad de lograr objetivos."/>
    <s v="1. Base de control de validaciones llevada por el articulador  de restablecimiento de condicionesde cada proyecto_x000a_2. Tablero de control de cada proyecto_x000a_3. Validación con Vb de cada uno de los articuladores de los proyectos en el acto administrativo de reconocimientos económicos._x000a_4. Revisión y firma del acto administrativo de reconocimiento económico por parte de la DT de Predios."/>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GESTIÓN SOCIAL PREDIAL"/>
    <s v="Un Colaborador del IDU solicita o acepta dádivas de un propietario, poseedor o habitante de un predio para que se declare su predio como vulnerable o crítico."/>
    <x v="9"/>
    <s v="Sobrecostos, deficiencias en alcance y calidad en la ejecución en los proyectos, que reducen la capacidad de lograr objetivos."/>
    <s v="_x000a_1. Base de control de validaciones llevada por el articulador  de restablecimiento de condicionesde cada proyecto_x000a_2. Tablero de control de cada proyecto_x000a_3. Validación con Vb de cada uno de los articuladores de los proyectos en el acto administrativo de reconocimientos económicos._x000a_4. Revisión y firma del acto administrativo de reconocimiento económico por parte de la DT de Predios._x000a_5. FO-PE-020 Compromiso de Integridad, Transparencia y Cofidencialidad, para PSP"/>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GESTIÓN SOCIAL PREDIAL"/>
    <s v="Un Directivo del IDU solicita o acepta dádivas de un propietario, poseedor o habitante de un predio para que se declare su predio como vulnerable o crítico."/>
    <x v="5"/>
    <s v="Sobrecostos, deficiencias en alcance y calidad en la ejecución en los proyectos, que reducen la capacidad de lograr objetivos."/>
    <s v="1. Base de control de validaciones llevada por el articulador  de restablecimiento de condicionesde cada proyecto_x000a_2. Tablero de control de cada proyecto_x000a_3. Validación con Vb de cada uno de los articuladores de los proyectos en el acto administrativo de reconocimientos económicos._x000a_4. Revisión y firma del acto administrativo de reconocimiento económico por parte de la DT de Predios._x000a_5. Publicación agendas de directivos"/>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GESTIÓN SOCIAL PREDIAL"/>
    <s v="Un propietario, poseedor o habitante de un predio ofrece o entrega dádivas a un Colaborador del IDU para que se declare su predio como vulnerable o crítico."/>
    <x v="10"/>
    <s v="Sobrecostos, deficiencias en alcance y calidad en la ejecución en los proyectos, que reducen la capacidad de lograr objetivos."/>
    <s v="1. Base de control de validaciones llevada por el articulador  de restablecimiento de condicionesde cada proyecto_x000a_2. Tablero de control de cada proyecto_x000a_3. Validación con Vb de cada uno de los articuladores de los proyectos en el acto administrativo de reconocimientos económicos._x000a_4. Revisión y firma del acto administrativo de reconocimiento económico por parte de la DT de Predios."/>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GESTIÓN SOCIAL PREDIAL"/>
    <s v="Un Colaborador del IDU solicita o acepta dádivas de un propietario reasentado para que le declare la necesidad de ajustes en la evaluación expost."/>
    <x v="11"/>
    <s v="Sobrecostos, deficiencias en alcance y calidad en la ejecución en los proyectos, que reducen la capacidad de lograr objetivos."/>
    <s v="1. Radicado en Orfeo de la reclamación_x000a_2. Acta de visita en campo_x000a_3. Si amerita ajuste se emite el acto administrativo de reconocimiento_x000a_4. Validación con Vb de cada uno de los articuladores de los proyectos en el acto administrativo de reconocimientos económicos._x000a_5. Revisión y firma del acto administrativo de reconocimiento económico por parte de la DT de Predios._x000a_6. FO-PE-020 Compromiso de Integridad, Transparencia y Cofidencialidad, para PSP"/>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GESTIÓN SOCIAL PREDIAL"/>
    <s v="Un Directivo del IDU solicita o acepta dádivas de un propietario reasentado para que le declare la necesidad de ajustes en la evaluación expost."/>
    <x v="5"/>
    <s v="Sobrecostos, deficiencias en alcance y calidad en la ejecución en los proyectos, que reducen la capacidad de lograr objetivos."/>
    <s v="1. Radicado en Orfeo de la reclamación_x000a_2. Acta de visita en campo_x000a_3. Si amerita ajuste se emite el acto administrativo de reconocimiento_x000a_4. Validación con Vb de cada uno de los articuladores de los proyectos en el acto administrativo de reconocimientos económicos._x000a_5. Revisión y firma del acto administrativo de reconocimiento económico por parte de la DT de Predios._x000a_6. Publicación agendas de Directivos IDU"/>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GESTIÓN SOCIAL PREDIAL"/>
    <s v="Un ciudadano reasentado ofrece o entrega a un Colaborador del IDU dádivas para que le declare la necesidad de ajustes en la evaluación expost."/>
    <x v="12"/>
    <s v="Sobrecostos, deficiencias en alcance y calidad en la ejecución en los proyectos, que reducen la capacidad de lograr objetivos."/>
    <s v="1. Radicado en Orfeo de la reclamación_x000a_2. Acta de visita en campo_x000a_3. Si amerita ajuste se emite el acto administrativo de reconocimiento_x000a_4. Validación con Vb de cada uno de los articuladores de los proyectos en el acto administrativo de reconocimientos económicos._x000a_5. Revisión y firma del acto administrativo de reconocimiento económico por parte de la DT de Predios."/>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ADMINISTRACIÓN Y VENTA DE PREDIOS"/>
    <s v="Un tercero ofrece o entrega dádivas a los Colaboradores IDU estructuradores de la contratación de servicios de demolición, mantenimiento, interventoría o vigilancia de predios para favorecer aun posible oferente en el proceso de selección."/>
    <x v="12"/>
    <s v="Deterioro de la reputación institucional que afecta su capacidad y gobernanza."/>
    <s v="1. Elaboración del estudio de mercado para establecer el presupuesto del proceso a contratar._x000a_2. Elaboración de los estudios previos del proceso de contratación_x000a_3. Segregación de funciones en la elaboración de los estudios predios (Estructuraador - D/T de Predios /S/General de Desarrollo Urbano"/>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ADMINISTRACIÓN Y VENTA DE PREDIOS"/>
    <s v="Un Colaborador del IDU solicita o acepta dádivas para favorecer a un proponente en el proceso de selección para la contratación de servicios de demolición, mantenimiento, interventoría o vigilancia de predios."/>
    <x v="13"/>
    <s v="Deterioro de la reputación institucional que afecta su capacidad y gobernanza."/>
    <s v="1. Elaboración del estudio de mercado para establecer el presupuesto del proceso a contratar._x000a_2. Elaboración de los estudios previos del proceso de contratación_x000a_3. Segregación de funciones en la elaboración de los estudios predios (Estructuraador - D/T de Predios /S/General de Desarrollo Urbano_x000a_4. FO-PE-020 Compromiso de Integridad, Transparencia y Cofidencialidad, para PSP"/>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ADMINISTRACIÓN Y VENTA DE PREDIOS"/>
    <s v="Un Directivo del IDU solicita o acepta dádivas para favorecer a un proponente en el proceso de selección para la contratación de servicios de demolición, mantenimiento, interventoría o vigilancia de predios."/>
    <x v="14"/>
    <s v="Deterioro de la reputación institucional que afecta su capacidad y gobernanza."/>
    <s v="1. Elaboración del estudio de mercado para establecer el presupuesto del proceso a contratar._x000a_2. Elaboración de los estudios previos del proceso de contratación_x000a_3. Segregación de funciones en la elaboración de los estudios predios (Estructuraador - D/T de Predios /S/General de Desarrollo Urbano_x000a_4. Publicación adendas de Directivos IDU"/>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ADMINISTRACIÓN Y VENTA DE PREDIOS"/>
    <s v="Un Tercero ofrece o entrega dádicvas a un Colaborador del IDU para que altere el avalúo de predios objeto de venta desde el componente de administración predial "/>
    <x v="12"/>
    <s v="No logro total o parcial de los Objetivos del Instituto por falta de compromiso o apropiación de los Colaboradores del IDU."/>
    <s v="1. Revisión del infrome técnico recibido por la Entidad valuadora por parte del Articulador de Avalúos_x000a_2. Proyección de documento de venta ajustado a las condiciones económicas que refiera el avalúo_x000a_3. Vb del documento de venta por parte del DTDP - SGDU - DTGC"/>
    <n v="2"/>
    <n v="5"/>
    <n v="10"/>
    <s v="BAJO"/>
    <s v="El nivel de riesgo es bajo y no se requieren controles adicionales"/>
    <n v="0.1"/>
  </r>
  <r>
    <s v="ADMINISTRACIÓN Y VENTA DE PREDIOS"/>
    <s v="Un Colaborador del IDU ofrece o entregua dádivas a una persona de la entidad competente del avalúo comercial de predios para que altere el avalúo de predios objeto de venta desde el componente de administración predial "/>
    <x v="15"/>
    <s v="No logro total o parcial de los Objetivos del Instituto por falta de compromiso o apropiación de los Colaboradores del IDU."/>
    <s v="1. Revisión del infrome técnico recibido por la Entidad valuadora por parte del Articulador de Avalúos_x000a_2. Proyección de documento de venta ajustado a las condiciones económicas que refiera el avalúo_x000a_3. Vb del documento de venta por parte del DTDP - SGDU - DTGC_x000a_4. FO-PE-020 Compromiso de Integridad, Transparencia y Cofidencialidad, para PSP"/>
    <n v="2"/>
    <n v="5"/>
    <n v="10"/>
    <s v="BAJO"/>
    <s v="El nivel de riesgo es bajo y no se requieren controles adicionales"/>
    <n v="0.1"/>
  </r>
  <r>
    <s v="ADMINISTRACIÓN Y VENTA DE PREDIOS"/>
    <s v="Un Directivo del IDU Solicita o recibe dádicvas a un tercero para alterar el avalúo de predios objeto de venta desde el componente de administración predial con el fin de favorecerlo"/>
    <x v="16"/>
    <s v="No logro total o parcial de los Objetivos del Instituto por falta de compromiso o apropiación de los Colaboradores del IDU."/>
    <s v="1. Revisión del infrome técnico recibido por la Entidad valuadora por parte del Articulador de Avalúos_x000a_2. Proyección de documento de venta ajustado a las condiciones económicas que refiera el avalúo_x000a_3. Vb del documento de venta por parte del DTDP - SGDU - DTGC_x000a_4. Publicación agendas directivos IDU "/>
    <n v="2"/>
    <n v="5"/>
    <n v="10"/>
    <s v="BAJO"/>
    <s v="El nivel de riesgo es bajo y no se requieren controles adicionales"/>
    <n v="0.1"/>
  </r>
  <r>
    <s v="ADMINISTRACIÓN Y VENTA DE PREDIOS"/>
    <s v="Un contratista de mantenimiento o demolición de predios ofrece o entrega dádivas a un Colaborador del IDU para que éste declare la necesidad inexistente de mantenimiento en uno o varios predios."/>
    <x v="17"/>
    <s v="Sobrecostos, deficiencias en alcance y calidad en la ejecución en los proyectos, que reducen la capacidad de lograr objetivos."/>
    <s v="1. Informes de Interventoría_x000a_2. Revisión del informe de interventoría por el articulador del componente de administración de predios_x000a_3. Informe de seguimiento rendido por el apoyo a la supervisión del contrato de interventoría._x000a_4. Oficio mediante el cual se acepta el informe de interventoría"/>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ADMINISTRACIÓN Y VENTA DE PREDIOS"/>
    <s v="Un colaborador del IDU solicita a un contratista de mantenimiento o demolición de predios dádivas para que declarar la necesidad inexistente de mantenimiento en uno o varios predios."/>
    <x v="13"/>
    <s v="Sobrecostos, deficiencias en alcance y calidad en la ejecución en los proyectos, que reducen la capacidad de lograr objetivos."/>
    <s v="1. Informes de Interventoría_x000a_2. Revisión del informe de interventoría por el articulador del componente de administración de predios_x000a_3. Informe de seguimiento rendido por el apoyo a la supervisión del contrato de interventoría._x000a_4. Oficio mediante el cual se acepta el informe de interventoría_x000a_5. FO-PE-020 Compromiso de Integridad, Transparencia y Cofidencialidad, para PSP"/>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ADMINISTRACIÓN Y VENTA DE PREDIOS"/>
    <s v="Un Directivo del IDU solicita a un contratista de mantenimiento o demolición de predios dádivas para que declarar la necesidad inexistente de mantenimiento en uno o varios predios."/>
    <x v="5"/>
    <s v="Sobrecostos, deficiencias en alcance y calidad en la ejecución en los proyectos, que reducen la capacidad de lograr objetivos."/>
    <s v="1. Informes de Interventoría_x000a_2. Revisión del informe de interventoría por el articulador del componente de administración de predios_x000a_3. Informe de seguimiento rendido por el apoyo a la supervisión del contrato de interventoría._x000a_4. Oficio mediante el cual se acepta el informe de interventoría_x000a_5. Publicación de agendas Directivos IDU"/>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ADMINISTRACIÓN Y VENTA DE PREDIOS"/>
    <s v="Un tercero ofrece o entrega a un Colaborador del IDU una dádiva o beneficio para que se modifique o altere la información que soporta el inventario de predios con el fin de obtener la titularidad sobre un predio ya adquirido u obtener beneficios adicionales a los ya reconocidos "/>
    <x v="12"/>
    <s v="Deterioro de la reputación institucional que afecta su capacidad y gobernanza."/>
    <s v="1. Radicación de la reclamación de un tercero en el sistema ORFEO_x000a_2. Revisión de la trazabilidad de la documentación por parte del Gestor asignado_x000a_3. Oficio de respuesta a través del ORFEO"/>
    <n v="4"/>
    <n v="5"/>
    <n v="20"/>
    <s v="ALT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5"/>
  </r>
  <r>
    <s v="ADMINISTRACIÓN Y VENTA DE PREDIOS"/>
    <s v="Un colaborador del IDU solicita o acepta a un tercero una dádiva o beneficio para que modificar o alterar el inventario de predios   con el fin de obtener la titularidad sobre un predio ya adquirido u obtener beneficioa adicionales a los ya reconocidos "/>
    <x v="18"/>
    <s v="Deterioro de la reputación institucional que afecta su capacidad y gobernanza."/>
    <s v="1. Radicación de la reclamación de un tercero en el sistema ORFEO_x000a_2. Revisión de la trazabilidad de la documentación por parte del Gestor asignado_x000a_3. Oficio de respuesta a través del ORFEO_x000a_4. FO-PE-020 Compromiso de Integridad, Transparencia y Cofidencialidad, para PSP"/>
    <n v="4"/>
    <n v="5"/>
    <n v="20"/>
    <s v="ALT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5"/>
  </r>
  <r>
    <s v="ADMINISTRACIÓN Y VENTA DE PREDIOS"/>
    <s v="Un Directivo del IDU solicita o acepta a un tercero una dádiva o beneficio para que modificar o alterar el inventario de predios   con el fin de obtener la titularidad sobre un predio ya adquirido u obtener beneficioa adicionales a los ya reconocidos "/>
    <x v="5"/>
    <s v="Deterioro de la reputación institucional que afecta su capacidad y gobernanza."/>
    <s v="1. Radicación de la reclamación de un tercero en el sistema ORFEO_x000a_2. Revisión de la trazabilidad de la documentación por parte del Gestor asignado_x000a_3. Oficio de respuesta a través del ORFEO_x000a_4. Publicación de agendas de Directivos IDU"/>
    <n v="4"/>
    <n v="5"/>
    <n v="20"/>
    <s v="ALT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5"/>
  </r>
  <r>
    <s v="ADMINISTRACIÓN Y VENTA DE PREDIOS"/>
    <s v="Un Colaborador del IDU recibe o solicita una dádiva para autorizar la entrega de un predio en comodato  o el instrumento contractual determinado por la Ley,  sin el lleno de los requisitos. "/>
    <x v="19"/>
    <s v="Deterioro de la reputación institucional que afecta su capacidad y gobernanza."/>
    <s v="_x000a_1. Solicitud de suscripción de comodato o el instrumento contractual determinado por la Ley,  radicada en el ORFEO_x000a_2. Elaboración de los estudios previos requeridos_x000a_3. Segregación de funciones en las validaciones de los Estudios previos (Estructurador - D/T de Predios - S/General de Desarrollo Urbano - D7T Gestión Contractual - Director General_x000a_4. Contrato de comodato o el instrumento contractual determinado por la Ley_x000a_5. FO-PE-020 Compromiso de Integridad, Transparencia y Cofidencialidad, para PSP"/>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ADMINISTRACIÓN Y VENTA DE PREDIOS"/>
    <s v="Un Directivo del IDU recibe o solicita una dádiva para autorizar la entrega de un predio en comodato o el instrumento contractual determinado por la Ley,  sin el lleno de los requisitos. "/>
    <x v="20"/>
    <s v="Deterioro de la reputación institucional que afecta su capacidad y gobernanza."/>
    <s v="1. Solicitud de suscripción de comodato o el instrumento contractual determinado por la Ley,  radicada en el ORFEO_x000a_2. Elaboración de los estudios previos requeridos_x000a_3. Segregación de funciones en las validaciones de los Estudios previos (Estructurador - D/T de Predios - S/General de Desarrollo Urbano - D7T Gestión Contractual - Director General_x000a_4. Contrato de comodato o el instrumento contractual determinado por la Ley_x000a_5. Publicación agenda Directivos IDU"/>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ADMINISTRACIÓN Y VENTA DE PREDIOS"/>
    <s v="Un ciudadano o servidor de otra entidad ofrece o entrega a un Colaborador del IDU una dádiva para que autorice la entrega de un predio en comodato o el instrumento contractual determinado por la Ley,  sin el lleno de los requisitos."/>
    <x v="12"/>
    <s v="Deterioro de la reputación institucional que afecta su capacidad y gobernanza."/>
    <s v="1. Solicitud de suscripción de comodato o el instrumento contractual determinado por la Ley,  radicada en el ORFEO_x000a_2. Elaboración de los estudios previos requeridos_x000a_3. Segregación de funciones en las validaciones de los Estudios previos (Estructurador - D/T de Predios - S/General de Desarrollo Urbano - D7T Gestión Contractual - Director General_x000a_4. Contrato de comodato o el instrumento contractual determinado por la Ley"/>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ADMINISTRACIÓN Y VENTA DE PREDIOS"/>
    <s v="Un Colaborador del IDU recibe o solicita una dádiva para proporcionar información privilegiada a terceros cuando hay oferta pública de predios."/>
    <x v="21"/>
    <s v="Deterioro de la reputación institucional que afecta su capacidad y gobernanza."/>
    <s v="_x000a_1. Informe de venta de predios que se presenta al Comité de Gestión Y Desempeño_x000a_2. Acta del Comité de Gestión y Desempeño donde se aprueba la venta de predios_x000a_3. Elaboración de los Estudios previos para la venta de predios autorizados_x000a_4. Segregación de funciones en los estudios previos (Estructurador - DT de Predios - SGeneral de Desarrollo Urbano)_x000a_5. Minuta de venta de predio_x000a_6. FO-PE-020 Compromiso de Integridad, Transparencia y Cofidencialidad, para PSP"/>
    <n v="4"/>
    <n v="4"/>
    <n v="16"/>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ADMINISTRACIÓN Y VENTA DE PREDIOS"/>
    <s v="Un Directivo del IDU recibe o solicita una dádiva para proporcionar información privilegiada a terceros cuando hay oferta pública de predios."/>
    <x v="20"/>
    <s v="Deterioro de la reputación institucional que afecta su capacidad y gobernanza."/>
    <s v="1. Informe de venta de predios que se presenta al Comité de Gestión Y Desempeño_x000a_2. Acta del Comité de Gestión y Desempeño donde se aprueba la venta de predios_x000a_3. Elaboración de los Estudios previos para la venta de predios autorizados_x000a_4. Segregación de funciones en los estudios previos (Estructurador - DT de Predios - SGeneral de Desarrollo Urbano)_x000a_5. Minuta de venta de predio_x000a_6.  Publicación agendas directivos IDU_x000a__x000a_"/>
    <n v="4"/>
    <n v="4"/>
    <n v="16"/>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ADMINISTRACIÓN Y VENTA DE PREDIOS"/>
    <s v="Un ciudadano ofrece o entrega a un Colaborador del IDU una dádiva para recibir información privilegiada en la oferta pública de predios."/>
    <x v="12"/>
    <s v="Deterioro de la reputación institucional que afecta su capacidad y gobernanza."/>
    <s v="1. Informe de venta de predios que se presenta al Comité de Gestión Y Desempeño_x000a_2. Acta del Comité de Gestión y Desempeño donde se aprueba la venta de predios_x000a_3. Elaboración de los Estudios previos para la venta de predios autorizados_x000a_4. Segregación de funciones en los estudios previos (Estructurador - DT de Predios - SGeneral de Desarrollo Urbano)_x000a_5. Minuta de venta de predio"/>
    <n v="4"/>
    <n v="4"/>
    <n v="16"/>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ADQUISICIÓN PREDIAL "/>
    <s v="Un Colaborador del IDU solicita o recibe una dádiva de un tercero con el fin de registrar un pago inexistente o incompleto, a cambio de un beneficio que recibe del comprador de un predio."/>
    <x v="22"/>
    <s v="Deterioro de la reputación institucional que afecta su capacidad y gobernanza."/>
    <s v="1. Contrato de promesa de compraventa_x000a_2. Revisión de la documentación en los archivos drive del equipo financiero_x000a_3. Se incorpora el pago en el sistema SIGPAGOS_x000a_4. Aprogaciones en el sistema SIGPAGOS de acuerdo con los roles asignados_x000a_5. FO-PE-020 Compromiso de Integridad, Transparencia y Cofidencialidad, para PSP_x000a_"/>
    <n v="4"/>
    <n v="5"/>
    <n v="20"/>
    <s v="ALT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5"/>
  </r>
  <r>
    <s v="ADQUISICIÓN PREDIAL "/>
    <s v="Un Directivo del IDU solicita o recibe una dádiva de un tercero con el fin de registrar un pago inexistente o incompleto, a cambio de un beneficio que recibe del comprador de un predio."/>
    <x v="23"/>
    <s v="Deterioro de la reputación institucional que afecta su capacidad y gobernanza."/>
    <s v="1. Contrato de promesa de compraventa_x000a_2. Revisión de la documentación en los archivos drive del equipo financiero_x000a_3. Se incorpora el pago en el sistema SIGPAGOS_x000a_4. Aprogaciones en el sistema SIGPAGOS de acuerdo con los roles asignados_x000a_5.  Publicación agendas directivos IDU_x000a__x000a_"/>
    <n v="4"/>
    <n v="5"/>
    <n v="20"/>
    <s v="ALT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5"/>
  </r>
  <r>
    <s v=" ADQUISICIÓN PREDIAL "/>
    <s v="Un comprador de predio ofrece o entrega a un Colaborador del IDU una dádiva para registrar un pago inexistente o incompleto, como completo del predio adquirido."/>
    <x v="24"/>
    <s v="Deterioro de la reputación institucional que afecta su capacidad y gobernanza."/>
    <s v="1. Contrato de promesa de compraventa_x000a_2. Revisión de la documentación en los archivos drive del equipo financiero_x000a_3. Se incorpora el pago en el sistema SIGPAGOS_x000a_4. Aprogaciones en el sistema SIGPAGOS de acuerdo con los roles asignados_x000a_"/>
    <n v="4"/>
    <n v="5"/>
    <n v="20"/>
    <s v="ALT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5"/>
  </r>
  <r>
    <s v="ADQUISICIÓN PREDIAL"/>
    <s v="Que el propietario de un predio ofrezca o entregue a un colaborador del IDU (Gestor Técnico) una dádiva para que altere los registros topográficos y/o cualquier otra información del predio"/>
    <x v="0"/>
    <s v="Sobrecostos, deficiencias en alcance y calidad en la ejecución en los proyectos, que reducen la capacidad de lograr objetivos."/>
    <s v="1. Base de datos del Sistema de información geografico de Catastro Distrital_x000a_2. Reuniones con Catastro Distrital para identificar rutas de gestión de los procesos valuatorios y responsables_x000a_3. Generar alertas a la comunidad sobre estas situaciones, mediante volantes._x000a_4. Escrituras que hacen parte del estudio de títulos del predio_x000a_5. Informe técnico de visita a terreno_x000a_6. Acto administrativo de oferta de compra del predio con la debida segregación de funciones_x000a_"/>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ADQUISICIÓN PREDIAL"/>
    <s v="Que un Colaborador del IDU (Gestor Técnico) encargado del registro topográfico solicite o reciba una dádiva a un propietario de predio para alterar la información del registro fotográfico."/>
    <x v="25"/>
    <s v="Sobrecostos, deficiencias en alcance y calidad en la ejecución en los proyectos, que reducen la capacidad de lograr objetivos."/>
    <s v="1. Base de datos del Sistema de información geografico de Catastro Distrital_x000a_2. Reuniones con Catastro Distrital para identificar rutas de gestión de los procesos valuatorios y responsables_x000a_3. Generar alertas a la comunidad sobre estas situaciones, mediante volantes._x000a_4. Escrituras que hacen parte del estudio de títulos del predio_x000a_5. Informe técnico de visita a terreno_x000a_6. Acto administrativo de oferta de compra del predio con la debida segregación de funciones_x000a_7. FO-PE-020 Compromiso de Integridad, Transparencia y Cofidencialidad, para PSP_x000a__x000a_"/>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ADQUISICIÓN PREDIAL"/>
    <s v="Que un Directivo del IDU solicite o reciba una dádiva a un propietario de predio para alterar la información del registro fotográfico."/>
    <x v="26"/>
    <s v="Sobrecostos, deficiencias en alcance y calidad en la ejecución en los proyectos, que reducen la capacidad de lograr objetivos."/>
    <s v="1. Base de datos del Sistema de información geografico de Catastro Distrital_x000a_2. Reuniones con Catastro Distrital para identificar rutas de gestión de los procesos valuatorios y responsables_x000a_3. Generar alertas a la comunidad sobre estas situaciones, mediante volantes._x000a_4. Escrituras que hacen parte del estudio de títulos del predio_x000a_5. Informe técnico de visita a terreno_x000a_6. Acto administrativo de oferta de compra del predio con la debida segregación de funciones_x000a_7. Publicación agendas directivos_x000a_"/>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ADQUISICIÓN PREDIAL"/>
    <s v="Un Colaborador del IDU solicta o recibe una dádiva para alterar la información de la oferta de compra del predio, mejorando su valor de compra."/>
    <x v="27"/>
    <s v="Sobrecostos, deficiencias en alcance y calidad en la ejecución en los proyectos, que reducen la capacidad de lograr objetivos."/>
    <s v="1. Base de datos del Sistema de información geografico de Catastro Distrital_x000a_2. Reuniones con Catastro Distrital para identificar rutas de gestión de los procesos valuatorios y responsables_x000a_3. Generar alertas a la comunidad sobre estas situaciones, mediante volantes._x000a_4. Escrituras que hacen parte del estudio de títulos del predio_x000a_5. Informe técnico de visita a terreno_x000a_6. Acto administrativo de oferta de compra del predio con la debida segregación de funciones_x000a_7. FO-PE-020 Compromiso de Integridad, Transparencia y Cofidencialidad, para PSP_x000a__x000a_"/>
    <n v="4"/>
    <n v="5"/>
    <n v="20"/>
    <s v="ALT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5"/>
  </r>
  <r>
    <s v="ADQUISICIÓN PREDIAL"/>
    <s v="Un Directivo del IDU solicta o recibe una dádiva para alterar la información de la oferta de compra del predio, mejorando su valor de compra."/>
    <x v="5"/>
    <s v="Sobrecostos, deficiencias en alcance y calidad en la ejecución en los proyectos, que reducen la capacidad de lograr objetivos."/>
    <s v="1. Base de datos del Sistema de información geografico de Catastro Distrital_x000a_2. Reuniones con Catastro Distrital para identificar rutas de gestión de los procesos valuatorios y responsables_x000a_3. Generar alertas a la comunidad sobre estas situaciones, mediante volantes._x000a_4. Escrituras que hacen parte del estudio de títulos del predio_x000a_5. Informe técnico de visita a terreno_x000a_6. Acto administrativo de oferta de compra del predio con la debida segregación de funciones_x000a_7. Publicación agenda directivos_x000a_"/>
    <n v="4"/>
    <n v="5"/>
    <n v="20"/>
    <s v="ALT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5"/>
  </r>
  <r>
    <s v="ADQUISICIÓN PREDIAL"/>
    <s v="Un Tercero (propietario de predio, tenedor o habitante), ofrece o entrega dádivas a un Colaborador del IDU para mejorar la oferta de compra"/>
    <x v="28"/>
    <s v="Sobrecostos, deficiencias en alcance y calidad en la ejecución en los proyectos, que reducen la capacidad de lograr objetivos."/>
    <s v="1. Base de datos del Sistema de información geografico de Catastro Distrital_x000a_2. Reuniones con Catastro Distrital para identificar rutas de gestión de los procesos valuatorios y responsables_x000a_3. Generar alertas a la comunidad sobre estas situaciones, mediante volantes._x000a_4. Escrituras que hacen parte del estudio de títulos del predio_x000a_5. Informe técnico de visita a terreno_x000a_6. Acto administrativo de oferta de compra del predio con la debida segregación de funciones"/>
    <n v="4"/>
    <n v="5"/>
    <n v="20"/>
    <s v="ALT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5"/>
  </r>
  <r>
    <s v="ADQUISICIÓN PREDIAL"/>
    <s v="Un Tercero ofrece o entrega dádivas o beneficios a una empresa avaluadora contratada por el IDU para alterar los avalúos comerciales de los predios  y/o las correcciones de los mismos."/>
    <x v="29"/>
    <s v="Sobrecostos, deficiencias en alcance y calidad en la ejecución en los proyectos, que reducen la capacidad de lograr objetivos."/>
    <s v="_x000a_1.   Contrato y/o convenio para la práctica de avalúos_x000a_2.  Formato FO-DTGC-034 Pacto excelencia_x000a_3. Lista de chequeo de revisión de avalúo _x000a_4. Informe Técnico del avalúo_x000a__x000a_"/>
    <n v="4"/>
    <n v="4"/>
    <n v="16"/>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ADQUISICIÓN PREDIAL"/>
    <s v="Un Colaborador del IDU solicita o recibe dádivas o beneficios para alterar los avalúos comerciales de los predios y/o las correcciones de los mismos."/>
    <x v="30"/>
    <s v="_x000a_Sobrecostos, deficiencias en alcance y calidad en la ejecución en los proyectos, que reducen la capacidad de lograr objetivos."/>
    <s v="1.   Contrato y/o convenio para la práctica de avalúos_x000a_2.  Formato FO-DTGC-034 Pacto excelencia_x000a_3. Lista de chequeo de revisión de avalúo _x000a_4. Informe Técnico del avalúo_x000a_5. FO-PE-020 Compromiso de Integridad, Transparencia y Cofidencialidad, para PSP_x000a_"/>
    <n v="4"/>
    <n v="4"/>
    <n v="16"/>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ADQUISICIÓN PREDIAL"/>
    <s v="Un Directivo del IDU solicita o recibe  dádivas o beneficios para alterar los avalúos comerciales de los predios  y/o las correcciones de los mismos."/>
    <x v="5"/>
    <s v="_x000a_Sobrecostos, deficiencias en alcance y calidad en la ejecución en los proyectos, que reducen la capacidad de lograr objetivos."/>
    <s v="1.   Contrato y/o convenio para la práctica de avalúos_x000a_2.  Formato FO-DTGC-034 Pacto excelencia_x000a_3. Lista de chequeo de revisión de avalúo _x000a_4. Informe Técnico del avalúo_x000a_5.  Publicación agendas directivos IDU_x000a_"/>
    <n v="4"/>
    <n v="4"/>
    <n v="16"/>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ADQUISICIÓN PREDIAL"/>
    <s v="Un Colaborador del IDU solicita o recibe dadivas o beneficios de un propietario de un predio para agilizar el proceso de compraventa de su predio."/>
    <x v="31"/>
    <s v="Deterioro de la reputación institucional que afecta su capacidad y gobernanza."/>
    <s v="1. Tablero de control del equipo de seguimiento del proyecto_x000a_2. Reuniones de seguimiento por parte del Director Técnico de Predios_x000a_3. FO-PE-020 Compromiso de Integridad, Transparencia y Cofidencialidad, para PSP_x000a_"/>
    <n v="3"/>
    <n v="3"/>
    <n v="9"/>
    <s v="BAJO"/>
    <s v="El nivel de riesgo es bajo y no se requieren controles adicionales"/>
    <n v="0.1"/>
  </r>
  <r>
    <s v="ADQUISICIÓN PREDIAL"/>
    <s v="Un Directivo del IDU solicita o recibe dadivas o beneficios de un propietario de un predio para agilizar el proceso de compraventa de su predio."/>
    <x v="5"/>
    <s v="Deterioro de la reputación institucional que afecta su capacidad y gobernanza."/>
    <s v="1. Tablero de control del equipo de seguimiento del proyecto_x000a_2. Reuniones de seguimiento por parte del Director Técnico de Predios_x000a_3.  Publicación agendas directivos IDU_x000a__x000a_"/>
    <n v="3"/>
    <n v="3"/>
    <n v="9"/>
    <s v="BAJO"/>
    <s v="El nivel de riesgo es bajo y no se requieren controles adicionales"/>
    <n v="0.1"/>
  </r>
  <r>
    <s v="ADQUISICIÓN PREDIAL"/>
    <s v="Un Tercero (propietario) ofrece o entrega una dádiva a un Colaborador del IDU para que agilice el proceso de compraventa del predio."/>
    <x v="0"/>
    <s v="Deterioro de la reputación institucional que afecta su capacidad y gobernanza."/>
    <s v="_x000a_1. Tablero de control del equipo de seguimiento del proyecto_x000a_2. Reuniones de seguimiento por parte del Director Técnico de Predios_x000a__x000a_"/>
    <n v="3"/>
    <n v="3"/>
    <n v="9"/>
    <s v="BAJO"/>
    <s v="El nivel de riesgo es bajo y no se requieren controles adicionales"/>
    <n v="0.1"/>
  </r>
  <r>
    <s v="ADQUISICIÓN PREDIAL"/>
    <s v="Un propietario de un predio ofrece o entrega dádivas a un Colaborador del IDU para resuelva favorablemente el recurso de reposición  interpuesto contra el acto administrativo que ordena la expropiación."/>
    <x v="0"/>
    <s v="Deterioro de la reputación institucional que afecta su capacidad y gobernanza."/>
    <s v="1. Radicación en ORFEO del recurso de reposición interpuesto_x000a_2. Asignación del recurso de reposición en el ORFEO al Gestor jurídico_x000a_3. De ser necesario se emite auto de practica de pruebas_x000a_4. En el evento de recaer el recurso sobre el valor del avalúo se remite a la Unidad Administrativa de Catastro Distrital para lo pertinente_x000a_5. Acto administrativo que resuleve el recurso de reposición con los vb de segregación de funciones_x000a__x000a_Vaidaciones por parte de articulador jurídico"/>
    <n v="2"/>
    <n v="5"/>
    <n v="10"/>
    <s v="BAJO"/>
    <s v="El nivel de riesgo es bajo y no se requieren controles adicionales"/>
    <n v="0.1"/>
  </r>
  <r>
    <s v="ADQUISICIÓN PREDIAL"/>
    <s v="Un Colaborador del IDU solicita o recibe dádivas para resolver en favor de un tercero el recurso de reposición  interpuesto contra el acto administrativo que ordena la expropiación."/>
    <x v="32"/>
    <s v="Deterioro de la reputación institucional que afecta su capacidad y gobernanza."/>
    <s v="1. Radicación en ORFEO del recurso de reposición interpuesto_x000a_2. Asignación del recurso de reposición en el ORFEO al Gestor jurídico_x000a_3. De ser necesario se emite auto de practica de pruebas_x000a_4. En el evento de recaer el recurso sobre el valor del avalúo se remite a la Unidad Administrativa de Catastro Distrital para lo pertinente_x000a_5. Acto administrativo que resuleve el recurso de reposición con los vb de segregación de funciones_x000a_6. FO-PE-020 Compromiso de Integridad, Transparencia y Cofidencialidad, para PSP_x000a_"/>
    <n v="2"/>
    <n v="5"/>
    <n v="10"/>
    <s v="BAJO"/>
    <s v="El nivel de riesgo es bajo y no se requieren controles adicionales"/>
    <n v="0.1"/>
  </r>
  <r>
    <s v="ADQUISICIÓN PREDIAL"/>
    <s v="Un Directivo del del IDU solicita o recibe dádivas para resolver en favor de un tercero el recurso de reposición  interpuesto contra el acto administrativo que ordena la expropiación."/>
    <x v="5"/>
    <s v="Deterioro de la reputación institucional que afecta su capacidad y gobernanza."/>
    <s v="1. Radicación en ORFEO del recurso de reposición interpuesto_x000a_2. Asignación del recurso de reposición en el ORFEO al Gestor jurídico_x000a_3. De ser necesario se emite auto de practica de pruebas_x000a_4. En el evento de recaer el recurso sobre el valor del avalúo se remite a la Unidad Administrativa de Catastro Distrital para lo pertinente_x000a_5. Acto administrativo que resuleve el recurso de reposición con los vb de segregación de funciones_x000a_6.  Publicación agendas directivos IDU"/>
    <n v="2"/>
    <n v="5"/>
    <n v="10"/>
    <s v="BAJO"/>
    <s v="El nivel de riesgo es bajo y no se requieren controles adicionales"/>
    <n v="0.1"/>
  </r>
</pivotCacheRecords>
</file>

<file path=xl/pivotCache/pivotCacheRecords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2">
  <r>
    <s v="Construcción de proyectos"/>
    <s v="Un contratista o interventor del IDU  ofrece una dádiva para designar al profesional de apoyo a la supervisión o al supervisor del contrato de Interventoría, que favorezca al contratista para su ejecución"/>
    <x v="0"/>
    <s v="Sobrecostos, deficiencias en alcance y calidad en la ejecución en los proyectos, que reducen la capacidad de lograr objetivos."/>
    <s v="1. Manual de Gestión Contractual._x000a_2. Manual de Interventoría y supervisión de contratos._x000a_3. Procedimiento PRC044 -EJECUCION DE PROYECTOS DE CONSTRUCCION DE INFRAESTRUCTURA VIAL Y ESPACIO PUBLICO._x000a_4. Comunicación de asignación de apoyo a la supervisión 5. Contrato _x000a_6. Declaración de conflicto de intereses a la suscripción del contrato y la publicación de la declaración de bienes y rentas de conformidad con la ley 2013 de 2016 y al decreto Distrital 189 de 2020."/>
    <n v="1"/>
    <n v="3"/>
    <n v="3"/>
    <s v="BAJO"/>
    <s v="El nivel de riesgo es bajo y no se requieren controles adicionales"/>
    <n v="0.1"/>
  </r>
  <r>
    <s v="Construcción de proyectos"/>
    <s v="Un Directivo del IDU solicita una dádiva para Designar a un profesional de apoyo a la Supervisión o un supervisor, que va a ser el encargado de realizar el seguimiento del contrato de Interventoría."/>
    <x v="1"/>
    <s v="Sobrecostos, deficiencias en alcance y calidad en la ejecución en los proyectos, que reducen la capacidad de lograr objetivos._x000a__x000a_"/>
    <s v="1. Manual de Gestión Contractual._x000a_2. Manual de Interventoría y supervisión de contratos._x000a_3. Procedimiento PRC044 -EJECUCION DE PROYECTOS DE CONSTRUCCION DE INFRAESTRUCTURA VIAL Y ESPACIO PUBLICO._x000a_4. Comunicación de asignación de apoyo a la supervisión_x000a_5. Contrato _x000a_6. Resolución de delegación de funciones."/>
    <n v="1"/>
    <n v="3"/>
    <n v="3"/>
    <s v="BAJO"/>
    <s v="El nivel de riesgo es bajo y no se requieren controles adicionales"/>
    <n v="0.1"/>
  </r>
  <r>
    <s v="Construcción de proyectos"/>
    <s v="Un Colaborador del IDU solicita una dádiva o una comisión  para favorecer a un contratista con la revisión de los Estudios previos y demás documentos de un proceso de selección."/>
    <x v="2"/>
    <s v="Deterioro de la reputación institucional que afecta su capacidad y gobernanza."/>
    <s v="1. Modelo pliego tipo  tipo según Colombia Compra Eficiente._x000a_2. Comité de Gestión Precontractual._x000a_3. Manual de Gestión Contractual._x000a_4. Segregación de funciones en la revisión de los estudios previos y demás documentos"/>
    <n v="1"/>
    <n v="4"/>
    <n v="4"/>
    <s v="BAJO"/>
    <s v="Programa de Fortalecimiento de la Cultura Ética para Colaboradores del IDU no Directivos (incluyendo protocolos desde el proceso de selección, vinculación, desempeño periódico y retiro)."/>
    <n v="0.1"/>
  </r>
  <r>
    <s v="Construcción de proyectos"/>
    <s v="Un Directivo del IDU solicita una dádiva o una comisión  para favorecer a un contratista con la revisión de los Estudios previos y demás documentos de un proceso de selección."/>
    <x v="1"/>
    <s v="Deterioro de la reputación institucional que afecta su capacidad y gobernanza."/>
    <s v="1. Modelo pliego tipo  tipo según Colombia Compra Eficiente._x000a_2. Comité de Gestión Precontractual._x000a_3. Manual de Gestión Contractual._x000a_4. Segregación de funciones en la revisión de los estudios previos y demás documentos"/>
    <n v="1"/>
    <n v="4"/>
    <n v="4"/>
    <s v="BAJO"/>
    <s v="Programa de Fortalecimiento de la Cultura Ética para Directivos en el IDU (incluyendo protocolos desde el proceso de selección, vinculación, desempeño periódico y retiro)."/>
    <n v="0.1"/>
  </r>
  <r>
    <s v="Construcción de proyectos"/>
    <s v="Un Colaborador del IDU solicita una dádiva o una comisión para  recibir y/o aprobar de la Interventoría las hojas de vida para la ejecución del contrato, sin el perfil requerido en el anexo técnico de personal"/>
    <x v="3"/>
    <s v="Sobrecostos, deficiencias en alcance y calidad en la ejecución en los proyectos, que reducen la capacidad de lograr objetivos."/>
    <s v="1. Anexo técnico de personal._x000a_2. Manual de Interventoría y supervisión de contratos._x000a_3. Verificación en el SIAC de las dedicaciones del personal_x000a_4. Oficios de aprobación del personal requerido_x000a_5. Actas de inicio_x000a_6. Segregación de funciones."/>
    <n v="2"/>
    <n v="2"/>
    <n v="4"/>
    <s v="BAJO"/>
    <s v="El nivel de riesgo es bajo y no se requieren controles adicionales"/>
    <n v="0.1"/>
  </r>
  <r>
    <s v="Construcción de proyectos"/>
    <s v="Un Directivo del IDU solicita una dádiva o una comisión para  recibir y/o aprobar de la Interventoría las hojas de vida para la ejecución  del contrato, sin el perfil requerido en el anexo técnico de persona con los términos de referencia."/>
    <x v="4"/>
    <s v="Sobrecostos, deficiencias en alcance y calidad en la ejecución en los proyectos, que reducen la capacidad de lograr objetivos."/>
    <s v="1. Anexo técnico de personal._x000a_2. Manual de Interventoría y supervisión de contratos._x000a_3. Verificación en el SIAC de las dedicaciones del personal_x000a_4. Oficios de aprobación del personal requerido_x000a_5. Actas de inicio_x000a_6. Segregación de funciones."/>
    <n v="2"/>
    <n v="2"/>
    <n v="4"/>
    <s v="BAJO"/>
    <s v="El nivel de riesgo es bajo y no se requieren controles adicionales"/>
    <n v="0.1"/>
  </r>
  <r>
    <s v="Construcción de proyectos"/>
    <s v="Un Contratista o Interventor, ofrece o promete una dádiva o una comisión para  que se les reciba las hojas de vida para la ejecución  del contrato, sin el perfil requerido en los términos de referencia."/>
    <x v="0"/>
    <s v="Sobrecostos, deficiencias en alcance y calidad en la ejecución en los proyectos, que reducen la capacidad de lograr objetivos."/>
    <s v="1. Anexo técnico de personal._x000a_2. Manual de Interventoría y supervisión de contratos._x000a_3. Verificación en el SIAC de las dedicaciones del personal_x000a_4. Oficios de aprobación del personal requerido_x000a_5. Actas de inicio_x000a_6. Segregación de funciones."/>
    <n v="3"/>
    <n v="2"/>
    <n v="6"/>
    <s v="BAJO"/>
    <s v="El nivel de riesgo es bajo y no se requieren controles adicionales"/>
    <n v="0.1"/>
  </r>
  <r>
    <s v="Construcción de proyectos"/>
    <s v="Un Colaborador del IDU solicita una dádiva o una comisión  para Suscribir el Acta de Inicio del Contrato de interventoría, SIN EL CUMPLIMIENTO DE LOS REQUISITOS establecidos contractualmente"/>
    <x v="3"/>
    <s v="Menor periodo de vida útil de la infraestructura de la ciudad por falta de apropiación ciudadana."/>
    <s v="1. Manual de Interventoría y supervisión de contratos_x000a_2. Procedimiento PRC044 -EJECUCION DE PROYECTOS DE CONSTRUCCION DE INFRAESTRUCTURA VIAL Y ESPACIO PUBLICO._x000a_4. Contrato._x000a_5. Segregación de funciones en la revisión del acta de inicio."/>
    <n v="1"/>
    <n v="4"/>
    <n v="4"/>
    <s v="BAJO"/>
    <s v="El nivel de riesgo es bajo y no se requieren controles adicionales"/>
    <n v="0.1"/>
  </r>
  <r>
    <s v="Construcción de proyectos"/>
    <s v="Un Directivo del IDU solicita una dádiva o una comisión  para Suscribir el Acta de Inicio del Contrato de interventoría, SIN EL CUMPLIMIENTO DE LOS REQUISITOS establecidos contractualmente"/>
    <x v="5"/>
    <s v="Menor periodo de vida útil de la infraestructura de la ciudad por falta de apropiación ciudadana."/>
    <s v="1. Manual de Interventoría y supervisión de contratos_x000a_2. Procedimiento PRC044 -EJECUCION DE PROYECTOS DE CONSTRUCCION DE INFRAESTRUCTURA VIAL Y ESPACIO PUBLICO._x000a_4. Contrato._x000a_5. Segregación de funciones en la revisión del acta de inicio."/>
    <n v="1"/>
    <n v="4"/>
    <n v="4"/>
    <s v="BAJO"/>
    <s v="El nivel de riesgo es bajo y no se requieren controles adicionales"/>
    <n v="0.1"/>
  </r>
  <r>
    <s v="Construcción de proyectos"/>
    <s v="Un Colaborador del IDU solicita una dádiva o una comisión  para favorecer al constructor al momento de realizar seguimiento a la gestión adelantada, en la fase de preliminares o en la etapa de preconstrucción"/>
    <x v="3"/>
    <s v="Deterioro de la reputación institucional que afecta su capacidad de gestión."/>
    <s v="1. Diseños entregados por el IDU, aprobados por terceros._x000a_2. Contrato y demás documentos._x000a_3. Manual de Interventoría y supervisión de contratos._x000a_4. Actas de seguimiento de contrato_x000a_5. Formato FO-EO-12 - LISTA DE CHEQUEO VERIFICACIÓN DE REQUISITOS PARA INICIO DE LA FASE DE EJECUCIÓN DE OBRA o formato FO-EO-17 ACTA DE CAMBIO DE ETAPA _x000a_7. Segregación de funciones._x000a_8. Manual Único de Control y seguimiento ambiental y de SST del IDU"/>
    <n v="2"/>
    <n v="3"/>
    <n v="6"/>
    <s v="BAJO"/>
    <s v="El nivel de riesgo es bajo y no se requieren controles adicionales"/>
    <n v="0.1"/>
  </r>
  <r>
    <s v="Construcción de proyectos"/>
    <s v=" Un Directivo del IDU solicita una dádiva o una comisión  para favorecer al constructor al momento de realizar seguimiento a la gestión adelantada por el contratista, en la fase de preliminares o en la etapa de preconstruccion"/>
    <x v="5"/>
    <s v="Deterioro de la reputación institucional que afecta su capacidad de gestión."/>
    <s v="1. Diseños entregados por el IDU, aprobados por terceros._x000a_2. Contrato y demás documentos._x000a_3. Manual de Interventoría y supervisión de contratos._x000a_4. Actas de seguimiento de contrato_x000a_5. Formato FO-EO-12 - LISTA DE CHEQUEO VERIFICACIÓN DE REQUISITOS PARA INICIO DE LA FASE DE EJECUCIÓN DE OBRA o formato FO-EO-17 ACTA DE CAMBIO DE ETAPA _x000a_7. Segregación de funciones._x000a_8. Manual Único de Control y seguimiento ambiental y de SST del IDU"/>
    <n v="2"/>
    <n v="3"/>
    <n v="6"/>
    <s v="BAJO"/>
    <s v="El nivel de riesgo es bajo y no se requieren controles adicionales"/>
    <n v="0.1"/>
  </r>
  <r>
    <s v="Construcción de proyectos"/>
    <s v=" Un Tercero contratista o interventor ofrece una dádiva o una comisión  a un Colaborador del IDU para obtener beneficios al momento de realizar seguimiento a  su gestión adelantada  en la fase de preliminares o en la etapa de preconstruccion"/>
    <x v="0"/>
    <s v="Deterioro de la reputación institucional que afecta su capacidad de gestión."/>
    <s v="1. Diseños entregados por el IDU, aprobados por terceros._x000a_2. Contrato y demás documentos._x000a_3. Manual de Interventoría y supervisión de contratos._x000a_4. Actas de seguimiento de contrato_x000a_5. Formato FO-EO-12 - LISTA DE CHEQUEO VERIFICACIÓN DE REQUISITOS PARA INICIO DE LA FASE DE EJECUCIÓN DE OBRA o formato FO-EO-17 ACTA DE CAMBIO DE ETAPA _x000a_7. Segregación de funciones._x000a_8. Manual Único de Control y seguimiento ambiental y de SST del IDU"/>
    <n v="2"/>
    <n v="3"/>
    <n v="6"/>
    <s v="BAJO"/>
    <s v="El nivel de riesgo es bajo y no se requieren controles adicionales"/>
    <n v="0.1"/>
  </r>
  <r>
    <s v="Construcción de proyectos"/>
    <s v="Un Contratista ofrece o promete una dádiva o una comisión  para iniciar la etapa de construcción sin el cumplimiento de los requisitos establecidos."/>
    <x v="6"/>
    <s v="Deterioro de la reputación institucional que afecta su capacidad de gestión."/>
    <s v="1. Diseños entregados por el IDU, aprobados por terceros._x000a_2. Manual de Interventoría y supervisión de contratos._x000a_3. Contrato y demás documentos._x000a_4. Formato FO-EO-12 - LISTA DE CHEQUEO VERIFICACIÓN DE REQUISITOS PARA INICIO DE LA FASE DE EJECUCIÓN DE OBRA o el formato FO-EO-17 ACTA DE CAMBIO DE ETAPA_x000a_5. Segregación de funciones _x000a_6. Informe a la Dirección General sobre el ejercicio de funciones delegadas."/>
    <n v="3"/>
    <n v="3"/>
    <n v="9"/>
    <s v="BAJO"/>
    <s v="El nivel de riesgo es bajo y no se requieren controles adicionales"/>
    <n v="0.1"/>
  </r>
  <r>
    <s v="Construcción de proyectos"/>
    <s v="Un Colaborador del IDU acepta o recibe una dádiva o una comisión  para iniciar la etapa de construcción sin el cumplimiento de los requisitos establecidos."/>
    <x v="3"/>
    <s v="Deterioro de la reputación institucional que afecta su capacidad de gestión."/>
    <s v="1. Diseños entregados por el IDU, aprobados por terceros._x000a_2. Manual de Interventoría y supervisión de contratos._x000a_3. Contrato y demás documentos._x000a_4. Formato FO-EO-12 - LISTA DE CHEQUEO VERIFICACIÓN DE REQUISITOS PARA INICIO DE LA FASE DE EJECUCIÓN DE OBRA o el formato FO-EO-17 ACTA DE CAMBIO DE ETAPA_x000a_5. Segregación de funciones _x000a_6. Informe a la Dirección General sobre el ejercicio de funciones delegadas."/>
    <n v="3"/>
    <n v="3"/>
    <n v="9"/>
    <s v="BAJO"/>
    <s v="El nivel de riesgo es bajo y no se requieren controles adicionales"/>
    <n v="0.1"/>
  </r>
  <r>
    <s v="Construcción de proyectos"/>
    <s v="Un Directivo del IDU acepta o recibe una dádiva o una comisión  para iniciar la etapa de construcción sin el cumplimiento de los requisitos establecidos."/>
    <x v="7"/>
    <s v="Deterioro de la reputación institucional que afecta su capacidad de gestión."/>
    <s v="1. Diseños entregados por el IDU, aprobados por terceros._x000a_2. Manual de Interventoría y supervisión de contratos._x000a_3. Contrato y demás documentos._x000a_4. Formato FO-EO-12 - LISTA DE CHEQUEO VERIFICACIÓN DE REQUISITOS PARA INICIO DE LA FASE DE EJECUCIÓN DE OBRA o el formato FO-EO-17 ACTA DE CAMBIO DE ETAPA_x000a_5. Segregación de funciones _x000a_6. Informe a la Dirección General sobre el ejercicio de funciones delegadas."/>
    <n v="3"/>
    <n v="3"/>
    <n v="9"/>
    <s v="BAJO"/>
    <s v="El nivel de riesgo es bajo y no se requieren controles adicionales"/>
    <n v="0.1"/>
  </r>
  <r>
    <s v="Construcción de proyectos"/>
    <s v="Un Colaborador del IDU solicita una dádiva o una comisión para recibir el MAO  sin llenar los requisitos, o que puede afectar los intereses del IDU"/>
    <x v="8"/>
    <s v="Sobrecostos, deficiencias en alcance y calidad en la ejecución en los proyectos, que reducen la capacidad de lograr objetivos."/>
    <s v="1. Manual Único de Control y seguimiento ambiental y de SST del IDU_x000a_2. Manual de Interventoría y supervisión de contratos_x000a_3. Lista de chequeo para el Inicio de la Fase de Construcción y terminación de la fase de  Preliminares_x000a_4. Formato Acta de cambio de etapa._x000a_5. Segregación de funciones"/>
    <n v="1"/>
    <n v="4"/>
    <n v="4"/>
    <s v="BAJO"/>
    <s v="El nivel de riesgo es bajo y no se requieren controles adicionales"/>
    <n v="0.1"/>
  </r>
  <r>
    <s v="Construcción de proyectos"/>
    <s v="Un Directivo del IDU solicita una dádiva o una comisión para recibir el MAO  sin llenar los requisitos, o que puede afectar los intereses del IDU"/>
    <x v="9"/>
    <s v="Sobrecostos, deficiencias en alcance y calidad en la ejecución en los proyectos, que reducen la capacidad de lograr objetivos."/>
    <s v="1. Manual Único de Control y seguimiento ambiental y de SST del IDU_x000a_2. Manual de Interventoría y supervisión de contratos_x000a_3. Lista de chequeo para el Inicio de la Fase de Construcción y terminación de la fase de  Preliminares_x000a_4. Formato Acta de cambio de etapa_x000a_5. Segregación de funciones"/>
    <n v="1"/>
    <n v="4"/>
    <n v="4"/>
    <s v="BAJO"/>
    <s v="El nivel de riesgo es bajo y no se requieren controles adicionales"/>
    <n v="0.1"/>
  </r>
  <r>
    <s v="Construcción de proyectos"/>
    <s v="Un contratista ofrece y/o entrega a un Colaborador del IDU una comisión o dádiva para que reciba el MAO sin llenar los requisitos, o que puede afectar los intereses del IDU."/>
    <x v="10"/>
    <s v="Sobrecostos, deficiencias en alcance y calidad en la ejecución en los proyectos, que reducen la capacidad de lograr objetivos._x000a__x000a_"/>
    <s v="1. Manual Único de Control y seguimiento ambiental y de SST del IDU_x000a_2. Manual de Interventoría y supervisión de contratos_x000a_3. Lista de chequeo para el Inicio de la Fase de Construcción y terminación de la fase de  Preliminares_x000a_4. Formato Acta de cambio de etapa_x000a_5. Segregación de funciones"/>
    <n v="1"/>
    <n v="4"/>
    <n v="4"/>
    <s v="BAJO"/>
    <s v="El nivel de riesgo es bajo y no se requieren controles adicionales"/>
    <n v="0.1"/>
  </r>
  <r>
    <s v="Construcción de proyectos"/>
    <s v="Un contratista ofrece y/o entrega a un Colaborador del IDU una comisión o dádiva para Recibir, revisar y aprobar el producto SST  entregado por la Interventoría en cualquier fase o etapa, sin llenar los requisitos, o que puede afectar los intereses del IDU"/>
    <x v="11"/>
    <s v="Reducción de capacidad institucional para responder a las necesidades de la ciudad en lo relacionado con infraestructura para la movilidad y espacio público."/>
    <s v="1. Manual Único de Control y seguimiento ambiental y de SST del IDU_x000a_2. Manual de Interventoría y supervisión de contratos._x000a_3. Contrato y demás documentos_x000a_4. Informe mensual de Interventoría_x000a_5. Oficio de aprobación u observaciones del informe mensual del Interventoría."/>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Construcción de proyectos"/>
    <s v=" Un Colaborador del IDU solicita una dádiva o una comisión para Recibir de la Interventoría los documentos soporte de los productos SST del Contratista, sin llenar los requisitos, o que puede afectar los intereses del IDU"/>
    <x v="12"/>
    <s v="Reducción de capacidad institucional para responder a las necesidades de la ciudad en lo relacionado con infraestructura para la movilidad y espacio público."/>
    <s v="1. Manual Único de Control y seguimiento ambiental y de SST del IDU_x000a_2. Manual de Interventoría y supervisión de contratos._x000a_3. Contrato y demás documentos_x000a_4. Informe mensual de Interventoría_x000a_5. Oficio de aprobación u observaciones del informe mensual del Interventoría."/>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 Un Directivo del IDU solicita una dádiva o una comisión para Recibir de la Interventoría los documentos soporte de los productos SST as afiliaciones al Sistema General de Seguridad Social integral del Contratista, sin llenar los requisitos, o que puede afectar los intereses del IDU"/>
    <x v="9"/>
    <s v="Reducción de capacidad institucional para responder a las necesidades de la ciudad en lo relacionado con infraestructura para la movilidad y espacio público."/>
    <s v="1. Manual Único de Control y seguimiento ambiental y de SST del IDU_x000a_2. Manual de Interventoría y supervisión de contratos._x000a_3. Contrato y demás documentos_x000a_4. Informe mensual de Interventoría_x000a_5. Oficio de aprobación u observaciones del informe mensual del Interventoría."/>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Un Colaborador del IDU solicita una dádiva o una comisión para Recibir de la interventoría los ajustes a los diseños (si se presentan), sin los soportes correspondientes , o que puede afectar los intereses del IDU."/>
    <x v="3"/>
    <s v="Sobrecostos, deficiencias en alcance y calidad en la ejecución en los proyectos, que reducen la capacidad de lograr objetivos."/>
    <s v="1. Manual de Interventoría y supervisión de contratos._x000a_2. Procedimiento PRDP080 CAMBIO DE ESTUDIOS Y DISENOS APROBADOS EN ETAPA DE CONSTRUCCION Y/O CONSERVACION_x000a_3. GUDP01- GUIA ALCANCES ENTREGABLES DISENO"/>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Un Directivo del IDU solicita una dádiva o una comisión para Recibir de la interventoría debidamente aprobados los ajustes a los diseños (si se presentan),  sin llenar los requisitos, o que puede afectar los intereses del IDU."/>
    <x v="13"/>
    <s v="Sobrecostos, deficiencias en alcance y calidad en la ejecución en los proyectos, que reducen la capacidad de lograr objetivos."/>
    <s v="1. Manual de Interventoría y supervisión de contratos._x000a_2. Procedimiento PRDP080 CAMBIO DE ESTUDIOS Y DISENOS APROBADOS EN ETAPA DE CONSTRUCCION Y/O CONSERVACION_x000a_3. Procedimiento PRC044 -EJECUCION DE PROYECTOS DE CONSTRUCCION DE INFRAESTRUCTURA VIAL Y ESPACIO PUBLICO._x000a_4. GUDP01- GUIA ALCANCES ENTREGABLES DISENO"/>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 Un contratista ofrece y entrega a un Colaborador del IDU una comisión o dádiva para recibir de la interventoría los ajustes a los diseños (si se presentan), sin llenar los requisitos y que pueden afectar los intereses del IDU"/>
    <x v="6"/>
    <s v="Sobrecostos, deficiencias en alcance y calidad en la ejecución en los proyectos, que reducen la capacidad de lograr objetivos._x000a__x000a_"/>
    <s v="1. Manual de Interventoría y supervisión de contratos._x000a_2. Procedimiento PRDP080 CAMBIO DE ESTUDIOS Y DISENOS APROBADOS EN ETAPA DE CONSTRUCCION Y/O CONSERVACION_x000a_3. Procedimiento PRC044 -EJECUCION DE PROYECTOS DE CONSTRUCCION DE INFRAESTRUCTURA VIAL Y ESPACIO PUBLICO._x000a_4. GUDP01- GUIA ALCANCES ENTREGABLES DISENO"/>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Construcción de proyectos"/>
    <s v="Un contratista ofrece y/o entrega a un Colaborador del IDU una comisión o dádiva para No Participar en las reuniones de seguimiento y/o visitas conjuntamente con la Interventoría y el constructor, y Suscribir el Acta de Seguimiento al Contrato, y/o suscribirla con información que pueda afectar los intereses del IDU."/>
    <x v="6"/>
    <s v="Sobrecostos, deficiencias en alcance y calidad en la ejecución en los proyectos, que reducen la capacidad de lograr objetivos."/>
    <s v="1. Manual de Interventoría y supervisión de contratos._x000a_2. Informes mensuales y semanales de interventoría._x000a_3. Actas de seguimiento en el Idu y Comités de obra."/>
    <n v="1"/>
    <n v="3"/>
    <n v="3"/>
    <s v="BAJO"/>
    <s v="El nivel de riesgo es bajo y no se requieren controles adicionales"/>
    <n v="0.1"/>
  </r>
  <r>
    <s v="Construcción de proyectos"/>
    <s v=" Un Colaborador del IDU solicita una dádiva o una comisión para no Participar en las reuniones de seguimiento y/o visitas conjuntamente con la Interventoría y el constructor, y Suscribir el Acta de Seguimiento al Contrato  y/o suscribirla con información que pueda afectar los intereses del IDU."/>
    <x v="3"/>
    <s v="_x000a_Sobrecostos, deficiencias en alcance y calidad en la ejecución en los proyectos, que reducen la capacidad de lograr objetivos._x000a__x000a_"/>
    <s v="1. Manual de Interventoría y supervisión de contratos._x000a_2. Informes mensuales y semanales de interventoría._x000a_3. Actas de seguimiento en el Idu y Comités de obra."/>
    <n v="1"/>
    <n v="3"/>
    <n v="3"/>
    <s v="BAJO"/>
    <s v="El nivel de riesgo es bajo y no se requieren controles adicionales"/>
    <n v="0.1"/>
  </r>
  <r>
    <s v="Construcción de proyectos"/>
    <s v=" Un Directivo del IDU solicita una dádiva o una comisión para no Participar en las reuniones de seguimiento y/o visitas conjuntamente con la Interventoría y el constructor, y Suscribir el Acta de Seguimiento al Contrato y/o suscribirla con información que pueda afectar los intereses del IDU."/>
    <x v="9"/>
    <s v="_x000a_Sobrecostos, deficiencias en alcance y calidad en la ejecución en los proyectos, que reducen la capacidad de lograr objetivos._x000a__x000a_"/>
    <s v="1. Manual de Interventoría y supervisión de contratos._x000a_2. Informes mensuales y semanales de interventoría._x000a_3. Actas de seguimiento en el Idu y Comités de obra."/>
    <n v="1"/>
    <n v="3"/>
    <n v="3"/>
    <s v="BAJO"/>
    <s v="El nivel de riesgo es bajo y no se requieren controles adicionales"/>
    <n v="0.1"/>
  </r>
  <r>
    <s v="Construcción de proyectos"/>
    <s v="Un contratista ofrece y/o entrega a un Colaborador del IDU una comisión o dádiva para que no se revise si  la interventoría esta ejecutando o no el plan de acción que presentó para hacer el seguimiento, control y evaluación de las actividades de gestión ambiental y SST a desarrollar por parte del constructor."/>
    <x v="10"/>
    <s v="Deterioro de la reputación institucional que afecta su capacidad y gobernanza."/>
    <s v="1. Manual Único de Control y seguimiento ambiental y de SST del IDU_x000a_2. Manual de Interventoría y supervisión de contratos._x000a_3. Informe mensual de Interventoría_x000a_4. Segregación de funciones"/>
    <n v="3"/>
    <n v="3"/>
    <n v="9"/>
    <s v="BAJO"/>
    <s v="El nivel de riesgo es bajo y no se requieren controles adicionales"/>
    <n v="0.1"/>
  </r>
  <r>
    <s v="Construcción de proyectos"/>
    <s v="Un Colaborador del IDU  solicita o recibe de un tercero  una comisión o dádiva para que no se revise si  la interventoría esta ejecutando o no el plan de acción que presentó para hacer el seguimiento, control y evaluación de las actividades de gestión ambiental y SST a desarrollar por parte del constructor."/>
    <x v="14"/>
    <s v="Deterioro de la reputación institucional que afecta su capacidad y gobernanza."/>
    <s v="1. Manual Único de Control y seguimiento ambiental y de SST del IDU_x000a_2. Manual de Interventoría y supervisión de contratos._x000a_3. Informe mensual de Interventoría_x000a_4. Segregación de funciones"/>
    <n v="3"/>
    <n v="3"/>
    <n v="9"/>
    <s v="BAJO"/>
    <s v="El nivel de riesgo es bajo y no se requieren controles adicionales"/>
    <n v="0.1"/>
  </r>
  <r>
    <s v="Construcción de proyectos"/>
    <s v="Un Directivo del IDU  solicita o recibe de un tercero  una comisión o dádiva para que no se revise si  la interventoría esta ejecutando o no el plan de acción que presentó para hacer el seguimiento, control y evaluación de las actividades de gestión ambiental y SST a desarrollar por parte del constructor."/>
    <x v="15"/>
    <s v="Deterioro de la reputación institucional que afecta su capacidad y gobernanza."/>
    <s v="1. Manual Único de Control y seguimiento ambiental y de SST del IDU_x000a_2. Manual de Interventoría y supervisión de contratos._x000a_3. Informe mensual de Interventoría_x000a_4. Segregación de funciones"/>
    <n v="3"/>
    <n v="3"/>
    <n v="9"/>
    <s v="BAJO"/>
    <s v="El nivel de riesgo es bajo y no se requieren controles adicionales"/>
    <n v="0.1"/>
  </r>
  <r>
    <s v="Construcción de proyectos"/>
    <s v="Un contratista ofrece y entrega a un Colaborador del IDU una comisión o dádiva para manipular información de las reuniones de seguimiento e inspecciones de campo programadas conjuntamente con la Interventoría, el Constructor y los delegados de las diferentes ESP sin llenar los requisitos, o que puede afectar los intereses del IDU."/>
    <x v="10"/>
    <s v="Sobrecostos, deficiencias en alcance y calidad en la ejecución en los proyectos, que reducen la capacidad de lograr objetivos._x000a__x000a_"/>
    <s v="1. Convenios vigentes con las ESP_x000a_2. Manual de Interventoría y supervisión de contratos._x000a_3. Actas  de seguimiento en el IDU y Comités de obra._x000a_4. Actas de Seguimiento e inspección de campo._x000a_5. Registros en la bitácora._x000a_6. Segregación de funciones en los requerimientos de las ESP"/>
    <n v="3"/>
    <n v="3"/>
    <n v="9"/>
    <s v="BAJO"/>
    <s v="El nivel de riesgo es bajo y no se requieren controles adicionales"/>
    <n v="0.1"/>
  </r>
  <r>
    <s v="Construcción de proyectos"/>
    <s v="Un Colaborador del IDU solicita una dádiva o una comisión para manipular información de las reuniones dé seguimiento e inspecciones de campo programadas conjuntamente con la Interventoría, el Constructor y los delegados de las diferentes ESP sin llenar los requisitos, o que puede afectar los intereses del IDU."/>
    <x v="3"/>
    <s v="Sobrecostos, deficiencias en alcance y calidad en la ejecución en los proyectos, que reducen la capacidad de lograr objetivos._x000a__x000a_"/>
    <s v="1. Convenios vigentes con las ESP_x000a_2. Manual de Interventoría y supervisión de contratos._x000a_3. Actas  de seguimiento en el IDU y Comités de obra._x000a_4. Actas de Seguimiento e inspección de campo._x000a_5. Registros en la bitácora._x000a_6. Segregación de funciones en los requerimientos de las ESP"/>
    <n v="2"/>
    <n v="3"/>
    <n v="6"/>
    <s v="BAJO"/>
    <s v="El nivel de riesgo es bajo y no se requieren controles adicionales"/>
    <n v="0.1"/>
  </r>
  <r>
    <s v="Construcción de proyectos"/>
    <s v="Un Directivo del IDU solicita una dádiva o una comisión para manipular información de las reuniones dé seguimiento e inspecciones de campo programadas conjuntamente con la Interventoría, el Constructor y los delegados de las diferentes ESP sin llenar los requisitos, o que puede afectar los intereses del IDU."/>
    <x v="13"/>
    <s v="Sobrecostos, deficiencias en alcance y calidad en la ejecución en los proyectos, que reducen la capacidad de lograr objetivos._x000a_"/>
    <s v="1. Convenios vigentes con las ESP_x000a_2. Manual de Interventoría y supervisión de contratos._x000a_3. Actas  de seguimiento en el IDU y Comités de obra._x000a_4. Actas de Seguimiento e inspección de campo._x000a_5. Registros en la bitácora._x000a_6. Segregación de funciones en los requerimientos de las ESP"/>
    <n v="2"/>
    <n v="3"/>
    <n v="6"/>
    <s v="BAJO"/>
    <s v="El nivel de riesgo es bajo y no se requieren controles adicionales"/>
    <n v="0.1"/>
  </r>
  <r>
    <s v="Construcción de proyectos"/>
    <s v="Un tercero ofrece o entrega a un Colaborador del IDU una comisión o dádiva para que la ejecución de maniobras a cargo de la ESP queden a cargo IDU"/>
    <x v="16"/>
    <s v="Sobrecostos, deficiencias en alcance y calidad en la ejecución en los proyectos, que reducen la capacidad de lograr objetivos."/>
    <s v="1. Convenios vigentes con las ESP_x000a_2. Manual de Interventoría y supervisión de contratos._x000a_3. Actas  de seguimiento en el IDU y Comités de obra._x000a_4. Actas de Seguimiento e inspección de campo._x000a_5. Segregación de funciones en los requerimientos de las ESP._x000a_6. Actas de competencia de pago"/>
    <n v="1"/>
    <n v="3"/>
    <n v="3"/>
    <s v="BAJO"/>
    <s v="El nivel de riesgo es bajo y no se requieren controles adicionales"/>
    <n v="0.1"/>
  </r>
  <r>
    <s v="Construcción de proyectos"/>
    <s v="Un colaborador del IDU solicita  a un tercer una comisión o dádiva para que la ejecución de maniobras a cargo de la ESP queden a cargo IDU"/>
    <x v="17"/>
    <s v="Sobrecostos, deficiencias en alcance y calidad en la ejecución en los proyectos, que reducen la capacidad de lograr objetivos._x000a__x000a_"/>
    <s v="1. Convenios vigentes con las ESP_x000a_2. Manual de Interventoría y supervisión de contratos._x000a_3. Actas de seguimiento en el IDU y Comités de obra._x000a_4. Actas de Seguimiento e inspección de campo._x000a_5. Segregación de funciones en los requerimientos de las ESP._x000a_6. Actas de competencia de pago"/>
    <n v="1"/>
    <n v="3"/>
    <n v="3"/>
    <s v="BAJO"/>
    <s v="El nivel de riesgo es bajo y no se requieren controles adicionales"/>
    <n v="0.1"/>
  </r>
  <r>
    <s v="Construcción de proyectos"/>
    <s v="Un Directivo IDU solicita o recibe de un  tercero  una comisión o dádiva para que la ejecución de maniobras a cargo de la ESP queden a cargo IDU"/>
    <x v="18"/>
    <s v="Sobrecostos, deficiencias en alcance y calidad en la ejecución en los proyectos, que reducen la capacidad de lograr objetivos._x000a__x000a_"/>
    <s v="1. Convenios vigentes con las ESP_x000a_2. Manual de Interventoría y supervisión de contratos._x000a_3. Reuniones de seguimiento en el IDU y Comités de obra._x000a_4. Actas de Seguimiento e inspección de campo._x000a_5. Segregación de funciones en los requerimientos de las ESP"/>
    <n v="1"/>
    <n v="3"/>
    <n v="3"/>
    <s v="BAJO"/>
    <s v="El nivel de riesgo es bajo y no se requieren controles adicionales"/>
    <n v="0.1"/>
  </r>
  <r>
    <s v="Construcción de proyectos"/>
    <s v="Un contratista ofrece y entrega a un Colaborador del IDU una comisión o dádiva para recibir y suscribir documento de avance de Obra de redes de Servicios Públicos, sin llenar los requisitos, o que puede afectar los intereses del IDU."/>
    <x v="10"/>
    <s v="Sobrecostos, deficiencias en alcance y calidad en la ejecución en los proyectos, que reducen la capacidad de lograr objetivos._x000a__x000a_"/>
    <s v="1. Convenios vigentes con las ESP_x000a_2. Manual de Interventoría y supervisión de contratos._x000a_3. Reuniones de seguimiento en el Idu y Comités de obra._x000a_4. Actas de Seguimiento e inspección de campo._x000a_5. Registros en la bitácora._x000a_6. Segregación de funciones en los requerimientos de las ESP"/>
    <n v="2"/>
    <n v="3"/>
    <n v="6"/>
    <s v="BAJO"/>
    <s v="El nivel de riesgo es bajo y no se requieren controles adicionales"/>
    <n v="0.1"/>
  </r>
  <r>
    <s v="Construcción de proyectos"/>
    <s v="Un Colaborador del IDU solicita una dádiva o una comisión para recibir revisar y suscribir de la Interventoría documento de avance de Obra de  redes de Servicios Públicos, sin llenar los requisitos, o que puede afectar los intereses del IDU."/>
    <x v="3"/>
    <s v="Sobrecostos, deficiencias en alcance y calidad en la ejecución en los proyectos, que reducen la capacidad de lograr objetivos."/>
    <s v="1. Convenios vigentes con las ESP_x000a_2. Manual de Interventoría y supervisión de contratos._x000a_3. Reuniones de seguimiento en el Idu y Comités de obra._x000a_4. Actas de Seguimiento e inspección de campo._x000a_5. Registros en la bitácora._x000a_6. Segregación de funciones en los requerimientos de las ESP"/>
    <n v="1"/>
    <n v="3"/>
    <n v="3"/>
    <s v="BAJO"/>
    <s v="El nivel de riesgo es bajo y no se requieren controles adicionales"/>
    <n v="0.1"/>
  </r>
  <r>
    <s v="Construcción de proyectos"/>
    <s v="Un Directivo del IDU solicita una dádiva o una comisión para recibir revisar y suscribir de la Interventoría documento de avance de Obra de  redes de Servicios Públicos, sin llenar los requisitos, o que puede afectar los intereses del IDU."/>
    <x v="19"/>
    <s v="Sobrecostos, deficiencias en alcance y calidad en la ejecución en los proyectos, que reducen la capacidad de lograr objetivos."/>
    <s v="1. Convenios vigentes con las ESP_x000a_2. Manual de Interventoría y supervisión de contratos._x000a_3. Reuniones de seguimiento en el Idu y Comités de obra._x000a_4. Actas de Seguimiento e inspección de campo._x000a_5. Registros en la bitácora._x000a_6. Segregación de funciones en los requerimientos de las ESP"/>
    <n v="1"/>
    <n v="3"/>
    <n v="3"/>
    <s v="BAJO"/>
    <s v="El nivel de riesgo es bajo y no se requieren controles adicionales"/>
    <n v="0.1"/>
  </r>
  <r>
    <s v="Construcción de proyectos"/>
    <s v="Un contratista ofrece y entrega a un Colaborador del IDU una comisión o dádiva para recibir de la interventoría los informes presentados sin llenar los requisitos, o que puede afectar los intereses del IDU."/>
    <x v="6"/>
    <s v="Deterioro de la reputación institucional que afecta su capacidad y gobernanza."/>
    <s v="1. Manual de Interventoría y supervisión de contratos._x000a_2. Informes mensuales y semanales de interventoría y su cargue en el ZIPA_x000a_3. Actas de seguimiento en el IDU y Comités de obra._x000a_4. Segregación de funciones en la revisión de los informes._x000a_5. Oficios de aprobación de los informes mensuales de interventoría"/>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Construcción de proyectos"/>
    <s v="Un Colaborador del IDU solicita una dádiva o una comisión para recibir y aprobar de la interventoría los informes presentados sin llenar los requisitos, o que puede afectar los intereses del IDU."/>
    <x v="3"/>
    <s v="Deterioro de la reputación institucional que afecta su capacidad y gobernanza."/>
    <s v="1. Manual de Interventoría y supervisión de contratos._x000a_2. Informes mensuales y semanales de interventoría y su cargue en el ZIPA_x000a_3. Actas de seguimiento en el IDU y Comités de obra._x000a_4. Segregación de funciones en la revisión de los informes._x000a_5. Oficios de aprobación de los informes mensuales de interventoría"/>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Un Directivo del IDU solicita una dádiva o una comisión para recibir de la interventoría los informes presentados sin llenar los requisitos, o que puede afectar los intereses del IDU."/>
    <x v="7"/>
    <s v="Deterioro de la reputación institucional que afecta su capacidad y gobernanza."/>
    <s v="1. Manual de Interventoría y supervisión de contratos._x000a_2. Informes mensuales y semanales de interventoría y su cargue en el ZIPA_x000a_3. Actas de seguimiento en el IDU y Comités de obra._x000a_4. Segregación de funciones en la revisión de los informes._x000a_5. Oficios de aprobación de los informes mensuales de interventoría"/>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Un contratista ofrece y entrega a un Colaborador del IDU una comisión o dádiva para recibir de la Interventoría los formatos Análisis de  precios unitarios no previstos, o el Acta de fijación de precios no previstos, para tramitarlos al interior del IDU sin llenar los requisitos, o que puede afectar los intereses del IDU."/>
    <x v="10"/>
    <s v="Sobrecostos, deficiencias en alcance y calidad en la ejecución en los proyectos, que reducen la capacidad de lograr objetivos._x000a_"/>
    <s v="1. Manual de Interventoría y supervisión de contratos._x000a_2. Contrato_x000a_3. Listado de precios oficial del IDU_x000a_4. Lista de chequeo para la objeción o no de los APU no previstos en contratos de obra._x000a_5. Segregación de funciones y/o obligaciones en la revisión de los APUS_x000a_6. Manual de gestión contractual."/>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Construcción de proyectos"/>
    <s v="Un Colaborador del IDU solicita una dádiva o una comisión para recibir de la Interventoría los formatos Análisis de  precios unitarios no previstos o el Acta de fijación de precios no previstos, para tramitarlos al interior del IDU , sin llenar los requisitos, o que puede afectar los intereses del IDU."/>
    <x v="20"/>
    <s v="Sobrecostos, deficiencias en alcance y calidad en la ejecución en los proyectos, que reducen la capacidad de lograr objetivos."/>
    <s v="1. Manual de Interventoría y supervisión de contratos._x000a_2. Contrato_x000a_3. Listado de precios oficial del IDU_x000a_4. Lista de chequeo para la objeción o no de los APU no previstos en contratos de obra._x000a_5. Segregación de funciones y/o obligaciones en la revisión de los APUS_x000a_6. Manual de gestión contractual."/>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Un Directivo del IDU solicita una dádiva o una comisión para recibir de la Interventoría debidamente suscritos y aprobados los formatos Análisis de  precios unitarios no previstos o el Acta de fijación de precios no previstos, para tramitarlos al interior del IDU  sin llenar los requisitos, o que puede afectar los intereses del IDU."/>
    <x v="19"/>
    <s v="Sobrecostos, deficiencias en alcance y calidad en la ejecución en los proyectos, que reducen la capacidad de lograr objetivos."/>
    <s v="1. Manual de Interventoría y supervisión de contratos._x000a_2. Contrato_x000a_3. Listado de precios oficial del IDU_x000a_4. Lista de chequeo para la objeción o no de los APU no previstos en contratos de obra._x000a_5. Segregación de funciones y/o obligaciones en la revisión de los APUS_x000a_6. Manual de gestión contractual."/>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Un contratista ofrece o entrega a un Colaborador del IDU una comisión o dádiva para recibir y aceptar de la Interventoría los resultados de los ensayos de laboratorio, sin llenar los requisitos, o que puede afectar los intereses del IDU."/>
    <x v="10"/>
    <s v="Deterioro de la reputación institucional que afecta su capacidad y gobernanza."/>
    <s v="1. Manual de Interventoría y supervisión de contratos._x000a_2. Informes mensuales _x000a_3. Procedimiento PRC044 -EJECUCION DE PROYECTOS DE CONSTRUCCION DE INFRAESTRUCTURA VIAL Y ESPACIO PUBLICO._x000a_4. bitácora de obra_x000a_5. Segregación de funciones y/o obligaciones en la revisión de los informes."/>
    <n v="4"/>
    <n v="4"/>
    <n v="16"/>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Construcción de proyectos"/>
    <s v="Un Colaborador del IDU solicita una dádiva o una comisión para recibir y aceptar los resultados de los ensayos de laboratorio, sin llenar los requisitos, o que puede afectar los intereses del IDU."/>
    <x v="21"/>
    <s v="Deterioro de la reputación institucional que afecta su capacidad y gobernanza._x000a_"/>
    <s v="1. Manual de Interventoría y supervisión de contratos._x000a_2. Informes mensuales _x000a_3. Procedimiento PRC044 -EJECUCION DE PROYECTOS DE CONSTRUCCION DE INFRAESTRUCTURA VIAL Y ESPACIO PUBLICO._x000a_4. bitácora de obra_x000a_5. Segregación de funciones y/o obligaciones en la revisión de los informes."/>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Un Directivo del IDU solicita una dádiva o una comisión para Recibir Y aceptar los resultados de los ensayos de laboratorio, sin llenar los requisitos, o que puede afectar los intereses del IDU."/>
    <x v="22"/>
    <s v="Deterioro de la reputación institucional que afecta su capacidad y gobernanza._x000a__x000a_"/>
    <s v="1. Manual de Interventoría y supervisión de contratos._x000a_2. Informes mensuales _x000a_3. Procedimiento PRC044 -EJECUCION DE PROYECTOS DE CONSTRUCCION DE INFRAESTRUCTURA VIAL Y ESPACIO PUBLICO._x000a_4. bitácora de obra_x000a_5. Segregación de funciones y/o obligaciones en la revisión de los informes."/>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 Un contratista ofrece y entrega a un Colaborador del IDU una comisión o dádiva para Realizar y gestionar el trámite para los pagos correspondientes, sin llenar los requisitos establecidos, o que puede afectar los intereses del IDU."/>
    <x v="23"/>
    <s v="Deterioro de la reputación institucional que afecta su capacidad y gobernanza._x000a__x000a_"/>
    <s v="1. Manual de Interventoría y supervisión de contratos._x000a_2. Guía de pago a terceros_x000a_3. Procedimiento PRC044 -EJECUCION DE PROYECTOS DE CONSTRUCCION DE INFRAESTRUCTURA VIAL Y ESPACIO PUBLICO._x000a_4. Actas de recibo parcial de obra y de pago de interventoría._x000a_5. Segregación de funciones y/o obligaciones en la revisión de los informes._x000a_6. Acta de pago de anticipo"/>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Construcción de proyectos"/>
    <s v="Un Colaborador del IDU solicita una dádiva o una comisión para Realizar el trámite para los pagos correspondientes, sin llenar los requisitos, o que puede afectar los intereses del IDU."/>
    <x v="3"/>
    <s v="Deterioro de la reputación institucional que afecta su capacidad y gobernanza."/>
    <s v="1. Manual de Interventoría y supervisión de contratos._x000a_2. Guía de pago a terceros_x000a_3. Procedimiento PRC044 -EJECUCION DE PROYECTOS DE CONSTRUCCION DE INFRAESTRUCTURA VIAL Y ESPACIO PUBLICO._x000a_4. Actas de recibo parcial de obra y de pago de interventoría._x000a_5. Segregación de funciones y/o obligaciones en la revisión de los informes._x000a_6. Acta de pago de anticipo"/>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Un Directivo del IDU solicita una dádiva o una comisión para Realizar el trámite para los pagos correspondientes, sin llenar los requisitos, o que puede afectar los intereses del IDU."/>
    <x v="24"/>
    <s v="Deterioro de la reputación institucional que afecta su capacidad y gobernanza."/>
    <s v="1. Manual de Interventoría y supervisión de contratos._x000a_2. Guía de pago a terceros_x000a_3. Procedimiento PRC044 -EJECUCION DE PROYECTOS DE CONSTRUCCION DE INFRAESTRUCTURA VIAL Y ESPACIO PUBLICO._x000a_4. Actas de recibo parcial de obra y de pago de interventoría._x000a_5. Segregación de funciones y/o obligaciones en la revisión de los informes._x000a_6. Acta de pago de anticipo"/>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Un contratista ofrece y entrega a un Colaborador del IDU una comisión o dádiva para realizar las acciones necesarias para solucionar inconvenientes presentados durante el desarrollo de la obra solicitando adición y/o prórroga del contrato, sin que se requiera o que puede afectar los intereses del IDU."/>
    <x v="10"/>
    <s v="Sobrecostos, deficiencias en alcance y calidad en la ejecución en los proyectos, que reducen la capacidad de lograr objetivos."/>
    <s v="1. Manual de Interventoría y supervisión de contratos._x000a_2. Manual de gestión Contractual_x000a_3. Procedimiento PRC044 -EJECUCION DE PROYECTOS DE CONSTRUCCION DE INFRAESTRUCTURA VIAL Y ESPACIO PUBLICO._x000a_4. Formato FO-GC-27 SOLICITUD DE ADICIÓN Y/O PRORROGA._x000a_5. Procedimiento PRGC14 - MODIFICACIÓN Y CESIÓN A CONTRATOS ESTATALES._x000a_6. Segregación de funciones y/o obligaciones en la revisión de soportes para modificación de contratos."/>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Construcción de proyectos"/>
    <s v="Un Colaborador del IDU solicita una dádiva o una comisión para  realizar las acciones necesarias para solucionar los inconvenientes presentados durante el desarrollo de la obra, gestionando adición y/o prórroga del contrato, sin que se requiera o que puede afectar los intereses del IDU."/>
    <x v="3"/>
    <s v="_x000a_Sobrecostos, deficiencias en alcance y calidad en la ejecución en los proyectos, que reducen la capacidad de lograr objetivos._x000a_"/>
    <s v="1. Manual de Interventoría y supervisión de contratos._x000a_2. Manual de gestión Contractual_x000a_3. Procedimiento PRC044 -EJECUCION DE PROYECTOS DE CONSTRUCCION DE INFRAESTRUCTURA VIAL Y ESPACIO PUBLICO._x000a_4. Formato FO-GC-27 SOLICITUD DE ADICIÓN Y/O PRORROGA._x000a_5. Procedimiento PRGC14 - MODIFICACIÓN Y CESIÓN A CONTRATOS ESTATALES._x000a_6. Segregación de funciones y/o obligaciones en la revisión de soportes para modificación de contratos."/>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Un Directivo del IDU solicita una dádiva o una comisión para  realizar las acciones necesarias para solucionar los inconvenientes presentados durante el desarrollo de la obra, gestionando adición y/o prórroga del contrato, sin que se requiera o que puede afectar los intereses del IDU."/>
    <x v="25"/>
    <s v="_x000a_Sobrecostos, deficiencias en alcance y calidad en la ejecución en los proyectos, que reducen la capacidad de lograr objetivos._x000a__x000a_"/>
    <s v="1. Manual de Interventoría y supervisión de contratos._x000a_2. Manual de gestión Contractual_x000a_3. Procedimiento PRC044 -EJECUCION DE PROYECTOS DE CONSTRUCCION DE INFRAESTRUCTURA VIAL Y ESPACIO PUBLICO._x000a_4. Formato FO-GC-27 SOLICITUD DE ADICIÓN Y/O PRORROGA._x000a_5. Procedimiento PRGC14 - MODIFICACIÓN Y CESIÓN A CONTRATOS ESTATALES._x000a_6. Segregación de funciones y/o obligaciones en la revisión de soportes para modificación de contratos."/>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 Un contratista ofrece y entrega a un Colaborador del IDU una comisión o dádiva para que incida sobre la interventoría para el recibo de las obras productos de un recorrido de verificación del estado de las obras, sin llenar los requisitos, o que puede afectar los intereses del IDU."/>
    <x v="10"/>
    <s v="Deterioro de la reputación institucional que afecta su capacidad y gobernanza."/>
    <s v="1. Manual de Interventoría y supervisión de contratos._x000a_2. Especificaciones Técnicas del IDU_x000a_3. Cartilla de espacio público._x000a_4. Segregación de funciones"/>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Construcción de proyectos"/>
    <s v=" Un Colaborador del IDU solicita una dádiva o una comisión para incidir en la interventoría para el recibo de las obras productos de un recorrido de verificación del estado de las obras, sin llenar los requisitos, o que puede afectar los intereses del IDU."/>
    <x v="3"/>
    <s v="_x000a_Deterioro de la reputación institucional que afecta su capacidad y gobernanza._x000a_"/>
    <s v="1. Manual de Interventoría y supervisión de contratos._x000a_2. Especificaciones Técnicas del IDU_x000a_3. Cartilla de espacio público._x000a_4. Segregación de funciones"/>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 Un Directivo del IDU solicita una dádiva o una comisión para incidir en la interventoría para el recibo de las obras productos de un recorrido de verificación del estado de las obras, sin llenar los requisitos, o que puede afectar los intereses del IDU."/>
    <x v="9"/>
    <s v="_x000a_Deterioro de la reputación institucional que afecta su capacidad y gobernanza._x000a__x000a_"/>
    <s v="1. Manual de Interventoría y supervisión de contratos._x000a_2. Especificaciones Técnicas del IDU_x000a_3. Cartilla de espacio público._x000a_4. Segregación de funciones"/>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 Un contratista ofrece o entrega a un Colaborador del IDU una comisión o dádiva para incidir en la Interventoría en la aprobación del Informe de las no conformidades u obras pendientes, ajustes y correcciones, solicitados al Contratista, sin llenar los requisitos, o que puede afectar los intereses del IDU."/>
    <x v="10"/>
    <s v="Deterioro de la reputación institucional que afecta su capacidad y gobernanza._x000a__x000a_"/>
    <s v="1. Manual de Interventoría y supervisión de contratos._x000a_2. Especificaciones Técnicas del IDU_x000a_3. Informes mensuales_x000a_4. Segregación de funciones_x000a_5. Plan de calidad"/>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Construcción de proyectos"/>
    <s v="Un Colaborador del IDU solicita una dádiva o una comisión para  incidir en la Interventoría en la aprobación del Informe de las no conformidades u obras pendientes, ajustes y correcciones, solicitados al Contratista, sin llenar los requisitos, o que puede afectar los intereses del IDU."/>
    <x v="3"/>
    <s v="Deterioro de la reputación institucional que afecta su capacidad y gobernanza."/>
    <s v="1. Manual de Interventoría y supervisión de contratos._x000a_2. Especificaciones Técnicas del IDU_x000a_3. Informes mensuales_x000a_4. Segregación de funciones_x000a_5. Plan de calidad"/>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Un Directivo del IDU solicita una dádiva o una comisión para  incidir en la Interventoría en la aprobación del Informe de las no conformidades u obras pendientes, ajustes y correcciones, solicitados al Contratista, sin llenar los requisitos, o que puede afectar los intereses del IDU."/>
    <x v="25"/>
    <s v="Deterioro de la reputación institucional que afecta su capacidad y gobernanza."/>
    <s v="1. Manual de Interventoría y supervisión de contratos._x000a_2. Especificaciones Técnicas del IDU_x000a_3. Informes mensuales_x000a_4. Segregación de funciones_x000a_5. Plan de calidad"/>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 Un contratista ofrece y entrega a un Colaborador del IDU una comisión o dádiva para  Recibir y suscribir el acta de recibo final de obra, sin llenar los requisitos, o que puede afectar los intereses del IDU."/>
    <x v="10"/>
    <s v="Sobrecostos, deficiencias en alcance y calidad en la ejecución en los proyectos, que reducen la capacidad de lograr objetivos."/>
    <s v="1. Manual de Interventoría y supervisión de contratos._x000a_2. Especificaciones Técnicas del IDU_x000a_3. Acta de recibo de obra_x000a_4. Segregación de funciones"/>
    <n v="2"/>
    <n v="5"/>
    <n v="10"/>
    <s v="BAJO"/>
    <s v="El nivel de riesgo es bajo y no se requieren controles adicionales"/>
    <n v="0.1"/>
  </r>
  <r>
    <s v="Construcción de proyectos"/>
    <s v=" Un Colaborador del IDU solicita una dádiva o una comisión para  Recibir y suscribir el acta de recibo final de obra, sin llenar los requisitos, o que puede afectar los intereses del IDU."/>
    <x v="3"/>
    <s v="Sobrecostos, deficiencias en alcance y calidad en la ejecución en los proyectos, que reducen la capacidad de lograr objetivos."/>
    <s v="1. Manual de Interventoría y supervisión de contratos._x000a_2. Especificaciones Técnicas del IDU_x000a_3. Acta de recibo de obra_x000a_4. Segregación de funciones"/>
    <n v="2"/>
    <n v="5"/>
    <n v="10"/>
    <s v="BAJO"/>
    <s v="El nivel de riesgo es bajo y no se requieren controles adicionales"/>
    <n v="0.1"/>
  </r>
  <r>
    <s v="Construcción de proyectos"/>
    <s v=" Un Directivo del IDU solicita una dádiva o una comisión para  Recibir y suscribir el acta de recibo final de obra, sin llenar los requisitos, o que puede afectar los intereses del IDU."/>
    <x v="9"/>
    <s v="Sobrecostos, deficiencias en alcance y calidad en la ejecución en los proyectos, que reducen la capacidad de lograr objetivos._x000a__x000a__x000a_"/>
    <s v="1. Manual de Interventoría y supervisión de contratos._x000a_2. Especificaciones Técnicas del IDU_x000a_3. Acta de recibo de obra_x000a_4. Segregación de funciones"/>
    <n v="2"/>
    <n v="5"/>
    <n v="10"/>
    <s v="BAJO"/>
    <s v="El nivel de riesgo es bajo y no se requieren controles adicionales"/>
    <n v="0.1"/>
  </r>
  <r>
    <s v="Construcción de proyectos"/>
    <s v="Un contratista ofrece y entrega a un Colaborador del IDU una comisión o dádiva para que le permitan presentar  los planos récord de las ESP, sin llenar los requisitos, o que puede afectar los intereses del IDU."/>
    <x v="10"/>
    <s v="Sobrecostos, deficiencias en alcance y calidad en la ejecución en los proyectos, que reducen la capacidad de lograr objetivos."/>
    <s v="1. Manual de Interventoría y supervisión de contratos._x000a_2. Convenios vigentes con las ESP_x000a_3. Segregación de funciones"/>
    <n v="1"/>
    <n v="3"/>
    <n v="3"/>
    <s v="BAJO"/>
    <s v="El nivel de riesgo es bajo y no se requieren controles adicionales"/>
    <n v="0.1"/>
  </r>
  <r>
    <s v="Construcción de proyectos"/>
    <s v="Un Colaborador del IDU solicita una dádiva o una comisión para  que permita al interventor y al contratista, la presentación de los planos récord de las ESP, sin llenar los requisitos, o que puede afectar los intereses del IDU."/>
    <x v="3"/>
    <s v="Sobrecostos, deficiencias en alcance y calidad en la ejecución en los proyectos, que reducen la capacidad de lograr objetivos."/>
    <s v="1. Manual de Interventoría y supervisión de contratos._x000a_2. Convenios vigentes con las ESP_x000a_3. Segregación de funciones"/>
    <n v="1"/>
    <n v="3"/>
    <n v="3"/>
    <s v="BAJO"/>
    <s v="El nivel de riesgo es bajo y no se requieren controles adicionales"/>
    <n v="0.1"/>
  </r>
  <r>
    <s v="Construcción de proyectos"/>
    <s v="Un Directivo del IDU solicita una dádiva o una comisión para  que permita al interventor y al contratista, la presentación de en medio físico los planos récord de las ESP, sin llenar los requisitos, o que puede afectar los intereses del IDU."/>
    <x v="9"/>
    <s v="Sobrecostos, deficiencias en alcance y calidad en la ejecución en los proyectos, que reducen la capacidad de lograr objetivos."/>
    <s v="1. Manual de Interventoría y supervisión de contratos._x000a_2. Convenios vigentes con las ESP_x000a_3. Segregación de funciones"/>
    <n v="1"/>
    <n v="3"/>
    <n v="3"/>
    <s v="BAJO"/>
    <s v="El nivel de riesgo es bajo y no se requieren controles adicionales"/>
    <n v="0.1"/>
  </r>
  <r>
    <s v="Construcción de proyectos"/>
    <s v="Un contratista ofrece y/o entrega a un Colaborador del IDU una comisión o dádiva para permitir que queden pasivos ambientales en los frentes intervenidos."/>
    <x v="10"/>
    <s v="Sobrecostos, deficiencias en alcance y calidad en la ejecución en los proyectos, que reducen la capacidad de lograr objetivos."/>
    <s v="1. Manual Único de Control y seguimiento ambiental y de SST del IDU_x000a_2. Manual de Interventoría y supervisión de contratos._x000a_3. Recorridos de obra con la Autoridad Ambiental"/>
    <n v="3"/>
    <n v="3"/>
    <n v="9"/>
    <s v="BAJO"/>
    <s v="El nivel de riesgo es bajo y no se requieren controles adicionales"/>
    <n v="0.1"/>
  </r>
  <r>
    <s v="Construcción de proyectos"/>
    <s v="Un Colaborador del IDU solicita una dádiva o una comisión para permitir que queden pasivos ambientales en los frentes intervenidos. "/>
    <x v="3"/>
    <s v="Sobrecostos, deficiencias en alcance y calidad en la ejecución en los proyectos, que reducen la capacidad de lograr objetivos."/>
    <s v="1. Manual Único de Control y seguimiento ambiental y de SST del IDU_x000a_2. Manual de Interventoría y supervisión de contratos._x000a_3. Recorridos de obra con la Autoridad Ambiental"/>
    <n v="3"/>
    <n v="3"/>
    <n v="9"/>
    <s v="BAJO"/>
    <s v="El nivel de riesgo es bajo y no se requieren controles adicionales"/>
    <n v="0.1"/>
  </r>
  <r>
    <s v="Construcción de proyectos"/>
    <s v="Un Directivo del IDU solicita una dádiva o una comisión para permitir que queden pasivos ambientales en los frentes intervenidos. "/>
    <x v="9"/>
    <s v="Sobrecostos, deficiencias en alcance y calidad en la ejecución en los proyectos, que reducen la capacidad de lograr objetivos."/>
    <s v="1. Manual Único de Control y seguimiento ambiental y de SST del IDU_x000a_2. Manual de Interventoría y supervisión de contratos._x000a_3. Recorridos de obra con la Autoridad Ambiental"/>
    <n v="3"/>
    <n v="3"/>
    <n v="9"/>
    <s v="BAJO"/>
    <s v="El nivel de riesgo es bajo y no se requieren controles adicionales"/>
    <n v="0.1"/>
  </r>
  <r>
    <s v="Construcción de proyectos"/>
    <s v="Un contratista ofrece y entrega a un Colaborador del IDU una comisión o dádiva para entrega de los individuos arbóreos al Jardín Botánico de Bogotá o al ente competente, sin llenar los requisitos, o que puede afectar los intereses del IDU. "/>
    <x v="10"/>
    <s v="Deterioro de la reputación institucional que afecta su capacidad y gobernanza."/>
    <s v="1. Manual Único de Control y seguimiento ambiental y de SST del IDU_x000a_2. Manual de Interventoría y supervisión de contratos._x000a_3. Recorridos de obra con la Autoridad Ambiental"/>
    <n v="1"/>
    <n v="3"/>
    <n v="3"/>
    <s v="BAJO"/>
    <s v="El nivel de riesgo es bajo y no se requieren controles adicionales"/>
    <n v="0.1"/>
  </r>
  <r>
    <s v="Construcción de proyectos"/>
    <s v="Un Colaborador del IDU solicita una dádiva o una comisión para  realizar la entrega de los individuos arbóreos al Jardín Botánico de Bogotá o al ente competente, sin llenar los requisitos, o que puede afectar los intereses del IDU. "/>
    <x v="3"/>
    <s v="Deterioro de la reputación institucional que afecta su capacidad y gobernanza."/>
    <s v="1. Manual Único de Control y seguimiento ambiental y de SST del IDU_x000a_2. Manual de Interventoría y supervisión de contratos._x000a_3. Recorridos de obra con la Autoridad Ambiental"/>
    <n v="1"/>
    <n v="3"/>
    <n v="3"/>
    <s v="BAJO"/>
    <s v="El nivel de riesgo es bajo y no se requieren controles adicionales"/>
    <n v="0.1"/>
  </r>
  <r>
    <s v="Construcción de proyectos"/>
    <s v="Un Directivo del IDU solicita una dádiva o una comisión para  realizar la entrega de los individuos arbóreos al Jardín Botánico de Bogotá o al ente competente, sin llenar los requisitos, o que puede afectar los intereses del IDU. "/>
    <x v="9"/>
    <s v="Deterioro de la reputación institucional que afecta su capacidad y gobernanza."/>
    <s v="1. Manual Único de Control y seguimiento ambiental y de SST del IDU_x000a_2. Manual de Interventoría y supervisión de contratos._x000a_3. Recorridos de obra con la Autoridad Ambiental"/>
    <n v="1"/>
    <n v="3"/>
    <n v="3"/>
    <s v="BAJO"/>
    <s v="El nivel de riesgo es bajo y no se requieren controles adicionales"/>
    <n v="0.1"/>
  </r>
  <r>
    <s v="Construcción de proyectos"/>
    <s v=" Un interventor ofrece y entrega a un Colaborador del IDU una comisión o dádiva para  dar por recibido el Informe final SSTMA, sin llenar los requisitos, o que puede afectar los intereses del IDU. "/>
    <x v="11"/>
    <s v="Sobrecostos, deficiencias en alcance y calidad en la ejecución en los proyectos, que reducen la capacidad de lograr objetivos."/>
    <s v="1. Manual Único de Control y seguimiento ambiental y de SST del IDU_x000a_2. Manual de Interventoría y supervisión de contratos._x000a_3. Apéndices del Proceso"/>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Construcción de proyectos"/>
    <s v="Un Colaborador del IDU solicita una dádiva o una comisión para  dar por recibido el Informe final SSTMA sin llenar los requisitos, o que puede afectar los intereses del IDU. "/>
    <x v="3"/>
    <s v="Sobrecostos, deficiencias en alcance y calidad en la ejecución en los proyectos, que reducen la capacidad de lograr objetivos."/>
    <s v="1. Manual Único de Control y seguimiento ambiental y de SST del IDU_x000a_2. Manual de Interventoría y supervisión de contratos._x000a_3. Apéndices del Proceso"/>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Un Directivo del IDU solicita una dádiva o una comisión para  dar por recibido el Informe final SSTMA sin llenar los requisitos, o que puede afectar los intereses del IDU. "/>
    <x v="9"/>
    <s v="Sobrecostos, deficiencias en alcance y calidad en la ejecución en los proyectos, que reducen la capacidad de lograr objetivos."/>
    <s v="1. Manual Único de Control y seguimiento ambiental y de SST del IDU_x000a_2. Manual de Interventoría y supervisión de contratos._x000a_3. Apéndices del Proceso"/>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Un contratista ofrece y/o entrega a un Colaborador del IDU una comisión o dádiva para recibir y suscribir el Acta de Cierre Ambiental de obra, sin llenar los requisitos, o que puede afectar los intereses del IDU. "/>
    <x v="10"/>
    <s v="Sobrecostos, deficiencias en alcance y calidad en la ejecución en los proyectos, que reducen la capacidad de lograr objetivos."/>
    <s v="1. Manual Único de Control y seguimiento ambiental y de SST del IDU_x000a_2. Manual de Interventoría y supervisión de contratos._x000a_3. Formato acta de Liquidación de contratos._x000a_4. Segregación de funciones"/>
    <n v="1"/>
    <n v="3"/>
    <n v="3"/>
    <s v="BAJO"/>
    <s v="El nivel de riesgo es bajo y no se requieren controles adicionales"/>
    <n v="0.1"/>
  </r>
  <r>
    <s v="Construcción de proyectos"/>
    <s v="Un Colaborador del IDU solicita una dádiva o una comisión para recibir y suscribir el Acta Cierre Ambiental de obra, sin llenar los requisitos, o que puede afectar los intereses del IDU. "/>
    <x v="3"/>
    <s v="Sobrecostos, deficiencias en alcance y calidad en la ejecución en los proyectos, que reducen la capacidad de lograr objetivos."/>
    <s v="1. Manual Único de Control y seguimiento ambiental y de SST del IDU_x000a_2. Manual de Interventoría y supervisión de contratos._x000a_3. Formato acta de Liquidación de contratos._x000a_4. Segregación de funciones"/>
    <n v="1"/>
    <n v="3"/>
    <n v="3"/>
    <s v="BAJO"/>
    <s v="El nivel de riesgo es bajo y no se requieren controles adicionales"/>
    <n v="0.1"/>
  </r>
  <r>
    <s v="Construcción de proyectos"/>
    <s v="Un Directivo del IDU solicita una dádiva o una comisión para recibir y suscribir el Acta Cierre Ambiental de obra, sin llenar los requisitos, o que puede afectar los intereses del IDU. "/>
    <x v="25"/>
    <s v="Sobrecostos, deficiencias en alcance y calidad en la ejecución en los proyectos, que reducen la capacidad de lograr objetivos."/>
    <s v="1. Manual Único de Control y seguimiento ambiental y de SST del IDU_x000a_2. Manual de Interventoría y supervisión de contratos._x000a_3. Formato acta de Liquidación de contratos._x000a_4. Segregación de funciones"/>
    <n v="1"/>
    <n v="3"/>
    <n v="3"/>
    <s v="BAJO"/>
    <s v="El nivel de riesgo es bajo y no se requieren controles adicionales"/>
    <n v="0.1"/>
  </r>
  <r>
    <s v="Construcción de proyectos"/>
    <s v="Un contratista ofrece y/o entrega a un Colaborador del IDU una comisión o dádiva para  recibir de la Interventoría el Acta de Recibo por parte de la ESP, sin llenar los requisitos, o que puede afectar los intereses del IDU. "/>
    <x v="23"/>
    <s v="Deterioro de la reputación institucional que afecta su capacidad y gobernanza."/>
    <s v="1. Manual de Interventoría y supervisión de contratos._x000a_2. Convenios vigentes con las ESP_x000a_3. Recorridos de obra_x000a_4. Segregación de funciones"/>
    <n v="1"/>
    <n v="1"/>
    <n v="1"/>
    <s v="BAJO"/>
    <s v="El nivel de riesgo es bajo y no se requieren controles adicionales"/>
    <n v="0.1"/>
  </r>
  <r>
    <s v="Construcción de proyectos"/>
    <s v="Un Colaborador del IDU solicita una dádiva o una comisión para   recibir de la Interventoría el Acta de Recibo por parte de la ESP, sin llenar los requisitos, o que puede afectar los intereses del IDU. "/>
    <x v="26"/>
    <s v="Deterioro de la reputación institucional que afecta su capacidad y gobernanza."/>
    <s v="1. Manual de Interventoría y supervisión de contratos._x000a_2. Convenios vigentes con las ESP_x000a_3. Recorridos de obra_x000a_4. Segregación de funciones"/>
    <n v="1"/>
    <n v="1"/>
    <n v="1"/>
    <s v="BAJO"/>
    <s v="El nivel de riesgo es bajo y no se requieren controles adicionales"/>
    <n v="0.1"/>
  </r>
  <r>
    <s v="Construcción de proyectos"/>
    <s v="Un Directivo del IDU solicita una dádiva o una comisión para   recibir de la Interventoría el Acta de Recibo por parte de la ESP, sin llenar los requisitos, o que puede afectar los intereses del IDU. "/>
    <x v="9"/>
    <s v="Deterioro de la reputación institucional que afecta su capacidad y gobernanza."/>
    <s v="1. Manual de Interventoría y supervisión de contratos._x000a_2. Convenios vigentes con las ESP_x000a_3. Recorridos de obra_x000a_4. Segregación de funciones"/>
    <n v="1"/>
    <n v="1"/>
    <n v="1"/>
    <s v="BAJO"/>
    <s v="El nivel de riesgo es bajo y no se requieren controles adicionales"/>
    <n v="0.1"/>
  </r>
  <r>
    <s v="Construcción de proyectos"/>
    <s v=" Un contratista ofrece y/o entrega a un Colaborador del IDU una comisión o dádiva para recibir de la Interventoría el Acta de Recibo de Obra por parte de la SDM, sin llenar los requisitos, o que puede afectar los intereses del IDU. "/>
    <x v="10"/>
    <s v="Sobrecostos, deficiencias en alcance y calidad en la ejecución en los proyectos, que reducen la capacidad de lograr objetivos."/>
    <s v="1. Manual de Interventoría y supervisión de contratos._x000a_2. Estudios y Diseños de señalización y semaforización_x000a_3. Recorridos de obra_x000a_4. Segregación de funciones"/>
    <n v="1"/>
    <n v="3"/>
    <n v="3"/>
    <s v="BAJO"/>
    <s v="El nivel de riesgo es bajo y no se requieren controles adicionales"/>
    <n v="0.1"/>
  </r>
  <r>
    <s v="Construcción de proyectos"/>
    <s v=" Un Colaborador del IDU solicita una dádiva o una comisión para  recibir de la Interventoría el Acta de Recibo de Obra por parte de la SDM, sin llenar los requisitos, o que puede afectar los intereses del IDU. "/>
    <x v="3"/>
    <s v="Sobrecostos, deficiencias en alcance y calidad en la ejecución en los proyectos, que reducen la capacidad de lograr objetivos."/>
    <s v="1. Manual de Interventoría y supervisión de contratos._x000a_2. Estudios y Diseños de señalización y semaforización_x000a_3. Recorridos de obra_x000a_4. Segregación de funciones"/>
    <n v="1"/>
    <n v="3"/>
    <n v="3"/>
    <s v="BAJO"/>
    <s v="El nivel de riesgo es bajo y no se requieren controles adicionales"/>
    <n v="0.1"/>
  </r>
  <r>
    <s v="Construcción de proyectos"/>
    <s v=" Un Directivo del IDU solicita una dádiva o una comisión para  recibir de la Interventoría el Acta de Recibo de Obra por parte de la SDM, sin llenar los requisitos, o que puede afectar los intereses del IDU. "/>
    <x v="25"/>
    <s v="Sobrecostos, deficiencias en alcance y calidad en la ejecución en los proyectos, que reducen la capacidad de lograr objetivos."/>
    <s v="1. Manual de Interventoría y supervisión de contratos._x000a_2. Estudios y Diseños de señalización y semaforización_x000a_3. Recorridos de obra_x000a_4. Segregación de funciones"/>
    <n v="1"/>
    <n v="3"/>
    <n v="3"/>
    <s v="BAJO"/>
    <s v="El nivel de riesgo es bajo y no se requieren controles adicionales"/>
    <n v="0.1"/>
  </r>
  <r>
    <s v="Construcción de proyectos"/>
    <s v=" Un contratista ofrece y entrega a un Colaborador del IDU una comisión o dádiva para dar por recibido el informe final de Interventoría para seguimiento a la Garantía Única, sin llenar los requisitos, o que puede afectar los intereses del IDU. "/>
    <x v="10"/>
    <s v="Sobrecostos, deficiencias en alcance y calidad en la ejecución en los proyectos, que reducen la capacidad de lograr objetivos."/>
    <s v="1. Manual de Interventoría y supervisión de contratos._x000a_2. Informe de seguimiento a la garantía Única_x000a_3. Procedimiento PRC044 -EJECUCION DE PROYECTOS DE CONSTRUCCION DE INFRAESTRUCTURA VIAL Y ESPACIO PUBLICO_x000a_4. Segregación de funciones"/>
    <n v="2"/>
    <n v="4"/>
    <n v="8"/>
    <s v="BAJO"/>
    <s v="El nivel de riesgo es bajo y no se requieren controles adicionales"/>
    <n v="0.1"/>
  </r>
  <r>
    <s v="Construcción de proyectos"/>
    <s v=" Un Colaborador del IDU solicita una dádiva o una comisión para dar por recibido el informe final de Interventoría para seguimiento a la Garantía Única, sin llenar los requisitos, o que puede afectar los intereses del IDU. "/>
    <x v="3"/>
    <s v="Sobrecostos, deficiencias en alcance y calidad en la ejecución en los proyectos, que reducen la capacidad de lograr objetivos."/>
    <s v="1. Manual de Interventoría y supervisión de contratos._x000a_2. Informe de seguimiento a la garantía Única_x000a_3. Procedimiento PRC044 -EJECUCION DE PROYECTOS DE CONSTRUCCION DE INFRAESTRUCTURA VIAL Y ESPACIO PUBLICO_x000a_4. Segregación de funciones"/>
    <n v="2"/>
    <n v="4"/>
    <n v="8"/>
    <s v="BAJO"/>
    <s v="El nivel de riesgo es bajo y no se requieren controles adicionales"/>
    <n v="0.1"/>
  </r>
  <r>
    <s v="Construcción de proyectos"/>
    <s v=" Un Directivo del IDU solicita una dádiva o una comisión para dar por recibido el informe final de Interventoría para seguimiento a la Garantía Única, sin llenar los requisitos, o que puede afectar los intereses del IDU. "/>
    <x v="9"/>
    <s v="Sobrecostos, deficiencias en alcance y calidad en la ejecución en los proyectos, que reducen la capacidad de lograr objetivos."/>
    <s v="1. Manual de Interventoría y supervisión de contratos._x000a_2. Informe de seguimiento a la garantía Única_x000a_3. Procedimiento PRC044 -EJECUCION DE PROYECTOS DE CONSTRUCCION DE INFRAESTRUCTURA VIAL Y ESPACIO PUBLICO_x000a_4. Segregación de funciones"/>
    <n v="2"/>
    <n v="4"/>
    <n v="8"/>
    <s v="BAJO"/>
    <s v="El nivel de riesgo es bajo y no se requieren controles adicionales"/>
    <n v="0.1"/>
  </r>
  <r>
    <s v="Construcción de proyectos"/>
    <s v=" Un contratista ofrece y/o entrega a un Colaborador del IDU una comisión o dádiva para que se den por cumplidas las obligaciones asociadas a la liquidación del contrato que puede afectar los intereses del IDU. "/>
    <x v="10"/>
    <s v="Sobrecostos, deficiencias en alcance y calidad en la ejecución en los proyectos, que reducen la capacidad de lograr objetivos."/>
    <s v="1. Manual de Interventoría y supervisión de contratos._x000a_2. Manual de gestión Contractual_x000a_3. Acta de liquidación de contratos._x000a_4. Segregación de funciones._x000a_5. contrato."/>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Construcción de proyectos"/>
    <s v=" Un Colaborador del IDU solicita una dádiva o una comisión para  den por cumplidas las obligaciones asociadas a la liquidación del contrato que puede afectar los intereses del IDU. "/>
    <x v="3"/>
    <s v="Sobrecostos, deficiencias en alcance y calidad en la ejecución en los proyectos, que reducen la capacidad de lograr objetivos."/>
    <s v="1. Manual de Interventoría y supervisión de contratos._x000a_2. Manual de gestión Contractual_x000a_3. Acta de liquidación de contratos._x000a_4. Segregación de funciones._x000a_5. contrato."/>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 Un Directivo del IDU solicita una dádiva o una comisión para  den por cumplidas las obligaciones asociadas a la liquidación del contrato que puede afectar los intereses del IDU. "/>
    <x v="25"/>
    <s v="Sobrecostos, deficiencias en alcance y calidad en la ejecución en los proyectos, que reducen la capacidad de lograr objetivos."/>
    <s v="1. Manual de Interventoría y supervisión de contratos._x000a_2. Manual de gestión Contractual_x000a_3. Acta de liquidación de contratos._x000a_4. Segregación de funciones._x000a_5. contrato."/>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Un interventor ofrece y entrega a un Colaborador del IDU una comisión o dádiva para suscribir el Acta  de Recibo Final y Liquidación del Contrato de Interventoría, sin llenar los requisitos, o que puede afectar los intereses del IDU. "/>
    <x v="11"/>
    <s v="Sobrecostos, deficiencias en alcance y calidad en la ejecución en los proyectos, que reducen la capacidad de lograr objetivos."/>
    <s v="1. Manual de Interventoría y supervisión de contratos._x000a_2. Manual de gestión Contractual_x000a_3. Acta de liquidación de contratos_x000a_4. Segregación de funciones"/>
    <n v="3"/>
    <n v="5"/>
    <n v="15"/>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Construcción de proyectos"/>
    <s v=" Un Colaborador del IDU solicita una dádiva o una comisión para suscribir el Acta  de Recibo Final y Liquidación del Contrato de Interventoría, sin llenar los requisitos, o que puede afectar los intereses del IDU. "/>
    <x v="3"/>
    <s v="Sobrecostos, deficiencias en alcance y calidad en la ejecución en los proyectos, que reducen la capacidad de lograr objetivos."/>
    <s v="1. Manual de Interventoría y supervisión de contratos._x000a_2. Manual de gestión Contractual_x000a_3. Acta de liquidación de contratos_x000a_4. Segregación de funciones"/>
    <n v="3"/>
    <n v="5"/>
    <n v="15"/>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 Un Directivo del IDU solicita una dádiva o una comisión para suscribir el Acta  de Recibo Final y Liquidación del Contrato de Interventoría, sin llenar los requisitos, o que puede afectar los intereses del IDU. "/>
    <x v="25"/>
    <s v="Sobrecostos, deficiencias en alcance y calidad en la ejecución en los proyectos, que reducen la capacidad de lograr objetivos."/>
    <s v="1. Manual de Interventoría y supervisión de contratos._x000a_2. Manual de gestión Contractual_x000a_3. Acta de liquidación de contratos_x000a_4. Segregación de funciones"/>
    <n v="3"/>
    <n v="5"/>
    <n v="15"/>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Un contratista ofrece y/o entrega a un Colaborador del IDU una comisión o dádiva para suscribir el acta de cambio de etapa, sin llenar los requisitos, o que puede afectar los intereses del IDU. "/>
    <x v="27"/>
    <s v="Sobrecostos, deficiencias en alcance y calidad en la ejecución en los proyectos, que reducen la capacidad de lograr objetivos."/>
    <s v="1. Manual de Interventoría y supervisión de contratos._x000a_2. Formato FO-EO-17 - Acta cambio de etapa_x000a_3. Formato FO-EO-12 Lista de chequeo verificación requisitos inicio fase construcción_x000a_4. Segregación de funciones_x000a_5. contrato "/>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Construcción de proyectos"/>
    <s v=" Un Colaborador del IDU solicita una dádiva o una comisión para suscribir el acta de cambio de etapa, sin llenar los requisitos, o que puede afectar los intereses del IDU. "/>
    <x v="3"/>
    <s v="Sobrecostos, deficiencias en alcance y calidad en la ejecución en los proyectos, que reducen la capacidad de lograr objetivos."/>
    <s v="1. Manual de Interventoría y supervisión de contratos._x000a_2. Formato FO-EO-17 - Acta cambio de etapa_x000a_3. Formato FO-EO-12 Lista de chequeo verificación requisitos inicio fase construcción_x000a_4. Segregación de funciones_x000a_5. contrato "/>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Un Directivo del IDU solicita una dádiva o una comisión para suscribir el acta de cambio de etapa, sin llenar los requisitos, o que puede afectar los intereses del IDU. "/>
    <x v="25"/>
    <s v="Sobrecostos, deficiencias en alcance y calidad en la ejecución en los proyectos, que reducen la capacidad de lograr objetivos."/>
    <s v="1. Manual de Interventoría y supervisión de contratos._x000a_2. Formato FO-EO-17 - Acta cambio de etapa_x000a_3. Formato FO-EO-12 Lista de chequeo verificación requisitos inicio fase construcción_x000a_4. Segregación de funciones_x000a_5. contrato "/>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Un contratista ofrece y/o entrega a un Colaborador del IDU una comisión o dádiva para poder reprogramar la ejecución de la obra, sin llenar los requisitos, o que puede afectar los intereses del IDU."/>
    <x v="27"/>
    <s v="Sobrecostos, deficiencias en alcance y calidad en la ejecución en los proyectos, que reducen la capacidad de lograr objetivos."/>
    <s v="1. Manual de Interventoría y supervisión de contratos._x000a_2. Seguimiento al contrato ZIPA_x000a_3. PDT_x000a_4. Segregación de funciones"/>
    <n v="3"/>
    <n v="4"/>
    <n v="12"/>
    <s v="MEDIO"/>
    <s v="1. Programa de comunicación pública &quot;Cero tolerancia al soborno y a la corrupción&quot; hacia la comunidad, los socios de negocios y demás partes interesadas del IDU._x000a__x000a_2. Programa de fortalecimiento de la denuncia y reporte de posibles hechos de soborno en el IDU."/>
    <n v="3"/>
  </r>
  <r>
    <s v="Construcción de proyectos"/>
    <s v="Un Colaborador del IDU solicita una dádiva o una comisión para reprogramar la ejecución de la obra, sin llenar los requisitos, o que puede afectar los intereses del IDU."/>
    <x v="3"/>
    <s v="Sobrecostos, deficiencias en alcance y calidad en la ejecución en los proyectos, que reducen la capacidad de lograr objetivos."/>
    <s v="1. Manual de Interventoría y supervisión de contratos._x000a_2. Seguimiento al contrato ZIPA_x000a_3. PDT_x000a_4. Segregación de funciones"/>
    <n v="3"/>
    <n v="4"/>
    <n v="12"/>
    <s v="MEDIO"/>
    <s v="1. Programa de Fortalecimiento de la Cultura Ética para Colaboradores del IDU no Directivos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Un Directivo del IDU solicita una dádiva o una comisión para reprogramar la ejecución de la obra, sin llenar los requisitos, o que puede afectar los intereses del IDU."/>
    <x v="25"/>
    <s v="Sobrecostos, deficiencias en alcance y calidad en la ejecución en los proyectos, que reducen la capacidad de lograr objetivos."/>
    <s v="1. Manual de Interventoría y supervisión de contratos._x000a_2. Seguimiento al contrato ZIPA_x000a_3. PDT_x000a_4. Segregación de funciones"/>
    <n v="3"/>
    <n v="4"/>
    <n v="12"/>
    <s v="MEDIO"/>
    <s v="1. Programa de Fortalecimiento de la Cultura Ética para Directivos en el IDU (incluyendo protocolos desde el proceso de selección, vinculación, desempeño periódico y retiro)._x000a__x000a_2. Programa de seguimiento poligráfico a Colaboradores del IDU con alta exposición al soborno (plan de seguimiento poligráfico)._x000a__x000a_3. Programa de comunicación pública &quot;Cero tolerancia al soborno y a la corrupción&quot; hacia la comunidad, los socios de negocios y demás partes interesadas del IDU."/>
    <n v="3"/>
  </r>
  <r>
    <s v="Construcción de proyectos"/>
    <s v="Un contratista ofrece y/o entrega a un Colaborador del IDU una comisión o dádiva para que permita cambiar o modificar los diseños aprobados, sin llenar los requisitos, o que puede afectar los intereses del IDU. "/>
    <x v="27"/>
    <s v="Sobrecostos, deficiencias en alcance y calidad en la ejecución en los proyectos, que reducen la capacidad de lograr objetivos."/>
    <s v="1. Manual de Interventoría y supervisión de contratos._x000a_2. Procedimiento PR-DP-080 - Cambio de estudios y diseños aprobados en etapa de construcción y/o conservación._x000a_3. Recorridos de obra_x000a_4. Segregación de funciones y/o obligaciones en la revisión o cambio de diseños"/>
    <n v="2"/>
    <n v="5"/>
    <n v="10"/>
    <s v="BAJO"/>
    <s v="El nivel de riesgo es bajo y no se requieren controles adicionales"/>
    <n v="0.1"/>
  </r>
  <r>
    <s v="Construcción de proyectos"/>
    <s v="Un Colaborador del IDU solicita una dádiva o una comisión para permitir cambios o modificaciones en los diseños aprobados, sin llenar los requisitos, o que puede afectar los intereses del IDU. "/>
    <x v="3"/>
    <s v="Sobrecostos, deficiencias en alcance y calidad en la ejecución en los proyectos, que reducen la capacidad de lograr objetivos."/>
    <s v="1. Manual de Interventoría y supervisión de contratos._x000a_2. Procedimiento PR-DP-080 - Cambio de estudios y diseños aprobados en etapa de construcción y/o conservación._x000a_3. Recorridos de obra_x000a_4. Segregación de funciones y/o obligaciones en la revisión o cambio de diseños"/>
    <n v="2"/>
    <n v="5"/>
    <n v="10"/>
    <s v="BAJO"/>
    <s v="El nivel de riesgo es bajo y no se requieren controles adicionales"/>
    <n v="0.1"/>
  </r>
  <r>
    <s v="Construcción de proyectos"/>
    <s v="Un Directivo del IDU solicita una dádiva o una comisión para permitir cambios o modificaciones en los diseños aprobados, sin llenar los requisitos, o que puede afectar los intereses del IDU. "/>
    <x v="25"/>
    <s v="Sobrecostos, deficiencias en alcance y calidad en la ejecución en los proyectos, que reducen la capacidad de lograr objetivos."/>
    <s v="1. Manual de Interventoría y supervisión de contratos._x000a_2. Procedimiento PR-DP-080 - Cambio de estudios y diseños aprobados en etapa de construcción y/o conservación._x000a_3. Recorridos de obra_x000a_4. Segregación de funciones y/o obligaciones en la revisión o cambio de diseños"/>
    <n v="2"/>
    <n v="5"/>
    <n v="10"/>
    <s v="BAJO"/>
    <s v="El nivel de riesgo es bajo y no se requieren controles adicionales"/>
    <n v="0.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4.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9.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5.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7.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2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20.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6.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8.xml"/></Relationships>
</file>

<file path=xl/pivotTables/pivotTable1.xml><?xml version="1.0" encoding="utf-8"?>
<pivotTableDefinition xmlns="http://schemas.openxmlformats.org/spreadsheetml/2006/main" name="Tabla dinámica11" cacheId="41" applyNumberFormats="0" applyBorderFormats="0" applyFontFormats="0" applyPatternFormats="0" applyAlignmentFormats="0" applyWidthHeightFormats="1" dataCaption="Valores" updatedVersion="7" minRefreshableVersion="3" useAutoFormatting="1" itemPrintTitles="1" createdVersion="5" indent="0" outline="1" outlineData="1" multipleFieldFilters="0" rowHeaderCaption="PRÁCTICAS INTEGRALES DE GESTIÓN">
  <location ref="G75:H79" firstHeaderRow="1" firstDataRow="1" firstDataCol="1"/>
  <pivotFields count="11">
    <pivotField showAll="0"/>
    <pivotField showAll="0"/>
    <pivotField axis="axisRow" showAll="0" sortType="descending">
      <items count="4">
        <item x="0"/>
        <item x="1"/>
        <item x="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dataField="1" showAll="0"/>
  </pivotFields>
  <rowFields count="1">
    <field x="2"/>
  </rowFields>
  <rowItems count="4">
    <i>
      <x v="1"/>
    </i>
    <i>
      <x v="2"/>
    </i>
    <i>
      <x/>
    </i>
    <i t="grand">
      <x/>
    </i>
  </rowItems>
  <colItems count="1">
    <i/>
  </colItems>
  <dataFields count="1">
    <dataField name="Suma de ÍNDICE" fld="10" baseField="0" baseItem="0"/>
  </dataFields>
  <formats count="2">
    <format dxfId="592">
      <pivotArea field="2" type="button" dataOnly="0" labelOnly="1" outline="0" axis="axisRow" fieldPosition="0"/>
    </format>
    <format dxfId="591">
      <pivotArea field="2" type="button" dataOnly="0" labelOnly="1" outline="0" axis="axisRow" fieldPosition="0"/>
    </format>
  </formats>
  <conditionalFormats count="1">
    <conditionalFormat priority="11">
      <pivotAreas count="1">
        <pivotArea type="data" collapsedLevelsAreSubtotals="1" fieldPosition="0">
          <references count="2">
            <reference field="4294967294" count="1" selected="0">
              <x v="0"/>
            </reference>
            <reference field="2" count="3">
              <x v="0"/>
              <x v="1"/>
              <x v="2"/>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name="Tabla dinámica9" cacheId="49" applyNumberFormats="0" applyBorderFormats="0" applyFontFormats="0" applyPatternFormats="0" applyAlignmentFormats="0" applyWidthHeightFormats="1" dataCaption="Valores" updatedVersion="7" minRefreshableVersion="3" useAutoFormatting="1" itemPrintTitles="1" createdVersion="5" indent="0" outline="1" outlineData="1" multipleFieldFilters="0" rowHeaderCaption="GESTIÓN DOCUMENTAL">
  <location ref="A75:B80" firstHeaderRow="1" firstDataRow="1" firstDataCol="1"/>
  <pivotFields count="11">
    <pivotField showAll="0"/>
    <pivotField showAll="0"/>
    <pivotField axis="axisRow" showAll="0" sortType="descending">
      <items count="5">
        <item x="0"/>
        <item x="3"/>
        <item x="1"/>
        <item x="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dataField="1" showAll="0" defaultSubtotal="0"/>
  </pivotFields>
  <rowFields count="1">
    <field x="2"/>
  </rowFields>
  <rowItems count="5">
    <i>
      <x/>
    </i>
    <i>
      <x v="1"/>
    </i>
    <i>
      <x v="3"/>
    </i>
    <i>
      <x v="2"/>
    </i>
    <i t="grand">
      <x/>
    </i>
  </rowItems>
  <colItems count="1">
    <i/>
  </colItems>
  <dataFields count="1">
    <dataField name="Suma de ÍNDICE" fld="10" baseField="0" baseItem="0"/>
  </dataFields>
  <formats count="2">
    <format dxfId="610">
      <pivotArea field="2" type="button" dataOnly="0" labelOnly="1" outline="0" axis="axisRow" fieldPosition="0"/>
    </format>
    <format dxfId="609">
      <pivotArea field="2" type="button" dataOnly="0" labelOnly="1" outline="0" axis="axisRow" fieldPosition="0"/>
    </format>
  </formats>
  <conditionalFormats count="1">
    <conditionalFormat priority="1">
      <pivotAreas count="1">
        <pivotArea type="data" collapsedLevelsAreSubtotals="1" fieldPosition="0">
          <references count="2">
            <reference field="4294967294" count="1" selected="0">
              <x v="0"/>
            </reference>
            <reference field="2" count="4">
              <x v="0"/>
              <x v="1"/>
              <x v="2"/>
              <x v="3"/>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name="Tabla dinámica17" cacheId="54" applyNumberFormats="0" applyBorderFormats="0" applyFontFormats="0" applyPatternFormats="0" applyAlignmentFormats="0" applyWidthHeightFormats="1" dataCaption="Valores" updatedVersion="7" minRefreshableVersion="3" useAutoFormatting="1" itemPrintTitles="1" createdVersion="5" indent="0" outline="1" outlineData="1" multipleFieldFilters="0" rowHeaderCaption="EVALUACIÓN Y CONTROL">
  <location ref="J91:K101" firstHeaderRow="1" firstDataRow="1" firstDataCol="1"/>
  <pivotFields count="11">
    <pivotField showAll="0"/>
    <pivotField showAll="0"/>
    <pivotField axis="axisRow" showAll="0" sortType="descending">
      <items count="10">
        <item x="4"/>
        <item x="0"/>
        <item x="1"/>
        <item x="2"/>
        <item x="3"/>
        <item x="5"/>
        <item x="6"/>
        <item x="7"/>
        <item x="8"/>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dataField="1" showAll="0" defaultSubtotal="0"/>
  </pivotFields>
  <rowFields count="1">
    <field x="2"/>
  </rowFields>
  <rowItems count="10">
    <i>
      <x v="4"/>
    </i>
    <i>
      <x v="5"/>
    </i>
    <i>
      <x v="6"/>
    </i>
    <i>
      <x/>
    </i>
    <i>
      <x v="7"/>
    </i>
    <i>
      <x v="1"/>
    </i>
    <i>
      <x v="8"/>
    </i>
    <i>
      <x v="2"/>
    </i>
    <i>
      <x v="3"/>
    </i>
    <i t="grand">
      <x/>
    </i>
  </rowItems>
  <colItems count="1">
    <i/>
  </colItems>
  <dataFields count="1">
    <dataField name="Suma de ÍNDICE" fld="10" baseField="0" baseItem="0"/>
  </dataFields>
  <formats count="2">
    <format dxfId="612">
      <pivotArea field="2" type="button" dataOnly="0" labelOnly="1" outline="0" axis="axisRow" fieldPosition="0"/>
    </format>
    <format dxfId="611">
      <pivotArea field="2" type="button" dataOnly="0" labelOnly="1" outline="0" axis="axisRow" fieldPosition="0"/>
    </format>
  </formats>
  <conditionalFormats count="1">
    <conditionalFormat priority="13">
      <pivotAreas count="1">
        <pivotArea type="data" collapsedLevelsAreSubtotals="1" fieldPosition="0">
          <references count="2">
            <reference field="4294967294" count="1" selected="0">
              <x v="0"/>
            </reference>
            <reference field="2" count="9">
              <x v="0"/>
              <x v="1"/>
              <x v="2"/>
              <x v="3"/>
              <x v="4"/>
              <x v="5"/>
              <x v="6"/>
              <x v="7"/>
              <x v="8"/>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name="Tabla dinámica25" cacheId="39" applyNumberFormats="0" applyBorderFormats="0" applyFontFormats="0" applyPatternFormats="0" applyAlignmentFormats="0" applyWidthHeightFormats="1" dataCaption="Valores" updatedVersion="7" minRefreshableVersion="3" useAutoFormatting="1" itemPrintTitles="1" createdVersion="5" indent="0" outline="1" outlineData="1" multipleFieldFilters="0" rowHeaderCaption="GESTIÓN CONTRACTUAL">
  <location ref="A2:B19" firstHeaderRow="1" firstDataRow="1" firstDataCol="1"/>
  <pivotFields count="11">
    <pivotField showAll="0"/>
    <pivotField showAll="0"/>
    <pivotField axis="axisRow" showAll="0" sortType="descending">
      <items count="43">
        <item m="1" x="26"/>
        <item m="1" x="17"/>
        <item m="1" x="21"/>
        <item m="1" x="25"/>
        <item m="1" x="22"/>
        <item m="1" x="33"/>
        <item m="1" x="41"/>
        <item m="1" x="28"/>
        <item m="1" x="32"/>
        <item m="1" x="30"/>
        <item m="1" x="38"/>
        <item m="1" x="39"/>
        <item m="1" x="36"/>
        <item m="1" x="23"/>
        <item m="1" x="40"/>
        <item m="1" x="16"/>
        <item m="1" x="18"/>
        <item m="1" x="19"/>
        <item m="1" x="29"/>
        <item x="0"/>
        <item m="1" x="37"/>
        <item m="1" x="24"/>
        <item x="1"/>
        <item x="2"/>
        <item m="1" x="20"/>
        <item x="3"/>
        <item x="4"/>
        <item m="1" x="27"/>
        <item m="1" x="34"/>
        <item x="5"/>
        <item x="6"/>
        <item x="7"/>
        <item m="1" x="31"/>
        <item x="9"/>
        <item x="10"/>
        <item x="11"/>
        <item x="12"/>
        <item x="13"/>
        <item x="14"/>
        <item m="1" x="35"/>
        <item x="8"/>
        <item x="15"/>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dataField="1" showAll="0"/>
  </pivotFields>
  <rowFields count="1">
    <field x="2"/>
  </rowFields>
  <rowItems count="17">
    <i>
      <x v="19"/>
    </i>
    <i>
      <x v="25"/>
    </i>
    <i>
      <x v="26"/>
    </i>
    <i>
      <x v="22"/>
    </i>
    <i>
      <x v="34"/>
    </i>
    <i>
      <x v="23"/>
    </i>
    <i>
      <x v="35"/>
    </i>
    <i>
      <x v="36"/>
    </i>
    <i>
      <x v="38"/>
    </i>
    <i>
      <x v="40"/>
    </i>
    <i>
      <x v="29"/>
    </i>
    <i>
      <x v="30"/>
    </i>
    <i>
      <x v="41"/>
    </i>
    <i>
      <x v="37"/>
    </i>
    <i>
      <x v="33"/>
    </i>
    <i>
      <x v="31"/>
    </i>
    <i t="grand">
      <x/>
    </i>
  </rowItems>
  <colItems count="1">
    <i/>
  </colItems>
  <dataFields count="1">
    <dataField name="Suma de ÍNDICE" fld="10" baseField="2" baseItem="14"/>
  </dataFields>
  <formats count="1">
    <format dxfId="613">
      <pivotArea field="2" type="button" dataOnly="0" labelOnly="1" outline="0" axis="axisRow" fieldPosition="0"/>
    </format>
  </formats>
  <conditionalFormats count="2">
    <conditionalFormat priority="37">
      <pivotAreas count="1">
        <pivotArea type="data" collapsedLevelsAreSubtotals="1" fieldPosition="0">
          <references count="2">
            <reference field="4294967294" count="1" selected="0">
              <x v="0"/>
            </reference>
            <reference field="2" count="13">
              <x v="0"/>
              <x v="1"/>
              <x v="2"/>
              <x v="3"/>
              <x v="5"/>
              <x v="7"/>
              <x v="8"/>
              <x v="9"/>
              <x v="10"/>
              <x v="14"/>
              <x v="17"/>
              <x v="20"/>
              <x v="21"/>
            </reference>
          </references>
        </pivotArea>
      </pivotAreas>
    </conditionalFormat>
    <conditionalFormat priority="27">
      <pivotAreas count="1">
        <pivotArea type="data" collapsedLevelsAreSubtotals="1" fieldPosition="0">
          <references count="2">
            <reference field="4294967294" count="1" selected="0">
              <x v="0"/>
            </reference>
            <reference field="2" count="16">
              <x v="19"/>
              <x v="22"/>
              <x v="23"/>
              <x v="25"/>
              <x v="26"/>
              <x v="29"/>
              <x v="30"/>
              <x v="31"/>
              <x v="33"/>
              <x v="34"/>
              <x v="35"/>
              <x v="36"/>
              <x v="37"/>
              <x v="38"/>
              <x v="40"/>
              <x v="41"/>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name="Tabla dinámica23" cacheId="43" applyNumberFormats="0" applyBorderFormats="0" applyFontFormats="0" applyPatternFormats="0" applyAlignmentFormats="0" applyWidthHeightFormats="1" dataCaption="Valores" updatedVersion="7" minRefreshableVersion="3" useAutoFormatting="1" itemPrintTitles="1" createdVersion="5" indent="0" outline="1" outlineData="1" multipleFieldFilters="0" rowHeaderCaption="GESTIÓN PREDIAL">
  <location ref="D2:E36" firstHeaderRow="1" firstDataRow="1" firstDataCol="1"/>
  <pivotFields count="11">
    <pivotField showAll="0"/>
    <pivotField showAll="0"/>
    <pivotField axis="axisRow" showAll="0" sortType="descending">
      <items count="34">
        <item x="15"/>
        <item x="12"/>
        <item x="0"/>
        <item x="1"/>
        <item x="2"/>
        <item x="3"/>
        <item x="4"/>
        <item x="5"/>
        <item x="6"/>
        <item x="7"/>
        <item x="8"/>
        <item x="9"/>
        <item x="10"/>
        <item x="11"/>
        <item x="13"/>
        <item x="14"/>
        <item x="16"/>
        <item x="17"/>
        <item x="18"/>
        <item x="19"/>
        <item x="20"/>
        <item x="21"/>
        <item x="22"/>
        <item x="23"/>
        <item x="24"/>
        <item x="25"/>
        <item x="26"/>
        <item x="27"/>
        <item x="28"/>
        <item x="29"/>
        <item x="30"/>
        <item x="31"/>
        <item x="3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dataField="1" showAll="0"/>
  </pivotFields>
  <rowFields count="1">
    <field x="2"/>
  </rowFields>
  <rowItems count="34">
    <i>
      <x v="7"/>
    </i>
    <i>
      <x v="1"/>
    </i>
    <i>
      <x v="2"/>
    </i>
    <i>
      <x v="20"/>
    </i>
    <i>
      <x v="14"/>
    </i>
    <i>
      <x v="28"/>
    </i>
    <i>
      <x v="24"/>
    </i>
    <i>
      <x v="23"/>
    </i>
    <i>
      <x v="8"/>
    </i>
    <i>
      <x v="27"/>
    </i>
    <i>
      <x v="6"/>
    </i>
    <i>
      <x v="22"/>
    </i>
    <i>
      <x v="18"/>
    </i>
    <i>
      <x v="12"/>
    </i>
    <i>
      <x v="30"/>
    </i>
    <i>
      <x v="26"/>
    </i>
    <i>
      <x v="29"/>
    </i>
    <i>
      <x v="11"/>
    </i>
    <i>
      <x v="3"/>
    </i>
    <i>
      <x v="25"/>
    </i>
    <i>
      <x v="9"/>
    </i>
    <i>
      <x v="13"/>
    </i>
    <i>
      <x v="21"/>
    </i>
    <i>
      <x v="17"/>
    </i>
    <i>
      <x v="10"/>
    </i>
    <i>
      <x v="19"/>
    </i>
    <i>
      <x v="15"/>
    </i>
    <i>
      <x v="4"/>
    </i>
    <i>
      <x v="32"/>
    </i>
    <i>
      <x v="31"/>
    </i>
    <i>
      <x/>
    </i>
    <i>
      <x v="5"/>
    </i>
    <i>
      <x v="16"/>
    </i>
    <i t="grand">
      <x/>
    </i>
  </rowItems>
  <colItems count="1">
    <i/>
  </colItems>
  <dataFields count="1">
    <dataField name="Suma de ÍNDICE" fld="10" baseField="2" baseItem="0"/>
  </dataFields>
  <formats count="1">
    <format dxfId="614">
      <pivotArea field="2" type="button" dataOnly="0" labelOnly="1" outline="0" axis="axisRow" fieldPosition="0"/>
    </format>
  </formats>
  <conditionalFormats count="1">
    <conditionalFormat priority="24">
      <pivotAreas count="1">
        <pivotArea type="data" collapsedLevelsAreSubtotals="1" fieldPosition="0">
          <references count="2">
            <reference field="4294967294" count="1" selected="0">
              <x v="0"/>
            </reference>
            <reference field="2" count="33">
              <x v="0"/>
              <x v="1"/>
              <x v="2"/>
              <x v="3"/>
              <x v="4"/>
              <x v="5"/>
              <x v="6"/>
              <x v="7"/>
              <x v="8"/>
              <x v="9"/>
              <x v="10"/>
              <x v="11"/>
              <x v="12"/>
              <x v="13"/>
              <x v="14"/>
              <x v="15"/>
              <x v="16"/>
              <x v="17"/>
              <x v="18"/>
              <x v="19"/>
              <x v="20"/>
              <x v="21"/>
              <x v="22"/>
              <x v="23"/>
              <x v="24"/>
              <x v="25"/>
              <x v="26"/>
              <x v="27"/>
              <x v="28"/>
              <x v="29"/>
              <x v="30"/>
              <x v="31"/>
              <x v="32"/>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name="Tabla dinámica12" cacheId="50" applyNumberFormats="0" applyBorderFormats="0" applyFontFormats="0" applyPatternFormats="0" applyAlignmentFormats="0" applyWidthHeightFormats="1" dataCaption="Valores" updatedVersion="7" minRefreshableVersion="3" useAutoFormatting="1" itemPrintTitles="1" createdVersion="5" indent="0" outline="1" outlineData="1" multipleFieldFilters="0" rowHeaderCaption="GESTIÓN SOCIAL Y SERVICIO A LA CIUDADANÍA">
  <location ref="J75:K88" firstHeaderRow="1" firstDataRow="1" firstDataCol="1"/>
  <pivotFields count="11">
    <pivotField showAll="0"/>
    <pivotField showAll="0"/>
    <pivotField axis="axisRow" showAll="0" sortType="descending">
      <items count="13">
        <item x="5"/>
        <item x="4"/>
        <item x="0"/>
        <item x="1"/>
        <item x="2"/>
        <item x="3"/>
        <item x="6"/>
        <item x="7"/>
        <item x="8"/>
        <item x="9"/>
        <item x="10"/>
        <item x="11"/>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dataField="1" showAll="0" defaultSubtotal="0"/>
  </pivotFields>
  <rowFields count="1">
    <field x="2"/>
  </rowFields>
  <rowItems count="13">
    <i>
      <x/>
    </i>
    <i>
      <x v="3"/>
    </i>
    <i>
      <x v="9"/>
    </i>
    <i>
      <x v="4"/>
    </i>
    <i>
      <x v="6"/>
    </i>
    <i>
      <x v="1"/>
    </i>
    <i>
      <x v="10"/>
    </i>
    <i>
      <x v="8"/>
    </i>
    <i>
      <x v="2"/>
    </i>
    <i>
      <x v="7"/>
    </i>
    <i>
      <x v="11"/>
    </i>
    <i>
      <x v="5"/>
    </i>
    <i t="grand">
      <x/>
    </i>
  </rowItems>
  <colItems count="1">
    <i/>
  </colItems>
  <dataFields count="1">
    <dataField name="Suma de ÍNDICE" fld="10" baseField="0" baseItem="0"/>
  </dataFields>
  <formats count="3">
    <format dxfId="617">
      <pivotArea field="2" type="button" dataOnly="0" labelOnly="1" outline="0" axis="axisRow" fieldPosition="0"/>
    </format>
    <format dxfId="616">
      <pivotArea field="2" type="button" dataOnly="0" labelOnly="1" outline="0" axis="axisRow" fieldPosition="0"/>
    </format>
    <format dxfId="615">
      <pivotArea field="2" type="button" dataOnly="0" labelOnly="1" outline="0" axis="axisRow" fieldPosition="0"/>
    </format>
  </formats>
  <conditionalFormats count="1">
    <conditionalFormat priority="16">
      <pivotAreas count="1">
        <pivotArea type="data" collapsedLevelsAreSubtotals="1" fieldPosition="0">
          <references count="2">
            <reference field="4294967294" count="1" selected="0">
              <x v="0"/>
            </reference>
            <reference field="2" count="12">
              <x v="0"/>
              <x v="1"/>
              <x v="2"/>
              <x v="3"/>
              <x v="4"/>
              <x v="5"/>
              <x v="6"/>
              <x v="7"/>
              <x v="8"/>
              <x v="9"/>
              <x v="10"/>
              <x v="11"/>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name="Tabla dinámica27" cacheId="44" applyNumberFormats="0" applyBorderFormats="0" applyFontFormats="0" applyPatternFormats="0" applyAlignmentFormats="0" applyWidthHeightFormats="1" dataCaption="Valores" updatedVersion="7" minRefreshableVersion="3" useAutoFormatting="1" itemPrintTitles="1" createdVersion="5" indent="0" outline="1" outlineData="1" multipleFieldFilters="0" rowHeaderCaption="CONSTRUCCIÓN DE PROYECTOS">
  <location ref="G2:H31" firstHeaderRow="1" firstDataRow="1" firstDataCol="1"/>
  <pivotFields count="11">
    <pivotField showAll="0"/>
    <pivotField showAll="0"/>
    <pivotField axis="axisRow" showAll="0" sortType="descending">
      <items count="29">
        <item x="0"/>
        <item x="1"/>
        <item x="2"/>
        <item x="3"/>
        <item x="4"/>
        <item x="5"/>
        <item x="6"/>
        <item x="7"/>
        <item x="8"/>
        <item x="9"/>
        <item x="10"/>
        <item x="11"/>
        <item x="12"/>
        <item x="13"/>
        <item x="14"/>
        <item x="15"/>
        <item x="16"/>
        <item x="17"/>
        <item x="18"/>
        <item x="19"/>
        <item x="20"/>
        <item x="21"/>
        <item x="22"/>
        <item x="23"/>
        <item x="24"/>
        <item x="25"/>
        <item x="26"/>
        <item x="27"/>
        <item t="default"/>
      </items>
      <autoSortScope>
        <pivotArea dataOnly="0" outline="0" fieldPosition="0">
          <references count="1">
            <reference field="4294967294" count="1" selected="0">
              <x v="0"/>
            </reference>
          </references>
        </pivotArea>
      </autoSortScope>
    </pivotField>
    <pivotField showAll="0" defaultSubtotal="0"/>
    <pivotField showAll="0"/>
    <pivotField showAll="0"/>
    <pivotField showAll="0"/>
    <pivotField showAll="0"/>
    <pivotField showAll="0"/>
    <pivotField showAll="0"/>
    <pivotField dataField="1" showAll="0" defaultSubtotal="0"/>
  </pivotFields>
  <rowFields count="1">
    <field x="2"/>
  </rowFields>
  <rowItems count="29">
    <i>
      <x v="3"/>
    </i>
    <i>
      <x v="10"/>
    </i>
    <i>
      <x v="25"/>
    </i>
    <i>
      <x v="9"/>
    </i>
    <i>
      <x v="11"/>
    </i>
    <i>
      <x v="6"/>
    </i>
    <i>
      <x v="27"/>
    </i>
    <i>
      <x v="23"/>
    </i>
    <i>
      <x v="7"/>
    </i>
    <i>
      <x v="19"/>
    </i>
    <i>
      <x v="13"/>
    </i>
    <i>
      <x v="22"/>
    </i>
    <i>
      <x v="21"/>
    </i>
    <i>
      <x v="24"/>
    </i>
    <i>
      <x v="12"/>
    </i>
    <i>
      <x v="20"/>
    </i>
    <i>
      <x/>
    </i>
    <i>
      <x v="5"/>
    </i>
    <i>
      <x v="1"/>
    </i>
    <i>
      <x v="26"/>
    </i>
    <i>
      <x v="17"/>
    </i>
    <i>
      <x v="2"/>
    </i>
    <i>
      <x v="14"/>
    </i>
    <i>
      <x v="4"/>
    </i>
    <i>
      <x v="15"/>
    </i>
    <i>
      <x v="18"/>
    </i>
    <i>
      <x v="16"/>
    </i>
    <i>
      <x v="8"/>
    </i>
    <i t="grand">
      <x/>
    </i>
  </rowItems>
  <colItems count="1">
    <i/>
  </colItems>
  <dataFields count="1">
    <dataField name="Suma de ÍNDICE" fld="10" baseField="0" baseItem="0"/>
  </dataFields>
  <formats count="2">
    <format dxfId="619">
      <pivotArea field="2" type="button" dataOnly="0" labelOnly="1" outline="0" axis="axisRow" fieldPosition="0"/>
    </format>
    <format dxfId="618">
      <pivotArea field="2" type="button" dataOnly="0" labelOnly="1" outline="0" axis="axisRow" fieldPosition="0"/>
    </format>
  </formats>
  <conditionalFormats count="1">
    <conditionalFormat priority="26">
      <pivotAreas count="1">
        <pivotArea type="data" collapsedLevelsAreSubtotals="1" fieldPosition="0">
          <references count="2">
            <reference field="4294967294" count="1" selected="0">
              <x v="0"/>
            </reference>
            <reference field="2" count="28">
              <x v="0"/>
              <x v="1"/>
              <x v="2"/>
              <x v="3"/>
              <x v="4"/>
              <x v="5"/>
              <x v="6"/>
              <x v="7"/>
              <x v="8"/>
              <x v="9"/>
              <x v="10"/>
              <x v="11"/>
              <x v="12"/>
              <x v="13"/>
              <x v="14"/>
              <x v="15"/>
              <x v="16"/>
              <x v="17"/>
              <x v="18"/>
              <x v="19"/>
              <x v="20"/>
              <x v="21"/>
              <x v="22"/>
              <x v="23"/>
              <x v="24"/>
              <x v="25"/>
              <x v="26"/>
              <x v="27"/>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name="Tabla dinámica16" cacheId="52" applyNumberFormats="0" applyBorderFormats="0" applyFontFormats="0" applyPatternFormats="0" applyAlignmentFormats="0" applyWidthHeightFormats="1" dataCaption="Valores" updatedVersion="7" minRefreshableVersion="3" useAutoFormatting="1" itemPrintTitles="1" createdVersion="5" indent="0" outline="1" outlineData="1" multipleFieldFilters="0" rowHeaderCaption="INNOVACIÓN">
  <location ref="D91:E99" firstHeaderRow="1" firstDataRow="1" firstDataCol="1"/>
  <pivotFields count="11">
    <pivotField showAll="0"/>
    <pivotField showAll="0"/>
    <pivotField axis="axisRow" showAll="0" sortType="descending">
      <items count="9">
        <item x="4"/>
        <item x="0"/>
        <item x="1"/>
        <item x="2"/>
        <item m="1" x="7"/>
        <item x="3"/>
        <item x="5"/>
        <item x="6"/>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dataField="1" showAll="0" defaultSubtotal="0"/>
  </pivotFields>
  <rowFields count="1">
    <field x="2"/>
  </rowFields>
  <rowItems count="8">
    <i>
      <x v="1"/>
    </i>
    <i>
      <x v="5"/>
    </i>
    <i>
      <x/>
    </i>
    <i>
      <x v="6"/>
    </i>
    <i>
      <x v="7"/>
    </i>
    <i>
      <x v="2"/>
    </i>
    <i>
      <x v="3"/>
    </i>
    <i t="grand">
      <x/>
    </i>
  </rowItems>
  <colItems count="1">
    <i/>
  </colItems>
  <dataFields count="1">
    <dataField name="Suma de ÍNDICE" fld="10" baseField="2" baseItem="3"/>
  </dataFields>
  <formats count="2">
    <format dxfId="621">
      <pivotArea field="2" type="button" dataOnly="0" labelOnly="1" outline="0" axis="axisRow" fieldPosition="0"/>
    </format>
    <format dxfId="620">
      <pivotArea field="2" type="button" dataOnly="0" labelOnly="1" outline="0" axis="axisRow" fieldPosition="0"/>
    </format>
  </formats>
  <conditionalFormats count="1">
    <conditionalFormat priority="15">
      <pivotAreas count="1">
        <pivotArea type="data" collapsedLevelsAreSubtotals="1" fieldPosition="0">
          <references count="2">
            <reference field="4294967294" count="1" selected="0">
              <x v="0"/>
            </reference>
            <reference field="2" count="8">
              <x v="0"/>
              <x v="1"/>
              <x v="2"/>
              <x v="3"/>
              <x v="4"/>
              <x v="5"/>
              <x v="6"/>
              <x v="7"/>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name="Tabla dinámica4" cacheId="38" applyNumberFormats="0" applyBorderFormats="0" applyFontFormats="0" applyPatternFormats="0" applyAlignmentFormats="0" applyWidthHeightFormats="1" dataCaption="Valores" updatedVersion="7" minRefreshableVersion="3" useAutoFormatting="1" itemPrintTitles="1" createdVersion="5" indent="0" outline="1" outlineData="1" multipleFieldFilters="0" rowHeaderCaption="CONSERVACIÓN INFRAESTRUCTURA">
  <location ref="J2:K14" firstHeaderRow="1" firstDataRow="1" firstDataCol="1"/>
  <pivotFields count="11">
    <pivotField showAll="0"/>
    <pivotField showAll="0"/>
    <pivotField axis="axisRow" showAll="0" sortType="descending">
      <items count="20">
        <item m="1" x="12"/>
        <item m="1" x="11"/>
        <item m="1" x="16"/>
        <item x="1"/>
        <item m="1" x="15"/>
        <item m="1" x="13"/>
        <item m="1" x="14"/>
        <item m="1" x="17"/>
        <item m="1" x="18"/>
        <item x="0"/>
        <item x="2"/>
        <item x="3"/>
        <item x="4"/>
        <item x="5"/>
        <item x="6"/>
        <item x="7"/>
        <item x="8"/>
        <item x="9"/>
        <item x="10"/>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dataField="1" showAll="0"/>
  </pivotFields>
  <rowFields count="1">
    <field x="2"/>
  </rowFields>
  <rowItems count="12">
    <i>
      <x v="3"/>
    </i>
    <i>
      <x v="10"/>
    </i>
    <i>
      <x v="9"/>
    </i>
    <i>
      <x v="15"/>
    </i>
    <i>
      <x v="16"/>
    </i>
    <i>
      <x v="12"/>
    </i>
    <i>
      <x v="14"/>
    </i>
    <i>
      <x v="18"/>
    </i>
    <i>
      <x v="11"/>
    </i>
    <i>
      <x v="17"/>
    </i>
    <i>
      <x v="13"/>
    </i>
    <i t="grand">
      <x/>
    </i>
  </rowItems>
  <colItems count="1">
    <i/>
  </colItems>
  <dataFields count="1">
    <dataField name="Suma de ÍNDICE" fld="10" baseField="2" baseItem="0"/>
  </dataFields>
  <formats count="2">
    <format dxfId="623">
      <pivotArea field="2" type="button" dataOnly="0" labelOnly="1" outline="0" axis="axisRow" fieldPosition="0"/>
    </format>
    <format dxfId="622">
      <pivotArea field="2" type="button" dataOnly="0" labelOnly="1" outline="0" axis="axisRow" fieldPosition="0"/>
    </format>
  </formats>
  <conditionalFormats count="1">
    <conditionalFormat priority="25">
      <pivotAreas count="1">
        <pivotArea type="data" collapsedLevelsAreSubtotals="1" fieldPosition="0">
          <references count="2">
            <reference field="4294967294" count="1" selected="0">
              <x v="0"/>
            </reference>
            <reference field="2" count="11">
              <x v="3"/>
              <x v="9"/>
              <x v="10"/>
              <x v="11"/>
              <x v="12"/>
              <x v="13"/>
              <x v="14"/>
              <x v="15"/>
              <x v="16"/>
              <x v="17"/>
              <x v="18"/>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name="Tabla dinámica21" cacheId="56" applyNumberFormats="0" applyBorderFormats="0" applyFontFormats="0" applyPatternFormats="0" applyAlignmentFormats="0" applyWidthHeightFormats="1" dataCaption="Valores" updatedVersion="7" minRefreshableVersion="3" useAutoFormatting="1" itemPrintTitles="1" createdVersion="5" indent="0" outline="1" outlineData="1" multipleFieldFilters="0" rowHeaderCaption="PLANEACIÓN ESTRATÉGICA">
  <location ref="G112:H115" firstHeaderRow="1" firstDataRow="1" firstDataCol="1"/>
  <pivotFields count="11">
    <pivotField showAll="0"/>
    <pivotField showAll="0"/>
    <pivotField axis="axisRow" showAll="0">
      <items count="3">
        <item x="0"/>
        <item x="1"/>
        <item t="default"/>
      </items>
    </pivotField>
    <pivotField showAll="0"/>
    <pivotField showAll="0"/>
    <pivotField showAll="0"/>
    <pivotField showAll="0"/>
    <pivotField showAll="0"/>
    <pivotField showAll="0"/>
    <pivotField showAll="0"/>
    <pivotField dataField="1" showAll="0"/>
  </pivotFields>
  <rowFields count="1">
    <field x="2"/>
  </rowFields>
  <rowItems count="3">
    <i>
      <x/>
    </i>
    <i>
      <x v="1"/>
    </i>
    <i t="grand">
      <x/>
    </i>
  </rowItems>
  <colItems count="1">
    <i/>
  </colItems>
  <dataFields count="1">
    <dataField name="Suma de indice" fld="10" baseField="0" baseItem="0"/>
  </dataFields>
  <formats count="1">
    <format dxfId="624">
      <pivotArea field="2" type="button" dataOnly="0" labelOnly="1" outline="0" axis="axisRow" fieldPosition="0"/>
    </format>
  </formats>
  <conditionalFormats count="1">
    <conditionalFormat priority="4">
      <pivotAreas count="1">
        <pivotArea type="data" collapsedLevelsAreSubtotals="1" fieldPosition="0">
          <references count="2">
            <reference field="4294967294" count="1" selected="0">
              <x v="0"/>
            </reference>
            <reference field="2" count="2">
              <x v="0"/>
              <x v="1"/>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name="Tabla dinámica18" cacheId="55" applyNumberFormats="0" applyBorderFormats="0" applyFontFormats="0" applyPatternFormats="0" applyAlignmentFormats="0" applyWidthHeightFormats="1" dataCaption="Valores" updatedVersion="7" minRefreshableVersion="3" useAutoFormatting="1" itemPrintTitles="1" createdVersion="5" indent="0" outline="1" outlineData="1" multipleFieldFilters="0" rowHeaderCaption="GESTIÓN INTEGRAL DE PROY">
  <location ref="A112:B116" firstHeaderRow="1" firstDataRow="1" firstDataCol="1"/>
  <pivotFields count="11">
    <pivotField showAll="0"/>
    <pivotField showAll="0"/>
    <pivotField axis="axisRow" showAll="0" sortType="descending">
      <items count="4">
        <item x="2"/>
        <item x="0"/>
        <item x="1"/>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dataField="1" showAll="0" defaultSubtotal="0"/>
  </pivotFields>
  <rowFields count="1">
    <field x="2"/>
  </rowFields>
  <rowItems count="4">
    <i>
      <x v="1"/>
    </i>
    <i>
      <x v="2"/>
    </i>
    <i>
      <x/>
    </i>
    <i t="grand">
      <x/>
    </i>
  </rowItems>
  <colItems count="1">
    <i/>
  </colItems>
  <dataFields count="1">
    <dataField name="Suma de ÍNDICE" fld="10" baseField="0" baseItem="0"/>
  </dataFields>
  <formats count="1">
    <format dxfId="625">
      <pivotArea field="2" type="button" dataOnly="0" labelOnly="1" outline="0" axis="axisRow" fieldPosition="0"/>
    </format>
  </formats>
  <conditionalFormats count="1">
    <conditionalFormat priority="6">
      <pivotAreas count="1">
        <pivotArea type="data" collapsedLevelsAreSubtotals="1" fieldPosition="0">
          <references count="2">
            <reference field="4294967294" count="1" selected="0">
              <x v="0"/>
            </reference>
            <reference field="2" count="3">
              <x v="0"/>
              <x v="1"/>
              <x v="2"/>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 dinámica6" cacheId="36" applyNumberFormats="0" applyBorderFormats="0" applyFontFormats="0" applyPatternFormats="0" applyAlignmentFormats="0" applyWidthHeightFormats="1" dataCaption="Valores" updatedVersion="7" minRefreshableVersion="3" useAutoFormatting="1" itemPrintTitles="1" createdVersion="5" indent="0" outline="1" outlineData="1" multipleFieldFilters="0" rowHeaderCaption="TICs">
  <location ref="D40:E48" firstHeaderRow="1" firstDataRow="1" firstDataCol="1"/>
  <pivotFields count="11">
    <pivotField showAll="0"/>
    <pivotField showAll="0"/>
    <pivotField axis="axisRow" showAll="0" sortType="descending">
      <items count="15">
        <item m="1" x="9"/>
        <item m="1" x="8"/>
        <item m="1" x="13"/>
        <item m="1" x="10"/>
        <item m="1" x="7"/>
        <item m="1" x="12"/>
        <item x="3"/>
        <item m="1" x="11"/>
        <item x="0"/>
        <item x="1"/>
        <item x="2"/>
        <item x="4"/>
        <item x="5"/>
        <item x="6"/>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dataField="1" showAll="0"/>
  </pivotFields>
  <rowFields count="1">
    <field x="2"/>
  </rowFields>
  <rowItems count="8">
    <i>
      <x v="10"/>
    </i>
    <i>
      <x v="9"/>
    </i>
    <i>
      <x v="8"/>
    </i>
    <i>
      <x v="11"/>
    </i>
    <i>
      <x v="6"/>
    </i>
    <i>
      <x v="13"/>
    </i>
    <i>
      <x v="12"/>
    </i>
    <i t="grand">
      <x/>
    </i>
  </rowItems>
  <colItems count="1">
    <i/>
  </colItems>
  <dataFields count="1">
    <dataField name="Suma de ÍNDICE" fld="10" baseField="0" baseItem="0"/>
  </dataFields>
  <formats count="2">
    <format dxfId="594">
      <pivotArea field="2" type="button" dataOnly="0" labelOnly="1" outline="0" axis="axisRow" fieldPosition="0"/>
    </format>
    <format dxfId="593">
      <pivotArea field="2" type="button" dataOnly="0" labelOnly="1" outline="0" axis="axisRow" fieldPosition="0"/>
    </format>
  </formats>
  <conditionalFormats count="1">
    <conditionalFormat priority="22">
      <pivotAreas count="1">
        <pivotArea type="data" collapsedLevelsAreSubtotals="1" fieldPosition="0">
          <references count="2">
            <reference field="4294967294" count="1" selected="0">
              <x v="0"/>
            </reference>
            <reference field="2" count="7">
              <x v="6"/>
              <x v="8"/>
              <x v="9"/>
              <x v="10"/>
              <x v="11"/>
              <x v="12"/>
              <x v="13"/>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name="Tabla dinámica14" cacheId="51" applyNumberFormats="0" applyBorderFormats="0" applyFontFormats="0" applyPatternFormats="0" applyAlignmentFormats="0" applyWidthHeightFormats="1" dataCaption="Valores" updatedVersion="7" minRefreshableVersion="3" useAutoFormatting="1" itemPrintTitles="1" createdVersion="5" indent="0" outline="1" outlineData="1" multipleFieldFilters="0" rowHeaderCaption="GESTIÓN DEL TALENTO HUMANO">
  <location ref="A91:B108" firstHeaderRow="1" firstDataRow="1" firstDataCol="1"/>
  <pivotFields count="12">
    <pivotField showAll="0"/>
    <pivotField showAll="0"/>
    <pivotField axis="axisRow" showAll="0">
      <items count="17">
        <item x="3"/>
        <item x="0"/>
        <item x="1"/>
        <item x="2"/>
        <item x="4"/>
        <item x="5"/>
        <item x="6"/>
        <item x="7"/>
        <item x="8"/>
        <item x="9"/>
        <item x="10"/>
        <item x="11"/>
        <item x="12"/>
        <item x="13"/>
        <item x="14"/>
        <item x="15"/>
        <item t="default"/>
      </items>
    </pivotField>
    <pivotField showAll="0"/>
    <pivotField showAll="0"/>
    <pivotField showAll="0"/>
    <pivotField showAll="0"/>
    <pivotField showAll="0"/>
    <pivotField showAll="0"/>
    <pivotField showAll="0"/>
    <pivotField dataField="1" showAll="0"/>
    <pivotField dragToRow="0" dragToCol="0" dragToPage="0" showAll="0" defaultSubtotal="0"/>
  </pivotFields>
  <rowFields count="1">
    <field x="2"/>
  </rowFields>
  <rowItems count="17">
    <i>
      <x/>
    </i>
    <i>
      <x v="1"/>
    </i>
    <i>
      <x v="2"/>
    </i>
    <i>
      <x v="3"/>
    </i>
    <i>
      <x v="4"/>
    </i>
    <i>
      <x v="5"/>
    </i>
    <i>
      <x v="6"/>
    </i>
    <i>
      <x v="7"/>
    </i>
    <i>
      <x v="8"/>
    </i>
    <i>
      <x v="9"/>
    </i>
    <i>
      <x v="10"/>
    </i>
    <i>
      <x v="11"/>
    </i>
    <i>
      <x v="12"/>
    </i>
    <i>
      <x v="13"/>
    </i>
    <i>
      <x v="14"/>
    </i>
    <i>
      <x v="15"/>
    </i>
    <i t="grand">
      <x/>
    </i>
  </rowItems>
  <colItems count="1">
    <i/>
  </colItems>
  <dataFields count="1">
    <dataField name="Suma de ÍNDICE" fld="10" baseField="0" baseItem="0"/>
  </dataFields>
  <formats count="3">
    <format dxfId="628">
      <pivotArea field="2" type="button" dataOnly="0" labelOnly="1" outline="0" axis="axisRow" fieldPosition="0"/>
    </format>
    <format dxfId="627">
      <pivotArea field="2" type="button" dataOnly="0" labelOnly="1" outline="0" axis="axisRow" fieldPosition="0"/>
    </format>
    <format dxfId="626">
      <pivotArea dataOnly="0" outline="0" axis="axisValues" fieldPosition="0"/>
    </format>
  </formats>
  <conditionalFormats count="1">
    <conditionalFormat priority="8">
      <pivotAreas count="1">
        <pivotArea type="data" collapsedLevelsAreSubtotals="1" fieldPosition="0">
          <references count="2">
            <reference field="4294967294" count="1" selected="0">
              <x v="0"/>
            </reference>
            <reference field="2" count="16">
              <x v="0"/>
              <x v="1"/>
              <x v="2"/>
              <x v="3"/>
              <x v="4"/>
              <x v="5"/>
              <x v="6"/>
              <x v="7"/>
              <x v="8"/>
              <x v="9"/>
              <x v="10"/>
              <x v="11"/>
              <x v="12"/>
              <x v="13"/>
              <x v="14"/>
              <x v="15"/>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name="Tabla dinámica7" cacheId="46" applyNumberFormats="0" applyBorderFormats="0" applyFontFormats="0" applyPatternFormats="0" applyAlignmentFormats="0" applyWidthHeightFormats="1" dataCaption="Valores" updatedVersion="7" minRefreshableVersion="3" useAutoFormatting="1" itemPrintTitles="1" createdVersion="5" indent="0" outline="1" outlineData="1" multipleFieldFilters="0" rowHeaderCaption="GESTIÓN DE RECURSOS FÍSICOS">
  <location ref="J40:K61" firstHeaderRow="1" firstDataRow="1" firstDataCol="1"/>
  <pivotFields count="11">
    <pivotField showAll="0"/>
    <pivotField showAll="0"/>
    <pivotField axis="axisRow" showAll="0" sortType="descending">
      <items count="21">
        <item x="0"/>
        <item x="1"/>
        <item x="2"/>
        <item x="3"/>
        <item x="4"/>
        <item x="5"/>
        <item x="6"/>
        <item x="7"/>
        <item x="8"/>
        <item x="9"/>
        <item x="10"/>
        <item x="11"/>
        <item x="12"/>
        <item x="13"/>
        <item x="14"/>
        <item x="15"/>
        <item x="16"/>
        <item x="17"/>
        <item x="18"/>
        <item x="19"/>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dataField="1" showAll="0"/>
  </pivotFields>
  <rowFields count="1">
    <field x="2"/>
  </rowFields>
  <rowItems count="21">
    <i>
      <x v="10"/>
    </i>
    <i>
      <x v="3"/>
    </i>
    <i>
      <x v="5"/>
    </i>
    <i>
      <x v="16"/>
    </i>
    <i>
      <x v="2"/>
    </i>
    <i>
      <x/>
    </i>
    <i>
      <x v="9"/>
    </i>
    <i>
      <x v="11"/>
    </i>
    <i>
      <x v="18"/>
    </i>
    <i>
      <x v="17"/>
    </i>
    <i>
      <x v="4"/>
    </i>
    <i>
      <x v="1"/>
    </i>
    <i>
      <x v="12"/>
    </i>
    <i>
      <x v="6"/>
    </i>
    <i>
      <x v="19"/>
    </i>
    <i>
      <x v="8"/>
    </i>
    <i>
      <x v="14"/>
    </i>
    <i>
      <x v="7"/>
    </i>
    <i>
      <x v="15"/>
    </i>
    <i>
      <x v="13"/>
    </i>
    <i t="grand">
      <x/>
    </i>
  </rowItems>
  <colItems count="1">
    <i/>
  </colItems>
  <dataFields count="1">
    <dataField name="Suma de ÍNDICE" fld="10" baseField="0" baseItem="0"/>
  </dataFields>
  <formats count="3">
    <format dxfId="631">
      <pivotArea dataOnly="0" labelOnly="1" fieldPosition="0">
        <references count="1">
          <reference field="2" count="0"/>
        </references>
      </pivotArea>
    </format>
    <format dxfId="630">
      <pivotArea dataOnly="0" labelOnly="1" grandRow="1" outline="0" fieldPosition="0"/>
    </format>
    <format dxfId="629">
      <pivotArea field="2" type="button" dataOnly="0" labelOnly="1" outline="0" axis="axisRow" fieldPosition="0"/>
    </format>
  </formats>
  <conditionalFormats count="1">
    <conditionalFormat priority="20">
      <pivotAreas count="1">
        <pivotArea type="data" collapsedLevelsAreSubtotals="1" fieldPosition="0">
          <references count="2">
            <reference field="4294967294" count="1" selected="0">
              <x v="0"/>
            </reference>
            <reference field="2" count="20">
              <x v="0"/>
              <x v="1"/>
              <x v="2"/>
              <x v="3"/>
              <x v="4"/>
              <x v="5"/>
              <x v="6"/>
              <x v="7"/>
              <x v="8"/>
              <x v="9"/>
              <x v="10"/>
              <x v="11"/>
              <x v="12"/>
              <x v="13"/>
              <x v="14"/>
              <x v="15"/>
              <x v="16"/>
              <x v="17"/>
              <x v="18"/>
              <x v="19"/>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 dinámica19" cacheId="48" applyNumberFormats="0" applyBorderFormats="0" applyFontFormats="0" applyPatternFormats="0" applyAlignmentFormats="0" applyWidthHeightFormats="1" dataCaption="Valores" updatedVersion="7" minRefreshableVersion="3" useAutoFormatting="1" itemPrintTitles="1" createdVersion="5" indent="0" outline="1" outlineData="1" multipleFieldFilters="0" rowHeaderCaption="FACTIBILIDAD DE PROYECTOS">
  <location ref="D65:E70" firstHeaderRow="1" firstDataRow="1" firstDataCol="1"/>
  <pivotFields count="11">
    <pivotField showAll="0"/>
    <pivotField showAll="0"/>
    <pivotField axis="axisRow" showAll="0" sortType="descending">
      <items count="5">
        <item x="1"/>
        <item x="2"/>
        <item x="0"/>
        <item x="3"/>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dataField="1" showAll="0" defaultSubtotal="0"/>
  </pivotFields>
  <rowFields count="1">
    <field x="2"/>
  </rowFields>
  <rowItems count="5">
    <i>
      <x v="2"/>
    </i>
    <i>
      <x/>
    </i>
    <i>
      <x v="3"/>
    </i>
    <i>
      <x v="1"/>
    </i>
    <i t="grand">
      <x/>
    </i>
  </rowItems>
  <colItems count="1">
    <i/>
  </colItems>
  <dataFields count="1">
    <dataField name="Suma de ÍNDICE" fld="10" baseField="0" baseItem="0"/>
  </dataFields>
  <formats count="2">
    <format dxfId="596">
      <pivotArea field="2" type="button" dataOnly="0" labelOnly="1" outline="0" axis="axisRow" fieldPosition="0"/>
    </format>
    <format dxfId="595">
      <pivotArea field="2" type="button" dataOnly="0" labelOnly="1" outline="0" axis="axisRow" fieldPosition="0"/>
    </format>
  </formats>
  <conditionalFormats count="1">
    <conditionalFormat priority="2">
      <pivotAreas count="1">
        <pivotArea type="data" collapsedLevelsAreSubtotals="1" fieldPosition="0">
          <references count="2">
            <reference field="4294967294" count="1" selected="0">
              <x v="0"/>
            </reference>
            <reference field="2" count="4">
              <x v="0"/>
              <x v="1"/>
              <x v="2"/>
              <x v="3"/>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la dinámica20" cacheId="40" applyNumberFormats="0" applyBorderFormats="0" applyFontFormats="0" applyPatternFormats="0" applyAlignmentFormats="0" applyWidthHeightFormats="1" dataCaption="Valores" updatedVersion="7" minRefreshableVersion="3" useAutoFormatting="1" itemPrintTitles="1" createdVersion="5" indent="0" outline="1" outlineData="1" multipleFieldFilters="0" rowHeaderCaption="MEJORA CONTINUA">
  <location ref="D112:E115" firstHeaderRow="1" firstDataRow="1" firstDataCol="1"/>
  <pivotFields count="11">
    <pivotField showAll="0"/>
    <pivotField showAll="0"/>
    <pivotField axis="axisRow" showAll="0">
      <items count="3">
        <item x="1"/>
        <item x="0"/>
        <item t="default"/>
      </items>
    </pivotField>
    <pivotField showAll="0"/>
    <pivotField showAll="0"/>
    <pivotField showAll="0"/>
    <pivotField showAll="0"/>
    <pivotField showAll="0"/>
    <pivotField showAll="0"/>
    <pivotField showAll="0"/>
    <pivotField dataField="1" showAll="0" defaultSubtotal="0"/>
  </pivotFields>
  <rowFields count="1">
    <field x="2"/>
  </rowFields>
  <rowItems count="3">
    <i>
      <x/>
    </i>
    <i>
      <x v="1"/>
    </i>
    <i t="grand">
      <x/>
    </i>
  </rowItems>
  <colItems count="1">
    <i/>
  </colItems>
  <dataFields count="1">
    <dataField name="Suma de ÍNDICE" fld="10" baseField="0" baseItem="0"/>
  </dataFields>
  <formats count="1">
    <format dxfId="597">
      <pivotArea field="2" type="button" dataOnly="0" labelOnly="1" outline="0" axis="axisRow" fieldPosition="0"/>
    </format>
  </formats>
  <conditionalFormats count="1">
    <conditionalFormat priority="5">
      <pivotAreas count="1">
        <pivotArea type="data" collapsedLevelsAreSubtotals="1" fieldPosition="0">
          <references count="2">
            <reference field="4294967294" count="1" selected="0">
              <x v="0"/>
            </reference>
            <reference field="2" count="2">
              <x v="0"/>
              <x v="1"/>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Tabla dinámica10" cacheId="42" applyNumberFormats="0" applyBorderFormats="0" applyFontFormats="0" applyPatternFormats="0" applyAlignmentFormats="0" applyWidthHeightFormats="1" dataCaption="Valores" showMissing="0" updatedVersion="7" minRefreshableVersion="3" useAutoFormatting="1" itemPrintTitles="1" createdVersion="5" indent="0" outline="1" outlineData="1" multipleFieldFilters="0" rowHeaderCaption="GESTIÓN INTERINSTITUCIONAL">
  <location ref="D75:E83" firstHeaderRow="1" firstDataRow="1" firstDataCol="1"/>
  <pivotFields count="11">
    <pivotField showAll="0"/>
    <pivotField showAll="0"/>
    <pivotField axis="axisRow" showAll="0" sortType="descending">
      <items count="8">
        <item x="1"/>
        <item x="4"/>
        <item x="0"/>
        <item x="2"/>
        <item x="3"/>
        <item x="5"/>
        <item x="6"/>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dataField="1" showAll="0"/>
  </pivotFields>
  <rowFields count="1">
    <field x="2"/>
  </rowFields>
  <rowItems count="8">
    <i>
      <x/>
    </i>
    <i>
      <x v="3"/>
    </i>
    <i>
      <x v="1"/>
    </i>
    <i>
      <x v="4"/>
    </i>
    <i>
      <x v="6"/>
    </i>
    <i>
      <x v="2"/>
    </i>
    <i>
      <x v="5"/>
    </i>
    <i t="grand">
      <x/>
    </i>
  </rowItems>
  <colItems count="1">
    <i/>
  </colItems>
  <dataFields count="1">
    <dataField name="Suma de ÍNDICE" fld="10" baseField="0" baseItem="0"/>
  </dataFields>
  <formats count="3">
    <format dxfId="600">
      <pivotArea field="2" type="button" dataOnly="0" labelOnly="1" outline="0" axis="axisRow" fieldPosition="0"/>
    </format>
    <format dxfId="599">
      <pivotArea collapsedLevelsAreSubtotals="1" fieldPosition="0">
        <references count="1">
          <reference field="2" count="1">
            <x v="0"/>
          </reference>
        </references>
      </pivotArea>
    </format>
    <format dxfId="598">
      <pivotArea field="2" type="button" dataOnly="0" labelOnly="1" outline="0" axis="axisRow" fieldPosition="0"/>
    </format>
  </formats>
  <conditionalFormats count="1">
    <conditionalFormat priority="10">
      <pivotAreas count="1">
        <pivotArea type="data" collapsedLevelsAreSubtotals="1" fieldPosition="0">
          <references count="2">
            <reference field="4294967294" count="1" selected="0">
              <x v="0"/>
            </reference>
            <reference field="2" count="7">
              <x v="0"/>
              <x v="1"/>
              <x v="2"/>
              <x v="3"/>
              <x v="4"/>
              <x v="5"/>
              <x v="6"/>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Tabla dinámica5" cacheId="37" applyNumberFormats="0" applyBorderFormats="0" applyFontFormats="0" applyPatternFormats="0" applyAlignmentFormats="0" applyWidthHeightFormats="1" dataCaption="Valores" updatedVersion="7" minRefreshableVersion="3" useAutoFormatting="1" itemPrintTitles="1" createdVersion="5" indent="0" outline="1" outlineData="1" multipleFieldFilters="0" rowHeaderCaption="DISEÑO DE PROYECTOS">
  <location ref="A40:B47" firstHeaderRow="1" firstDataRow="1" firstDataCol="1"/>
  <pivotFields count="11">
    <pivotField showAll="0"/>
    <pivotField showAll="0"/>
    <pivotField axis="axisRow" showAll="0" sortType="descending">
      <items count="20">
        <item m="1" x="8"/>
        <item m="1" x="9"/>
        <item m="1" x="16"/>
        <item m="1" x="11"/>
        <item m="1" x="6"/>
        <item m="1" x="15"/>
        <item m="1" x="18"/>
        <item m="1" x="14"/>
        <item m="1" x="7"/>
        <item m="1" x="13"/>
        <item m="1" x="12"/>
        <item m="1" x="17"/>
        <item m="1" x="10"/>
        <item x="3"/>
        <item x="2"/>
        <item x="0"/>
        <item x="1"/>
        <item x="4"/>
        <item x="5"/>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dataField="1" showAll="0"/>
  </pivotFields>
  <rowFields count="1">
    <field x="2"/>
  </rowFields>
  <rowItems count="7">
    <i>
      <x v="16"/>
    </i>
    <i>
      <x v="14"/>
    </i>
    <i>
      <x v="17"/>
    </i>
    <i>
      <x v="15"/>
    </i>
    <i>
      <x v="18"/>
    </i>
    <i>
      <x v="13"/>
    </i>
    <i t="grand">
      <x/>
    </i>
  </rowItems>
  <colItems count="1">
    <i/>
  </colItems>
  <dataFields count="1">
    <dataField name="Suma de ÍNDICE" fld="10" baseField="2" baseItem="0"/>
  </dataFields>
  <formats count="2">
    <format dxfId="602">
      <pivotArea field="2" type="button" dataOnly="0" labelOnly="1" outline="0" axis="axisRow" fieldPosition="0"/>
    </format>
    <format dxfId="601">
      <pivotArea field="2" type="button" dataOnly="0" labelOnly="1" outline="0" axis="axisRow" fieldPosition="0"/>
    </format>
  </formats>
  <conditionalFormats count="2">
    <conditionalFormat priority="66">
      <pivotAreas count="1">
        <pivotArea type="data" collapsedLevelsAreSubtotals="1" fieldPosition="0">
          <references count="2">
            <reference field="4294967294" count="1" selected="0">
              <x v="0"/>
            </reference>
            <reference field="2" count="10">
              <x v="0"/>
              <x v="1"/>
              <x v="2"/>
              <x v="3"/>
              <x v="4"/>
              <x v="5"/>
              <x v="6"/>
              <x v="7"/>
              <x v="8"/>
              <x v="9"/>
            </reference>
          </references>
        </pivotArea>
      </pivotAreas>
    </conditionalFormat>
    <conditionalFormat priority="23">
      <pivotAreas count="1">
        <pivotArea type="data" collapsedLevelsAreSubtotals="1" fieldPosition="0">
          <references count="2">
            <reference field="4294967294" count="1" selected="0">
              <x v="0"/>
            </reference>
            <reference field="2" count="6">
              <x v="13"/>
              <x v="14"/>
              <x v="15"/>
              <x v="16"/>
              <x v="17"/>
              <x v="18"/>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name="Tabla dinámica29" cacheId="47" applyNumberFormats="0" applyBorderFormats="0" applyFontFormats="0" applyPatternFormats="0" applyAlignmentFormats="0" applyWidthHeightFormats="1" dataCaption="Valores" updatedVersion="7" minRefreshableVersion="3" useAutoFormatting="1" itemPrintTitles="1" createdVersion="5" indent="0" outline="1" outlineData="1" multipleFieldFilters="0" rowHeaderCaption="VALORIZACIÓN">
  <location ref="A65:B71" firstHeaderRow="1" firstDataRow="1" firstDataCol="1"/>
  <pivotFields count="11">
    <pivotField showAll="0"/>
    <pivotField showAll="0"/>
    <pivotField axis="axisRow" showAll="0" sortType="descending">
      <items count="6">
        <item x="1"/>
        <item x="0"/>
        <item x="2"/>
        <item x="3"/>
        <item x="4"/>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dataField="1" showAll="0"/>
  </pivotFields>
  <rowFields count="1">
    <field x="2"/>
  </rowFields>
  <rowItems count="6">
    <i>
      <x/>
    </i>
    <i>
      <x v="2"/>
    </i>
    <i>
      <x v="1"/>
    </i>
    <i>
      <x v="3"/>
    </i>
    <i>
      <x v="4"/>
    </i>
    <i t="grand">
      <x/>
    </i>
  </rowItems>
  <colItems count="1">
    <i/>
  </colItems>
  <dataFields count="1">
    <dataField name="Suma de ÍNDICE" fld="10" baseField="0" baseItem="0"/>
  </dataFields>
  <formats count="2">
    <format dxfId="604">
      <pivotArea field="2" type="button" dataOnly="0" labelOnly="1" outline="0" axis="axisRow" fieldPosition="0"/>
    </format>
    <format dxfId="603">
      <pivotArea field="2" type="button" dataOnly="0" labelOnly="1" outline="0" axis="axisRow" fieldPosition="0"/>
    </format>
  </formats>
  <conditionalFormats count="1">
    <conditionalFormat priority="3">
      <pivotAreas count="1">
        <pivotArea type="data" collapsedLevelsAreSubtotals="1" fieldPosition="0">
          <references count="2">
            <reference field="4294967294" count="1" selected="0">
              <x v="0"/>
            </reference>
            <reference field="2" count="5">
              <x v="0"/>
              <x v="1"/>
              <x v="2"/>
              <x v="3"/>
              <x v="4"/>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name="Tabla dinámica15" cacheId="45" applyNumberFormats="0" applyBorderFormats="0" applyFontFormats="0" applyPatternFormats="0" applyAlignmentFormats="0" applyWidthHeightFormats="1" dataCaption="Valores" updatedVersion="7" minRefreshableVersion="3" useAutoFormatting="1" itemPrintTitles="1" createdVersion="5" indent="0" outline="1" outlineData="1" multipleFieldFilters="0" rowHeaderCaption="GESTIÓN FINANCIERA">
  <location ref="G40:H58" firstHeaderRow="1" firstDataRow="1" firstDataCol="1"/>
  <pivotFields count="11">
    <pivotField showAll="0"/>
    <pivotField showAll="0"/>
    <pivotField axis="axisRow" showAll="0" sortType="descending">
      <items count="18">
        <item x="4"/>
        <item x="10"/>
        <item x="0"/>
        <item x="1"/>
        <item x="2"/>
        <item x="3"/>
        <item x="5"/>
        <item x="6"/>
        <item x="7"/>
        <item x="8"/>
        <item x="9"/>
        <item x="11"/>
        <item x="12"/>
        <item x="13"/>
        <item x="14"/>
        <item x="15"/>
        <item x="16"/>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dataField="1" showAll="0" defaultSubtotal="0"/>
  </pivotFields>
  <rowFields count="1">
    <field x="2"/>
  </rowFields>
  <rowItems count="18">
    <i>
      <x/>
    </i>
    <i>
      <x v="14"/>
    </i>
    <i>
      <x v="3"/>
    </i>
    <i>
      <x v="2"/>
    </i>
    <i>
      <x v="4"/>
    </i>
    <i>
      <x v="7"/>
    </i>
    <i>
      <x v="13"/>
    </i>
    <i>
      <x v="12"/>
    </i>
    <i>
      <x v="5"/>
    </i>
    <i>
      <x v="16"/>
    </i>
    <i>
      <x v="6"/>
    </i>
    <i>
      <x v="15"/>
    </i>
    <i>
      <x v="9"/>
    </i>
    <i>
      <x v="11"/>
    </i>
    <i>
      <x v="1"/>
    </i>
    <i>
      <x v="10"/>
    </i>
    <i>
      <x v="8"/>
    </i>
    <i t="grand">
      <x/>
    </i>
  </rowItems>
  <colItems count="1">
    <i/>
  </colItems>
  <dataFields count="1">
    <dataField name="Suma de ÍNDICE" fld="10" baseField="0" baseItem="0"/>
  </dataFields>
  <formats count="2">
    <format dxfId="606">
      <pivotArea field="2" type="button" dataOnly="0" labelOnly="1" outline="0" axis="axisRow" fieldPosition="0"/>
    </format>
    <format dxfId="605">
      <pivotArea field="2" type="button" dataOnly="0" labelOnly="1" outline="0" axis="axisRow" fieldPosition="0"/>
    </format>
  </formats>
  <conditionalFormats count="1">
    <conditionalFormat priority="21">
      <pivotAreas count="1">
        <pivotArea type="data" collapsedLevelsAreSubtotals="1" fieldPosition="0">
          <references count="2">
            <reference field="4294967294" count="1" selected="0">
              <x v="0"/>
            </reference>
            <reference field="2" count="17">
              <x v="0"/>
              <x v="1"/>
              <x v="2"/>
              <x v="3"/>
              <x v="4"/>
              <x v="5"/>
              <x v="6"/>
              <x v="7"/>
              <x v="8"/>
              <x v="9"/>
              <x v="10"/>
              <x v="11"/>
              <x v="12"/>
              <x v="13"/>
              <x v="14"/>
              <x v="15"/>
              <x v="16"/>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name="Tabla dinámica13" cacheId="53" applyNumberFormats="0" applyBorderFormats="0" applyFontFormats="0" applyPatternFormats="0" applyAlignmentFormats="0" applyWidthHeightFormats="1" dataCaption="Valores" updatedVersion="7" minRefreshableVersion="3" useAutoFormatting="1" itemPrintTitles="1" createdVersion="5" indent="0" outline="1" outlineData="1" multipleFieldFilters="0" rowHeaderCaption="GESTIÓN LEGAL">
  <location ref="G91:H99" firstHeaderRow="1" firstDataRow="1" firstDataCol="1"/>
  <pivotFields count="11">
    <pivotField showAll="0"/>
    <pivotField showAll="0"/>
    <pivotField axis="axisRow" showAll="0" sortType="descending">
      <items count="8">
        <item x="0"/>
        <item x="1"/>
        <item x="2"/>
        <item x="3"/>
        <item x="4"/>
        <item x="5"/>
        <item x="6"/>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dataField="1" showAll="0"/>
  </pivotFields>
  <rowFields count="1">
    <field x="2"/>
  </rowFields>
  <rowItems count="8">
    <i>
      <x/>
    </i>
    <i>
      <x v="6"/>
    </i>
    <i>
      <x v="5"/>
    </i>
    <i>
      <x v="4"/>
    </i>
    <i>
      <x v="1"/>
    </i>
    <i>
      <x v="2"/>
    </i>
    <i>
      <x v="3"/>
    </i>
    <i t="grand">
      <x/>
    </i>
  </rowItems>
  <colItems count="1">
    <i/>
  </colItems>
  <dataFields count="1">
    <dataField name="Suma de ÍNDICE" fld="10" baseField="0" baseItem="0"/>
  </dataFields>
  <formats count="2">
    <format dxfId="608">
      <pivotArea field="2" type="button" dataOnly="0" labelOnly="1" outline="0" axis="axisRow" fieldPosition="0"/>
    </format>
    <format dxfId="607">
      <pivotArea field="2" type="button" dataOnly="0" labelOnly="1" outline="0" axis="axisRow" fieldPosition="0"/>
    </format>
  </formats>
  <conditionalFormats count="1">
    <conditionalFormat priority="14">
      <pivotAreas count="1">
        <pivotArea type="data" collapsedLevelsAreSubtotals="1" fieldPosition="0">
          <references count="2">
            <reference field="4294967294" count="1" selected="0">
              <x v="0"/>
            </reference>
            <reference field="2" count="7">
              <x v="0"/>
              <x v="1"/>
              <x v="2"/>
              <x v="3"/>
              <x v="4"/>
              <x v="5"/>
              <x v="6"/>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pivotTable" Target="../pivotTables/pivotTable13.xml"/><Relationship Id="rId18" Type="http://schemas.openxmlformats.org/officeDocument/2006/relationships/pivotTable" Target="../pivotTables/pivotTable18.xml"/><Relationship Id="rId3" Type="http://schemas.openxmlformats.org/officeDocument/2006/relationships/pivotTable" Target="../pivotTables/pivotTable3.xml"/><Relationship Id="rId21" Type="http://schemas.openxmlformats.org/officeDocument/2006/relationships/pivotTable" Target="../pivotTables/pivotTable21.xml"/><Relationship Id="rId7" Type="http://schemas.openxmlformats.org/officeDocument/2006/relationships/pivotTable" Target="../pivotTables/pivotTable7.xml"/><Relationship Id="rId12" Type="http://schemas.openxmlformats.org/officeDocument/2006/relationships/pivotTable" Target="../pivotTables/pivotTable12.xml"/><Relationship Id="rId17" Type="http://schemas.openxmlformats.org/officeDocument/2006/relationships/pivotTable" Target="../pivotTables/pivotTable17.xml"/><Relationship Id="rId2" Type="http://schemas.openxmlformats.org/officeDocument/2006/relationships/pivotTable" Target="../pivotTables/pivotTable2.xml"/><Relationship Id="rId16" Type="http://schemas.openxmlformats.org/officeDocument/2006/relationships/pivotTable" Target="../pivotTables/pivotTable16.xml"/><Relationship Id="rId20" Type="http://schemas.openxmlformats.org/officeDocument/2006/relationships/pivotTable" Target="../pivotTables/pivotTable20.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5" Type="http://schemas.openxmlformats.org/officeDocument/2006/relationships/pivotTable" Target="../pivotTables/pivotTable5.xml"/><Relationship Id="rId15" Type="http://schemas.openxmlformats.org/officeDocument/2006/relationships/pivotTable" Target="../pivotTables/pivotTable15.xml"/><Relationship Id="rId10" Type="http://schemas.openxmlformats.org/officeDocument/2006/relationships/pivotTable" Target="../pivotTables/pivotTable10.xml"/><Relationship Id="rId19" Type="http://schemas.openxmlformats.org/officeDocument/2006/relationships/pivotTable" Target="../pivotTables/pivotTable19.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 Id="rId22"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tabSelected="1" zoomScale="85" zoomScaleNormal="85" workbookViewId="0">
      <selection activeCell="M11" sqref="M11"/>
    </sheetView>
  </sheetViews>
  <sheetFormatPr baseColWidth="10" defaultColWidth="11.42578125" defaultRowHeight="18.75" x14ac:dyDescent="0.25"/>
  <cols>
    <col min="1" max="1" width="64.42578125" style="3" customWidth="1"/>
    <col min="2" max="2" width="11.42578125" style="6" customWidth="1"/>
    <col min="3" max="3" width="12.42578125" style="3" customWidth="1"/>
    <col min="4" max="4" width="29.28515625" style="3" customWidth="1"/>
    <col min="5" max="5" width="18.42578125" style="3" customWidth="1"/>
    <col min="6" max="6" width="9.140625" style="3" customWidth="1"/>
    <col min="7" max="7" width="11.42578125" style="3"/>
    <col min="8" max="13" width="14.5703125" style="3" customWidth="1"/>
    <col min="14" max="16384" width="11.42578125" style="3"/>
  </cols>
  <sheetData>
    <row r="1" spans="1:21" ht="46.5" customHeight="1" x14ac:dyDescent="0.25">
      <c r="A1" s="2" t="s">
        <v>12</v>
      </c>
      <c r="B1" s="2" t="s">
        <v>122</v>
      </c>
      <c r="C1" s="2" t="s">
        <v>123</v>
      </c>
      <c r="D1" s="2" t="s">
        <v>124</v>
      </c>
      <c r="E1" s="10" t="s">
        <v>226</v>
      </c>
      <c r="F1" s="70"/>
      <c r="G1" s="191" t="s">
        <v>1507</v>
      </c>
      <c r="H1" s="70"/>
      <c r="I1" s="70"/>
      <c r="J1" s="70"/>
      <c r="K1" s="70"/>
      <c r="L1" s="70"/>
      <c r="M1" s="70"/>
      <c r="N1" s="70"/>
      <c r="O1" s="70"/>
      <c r="P1" s="70"/>
      <c r="Q1" s="70"/>
      <c r="R1" s="70"/>
      <c r="S1" s="70"/>
      <c r="T1" s="70"/>
      <c r="U1" s="70"/>
    </row>
    <row r="2" spans="1:21" x14ac:dyDescent="0.3">
      <c r="A2" s="61" t="s">
        <v>127</v>
      </c>
      <c r="B2" s="58">
        <f>+'GES CONTRACT'!L56</f>
        <v>132.79999999999995</v>
      </c>
      <c r="C2" s="73">
        <f t="shared" ref="C2" si="0">ROUND(B2/$B$25*100,0)</f>
        <v>98</v>
      </c>
      <c r="D2" s="5" t="str">
        <f>IF(B2&gt;69,"ALTO",IF(C2&lt;20,"BAJO","MEDIO"))</f>
        <v>ALTO</v>
      </c>
      <c r="E2" s="58">
        <f>+'GES CONTRACT'!N56</f>
        <v>48</v>
      </c>
      <c r="F2" s="70"/>
      <c r="G2" s="70"/>
      <c r="H2" s="70"/>
      <c r="I2" s="70" t="s">
        <v>1514</v>
      </c>
      <c r="J2" s="70"/>
      <c r="K2" s="70"/>
      <c r="L2" s="70"/>
      <c r="M2" s="70"/>
      <c r="N2" s="70"/>
      <c r="O2" s="70"/>
      <c r="P2" s="70"/>
      <c r="Q2" s="70"/>
      <c r="R2" s="70"/>
      <c r="S2" s="70"/>
      <c r="T2" s="70"/>
      <c r="U2" s="70"/>
    </row>
    <row r="3" spans="1:21" x14ac:dyDescent="0.3">
      <c r="A3" s="61" t="s">
        <v>129</v>
      </c>
      <c r="B3" s="58">
        <f>+'GES PREDIAL'!L49</f>
        <v>135.6</v>
      </c>
      <c r="C3" s="73">
        <f t="shared" ref="C3:C23" si="1">ROUND(B3/$B$25*100,0)</f>
        <v>100</v>
      </c>
      <c r="D3" s="5" t="str">
        <f>IF(B3&gt;69,"ALTO",IF(C3&lt;20,"BAJO","MEDIO"))</f>
        <v>ALTO</v>
      </c>
      <c r="E3" s="58">
        <f>+'GES PREDIAL'!N49</f>
        <v>41</v>
      </c>
      <c r="F3" s="70"/>
      <c r="G3" s="70"/>
      <c r="H3" s="70"/>
      <c r="I3" s="60"/>
      <c r="J3" s="60"/>
      <c r="K3" s="61"/>
      <c r="L3" s="61"/>
      <c r="M3" s="61" t="s">
        <v>1510</v>
      </c>
      <c r="N3" s="70"/>
      <c r="O3" s="70"/>
      <c r="P3" s="70"/>
      <c r="Q3" s="70"/>
      <c r="R3" s="70"/>
      <c r="S3" s="70"/>
      <c r="T3" s="70"/>
      <c r="U3" s="70"/>
    </row>
    <row r="4" spans="1:21" x14ac:dyDescent="0.3">
      <c r="A4" s="61" t="s">
        <v>234</v>
      </c>
      <c r="B4" s="58">
        <f>+'CONSTRUCCIÓN PROY'!L109</f>
        <v>131.89999999999986</v>
      </c>
      <c r="C4" s="73">
        <f t="shared" si="1"/>
        <v>97</v>
      </c>
      <c r="D4" s="5" t="str">
        <f>IF(B4&gt;69,"ALTO",IF(C4&lt;20,"BAJO","MEDIO"))</f>
        <v>ALTO</v>
      </c>
      <c r="E4" s="58">
        <f>+'CONSTRUCCIÓN PROY'!N109</f>
        <v>101</v>
      </c>
      <c r="F4" s="70"/>
      <c r="G4" s="70"/>
      <c r="H4" s="70"/>
      <c r="I4" s="59"/>
      <c r="J4" s="60"/>
      <c r="K4" s="60"/>
      <c r="L4" s="61"/>
      <c r="M4" s="61" t="s">
        <v>1508</v>
      </c>
      <c r="N4" s="70"/>
      <c r="O4" s="70"/>
      <c r="P4" s="70"/>
      <c r="Q4" s="70"/>
      <c r="R4" s="70"/>
      <c r="S4" s="70"/>
      <c r="T4" s="70"/>
      <c r="U4" s="70"/>
    </row>
    <row r="5" spans="1:21" x14ac:dyDescent="0.3">
      <c r="A5" s="60" t="s">
        <v>128</v>
      </c>
      <c r="B5" s="58">
        <f>+'CONSERVACIÓN INFRAEST'!L75</f>
        <v>64.700000000000031</v>
      </c>
      <c r="C5" s="73">
        <f t="shared" si="1"/>
        <v>48</v>
      </c>
      <c r="D5" s="5" t="str">
        <f t="shared" ref="D5:D22" si="2">IF(B5&gt;69,"ALTO",IF(C5&lt;20,"BAJO","MEDIO"))</f>
        <v>MEDIO</v>
      </c>
      <c r="E5" s="58">
        <f>+'CONSERVACIÓN INFRAEST'!N75</f>
        <v>67</v>
      </c>
      <c r="F5" s="70"/>
      <c r="G5" s="70"/>
      <c r="H5" s="70"/>
      <c r="I5" s="59"/>
      <c r="J5" s="60" t="s">
        <v>1511</v>
      </c>
      <c r="K5" s="60" t="s">
        <v>1512</v>
      </c>
      <c r="L5" s="61" t="s">
        <v>1509</v>
      </c>
      <c r="M5" s="61"/>
      <c r="N5" s="70"/>
      <c r="O5" s="70"/>
      <c r="P5" s="70"/>
      <c r="Q5" s="70"/>
      <c r="R5" s="70"/>
      <c r="S5" s="70"/>
      <c r="T5" s="70"/>
      <c r="U5" s="70"/>
    </row>
    <row r="6" spans="1:21" x14ac:dyDescent="0.3">
      <c r="A6" s="61" t="s">
        <v>55</v>
      </c>
      <c r="B6" s="58">
        <f>+'DISEÑO PROY'!L37</f>
        <v>93</v>
      </c>
      <c r="C6" s="74">
        <f t="shared" si="1"/>
        <v>69</v>
      </c>
      <c r="D6" s="5" t="str">
        <f t="shared" si="2"/>
        <v>ALTO</v>
      </c>
      <c r="E6" s="58">
        <f>+'DISEÑO PROY'!N37</f>
        <v>29</v>
      </c>
      <c r="F6" s="191" t="s">
        <v>1758</v>
      </c>
      <c r="G6" s="71" t="s">
        <v>1760</v>
      </c>
      <c r="H6" s="70"/>
      <c r="I6" s="59"/>
      <c r="J6" s="60"/>
      <c r="K6" s="60"/>
      <c r="L6" s="61"/>
      <c r="M6" s="61"/>
      <c r="N6" s="70"/>
      <c r="O6" s="70"/>
      <c r="P6" s="70"/>
      <c r="Q6" s="70"/>
      <c r="R6" s="70"/>
      <c r="S6" s="70"/>
      <c r="T6" s="70"/>
      <c r="U6" s="70"/>
    </row>
    <row r="7" spans="1:21" x14ac:dyDescent="0.3">
      <c r="A7" s="60" t="s">
        <v>135</v>
      </c>
      <c r="B7" s="58">
        <f>+TICs!L35</f>
        <v>60.900000000000013</v>
      </c>
      <c r="C7" s="73">
        <f t="shared" si="1"/>
        <v>45</v>
      </c>
      <c r="D7" s="5" t="str">
        <f t="shared" si="2"/>
        <v>MEDIO</v>
      </c>
      <c r="E7" s="58">
        <f>+TICs!N35</f>
        <v>27</v>
      </c>
      <c r="F7" s="70"/>
      <c r="G7" s="70"/>
      <c r="H7" s="70"/>
      <c r="I7" s="59"/>
      <c r="J7" s="59"/>
      <c r="K7" s="60"/>
      <c r="L7" s="61"/>
      <c r="M7" s="61"/>
      <c r="N7" s="70"/>
      <c r="O7" s="70"/>
      <c r="P7" s="70"/>
      <c r="Q7" s="70"/>
      <c r="R7" s="70"/>
      <c r="S7" s="70"/>
      <c r="T7" s="70"/>
      <c r="U7" s="70"/>
    </row>
    <row r="8" spans="1:21" x14ac:dyDescent="0.3">
      <c r="A8" s="61" t="s">
        <v>130</v>
      </c>
      <c r="B8" s="58">
        <f>+'GES FIN'!L49</f>
        <v>123</v>
      </c>
      <c r="C8" s="73">
        <f t="shared" si="1"/>
        <v>91</v>
      </c>
      <c r="D8" s="5" t="str">
        <f t="shared" si="2"/>
        <v>ALTO</v>
      </c>
      <c r="E8" s="58">
        <f>+'GES FIN'!N49</f>
        <v>41</v>
      </c>
      <c r="F8" s="70"/>
      <c r="G8" s="70"/>
      <c r="H8" s="70"/>
      <c r="I8" s="70"/>
      <c r="J8" s="70"/>
      <c r="K8" s="70"/>
      <c r="L8" s="70"/>
      <c r="M8" s="70"/>
      <c r="N8" s="70"/>
      <c r="O8" s="70"/>
      <c r="P8" s="70"/>
      <c r="Q8" s="70"/>
      <c r="R8" s="70"/>
      <c r="S8" s="70"/>
      <c r="T8" s="70"/>
      <c r="U8" s="70"/>
    </row>
    <row r="9" spans="1:21" x14ac:dyDescent="0.3">
      <c r="A9" s="60" t="s">
        <v>1759</v>
      </c>
      <c r="B9" s="58">
        <f>+'PREINVERSIÓN DE PROYECTOS'!L49</f>
        <v>56.300000000000026</v>
      </c>
      <c r="C9" s="73">
        <f t="shared" si="1"/>
        <v>42</v>
      </c>
      <c r="D9" s="5" t="str">
        <f t="shared" si="2"/>
        <v>MEDIO</v>
      </c>
      <c r="E9" s="58">
        <f>+'PREINVERSIÓN DE PROYECTOS'!N49</f>
        <v>41</v>
      </c>
      <c r="F9" s="191"/>
      <c r="G9" s="191"/>
      <c r="H9" s="191" t="s">
        <v>1513</v>
      </c>
      <c r="I9" s="70"/>
      <c r="J9" s="70"/>
      <c r="K9" s="70"/>
      <c r="L9" s="70"/>
      <c r="M9" s="70"/>
      <c r="N9" s="70"/>
      <c r="O9" s="70"/>
      <c r="P9" s="70"/>
      <c r="Q9" s="70"/>
      <c r="R9" s="70"/>
      <c r="S9" s="70"/>
      <c r="T9" s="70"/>
      <c r="U9" s="70"/>
    </row>
    <row r="10" spans="1:21" x14ac:dyDescent="0.3">
      <c r="A10" s="60" t="s">
        <v>133</v>
      </c>
      <c r="B10" s="58">
        <f>+'GES REC FIS'!L35</f>
        <v>46.100000000000016</v>
      </c>
      <c r="C10" s="74">
        <f t="shared" si="1"/>
        <v>34</v>
      </c>
      <c r="D10" s="5" t="str">
        <f t="shared" si="2"/>
        <v>MEDIO</v>
      </c>
      <c r="E10" s="58">
        <f>+'GES REC FIS'!N35</f>
        <v>26</v>
      </c>
      <c r="F10" s="191" t="s">
        <v>1741</v>
      </c>
      <c r="G10" s="191"/>
      <c r="H10" s="191"/>
      <c r="I10" s="70"/>
      <c r="J10" s="70"/>
      <c r="K10" s="70"/>
      <c r="L10" s="70"/>
      <c r="M10" s="70"/>
      <c r="N10" s="70"/>
      <c r="O10" s="70"/>
      <c r="P10" s="70"/>
      <c r="Q10" s="70"/>
      <c r="R10" s="70"/>
      <c r="S10" s="70"/>
      <c r="T10" s="70"/>
      <c r="U10" s="70"/>
    </row>
    <row r="11" spans="1:21" x14ac:dyDescent="0.3">
      <c r="A11" s="60" t="s">
        <v>131</v>
      </c>
      <c r="B11" s="58">
        <f>+VALORIZA!L31</f>
        <v>28.40000000000002</v>
      </c>
      <c r="C11" s="73">
        <f t="shared" si="1"/>
        <v>21</v>
      </c>
      <c r="D11" s="5" t="str">
        <f t="shared" si="2"/>
        <v>MEDIO</v>
      </c>
      <c r="E11" s="58">
        <f>+VALORIZA!N31</f>
        <v>23</v>
      </c>
      <c r="F11" s="191"/>
      <c r="G11" s="191"/>
      <c r="H11" s="191"/>
      <c r="I11" s="70"/>
      <c r="J11" s="70"/>
      <c r="K11" s="70"/>
      <c r="L11" s="70"/>
      <c r="M11" s="70"/>
      <c r="N11" s="70"/>
      <c r="O11" s="70"/>
      <c r="P11" s="70"/>
      <c r="Q11" s="70"/>
      <c r="R11" s="70"/>
      <c r="S11" s="70"/>
      <c r="T11" s="70"/>
      <c r="U11" s="70"/>
    </row>
    <row r="12" spans="1:21" x14ac:dyDescent="0.3">
      <c r="A12" s="60" t="s">
        <v>138</v>
      </c>
      <c r="B12" s="58">
        <f>+'GES DOCUMENT'!L20</f>
        <v>36</v>
      </c>
      <c r="C12" s="74">
        <f t="shared" si="1"/>
        <v>27</v>
      </c>
      <c r="D12" s="5" t="str">
        <f t="shared" si="2"/>
        <v>MEDIO</v>
      </c>
      <c r="E12" s="58">
        <f>+'GES DOCUMENT'!N20</f>
        <v>12</v>
      </c>
      <c r="F12" s="191" t="s">
        <v>1741</v>
      </c>
      <c r="G12" s="191"/>
      <c r="H12" s="191"/>
      <c r="I12" s="70"/>
      <c r="J12" s="70"/>
      <c r="K12" s="70"/>
      <c r="L12" s="70"/>
      <c r="M12" s="70"/>
      <c r="N12" s="70"/>
      <c r="O12" s="70"/>
      <c r="P12" s="70"/>
      <c r="Q12" s="70"/>
      <c r="R12" s="70"/>
      <c r="S12" s="70"/>
      <c r="T12" s="70"/>
      <c r="U12" s="70"/>
    </row>
    <row r="13" spans="1:21" x14ac:dyDescent="0.3">
      <c r="A13" s="4" t="s">
        <v>139</v>
      </c>
      <c r="B13" s="58">
        <f>+'GESTIÓN DE TALENTO HUMANO'!L29</f>
        <v>19.5</v>
      </c>
      <c r="C13" s="73">
        <f t="shared" si="1"/>
        <v>14</v>
      </c>
      <c r="D13" s="5" t="str">
        <f t="shared" si="2"/>
        <v>BAJO</v>
      </c>
      <c r="E13" s="58">
        <f>+'GESTIÓN DE TALENTO HUMANO'!N29</f>
        <v>21</v>
      </c>
      <c r="F13" s="70"/>
      <c r="G13" s="70"/>
      <c r="H13" s="3" t="s">
        <v>1610</v>
      </c>
      <c r="J13" s="70"/>
      <c r="K13" s="70"/>
      <c r="L13" s="70"/>
      <c r="M13" s="70"/>
      <c r="N13" s="70"/>
      <c r="O13" s="70"/>
      <c r="P13" s="70"/>
      <c r="Q13" s="70"/>
      <c r="R13" s="70"/>
      <c r="S13" s="70"/>
      <c r="T13" s="70"/>
      <c r="U13" s="70"/>
    </row>
    <row r="14" spans="1:21" x14ac:dyDescent="0.3">
      <c r="A14" s="4" t="s">
        <v>249</v>
      </c>
      <c r="B14" s="58">
        <f>+'RELACIO Y SERV A LA CIUDADANA'!L23</f>
        <v>18.899999999999999</v>
      </c>
      <c r="C14" s="73">
        <f t="shared" si="1"/>
        <v>14</v>
      </c>
      <c r="D14" s="5" t="str">
        <f t="shared" si="2"/>
        <v>BAJO</v>
      </c>
      <c r="E14" s="58">
        <f>+'RELACIO Y SERV A LA CIUDADANA'!N23</f>
        <v>15</v>
      </c>
      <c r="F14" s="70"/>
      <c r="G14" s="70"/>
      <c r="H14" s="61" t="s">
        <v>376</v>
      </c>
      <c r="I14" s="62">
        <f>+E2+E3+E4+E6+E8+E16</f>
        <v>296</v>
      </c>
      <c r="J14" s="70"/>
      <c r="K14" s="70"/>
      <c r="L14" s="70"/>
      <c r="M14" s="70"/>
      <c r="N14" s="70"/>
      <c r="O14" s="70"/>
      <c r="P14" s="70"/>
      <c r="Q14" s="70"/>
      <c r="R14" s="70"/>
      <c r="S14" s="70"/>
      <c r="T14" s="70"/>
      <c r="U14" s="70"/>
    </row>
    <row r="15" spans="1:21" x14ac:dyDescent="0.3">
      <c r="A15" s="4" t="s">
        <v>137</v>
      </c>
      <c r="B15" s="58">
        <f>+'GESTIÓN INTEGRAL DE PROYECTOS'!L12</f>
        <v>6.1999999999999993</v>
      </c>
      <c r="C15" s="73">
        <f t="shared" si="1"/>
        <v>5</v>
      </c>
      <c r="D15" s="5" t="str">
        <f t="shared" si="2"/>
        <v>BAJO</v>
      </c>
      <c r="E15" s="58">
        <f>+'GESTIÓN INTEGRAL DE PROYECTOS'!N12</f>
        <v>4</v>
      </c>
      <c r="F15" s="70"/>
      <c r="G15" s="70"/>
      <c r="H15" s="60" t="s">
        <v>373</v>
      </c>
      <c r="I15" s="63">
        <f>+E5+E7+E9+E10+E11+E12</f>
        <v>196</v>
      </c>
      <c r="J15" s="70"/>
      <c r="K15" s="70"/>
      <c r="L15" s="70"/>
      <c r="M15" s="70"/>
      <c r="N15" s="70"/>
      <c r="O15" s="70"/>
      <c r="P15" s="70"/>
      <c r="Q15" s="70"/>
      <c r="R15" s="70"/>
      <c r="S15" s="70"/>
      <c r="T15" s="70"/>
      <c r="U15" s="70"/>
    </row>
    <row r="16" spans="1:21" x14ac:dyDescent="0.3">
      <c r="A16" s="61" t="s">
        <v>70</v>
      </c>
      <c r="B16" s="58">
        <f>+'EVAL Y CONTROL'!L44</f>
        <v>90.599999999999966</v>
      </c>
      <c r="C16" s="73">
        <f t="shared" si="1"/>
        <v>67</v>
      </c>
      <c r="D16" s="5" t="str">
        <f t="shared" si="2"/>
        <v>ALTO</v>
      </c>
      <c r="E16" s="58">
        <f>+'EVAL Y CONTROL'!N44</f>
        <v>36</v>
      </c>
      <c r="F16" s="70"/>
      <c r="G16" s="70"/>
      <c r="H16" s="64" t="s">
        <v>1515</v>
      </c>
      <c r="I16" s="65">
        <f>+E13+E14+E15+E17+E18+E19+E20+E21+E22+E23</f>
        <v>108</v>
      </c>
      <c r="J16" s="70"/>
      <c r="K16" s="70"/>
      <c r="L16" s="70"/>
      <c r="M16" s="70"/>
      <c r="N16" s="70"/>
      <c r="O16" s="70"/>
      <c r="P16" s="70"/>
      <c r="Q16" s="70"/>
      <c r="R16" s="70"/>
      <c r="S16" s="70"/>
      <c r="T16" s="70"/>
      <c r="U16" s="70"/>
    </row>
    <row r="17" spans="1:21" x14ac:dyDescent="0.3">
      <c r="A17" s="4" t="s">
        <v>134</v>
      </c>
      <c r="B17" s="58">
        <f>+INNOVACIÓN!L17</f>
        <v>9.5999999999999979</v>
      </c>
      <c r="C17" s="73">
        <f t="shared" si="1"/>
        <v>7</v>
      </c>
      <c r="D17" s="5" t="str">
        <f t="shared" si="2"/>
        <v>BAJO</v>
      </c>
      <c r="E17" s="58">
        <f>+INNOVACIÓN!N17</f>
        <v>9</v>
      </c>
      <c r="F17" s="70"/>
      <c r="G17" s="70"/>
      <c r="H17" s="4" t="s">
        <v>1516</v>
      </c>
      <c r="I17" s="66">
        <f>SUM(I14:I16)</f>
        <v>600</v>
      </c>
      <c r="J17" s="70"/>
      <c r="K17" s="70"/>
      <c r="L17" s="70"/>
      <c r="M17" s="70"/>
      <c r="N17" s="70"/>
      <c r="O17" s="70"/>
      <c r="P17" s="70"/>
      <c r="Q17" s="70"/>
      <c r="R17" s="70"/>
      <c r="S17" s="70"/>
      <c r="T17" s="70"/>
      <c r="U17" s="70"/>
    </row>
    <row r="18" spans="1:21" x14ac:dyDescent="0.3">
      <c r="A18" s="4" t="s">
        <v>132</v>
      </c>
      <c r="B18" s="58">
        <f>+'GES INTERINSTI'!L50</f>
        <v>4.2000000000000011</v>
      </c>
      <c r="C18" s="73">
        <f t="shared" si="1"/>
        <v>3</v>
      </c>
      <c r="D18" s="5" t="str">
        <f t="shared" si="2"/>
        <v>BAJO</v>
      </c>
      <c r="E18" s="58">
        <f>+'GES INTERINSTI'!N50</f>
        <v>42</v>
      </c>
      <c r="F18" s="70"/>
      <c r="G18" s="191" t="s">
        <v>1761</v>
      </c>
      <c r="H18" s="70"/>
      <c r="I18" s="70"/>
      <c r="J18" s="70"/>
      <c r="K18" s="70"/>
      <c r="L18" s="70"/>
      <c r="M18" s="70"/>
      <c r="N18" s="70"/>
      <c r="O18" s="70"/>
      <c r="P18" s="70"/>
      <c r="Q18" s="70"/>
      <c r="R18" s="70"/>
      <c r="S18" s="70"/>
      <c r="T18" s="70"/>
      <c r="U18" s="70"/>
    </row>
    <row r="19" spans="1:21" x14ac:dyDescent="0.3">
      <c r="A19" s="4" t="s">
        <v>140</v>
      </c>
      <c r="B19" s="58">
        <f>+'GEST LEGAL'!L14</f>
        <v>0.6</v>
      </c>
      <c r="C19" s="73">
        <f t="shared" si="1"/>
        <v>0</v>
      </c>
      <c r="D19" s="5" t="str">
        <f t="shared" si="2"/>
        <v>BAJO</v>
      </c>
      <c r="E19" s="58">
        <f>+'GEST LEGAL'!N14</f>
        <v>6</v>
      </c>
      <c r="F19" s="70"/>
      <c r="G19" s="70"/>
      <c r="H19" s="70"/>
      <c r="I19" s="70"/>
      <c r="J19" s="70"/>
      <c r="K19" s="70"/>
      <c r="L19" s="70"/>
      <c r="M19" s="70"/>
      <c r="N19" s="70"/>
      <c r="O19" s="70"/>
      <c r="P19" s="70"/>
      <c r="Q19" s="70"/>
      <c r="R19" s="70"/>
      <c r="S19" s="70"/>
      <c r="T19" s="70"/>
      <c r="U19" s="70"/>
    </row>
    <row r="20" spans="1:21" x14ac:dyDescent="0.3">
      <c r="A20" s="4" t="s">
        <v>248</v>
      </c>
      <c r="B20" s="58">
        <f>+'PRACTICAS INTEGRALES DE GEST'!L12</f>
        <v>0.4</v>
      </c>
      <c r="C20" s="73">
        <f t="shared" si="1"/>
        <v>0</v>
      </c>
      <c r="D20" s="5" t="str">
        <f t="shared" si="2"/>
        <v>BAJO</v>
      </c>
      <c r="E20" s="58">
        <f>+'PRACTICAS INTEGRALES DE GEST'!N12</f>
        <v>4</v>
      </c>
      <c r="F20" s="70"/>
      <c r="G20" s="70"/>
      <c r="H20" s="70"/>
      <c r="I20" s="70"/>
      <c r="J20" s="70"/>
      <c r="K20" s="70"/>
      <c r="L20" s="70"/>
      <c r="M20" s="70"/>
      <c r="N20" s="70"/>
      <c r="O20" s="70"/>
      <c r="P20" s="70"/>
      <c r="Q20" s="70"/>
      <c r="R20" s="70"/>
      <c r="S20" s="70"/>
      <c r="T20" s="70"/>
      <c r="U20" s="70"/>
    </row>
    <row r="21" spans="1:21" x14ac:dyDescent="0.3">
      <c r="A21" s="4" t="s">
        <v>136</v>
      </c>
      <c r="B21" s="58">
        <f>+'MEJORA CONTINUA'!L12</f>
        <v>0.4</v>
      </c>
      <c r="C21" s="73">
        <f t="shared" si="1"/>
        <v>0</v>
      </c>
      <c r="D21" s="5" t="str">
        <f t="shared" si="2"/>
        <v>BAJO</v>
      </c>
      <c r="E21" s="58">
        <f>+'MEJORA CONTINUA'!N12</f>
        <v>4</v>
      </c>
      <c r="F21" s="70"/>
      <c r="G21" s="70"/>
      <c r="H21" s="70"/>
      <c r="I21" s="70"/>
      <c r="J21" s="70"/>
      <c r="K21" s="70"/>
      <c r="L21" s="70"/>
      <c r="M21" s="70"/>
      <c r="N21" s="70"/>
      <c r="O21" s="70"/>
      <c r="P21" s="70"/>
      <c r="Q21" s="70"/>
      <c r="R21" s="70"/>
      <c r="S21" s="70"/>
      <c r="T21" s="70"/>
      <c r="U21" s="70"/>
    </row>
    <row r="22" spans="1:21" x14ac:dyDescent="0.3">
      <c r="A22" s="4" t="s">
        <v>31</v>
      </c>
      <c r="B22" s="58">
        <f>+'PLAN ESTRAT'!L10</f>
        <v>0.2</v>
      </c>
      <c r="C22" s="73">
        <f t="shared" si="1"/>
        <v>0</v>
      </c>
      <c r="D22" s="5" t="str">
        <f t="shared" si="2"/>
        <v>BAJO</v>
      </c>
      <c r="E22" s="58">
        <f>+'PLAN ESTRAT'!N10</f>
        <v>2</v>
      </c>
      <c r="F22" s="70"/>
      <c r="G22" s="70"/>
      <c r="H22" s="70"/>
      <c r="I22" s="70"/>
      <c r="J22" s="70"/>
      <c r="K22" s="70"/>
      <c r="L22" s="70"/>
      <c r="M22" s="70"/>
      <c r="N22" s="70"/>
      <c r="O22" s="70"/>
      <c r="P22" s="70"/>
      <c r="Q22" s="70"/>
      <c r="R22" s="70"/>
      <c r="S22" s="70"/>
      <c r="T22" s="70"/>
      <c r="U22" s="70"/>
    </row>
    <row r="23" spans="1:21" x14ac:dyDescent="0.3">
      <c r="A23" s="4" t="s">
        <v>152</v>
      </c>
      <c r="B23" s="58">
        <f>+COMUNICAC!L9</f>
        <v>0.1</v>
      </c>
      <c r="C23" s="73">
        <f t="shared" si="1"/>
        <v>0</v>
      </c>
      <c r="D23" s="5" t="str">
        <f t="shared" ref="D23" si="3">IF(C23&gt;69,"ALTO",IF(C23&lt;20,"BAJO","MEDIO"))</f>
        <v>BAJO</v>
      </c>
      <c r="E23" s="58">
        <f>+COMUNICAC!N9</f>
        <v>1</v>
      </c>
      <c r="F23" s="70"/>
      <c r="G23" s="70"/>
      <c r="H23" s="70"/>
      <c r="I23" s="70"/>
      <c r="J23" s="70"/>
      <c r="K23" s="70"/>
      <c r="L23" s="70"/>
      <c r="M23" s="70"/>
      <c r="N23" s="70"/>
      <c r="O23" s="70"/>
      <c r="P23" s="70"/>
      <c r="Q23" s="70"/>
      <c r="R23" s="70"/>
      <c r="S23" s="70"/>
      <c r="T23" s="70"/>
      <c r="U23" s="70"/>
    </row>
    <row r="24" spans="1:21" x14ac:dyDescent="0.25">
      <c r="A24" s="70" t="s">
        <v>125</v>
      </c>
      <c r="B24" s="193">
        <f>MIN(B2:B23)</f>
        <v>0.1</v>
      </c>
      <c r="C24" s="192"/>
      <c r="D24" s="192"/>
      <c r="E24" s="69">
        <f>SUM(E2:E23)</f>
        <v>600</v>
      </c>
      <c r="F24" s="70"/>
      <c r="G24" s="70"/>
      <c r="H24" s="70"/>
      <c r="I24" s="70"/>
      <c r="J24" s="70"/>
      <c r="K24" s="70"/>
      <c r="L24" s="70"/>
      <c r="M24" s="70"/>
      <c r="N24" s="70"/>
      <c r="O24" s="70"/>
      <c r="P24" s="70"/>
      <c r="Q24" s="70"/>
      <c r="R24" s="70"/>
      <c r="S24" s="70"/>
      <c r="T24" s="70"/>
      <c r="U24" s="70"/>
    </row>
    <row r="25" spans="1:21" x14ac:dyDescent="0.25">
      <c r="A25" s="70" t="s">
        <v>126</v>
      </c>
      <c r="B25" s="193">
        <f>MAX(B2:B23)</f>
        <v>135.6</v>
      </c>
      <c r="C25" s="192"/>
      <c r="D25" s="192"/>
      <c r="E25" s="6"/>
      <c r="F25" s="70"/>
      <c r="G25" s="70"/>
      <c r="H25" s="70"/>
      <c r="I25" s="70"/>
      <c r="J25" s="70"/>
      <c r="K25" s="70"/>
      <c r="L25" s="70"/>
      <c r="M25" s="70"/>
      <c r="N25" s="70"/>
      <c r="O25" s="70"/>
      <c r="P25" s="70"/>
      <c r="Q25" s="70"/>
      <c r="R25" s="70"/>
      <c r="S25" s="70"/>
      <c r="T25" s="70"/>
      <c r="U25" s="70"/>
    </row>
    <row r="26" spans="1:21" x14ac:dyDescent="0.25">
      <c r="A26" s="70"/>
      <c r="B26" s="192"/>
      <c r="C26" s="192"/>
      <c r="D26" s="192"/>
      <c r="E26" s="192"/>
      <c r="F26" s="70"/>
      <c r="G26" s="70"/>
      <c r="H26" s="70"/>
      <c r="I26" s="70"/>
      <c r="J26" s="70"/>
      <c r="K26" s="70"/>
      <c r="L26" s="70"/>
      <c r="M26" s="70"/>
      <c r="N26" s="70"/>
      <c r="O26" s="70"/>
      <c r="P26" s="70"/>
      <c r="Q26" s="70"/>
      <c r="R26" s="70"/>
      <c r="S26" s="70"/>
      <c r="T26" s="70"/>
      <c r="U26" s="70"/>
    </row>
    <row r="27" spans="1:21" x14ac:dyDescent="0.25">
      <c r="A27" s="70"/>
      <c r="B27" s="192"/>
      <c r="C27" s="70"/>
      <c r="D27" s="70"/>
      <c r="E27" s="70"/>
      <c r="F27" s="70"/>
      <c r="G27" s="70"/>
      <c r="H27" s="70"/>
      <c r="I27" s="70"/>
      <c r="J27" s="70"/>
      <c r="K27" s="70"/>
      <c r="L27" s="70"/>
      <c r="M27" s="70"/>
      <c r="N27" s="70"/>
      <c r="O27" s="70"/>
      <c r="P27" s="70"/>
      <c r="Q27" s="70"/>
      <c r="R27" s="70"/>
      <c r="S27" s="70"/>
      <c r="T27" s="70"/>
      <c r="U27" s="70"/>
    </row>
    <row r="28" spans="1:21" x14ac:dyDescent="0.25">
      <c r="A28" s="70" t="s">
        <v>230</v>
      </c>
      <c r="B28" s="70"/>
      <c r="C28" s="70"/>
      <c r="D28" s="70"/>
      <c r="E28" s="70"/>
      <c r="F28" s="70"/>
      <c r="G28" s="70"/>
      <c r="H28" s="70"/>
      <c r="I28" s="70"/>
      <c r="J28" s="70"/>
      <c r="K28" s="70"/>
      <c r="L28" s="70"/>
      <c r="M28" s="70"/>
      <c r="N28" s="70"/>
      <c r="O28" s="70"/>
      <c r="P28" s="70"/>
      <c r="Q28" s="70"/>
      <c r="R28" s="70"/>
      <c r="S28" s="70"/>
      <c r="T28" s="70"/>
      <c r="U28" s="70"/>
    </row>
    <row r="29" spans="1:21" x14ac:dyDescent="0.25">
      <c r="A29" s="70"/>
      <c r="B29" s="70"/>
      <c r="C29" s="70"/>
      <c r="D29" s="70"/>
      <c r="E29" s="70"/>
      <c r="F29" s="70"/>
      <c r="G29" s="70"/>
      <c r="H29" s="70"/>
      <c r="I29" s="70"/>
      <c r="J29" s="70"/>
      <c r="K29" s="70"/>
      <c r="L29" s="70"/>
      <c r="M29" s="70"/>
      <c r="N29" s="70"/>
      <c r="O29" s="70"/>
      <c r="P29" s="70"/>
      <c r="Q29" s="70"/>
      <c r="R29" s="70"/>
      <c r="S29" s="70"/>
      <c r="T29" s="70"/>
      <c r="U29" s="70"/>
    </row>
    <row r="30" spans="1:21" x14ac:dyDescent="0.25">
      <c r="A30" s="70"/>
      <c r="B30" s="192"/>
      <c r="C30" s="70"/>
      <c r="D30" s="70"/>
      <c r="E30" s="70"/>
      <c r="F30" s="70"/>
      <c r="G30" s="70"/>
      <c r="H30" s="70"/>
      <c r="I30" s="70"/>
      <c r="J30" s="70"/>
      <c r="K30" s="70"/>
      <c r="L30" s="70"/>
      <c r="M30" s="70"/>
      <c r="N30" s="70"/>
      <c r="O30" s="70"/>
      <c r="P30" s="70"/>
      <c r="Q30" s="70"/>
      <c r="R30" s="70"/>
      <c r="S30" s="70"/>
      <c r="T30" s="70"/>
      <c r="U30" s="70"/>
    </row>
    <row r="31" spans="1:21" x14ac:dyDescent="0.25">
      <c r="A31" s="70"/>
      <c r="B31" s="192"/>
      <c r="C31" s="70"/>
      <c r="D31" s="70"/>
      <c r="E31" s="70"/>
      <c r="F31" s="70"/>
      <c r="G31" s="70"/>
      <c r="H31" s="70"/>
      <c r="I31" s="70"/>
      <c r="J31" s="70"/>
      <c r="K31" s="70"/>
      <c r="L31" s="70"/>
      <c r="M31" s="70"/>
      <c r="N31" s="70"/>
      <c r="O31" s="70"/>
      <c r="P31" s="70"/>
      <c r="Q31" s="70"/>
      <c r="R31" s="70"/>
      <c r="S31" s="70"/>
      <c r="T31" s="70"/>
      <c r="U31" s="70"/>
    </row>
    <row r="32" spans="1:21" x14ac:dyDescent="0.25">
      <c r="A32" s="70"/>
      <c r="B32" s="192"/>
      <c r="C32" s="70"/>
      <c r="D32" s="70"/>
      <c r="E32" s="70"/>
      <c r="F32" s="70"/>
      <c r="G32" s="70"/>
      <c r="H32" s="70"/>
      <c r="I32" s="70"/>
      <c r="J32" s="70"/>
      <c r="K32" s="70"/>
      <c r="L32" s="70"/>
      <c r="M32" s="70"/>
      <c r="N32" s="70"/>
      <c r="O32" s="70"/>
      <c r="P32" s="70"/>
      <c r="Q32" s="70"/>
      <c r="R32" s="70"/>
      <c r="S32" s="70"/>
      <c r="T32" s="70"/>
      <c r="U32" s="70"/>
    </row>
    <row r="33" spans="1:21" x14ac:dyDescent="0.25">
      <c r="A33" s="70"/>
      <c r="B33" s="192"/>
      <c r="C33" s="70"/>
      <c r="D33" s="70"/>
      <c r="E33" s="70"/>
      <c r="F33" s="70"/>
      <c r="G33" s="70"/>
      <c r="H33" s="70"/>
      <c r="I33" s="70"/>
      <c r="J33" s="70"/>
      <c r="K33" s="70"/>
      <c r="L33" s="70"/>
      <c r="M33" s="70"/>
      <c r="N33" s="70"/>
      <c r="O33" s="70"/>
      <c r="P33" s="70"/>
      <c r="Q33" s="70"/>
      <c r="R33" s="70"/>
      <c r="S33" s="70"/>
      <c r="T33" s="70"/>
      <c r="U33" s="70"/>
    </row>
    <row r="34" spans="1:21" x14ac:dyDescent="0.25">
      <c r="A34" s="70"/>
      <c r="B34" s="192"/>
      <c r="C34" s="70"/>
      <c r="D34" s="70"/>
      <c r="E34" s="70"/>
      <c r="F34" s="70"/>
      <c r="G34" s="70"/>
      <c r="H34" s="70"/>
      <c r="I34" s="70"/>
      <c r="J34" s="70"/>
      <c r="K34" s="70"/>
      <c r="L34" s="70"/>
      <c r="M34" s="70"/>
      <c r="N34" s="70"/>
      <c r="O34" s="70"/>
      <c r="P34" s="70"/>
      <c r="Q34" s="70"/>
      <c r="R34" s="70"/>
      <c r="S34" s="70"/>
      <c r="T34" s="70"/>
      <c r="U34" s="70"/>
    </row>
    <row r="35" spans="1:21" x14ac:dyDescent="0.25">
      <c r="A35" s="70"/>
      <c r="B35" s="192"/>
      <c r="C35" s="70"/>
      <c r="D35" s="70"/>
      <c r="E35" s="70"/>
      <c r="F35" s="70"/>
      <c r="G35" s="70"/>
      <c r="H35" s="70"/>
      <c r="I35" s="70"/>
      <c r="J35" s="70"/>
      <c r="K35" s="70"/>
      <c r="L35" s="70"/>
      <c r="M35" s="70"/>
      <c r="N35" s="70"/>
      <c r="O35" s="70"/>
      <c r="P35" s="70"/>
      <c r="Q35" s="70"/>
      <c r="R35" s="70"/>
      <c r="S35" s="70"/>
      <c r="T35" s="70"/>
      <c r="U35" s="70"/>
    </row>
    <row r="36" spans="1:21" x14ac:dyDescent="0.25">
      <c r="A36" s="70"/>
      <c r="B36" s="192"/>
      <c r="C36" s="70"/>
      <c r="D36" s="70"/>
      <c r="E36" s="70"/>
      <c r="F36" s="70"/>
      <c r="G36" s="70"/>
      <c r="H36" s="70"/>
      <c r="I36" s="70"/>
      <c r="J36" s="70"/>
      <c r="K36" s="70"/>
      <c r="L36" s="70"/>
      <c r="M36" s="70"/>
      <c r="N36" s="70"/>
      <c r="O36" s="70"/>
      <c r="P36" s="70"/>
      <c r="Q36" s="70"/>
      <c r="R36" s="70"/>
      <c r="S36" s="70"/>
      <c r="T36" s="70"/>
      <c r="U36" s="70"/>
    </row>
  </sheetData>
  <sortState ref="A2:E26">
    <sortCondition descending="1" ref="B2:B23"/>
  </sortState>
  <conditionalFormatting sqref="D3:D23">
    <cfRule type="containsText" dxfId="637" priority="10" operator="containsText" text="BAJO">
      <formula>NOT(ISERROR(SEARCH("BAJO",D3)))</formula>
    </cfRule>
    <cfRule type="containsText" dxfId="636" priority="11" operator="containsText" text="MEDIO">
      <formula>NOT(ISERROR(SEARCH("MEDIO",D3)))</formula>
    </cfRule>
    <cfRule type="containsText" dxfId="635" priority="12" operator="containsText" text="ALTO">
      <formula>NOT(ISERROR(SEARCH("ALTO",D3)))</formula>
    </cfRule>
  </conditionalFormatting>
  <conditionalFormatting sqref="D2">
    <cfRule type="containsText" dxfId="634" priority="1" operator="containsText" text="BAJO">
      <formula>NOT(ISERROR(SEARCH("BAJO",D2)))</formula>
    </cfRule>
    <cfRule type="containsText" dxfId="633" priority="2" operator="containsText" text="MEDIO">
      <formula>NOT(ISERROR(SEARCH("MEDIO",D2)))</formula>
    </cfRule>
    <cfRule type="containsText" dxfId="632" priority="3" operator="containsText" text="ALTO">
      <formula>NOT(ISERROR(SEARCH("ALTO",D2)))</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U62"/>
  <sheetViews>
    <sheetView topLeftCell="L1" zoomScale="78" zoomScaleNormal="78" workbookViewId="0">
      <selection activeCell="L1" sqref="A1:XFD1048576"/>
    </sheetView>
  </sheetViews>
  <sheetFormatPr baseColWidth="10" defaultColWidth="11.42578125" defaultRowHeight="15" x14ac:dyDescent="0.25"/>
  <cols>
    <col min="1" max="1" width="11.42578125" style="50"/>
    <col min="2" max="2" width="28.7109375" style="50" customWidth="1"/>
    <col min="3" max="3" width="50.42578125" style="50" customWidth="1"/>
    <col min="4" max="4" width="31.7109375" style="50" customWidth="1"/>
    <col min="5" max="5" width="42.85546875" style="50" customWidth="1"/>
    <col min="6" max="6" width="77" style="137" customWidth="1"/>
    <col min="7" max="7" width="18.85546875" style="50" customWidth="1"/>
    <col min="8" max="8" width="16.42578125" style="50" customWidth="1"/>
    <col min="9" max="9" width="17.28515625" style="50" customWidth="1"/>
    <col min="10" max="10" width="16.7109375" style="50" customWidth="1"/>
    <col min="11" max="11" width="99" style="50" customWidth="1"/>
    <col min="12" max="12" width="16" style="50" customWidth="1"/>
    <col min="13" max="13" width="4.7109375" style="50" customWidth="1"/>
    <col min="14" max="14" width="73.7109375" style="50" customWidth="1"/>
    <col min="15" max="15" width="62.42578125" style="50" customWidth="1"/>
    <col min="16" max="16384" width="11.42578125" style="50"/>
  </cols>
  <sheetData>
    <row r="1" spans="1:73" ht="31.5" customHeight="1" thickBot="1" x14ac:dyDescent="0.3">
      <c r="B1" s="203" t="s">
        <v>10</v>
      </c>
      <c r="C1" s="204"/>
      <c r="D1" s="204"/>
      <c r="E1" s="204"/>
      <c r="F1" s="204"/>
      <c r="G1" s="204"/>
      <c r="H1" s="204"/>
      <c r="I1" s="204"/>
      <c r="J1" s="204"/>
      <c r="K1" s="232"/>
      <c r="L1" s="232"/>
    </row>
    <row r="2" spans="1:73" ht="27" customHeight="1" thickTop="1" x14ac:dyDescent="0.25">
      <c r="B2" s="233" t="s">
        <v>153</v>
      </c>
      <c r="C2" s="234"/>
      <c r="D2" s="234"/>
      <c r="E2" s="234"/>
      <c r="F2" s="234"/>
      <c r="G2" s="234"/>
      <c r="H2" s="234"/>
      <c r="I2" s="234"/>
      <c r="J2" s="234"/>
      <c r="K2" s="232"/>
      <c r="L2" s="232"/>
    </row>
    <row r="3" spans="1:73" ht="22.5" customHeight="1" x14ac:dyDescent="0.25">
      <c r="B3" s="235" t="s">
        <v>11</v>
      </c>
      <c r="C3" s="236"/>
      <c r="D3" s="217" t="s">
        <v>12</v>
      </c>
      <c r="E3" s="218"/>
      <c r="F3" s="218"/>
      <c r="G3" s="218"/>
      <c r="H3" s="218"/>
      <c r="I3" s="216"/>
      <c r="J3" s="75" t="s">
        <v>141</v>
      </c>
      <c r="K3" s="232"/>
      <c r="L3" s="232"/>
    </row>
    <row r="4" spans="1:73" ht="26.25" customHeight="1" thickBot="1" x14ac:dyDescent="0.3">
      <c r="B4" s="237" t="s">
        <v>142</v>
      </c>
      <c r="C4" s="238"/>
      <c r="D4" s="221" t="s">
        <v>154</v>
      </c>
      <c r="E4" s="222"/>
      <c r="F4" s="222"/>
      <c r="G4" s="222"/>
      <c r="H4" s="222"/>
      <c r="I4" s="220"/>
      <c r="J4" s="76" t="s">
        <v>465</v>
      </c>
      <c r="K4" s="232"/>
      <c r="L4" s="232"/>
    </row>
    <row r="5" spans="1:73" ht="95.25" customHeight="1" thickTop="1" x14ac:dyDescent="0.25">
      <c r="B5" s="226" t="s">
        <v>13</v>
      </c>
      <c r="C5" s="227"/>
      <c r="D5" s="228" t="s">
        <v>14</v>
      </c>
      <c r="E5" s="229"/>
      <c r="F5" s="77" t="s">
        <v>15</v>
      </c>
      <c r="G5" s="230" t="s">
        <v>71</v>
      </c>
      <c r="H5" s="230"/>
      <c r="I5" s="78" t="s">
        <v>16</v>
      </c>
      <c r="J5" s="231" t="s">
        <v>177</v>
      </c>
      <c r="K5" s="231"/>
      <c r="L5" s="231"/>
      <c r="N5" s="79" t="s">
        <v>464</v>
      </c>
      <c r="O5" s="80">
        <v>44926</v>
      </c>
    </row>
    <row r="6" spans="1:73" ht="9.75" customHeight="1" x14ac:dyDescent="0.25">
      <c r="B6" s="252"/>
      <c r="C6" s="252"/>
      <c r="D6" s="252"/>
      <c r="E6" s="252"/>
      <c r="F6" s="252"/>
      <c r="G6" s="252"/>
      <c r="H6" s="252"/>
      <c r="I6" s="252"/>
      <c r="J6" s="252"/>
      <c r="K6" s="252"/>
      <c r="L6" s="252"/>
    </row>
    <row r="7" spans="1:73" ht="84.75" customHeight="1" x14ac:dyDescent="0.25">
      <c r="B7" s="84" t="s">
        <v>6</v>
      </c>
      <c r="C7" s="84" t="s">
        <v>8</v>
      </c>
      <c r="D7" s="84" t="s">
        <v>9</v>
      </c>
      <c r="E7" s="84" t="s">
        <v>7</v>
      </c>
      <c r="F7" s="84" t="s">
        <v>5</v>
      </c>
      <c r="G7" s="84" t="s">
        <v>0</v>
      </c>
      <c r="H7" s="84" t="s">
        <v>1</v>
      </c>
      <c r="I7" s="84" t="s">
        <v>2</v>
      </c>
      <c r="J7" s="84" t="s">
        <v>3</v>
      </c>
      <c r="K7" s="84" t="s">
        <v>4</v>
      </c>
      <c r="L7" s="84" t="s">
        <v>155</v>
      </c>
      <c r="N7" s="85" t="s">
        <v>281</v>
      </c>
      <c r="O7" s="86" t="s">
        <v>282</v>
      </c>
    </row>
    <row r="8" spans="1:73" ht="147" customHeight="1" x14ac:dyDescent="0.25">
      <c r="A8" s="87">
        <v>1</v>
      </c>
      <c r="B8" s="87" t="s">
        <v>273</v>
      </c>
      <c r="C8" s="89" t="s">
        <v>394</v>
      </c>
      <c r="D8" s="89" t="s">
        <v>395</v>
      </c>
      <c r="E8" s="89" t="s">
        <v>20</v>
      </c>
      <c r="F8" s="89" t="s">
        <v>1853</v>
      </c>
      <c r="G8" s="87">
        <v>3</v>
      </c>
      <c r="H8" s="87">
        <v>3</v>
      </c>
      <c r="I8" s="87">
        <f t="shared" ref="I8:I47" si="0">G8*H8</f>
        <v>9</v>
      </c>
      <c r="J8" s="87" t="str">
        <f>IF(I8&lt;12,"BAJO",IF(I8&gt;19,"ALTO","MEDIO"))</f>
        <v>BAJO</v>
      </c>
      <c r="K8" s="91" t="str">
        <f>IF(J8="BAJO","El nivel de riesgo es bajo y no se requieren controles adicionales","Favor establezca acá controles adicionales requeridos")</f>
        <v>El nivel de riesgo es bajo y no se requieren controles adicionales</v>
      </c>
      <c r="L8" s="87">
        <f>IF(J8="BAJO",0.1,IF(J8="MEDIO",3,5))</f>
        <v>0.1</v>
      </c>
      <c r="N8" s="89" t="s">
        <v>1555</v>
      </c>
      <c r="O8" s="93" t="s">
        <v>1802</v>
      </c>
      <c r="BT8" s="50">
        <v>1</v>
      </c>
      <c r="BU8" s="50">
        <v>1</v>
      </c>
    </row>
    <row r="9" spans="1:73" ht="117.95" customHeight="1" x14ac:dyDescent="0.25">
      <c r="A9" s="87">
        <v>2</v>
      </c>
      <c r="B9" s="87" t="s">
        <v>273</v>
      </c>
      <c r="C9" s="89" t="s">
        <v>252</v>
      </c>
      <c r="D9" s="89" t="s">
        <v>62</v>
      </c>
      <c r="E9" s="89" t="s">
        <v>20</v>
      </c>
      <c r="F9" s="89" t="s">
        <v>1854</v>
      </c>
      <c r="G9" s="87">
        <v>3</v>
      </c>
      <c r="H9" s="87">
        <v>3</v>
      </c>
      <c r="I9" s="87">
        <f t="shared" si="0"/>
        <v>9</v>
      </c>
      <c r="J9" s="87" t="str">
        <f>IF(I9&lt;12,"BAJO",IF(I9&gt;19,"ALTO","MEDIO"))</f>
        <v>BAJO</v>
      </c>
      <c r="K9" s="91" t="str">
        <f>IF(J9="BAJO","El nivel de riesgo es bajo y no se requieren controles adicionales","Favor establezca acá controles adicionales requeridos")</f>
        <v>El nivel de riesgo es bajo y no se requieren controles adicionales</v>
      </c>
      <c r="L9" s="87">
        <f>IF(J9="BAJO",0.1,IF(J9="MEDIO",3,5))</f>
        <v>0.1</v>
      </c>
      <c r="N9" s="89" t="s">
        <v>1556</v>
      </c>
      <c r="O9" s="93" t="s">
        <v>1803</v>
      </c>
      <c r="BT9" s="50">
        <v>1</v>
      </c>
      <c r="BU9" s="50">
        <v>1</v>
      </c>
    </row>
    <row r="10" spans="1:73" ht="102.95" customHeight="1" x14ac:dyDescent="0.25">
      <c r="A10" s="87">
        <v>3</v>
      </c>
      <c r="B10" s="87" t="s">
        <v>273</v>
      </c>
      <c r="C10" s="89" t="s">
        <v>279</v>
      </c>
      <c r="D10" s="89" t="s">
        <v>56</v>
      </c>
      <c r="E10" s="89" t="s">
        <v>20</v>
      </c>
      <c r="F10" s="89" t="s">
        <v>1294</v>
      </c>
      <c r="G10" s="87">
        <v>2</v>
      </c>
      <c r="H10" s="87">
        <v>3</v>
      </c>
      <c r="I10" s="87">
        <f t="shared" si="0"/>
        <v>6</v>
      </c>
      <c r="J10" s="87" t="str">
        <f t="shared" ref="J10:J47" si="1">IF(I10&lt;12,"BAJO",IF(I10&gt;19,"ALTO","MEDIO"))</f>
        <v>BAJO</v>
      </c>
      <c r="K10" s="91" t="str">
        <f>IF(J10="BAJO","El nivel de riesgo es bajo y no se requieren controles adicionales","Favor establezca acá controles adicionales requeridos")</f>
        <v>El nivel de riesgo es bajo y no se requieren controles adicionales</v>
      </c>
      <c r="L10" s="87">
        <f t="shared" ref="L10:L47" si="2">IF(J10="BAJO",0.1,IF(J10="MEDIO",3,5))</f>
        <v>0.1</v>
      </c>
      <c r="N10" s="89" t="s">
        <v>1557</v>
      </c>
      <c r="O10" s="93" t="s">
        <v>1804</v>
      </c>
    </row>
    <row r="11" spans="1:73" ht="135.94999999999999" customHeight="1" x14ac:dyDescent="0.25">
      <c r="A11" s="87">
        <v>4</v>
      </c>
      <c r="B11" s="87" t="s">
        <v>273</v>
      </c>
      <c r="C11" s="89" t="s">
        <v>638</v>
      </c>
      <c r="D11" s="89" t="s">
        <v>395</v>
      </c>
      <c r="E11" s="89" t="s">
        <v>23</v>
      </c>
      <c r="F11" s="89" t="s">
        <v>1295</v>
      </c>
      <c r="G11" s="87">
        <v>2</v>
      </c>
      <c r="H11" s="87">
        <v>4</v>
      </c>
      <c r="I11" s="87">
        <f>G11*H11</f>
        <v>8</v>
      </c>
      <c r="J11" s="87" t="str">
        <f t="shared" si="1"/>
        <v>BAJO</v>
      </c>
      <c r="K11" s="91" t="str">
        <f t="shared" ref="K11:K13" si="3">IF(J11="BAJO","El nivel de riesgo es bajo y no se requieren controles adicionales","Favor establezca acá controles adicionales requeridos")</f>
        <v>El nivel de riesgo es bajo y no se requieren controles adicionales</v>
      </c>
      <c r="L11" s="87">
        <f t="shared" si="2"/>
        <v>0.1</v>
      </c>
      <c r="N11" s="89" t="s">
        <v>1702</v>
      </c>
      <c r="O11" s="93" t="s">
        <v>1802</v>
      </c>
      <c r="BT11" s="50">
        <v>2</v>
      </c>
      <c r="BU11" s="50">
        <v>2</v>
      </c>
    </row>
    <row r="12" spans="1:73" ht="149.1" customHeight="1" x14ac:dyDescent="0.25">
      <c r="A12" s="87">
        <v>5</v>
      </c>
      <c r="B12" s="87" t="s">
        <v>273</v>
      </c>
      <c r="C12" s="89" t="s">
        <v>541</v>
      </c>
      <c r="D12" s="89" t="s">
        <v>62</v>
      </c>
      <c r="E12" s="89" t="s">
        <v>23</v>
      </c>
      <c r="F12" s="89" t="s">
        <v>1855</v>
      </c>
      <c r="G12" s="87">
        <v>2</v>
      </c>
      <c r="H12" s="87">
        <v>4</v>
      </c>
      <c r="I12" s="87">
        <f>G12*H12</f>
        <v>8</v>
      </c>
      <c r="J12" s="87" t="str">
        <f t="shared" si="1"/>
        <v>BAJO</v>
      </c>
      <c r="K12" s="91" t="str">
        <f t="shared" si="3"/>
        <v>El nivel de riesgo es bajo y no se requieren controles adicionales</v>
      </c>
      <c r="L12" s="87">
        <f t="shared" si="2"/>
        <v>0.1</v>
      </c>
      <c r="N12" s="89" t="s">
        <v>1702</v>
      </c>
      <c r="O12" s="93" t="s">
        <v>1803</v>
      </c>
    </row>
    <row r="13" spans="1:73" ht="143.25" customHeight="1" x14ac:dyDescent="0.25">
      <c r="A13" s="87">
        <v>6</v>
      </c>
      <c r="B13" s="87" t="s">
        <v>273</v>
      </c>
      <c r="C13" s="89" t="s">
        <v>542</v>
      </c>
      <c r="D13" s="89" t="s">
        <v>56</v>
      </c>
      <c r="E13" s="89" t="s">
        <v>27</v>
      </c>
      <c r="F13" s="89" t="s">
        <v>1296</v>
      </c>
      <c r="G13" s="87">
        <v>2</v>
      </c>
      <c r="H13" s="87">
        <v>4</v>
      </c>
      <c r="I13" s="87">
        <f t="shared" si="0"/>
        <v>8</v>
      </c>
      <c r="J13" s="87" t="str">
        <f t="shared" si="1"/>
        <v>BAJO</v>
      </c>
      <c r="K13" s="91" t="str">
        <f t="shared" si="3"/>
        <v>El nivel de riesgo es bajo y no se requieren controles adicionales</v>
      </c>
      <c r="L13" s="87">
        <f t="shared" si="2"/>
        <v>0.1</v>
      </c>
      <c r="N13" s="89" t="s">
        <v>1702</v>
      </c>
      <c r="O13" s="93" t="s">
        <v>1805</v>
      </c>
    </row>
    <row r="14" spans="1:73" ht="149.1" customHeight="1" x14ac:dyDescent="0.25">
      <c r="A14" s="87">
        <v>7</v>
      </c>
      <c r="B14" s="87" t="s">
        <v>396</v>
      </c>
      <c r="C14" s="89" t="s">
        <v>545</v>
      </c>
      <c r="D14" s="89" t="s">
        <v>395</v>
      </c>
      <c r="E14" s="89" t="s">
        <v>20</v>
      </c>
      <c r="F14" s="89" t="s">
        <v>1856</v>
      </c>
      <c r="G14" s="87">
        <v>4</v>
      </c>
      <c r="H14" s="87">
        <v>4</v>
      </c>
      <c r="I14" s="87">
        <f t="shared" si="0"/>
        <v>16</v>
      </c>
      <c r="J14" s="87" t="str">
        <f t="shared" si="1"/>
        <v>MEDIO</v>
      </c>
      <c r="K14" s="89" t="s">
        <v>1504</v>
      </c>
      <c r="L14" s="87">
        <f t="shared" si="2"/>
        <v>3</v>
      </c>
      <c r="N14" s="89" t="s">
        <v>1703</v>
      </c>
      <c r="O14" s="93" t="s">
        <v>1806</v>
      </c>
    </row>
    <row r="15" spans="1:73" ht="153" customHeight="1" x14ac:dyDescent="0.25">
      <c r="A15" s="87">
        <v>8</v>
      </c>
      <c r="B15" s="87" t="s">
        <v>396</v>
      </c>
      <c r="C15" s="89" t="s">
        <v>546</v>
      </c>
      <c r="D15" s="89" t="s">
        <v>62</v>
      </c>
      <c r="E15" s="89" t="s">
        <v>20</v>
      </c>
      <c r="F15" s="89" t="s">
        <v>1857</v>
      </c>
      <c r="G15" s="87">
        <v>4</v>
      </c>
      <c r="H15" s="87">
        <v>4</v>
      </c>
      <c r="I15" s="87">
        <f t="shared" si="0"/>
        <v>16</v>
      </c>
      <c r="J15" s="87" t="str">
        <f t="shared" si="1"/>
        <v>MEDIO</v>
      </c>
      <c r="K15" s="89" t="s">
        <v>1505</v>
      </c>
      <c r="L15" s="87">
        <f t="shared" si="2"/>
        <v>3</v>
      </c>
      <c r="N15" s="89" t="s">
        <v>1703</v>
      </c>
      <c r="O15" s="93" t="s">
        <v>1807</v>
      </c>
    </row>
    <row r="16" spans="1:73" ht="180" x14ac:dyDescent="0.25">
      <c r="A16" s="87">
        <v>9</v>
      </c>
      <c r="B16" s="87" t="s">
        <v>396</v>
      </c>
      <c r="C16" s="89" t="s">
        <v>1858</v>
      </c>
      <c r="D16" s="89" t="s">
        <v>56</v>
      </c>
      <c r="E16" s="89" t="s">
        <v>19</v>
      </c>
      <c r="F16" s="89" t="s">
        <v>1857</v>
      </c>
      <c r="G16" s="87">
        <v>4</v>
      </c>
      <c r="H16" s="87">
        <v>4</v>
      </c>
      <c r="I16" s="87">
        <f t="shared" si="0"/>
        <v>16</v>
      </c>
      <c r="J16" s="87" t="str">
        <f t="shared" si="1"/>
        <v>MEDIO</v>
      </c>
      <c r="K16" s="89" t="s">
        <v>1503</v>
      </c>
      <c r="L16" s="87">
        <f t="shared" si="2"/>
        <v>3</v>
      </c>
      <c r="N16" s="89" t="s">
        <v>1704</v>
      </c>
      <c r="O16" s="93" t="s">
        <v>1808</v>
      </c>
    </row>
    <row r="17" spans="1:15" ht="182.25" customHeight="1" x14ac:dyDescent="0.25">
      <c r="A17" s="87">
        <v>10</v>
      </c>
      <c r="B17" s="87" t="s">
        <v>1297</v>
      </c>
      <c r="C17" s="89" t="s">
        <v>547</v>
      </c>
      <c r="D17" s="89" t="s">
        <v>395</v>
      </c>
      <c r="E17" s="89" t="s">
        <v>20</v>
      </c>
      <c r="F17" s="89" t="s">
        <v>1298</v>
      </c>
      <c r="G17" s="87">
        <v>3</v>
      </c>
      <c r="H17" s="87">
        <v>4</v>
      </c>
      <c r="I17" s="87">
        <f>G17*H17</f>
        <v>12</v>
      </c>
      <c r="J17" s="87" t="str">
        <f>IF(I17&lt;12,"BAJO",IF(I17&gt;19,"ALTO","MEDIO"))</f>
        <v>MEDIO</v>
      </c>
      <c r="K17" s="89" t="s">
        <v>1504</v>
      </c>
      <c r="L17" s="87">
        <f>IF(J17="BAJO",0.1,IF(J17="MEDIO",3,5))</f>
        <v>3</v>
      </c>
      <c r="N17" s="89" t="s">
        <v>1705</v>
      </c>
      <c r="O17" s="93" t="s">
        <v>1798</v>
      </c>
    </row>
    <row r="18" spans="1:15" ht="227.25" customHeight="1" x14ac:dyDescent="0.25">
      <c r="A18" s="87">
        <v>11</v>
      </c>
      <c r="B18" s="87" t="s">
        <v>1297</v>
      </c>
      <c r="C18" s="89" t="s">
        <v>547</v>
      </c>
      <c r="D18" s="89" t="s">
        <v>62</v>
      </c>
      <c r="E18" s="89" t="s">
        <v>20</v>
      </c>
      <c r="F18" s="89" t="s">
        <v>1299</v>
      </c>
      <c r="G18" s="87">
        <v>3</v>
      </c>
      <c r="H18" s="87">
        <v>4</v>
      </c>
      <c r="I18" s="87">
        <f>G18*H18</f>
        <v>12</v>
      </c>
      <c r="J18" s="87" t="str">
        <f>IF(I18&lt;12,"BAJO",IF(I18&gt;19,"ALTO","MEDIO"))</f>
        <v>MEDIO</v>
      </c>
      <c r="K18" s="89" t="s">
        <v>1505</v>
      </c>
      <c r="L18" s="87">
        <f>IF(J18="BAJO",0.1,IF(J18="MEDIO",3,5))</f>
        <v>3</v>
      </c>
      <c r="N18" s="89" t="s">
        <v>1705</v>
      </c>
      <c r="O18" s="93" t="s">
        <v>1807</v>
      </c>
    </row>
    <row r="19" spans="1:15" ht="207" customHeight="1" x14ac:dyDescent="0.25">
      <c r="A19" s="87">
        <v>12</v>
      </c>
      <c r="B19" s="87" t="s">
        <v>1297</v>
      </c>
      <c r="C19" s="89" t="s">
        <v>548</v>
      </c>
      <c r="D19" s="89" t="s">
        <v>375</v>
      </c>
      <c r="E19" s="89" t="s">
        <v>23</v>
      </c>
      <c r="F19" s="89" t="s">
        <v>1859</v>
      </c>
      <c r="G19" s="87">
        <v>4</v>
      </c>
      <c r="H19" s="87">
        <v>4</v>
      </c>
      <c r="I19" s="87">
        <f t="shared" si="0"/>
        <v>16</v>
      </c>
      <c r="J19" s="87" t="str">
        <f t="shared" si="1"/>
        <v>MEDIO</v>
      </c>
      <c r="K19" s="89" t="s">
        <v>1503</v>
      </c>
      <c r="L19" s="87">
        <f t="shared" si="2"/>
        <v>3</v>
      </c>
      <c r="N19" s="89" t="s">
        <v>1705</v>
      </c>
      <c r="O19" s="93" t="s">
        <v>1807</v>
      </c>
    </row>
    <row r="20" spans="1:15" ht="165" x14ac:dyDescent="0.25">
      <c r="A20" s="87">
        <v>13</v>
      </c>
      <c r="B20" s="87" t="s">
        <v>1297</v>
      </c>
      <c r="C20" s="89" t="s">
        <v>397</v>
      </c>
      <c r="D20" s="89" t="s">
        <v>395</v>
      </c>
      <c r="E20" s="89" t="s">
        <v>20</v>
      </c>
      <c r="F20" s="89" t="s">
        <v>1300</v>
      </c>
      <c r="G20" s="87">
        <v>4</v>
      </c>
      <c r="H20" s="87">
        <v>4</v>
      </c>
      <c r="I20" s="87">
        <f>G20*H20</f>
        <v>16</v>
      </c>
      <c r="J20" s="87" t="str">
        <f>IF(I20&lt;12,"BAJO",IF(I20&gt;19,"ALTO","MEDIO"))</f>
        <v>MEDIO</v>
      </c>
      <c r="K20" s="89" t="s">
        <v>1504</v>
      </c>
      <c r="L20" s="87">
        <f>IF(J20="BAJO",0.1,IF(J20="MEDIO",3,5))</f>
        <v>3</v>
      </c>
      <c r="N20" s="89" t="s">
        <v>1705</v>
      </c>
      <c r="O20" s="93" t="s">
        <v>1809</v>
      </c>
    </row>
    <row r="21" spans="1:15" ht="221.25" customHeight="1" x14ac:dyDescent="0.25">
      <c r="A21" s="87">
        <v>14</v>
      </c>
      <c r="B21" s="87" t="s">
        <v>1297</v>
      </c>
      <c r="C21" s="89" t="s">
        <v>549</v>
      </c>
      <c r="D21" s="89" t="s">
        <v>62</v>
      </c>
      <c r="E21" s="89" t="s">
        <v>20</v>
      </c>
      <c r="F21" s="89" t="s">
        <v>1301</v>
      </c>
      <c r="G21" s="87">
        <v>4</v>
      </c>
      <c r="H21" s="87">
        <v>4</v>
      </c>
      <c r="I21" s="87">
        <f>G21*H21</f>
        <v>16</v>
      </c>
      <c r="J21" s="87" t="str">
        <f>IF(I21&lt;12,"BAJO",IF(I21&gt;19,"ALTO","MEDIO"))</f>
        <v>MEDIO</v>
      </c>
      <c r="K21" s="89" t="s">
        <v>1505</v>
      </c>
      <c r="L21" s="87">
        <f>IF(J21="BAJO",0.1,IF(J21="MEDIO",3,5))</f>
        <v>3</v>
      </c>
      <c r="N21" s="89" t="s">
        <v>1705</v>
      </c>
      <c r="O21" s="93" t="s">
        <v>1810</v>
      </c>
    </row>
    <row r="22" spans="1:15" ht="180" x14ac:dyDescent="0.25">
      <c r="A22" s="87">
        <v>15</v>
      </c>
      <c r="B22" s="87" t="s">
        <v>1297</v>
      </c>
      <c r="C22" s="89" t="s">
        <v>550</v>
      </c>
      <c r="D22" s="89" t="s">
        <v>375</v>
      </c>
      <c r="E22" s="89" t="s">
        <v>20</v>
      </c>
      <c r="F22" s="89" t="s">
        <v>1302</v>
      </c>
      <c r="G22" s="87">
        <v>4</v>
      </c>
      <c r="H22" s="87">
        <v>4</v>
      </c>
      <c r="I22" s="87">
        <f t="shared" si="0"/>
        <v>16</v>
      </c>
      <c r="J22" s="87" t="str">
        <f t="shared" si="1"/>
        <v>MEDIO</v>
      </c>
      <c r="K22" s="89" t="s">
        <v>1503</v>
      </c>
      <c r="L22" s="87">
        <f t="shared" si="2"/>
        <v>3</v>
      </c>
      <c r="N22" s="89" t="s">
        <v>1705</v>
      </c>
      <c r="O22" s="93" t="s">
        <v>1811</v>
      </c>
    </row>
    <row r="23" spans="1:15" ht="105.75" customHeight="1" x14ac:dyDescent="0.25">
      <c r="A23" s="87">
        <v>16</v>
      </c>
      <c r="B23" s="87" t="s">
        <v>1297</v>
      </c>
      <c r="C23" s="89" t="s">
        <v>398</v>
      </c>
      <c r="D23" s="89" t="s">
        <v>395</v>
      </c>
      <c r="E23" s="89" t="s">
        <v>20</v>
      </c>
      <c r="F23" s="89" t="s">
        <v>551</v>
      </c>
      <c r="G23" s="87">
        <v>3</v>
      </c>
      <c r="H23" s="87">
        <v>3</v>
      </c>
      <c r="I23" s="87">
        <f t="shared" si="0"/>
        <v>9</v>
      </c>
      <c r="J23" s="87" t="str">
        <f>IF(I23&lt;12,"BAJO",IF(I23&gt;19,"ALTO","MEDIO"))</f>
        <v>BAJO</v>
      </c>
      <c r="K23" s="91" t="str">
        <f t="shared" ref="K23:K25" si="4">IF(J23="BAJO","El nivel de riesgo es bajo y no se requieren controles adicionales","Favor establezca acá controles adicionales requeridos")</f>
        <v>El nivel de riesgo es bajo y no se requieren controles adicionales</v>
      </c>
      <c r="L23" s="87">
        <f t="shared" si="2"/>
        <v>0.1</v>
      </c>
      <c r="N23" s="89" t="s">
        <v>1705</v>
      </c>
      <c r="O23" s="93" t="s">
        <v>1799</v>
      </c>
    </row>
    <row r="24" spans="1:15" ht="131.25" customHeight="1" x14ac:dyDescent="0.25">
      <c r="A24" s="87">
        <v>17</v>
      </c>
      <c r="B24" s="87" t="s">
        <v>1297</v>
      </c>
      <c r="C24" s="89" t="s">
        <v>399</v>
      </c>
      <c r="D24" s="89" t="s">
        <v>62</v>
      </c>
      <c r="E24" s="89" t="s">
        <v>20</v>
      </c>
      <c r="F24" s="89" t="s">
        <v>552</v>
      </c>
      <c r="G24" s="87">
        <v>3</v>
      </c>
      <c r="H24" s="87">
        <v>3</v>
      </c>
      <c r="I24" s="87">
        <f t="shared" si="0"/>
        <v>9</v>
      </c>
      <c r="J24" s="87" t="str">
        <f>IF(I24&lt;12,"BAJO",IF(I24&gt;19,"ALTO","MEDIO"))</f>
        <v>BAJO</v>
      </c>
      <c r="K24" s="91" t="str">
        <f t="shared" si="4"/>
        <v>El nivel de riesgo es bajo y no se requieren controles adicionales</v>
      </c>
      <c r="L24" s="87">
        <f t="shared" si="2"/>
        <v>0.1</v>
      </c>
      <c r="N24" s="89" t="s">
        <v>1705</v>
      </c>
      <c r="O24" s="93" t="s">
        <v>1802</v>
      </c>
    </row>
    <row r="25" spans="1:15" ht="105" customHeight="1" x14ac:dyDescent="0.25">
      <c r="A25" s="87">
        <v>18</v>
      </c>
      <c r="B25" s="87" t="s">
        <v>1297</v>
      </c>
      <c r="C25" s="89" t="s">
        <v>400</v>
      </c>
      <c r="D25" s="89" t="s">
        <v>375</v>
      </c>
      <c r="E25" s="89" t="s">
        <v>20</v>
      </c>
      <c r="F25" s="89" t="s">
        <v>553</v>
      </c>
      <c r="G25" s="87">
        <v>3</v>
      </c>
      <c r="H25" s="87">
        <v>3</v>
      </c>
      <c r="I25" s="87">
        <f t="shared" si="0"/>
        <v>9</v>
      </c>
      <c r="J25" s="87" t="str">
        <f t="shared" si="1"/>
        <v>BAJO</v>
      </c>
      <c r="K25" s="91" t="str">
        <f t="shared" si="4"/>
        <v>El nivel de riesgo es bajo y no se requieren controles adicionales</v>
      </c>
      <c r="L25" s="87">
        <f t="shared" si="2"/>
        <v>0.1</v>
      </c>
      <c r="N25" s="89" t="s">
        <v>1705</v>
      </c>
      <c r="O25" s="93" t="s">
        <v>1812</v>
      </c>
    </row>
    <row r="26" spans="1:15" ht="105" customHeight="1" x14ac:dyDescent="0.25">
      <c r="A26" s="87">
        <v>19</v>
      </c>
      <c r="B26" s="87" t="s">
        <v>1297</v>
      </c>
      <c r="C26" s="89" t="s">
        <v>260</v>
      </c>
      <c r="D26" s="89" t="s">
        <v>395</v>
      </c>
      <c r="E26" s="89" t="s">
        <v>20</v>
      </c>
      <c r="F26" s="89" t="s">
        <v>1303</v>
      </c>
      <c r="G26" s="87">
        <v>3</v>
      </c>
      <c r="H26" s="87">
        <v>3</v>
      </c>
      <c r="I26" s="87">
        <f>G26*H26</f>
        <v>9</v>
      </c>
      <c r="J26" s="87" t="str">
        <f>IF(I26&lt;12,"BAJO",IF(I26&gt;19,"ALTO","MEDIO"))</f>
        <v>BAJO</v>
      </c>
      <c r="K26" s="91" t="str">
        <f>IF(J26="BAJO","El nivel de riesgo es bajo y no se requieren controles adicionales","Favor establezca acá controles adicionales requeridos")</f>
        <v>El nivel de riesgo es bajo y no se requieren controles adicionales</v>
      </c>
      <c r="L26" s="87">
        <f>IF(J26="BAJO",0.1,IF(J26="MEDIO",3,5))</f>
        <v>0.1</v>
      </c>
      <c r="N26" s="89" t="s">
        <v>1705</v>
      </c>
      <c r="O26" s="93" t="s">
        <v>1801</v>
      </c>
    </row>
    <row r="27" spans="1:15" ht="192.75" customHeight="1" x14ac:dyDescent="0.25">
      <c r="A27" s="87">
        <v>20</v>
      </c>
      <c r="B27" s="87" t="s">
        <v>1297</v>
      </c>
      <c r="C27" s="89" t="s">
        <v>260</v>
      </c>
      <c r="D27" s="89" t="s">
        <v>62</v>
      </c>
      <c r="E27" s="89" t="s">
        <v>20</v>
      </c>
      <c r="F27" s="89" t="s">
        <v>1304</v>
      </c>
      <c r="G27" s="87">
        <v>3</v>
      </c>
      <c r="H27" s="87">
        <v>3</v>
      </c>
      <c r="I27" s="87">
        <f>G27*H27</f>
        <v>9</v>
      </c>
      <c r="J27" s="87" t="str">
        <f>IF(I27&lt;12,"BAJO",IF(I27&gt;19,"ALTO","MEDIO"))</f>
        <v>BAJO</v>
      </c>
      <c r="K27" s="91" t="str">
        <f>IF(J27="BAJO","El nivel de riesgo es bajo y no se requieren controles adicionales","Favor establezca acá controles adicionales requeridos")</f>
        <v>El nivel de riesgo es bajo y no se requieren controles adicionales</v>
      </c>
      <c r="L27" s="87">
        <f>IF(J27="BAJO",0.1,IF(J27="MEDIO",3,5))</f>
        <v>0.1</v>
      </c>
      <c r="N27" s="89" t="s">
        <v>1705</v>
      </c>
      <c r="O27" s="93" t="s">
        <v>1813</v>
      </c>
    </row>
    <row r="28" spans="1:15" ht="177.75" customHeight="1" x14ac:dyDescent="0.25">
      <c r="A28" s="87">
        <v>21</v>
      </c>
      <c r="B28" s="87" t="s">
        <v>1297</v>
      </c>
      <c r="C28" s="89" t="s">
        <v>401</v>
      </c>
      <c r="D28" s="89" t="s">
        <v>375</v>
      </c>
      <c r="E28" s="89" t="s">
        <v>20</v>
      </c>
      <c r="F28" s="89" t="s">
        <v>1860</v>
      </c>
      <c r="G28" s="87">
        <v>3</v>
      </c>
      <c r="H28" s="87">
        <v>3</v>
      </c>
      <c r="I28" s="87">
        <f t="shared" si="0"/>
        <v>9</v>
      </c>
      <c r="J28" s="87" t="str">
        <f t="shared" si="1"/>
        <v>BAJO</v>
      </c>
      <c r="K28" s="91" t="str">
        <f t="shared" ref="K28:K40" si="5">IF(J28="BAJO","El nivel de riesgo es bajo y no se requieren controles adicionales","Favor establezca acá controles adicionales requeridos")</f>
        <v>El nivel de riesgo es bajo y no se requieren controles adicionales</v>
      </c>
      <c r="L28" s="87">
        <f t="shared" si="2"/>
        <v>0.1</v>
      </c>
      <c r="N28" s="89" t="s">
        <v>1705</v>
      </c>
      <c r="O28" s="93" t="s">
        <v>1802</v>
      </c>
    </row>
    <row r="29" spans="1:15" ht="135" customHeight="1" x14ac:dyDescent="0.25">
      <c r="A29" s="87">
        <v>22</v>
      </c>
      <c r="B29" s="87" t="s">
        <v>1297</v>
      </c>
      <c r="C29" s="89" t="s">
        <v>543</v>
      </c>
      <c r="D29" s="89" t="s">
        <v>395</v>
      </c>
      <c r="E29" s="89" t="s">
        <v>20</v>
      </c>
      <c r="F29" s="89" t="s">
        <v>1305</v>
      </c>
      <c r="G29" s="87">
        <v>2</v>
      </c>
      <c r="H29" s="87">
        <v>3</v>
      </c>
      <c r="I29" s="87">
        <f>G29*H29</f>
        <v>6</v>
      </c>
      <c r="J29" s="87" t="str">
        <f>IF(I29&lt;12,"BAJO",IF(I29&gt;19,"ALTO","MEDIO"))</f>
        <v>BAJO</v>
      </c>
      <c r="K29" s="91" t="str">
        <f>IF(J29="BAJO","El nivel de riesgo es bajo y no se requieren controles adicionales","Favor establezca acá controles adicionales requeridos")</f>
        <v>El nivel de riesgo es bajo y no se requieren controles adicionales</v>
      </c>
      <c r="L29" s="87">
        <f>IF(J29="BAJO",0.1,IF(J29="MEDIO",3,5))</f>
        <v>0.1</v>
      </c>
      <c r="N29" s="89" t="s">
        <v>1705</v>
      </c>
      <c r="O29" s="93" t="s">
        <v>1804</v>
      </c>
    </row>
    <row r="30" spans="1:15" ht="183" customHeight="1" x14ac:dyDescent="0.25">
      <c r="A30" s="87">
        <v>23</v>
      </c>
      <c r="B30" s="87" t="s">
        <v>1297</v>
      </c>
      <c r="C30" s="89" t="s">
        <v>402</v>
      </c>
      <c r="D30" s="89" t="s">
        <v>62</v>
      </c>
      <c r="E30" s="89" t="s">
        <v>20</v>
      </c>
      <c r="F30" s="89" t="s">
        <v>1861</v>
      </c>
      <c r="G30" s="87">
        <v>2</v>
      </c>
      <c r="H30" s="87">
        <v>3</v>
      </c>
      <c r="I30" s="87">
        <f>G30*H30</f>
        <v>6</v>
      </c>
      <c r="J30" s="87" t="str">
        <f>IF(I30&lt;12,"BAJO",IF(I30&gt;19,"ALTO","MEDIO"))</f>
        <v>BAJO</v>
      </c>
      <c r="K30" s="91" t="str">
        <f>IF(J30="BAJO","El nivel de riesgo es bajo y no se requieren controles adicionales","Favor establezca acá controles adicionales requeridos")</f>
        <v>El nivel de riesgo es bajo y no se requieren controles adicionales</v>
      </c>
      <c r="L30" s="87">
        <f>IF(J30="BAJO",0.1,IF(J30="MEDIO",3,5))</f>
        <v>0.1</v>
      </c>
      <c r="N30" s="89" t="s">
        <v>1705</v>
      </c>
      <c r="O30" s="93" t="s">
        <v>1812</v>
      </c>
    </row>
    <row r="31" spans="1:15" ht="136.5" customHeight="1" x14ac:dyDescent="0.25">
      <c r="A31" s="87">
        <v>24</v>
      </c>
      <c r="B31" s="87" t="s">
        <v>1297</v>
      </c>
      <c r="C31" s="89" t="s">
        <v>1306</v>
      </c>
      <c r="D31" s="89" t="s">
        <v>375</v>
      </c>
      <c r="E31" s="89" t="s">
        <v>20</v>
      </c>
      <c r="F31" s="89" t="s">
        <v>1307</v>
      </c>
      <c r="G31" s="87">
        <v>2</v>
      </c>
      <c r="H31" s="87">
        <v>3</v>
      </c>
      <c r="I31" s="87">
        <f t="shared" si="0"/>
        <v>6</v>
      </c>
      <c r="J31" s="87" t="str">
        <f t="shared" si="1"/>
        <v>BAJO</v>
      </c>
      <c r="K31" s="91" t="str">
        <f t="shared" si="5"/>
        <v>El nivel de riesgo es bajo y no se requieren controles adicionales</v>
      </c>
      <c r="L31" s="87">
        <f t="shared" si="2"/>
        <v>0.1</v>
      </c>
      <c r="N31" s="89" t="s">
        <v>1705</v>
      </c>
      <c r="O31" s="93" t="s">
        <v>1814</v>
      </c>
    </row>
    <row r="32" spans="1:15" ht="165" x14ac:dyDescent="0.25">
      <c r="A32" s="87">
        <v>25</v>
      </c>
      <c r="B32" s="87" t="s">
        <v>1297</v>
      </c>
      <c r="C32" s="89" t="s">
        <v>544</v>
      </c>
      <c r="D32" s="89" t="s">
        <v>395</v>
      </c>
      <c r="E32" s="89" t="s">
        <v>20</v>
      </c>
      <c r="F32" s="89" t="s">
        <v>1308</v>
      </c>
      <c r="G32" s="87">
        <v>3</v>
      </c>
      <c r="H32" s="87">
        <v>4</v>
      </c>
      <c r="I32" s="87">
        <f t="shared" si="0"/>
        <v>12</v>
      </c>
      <c r="J32" s="87" t="str">
        <f t="shared" si="1"/>
        <v>MEDIO</v>
      </c>
      <c r="K32" s="89" t="s">
        <v>1504</v>
      </c>
      <c r="L32" s="87">
        <f t="shared" si="2"/>
        <v>3</v>
      </c>
      <c r="N32" s="89" t="s">
        <v>1705</v>
      </c>
      <c r="O32" s="93" t="s">
        <v>1809</v>
      </c>
    </row>
    <row r="33" spans="1:15" ht="165" x14ac:dyDescent="0.25">
      <c r="A33" s="87">
        <v>26</v>
      </c>
      <c r="B33" s="87" t="s">
        <v>1297</v>
      </c>
      <c r="C33" s="89" t="s">
        <v>72</v>
      </c>
      <c r="D33" s="89" t="s">
        <v>62</v>
      </c>
      <c r="E33" s="89" t="s">
        <v>20</v>
      </c>
      <c r="F33" s="89" t="s">
        <v>1309</v>
      </c>
      <c r="G33" s="87">
        <v>3</v>
      </c>
      <c r="H33" s="87">
        <v>4</v>
      </c>
      <c r="I33" s="87">
        <f t="shared" si="0"/>
        <v>12</v>
      </c>
      <c r="J33" s="87" t="str">
        <f t="shared" si="1"/>
        <v>MEDIO</v>
      </c>
      <c r="K33" s="89" t="s">
        <v>1505</v>
      </c>
      <c r="L33" s="87">
        <f t="shared" si="2"/>
        <v>3</v>
      </c>
      <c r="N33" s="89" t="s">
        <v>1705</v>
      </c>
      <c r="O33" s="93" t="s">
        <v>1815</v>
      </c>
    </row>
    <row r="34" spans="1:15" ht="162" customHeight="1" x14ac:dyDescent="0.25">
      <c r="A34" s="87">
        <v>27</v>
      </c>
      <c r="B34" s="87" t="s">
        <v>1297</v>
      </c>
      <c r="C34" s="89" t="s">
        <v>73</v>
      </c>
      <c r="D34" s="89" t="s">
        <v>375</v>
      </c>
      <c r="E34" s="89" t="s">
        <v>20</v>
      </c>
      <c r="F34" s="89" t="s">
        <v>1310</v>
      </c>
      <c r="G34" s="87">
        <v>3</v>
      </c>
      <c r="H34" s="87">
        <v>4</v>
      </c>
      <c r="I34" s="87">
        <f t="shared" si="0"/>
        <v>12</v>
      </c>
      <c r="J34" s="87" t="str">
        <f t="shared" si="1"/>
        <v>MEDIO</v>
      </c>
      <c r="K34" s="89" t="s">
        <v>1503</v>
      </c>
      <c r="L34" s="87">
        <f t="shared" si="2"/>
        <v>3</v>
      </c>
      <c r="N34" s="89" t="s">
        <v>1705</v>
      </c>
      <c r="O34" s="93" t="s">
        <v>1816</v>
      </c>
    </row>
    <row r="35" spans="1:15" ht="186.75" customHeight="1" x14ac:dyDescent="0.25">
      <c r="A35" s="87">
        <v>28</v>
      </c>
      <c r="B35" s="87" t="s">
        <v>1297</v>
      </c>
      <c r="C35" s="89" t="s">
        <v>1311</v>
      </c>
      <c r="D35" s="89" t="s">
        <v>395</v>
      </c>
      <c r="E35" s="89" t="s">
        <v>20</v>
      </c>
      <c r="F35" s="89" t="s">
        <v>554</v>
      </c>
      <c r="G35" s="87">
        <v>2</v>
      </c>
      <c r="H35" s="87">
        <v>3</v>
      </c>
      <c r="I35" s="87">
        <f t="shared" si="0"/>
        <v>6</v>
      </c>
      <c r="J35" s="87" t="str">
        <f t="shared" si="1"/>
        <v>BAJO</v>
      </c>
      <c r="K35" s="91" t="str">
        <f t="shared" ref="K35" si="6">IF(J35="BAJO","El nivel de riesgo es bajo y no se requieren controles adicionales","Favor establezca acá controles adicionales requeridos")</f>
        <v>El nivel de riesgo es bajo y no se requieren controles adicionales</v>
      </c>
      <c r="L35" s="87">
        <f t="shared" si="2"/>
        <v>0.1</v>
      </c>
      <c r="N35" s="89" t="s">
        <v>1705</v>
      </c>
      <c r="O35" s="93" t="s">
        <v>1817</v>
      </c>
    </row>
    <row r="36" spans="1:15" ht="173.25" customHeight="1" x14ac:dyDescent="0.25">
      <c r="A36" s="87">
        <v>29</v>
      </c>
      <c r="B36" s="87" t="s">
        <v>1297</v>
      </c>
      <c r="C36" s="89" t="s">
        <v>1311</v>
      </c>
      <c r="D36" s="89" t="s">
        <v>62</v>
      </c>
      <c r="E36" s="89" t="s">
        <v>20</v>
      </c>
      <c r="F36" s="89" t="s">
        <v>1862</v>
      </c>
      <c r="G36" s="87">
        <v>2</v>
      </c>
      <c r="H36" s="87">
        <v>3</v>
      </c>
      <c r="I36" s="87">
        <f t="shared" si="0"/>
        <v>6</v>
      </c>
      <c r="J36" s="87" t="str">
        <f t="shared" si="1"/>
        <v>BAJO</v>
      </c>
      <c r="K36" s="91" t="str">
        <f t="shared" si="5"/>
        <v>El nivel de riesgo es bajo y no se requieren controles adicionales</v>
      </c>
      <c r="L36" s="87">
        <f t="shared" si="2"/>
        <v>0.1</v>
      </c>
      <c r="N36" s="89" t="s">
        <v>1705</v>
      </c>
      <c r="O36" s="93" t="s">
        <v>1818</v>
      </c>
    </row>
    <row r="37" spans="1:15" ht="175.5" customHeight="1" x14ac:dyDescent="0.25">
      <c r="A37" s="87">
        <v>30</v>
      </c>
      <c r="B37" s="87" t="s">
        <v>1297</v>
      </c>
      <c r="C37" s="89" t="s">
        <v>1312</v>
      </c>
      <c r="D37" s="89" t="s">
        <v>375</v>
      </c>
      <c r="E37" s="89" t="s">
        <v>20</v>
      </c>
      <c r="F37" s="89" t="s">
        <v>1863</v>
      </c>
      <c r="G37" s="87">
        <v>3</v>
      </c>
      <c r="H37" s="87">
        <v>3</v>
      </c>
      <c r="I37" s="87">
        <f t="shared" si="0"/>
        <v>9</v>
      </c>
      <c r="J37" s="87" t="str">
        <f t="shared" si="1"/>
        <v>BAJO</v>
      </c>
      <c r="K37" s="91" t="str">
        <f t="shared" si="5"/>
        <v>El nivel de riesgo es bajo y no se requieren controles adicionales</v>
      </c>
      <c r="L37" s="87">
        <f t="shared" si="2"/>
        <v>0.1</v>
      </c>
      <c r="N37" s="89" t="s">
        <v>1705</v>
      </c>
      <c r="O37" s="93" t="s">
        <v>1800</v>
      </c>
    </row>
    <row r="38" spans="1:15" ht="90" x14ac:dyDescent="0.25">
      <c r="A38" s="87">
        <v>31</v>
      </c>
      <c r="B38" s="87" t="s">
        <v>1297</v>
      </c>
      <c r="C38" s="89" t="s">
        <v>1313</v>
      </c>
      <c r="D38" s="89" t="s">
        <v>395</v>
      </c>
      <c r="E38" s="89" t="s">
        <v>20</v>
      </c>
      <c r="F38" s="89" t="s">
        <v>1314</v>
      </c>
      <c r="G38" s="87">
        <v>2</v>
      </c>
      <c r="H38" s="87">
        <v>3</v>
      </c>
      <c r="I38" s="87">
        <f t="shared" si="0"/>
        <v>6</v>
      </c>
      <c r="J38" s="87" t="str">
        <f t="shared" si="1"/>
        <v>BAJO</v>
      </c>
      <c r="K38" s="91" t="str">
        <f t="shared" si="5"/>
        <v>El nivel de riesgo es bajo y no se requieren controles adicionales</v>
      </c>
      <c r="L38" s="87">
        <f t="shared" si="2"/>
        <v>0.1</v>
      </c>
      <c r="N38" s="89" t="s">
        <v>1705</v>
      </c>
      <c r="O38" s="93" t="s">
        <v>1812</v>
      </c>
    </row>
    <row r="39" spans="1:15" ht="135" x14ac:dyDescent="0.25">
      <c r="A39" s="87">
        <v>32</v>
      </c>
      <c r="B39" s="87" t="s">
        <v>1297</v>
      </c>
      <c r="C39" s="89" t="s">
        <v>639</v>
      </c>
      <c r="D39" s="89" t="s">
        <v>62</v>
      </c>
      <c r="E39" s="89" t="s">
        <v>20</v>
      </c>
      <c r="F39" s="89" t="s">
        <v>1315</v>
      </c>
      <c r="G39" s="87">
        <v>2</v>
      </c>
      <c r="H39" s="87">
        <v>3</v>
      </c>
      <c r="I39" s="87">
        <f t="shared" si="0"/>
        <v>6</v>
      </c>
      <c r="J39" s="87" t="str">
        <f t="shared" si="1"/>
        <v>BAJO</v>
      </c>
      <c r="K39" s="91" t="str">
        <f t="shared" si="5"/>
        <v>El nivel de riesgo es bajo y no se requieren controles adicionales</v>
      </c>
      <c r="L39" s="87">
        <f t="shared" si="2"/>
        <v>0.1</v>
      </c>
      <c r="N39" s="89" t="s">
        <v>1705</v>
      </c>
      <c r="O39" s="93" t="s">
        <v>1819</v>
      </c>
    </row>
    <row r="40" spans="1:15" ht="105" x14ac:dyDescent="0.25">
      <c r="A40" s="87">
        <v>33</v>
      </c>
      <c r="B40" s="87" t="s">
        <v>1297</v>
      </c>
      <c r="C40" s="89" t="s">
        <v>1864</v>
      </c>
      <c r="D40" s="89" t="s">
        <v>375</v>
      </c>
      <c r="E40" s="89" t="s">
        <v>20</v>
      </c>
      <c r="F40" s="89" t="s">
        <v>1316</v>
      </c>
      <c r="G40" s="87">
        <v>2</v>
      </c>
      <c r="H40" s="87">
        <v>3</v>
      </c>
      <c r="I40" s="87">
        <f t="shared" si="0"/>
        <v>6</v>
      </c>
      <c r="J40" s="87" t="str">
        <f t="shared" si="1"/>
        <v>BAJO</v>
      </c>
      <c r="K40" s="91" t="str">
        <f t="shared" si="5"/>
        <v>El nivel de riesgo es bajo y no se requieren controles adicionales</v>
      </c>
      <c r="L40" s="87">
        <f t="shared" si="2"/>
        <v>0.1</v>
      </c>
      <c r="N40" s="89" t="s">
        <v>1705</v>
      </c>
      <c r="O40" s="93" t="s">
        <v>1820</v>
      </c>
    </row>
    <row r="41" spans="1:15" ht="165" x14ac:dyDescent="0.25">
      <c r="A41" s="87">
        <v>34</v>
      </c>
      <c r="B41" s="87" t="s">
        <v>1297</v>
      </c>
      <c r="C41" s="89" t="s">
        <v>1317</v>
      </c>
      <c r="D41" s="89" t="s">
        <v>395</v>
      </c>
      <c r="E41" s="89" t="s">
        <v>20</v>
      </c>
      <c r="F41" s="89" t="s">
        <v>555</v>
      </c>
      <c r="G41" s="87">
        <v>3</v>
      </c>
      <c r="H41" s="87">
        <v>4</v>
      </c>
      <c r="I41" s="87">
        <f>G41*H41</f>
        <v>12</v>
      </c>
      <c r="J41" s="87" t="str">
        <f>IF(I41&lt;12,"BAJO",IF(I41&gt;19,"ALTO","MEDIO"))</f>
        <v>MEDIO</v>
      </c>
      <c r="K41" s="89" t="s">
        <v>1504</v>
      </c>
      <c r="L41" s="87">
        <f>IF(J41="BAJO",0.1,IF(J41="MEDIO",3,5))</f>
        <v>3</v>
      </c>
      <c r="N41" s="89" t="s">
        <v>1705</v>
      </c>
      <c r="O41" s="93" t="s">
        <v>1806</v>
      </c>
    </row>
    <row r="42" spans="1:15" ht="185.25" customHeight="1" x14ac:dyDescent="0.25">
      <c r="A42" s="87">
        <v>35</v>
      </c>
      <c r="B42" s="87" t="s">
        <v>1297</v>
      </c>
      <c r="C42" s="89" t="s">
        <v>1318</v>
      </c>
      <c r="D42" s="89" t="s">
        <v>62</v>
      </c>
      <c r="E42" s="89" t="s">
        <v>20</v>
      </c>
      <c r="F42" s="89" t="s">
        <v>1865</v>
      </c>
      <c r="G42" s="87">
        <v>3</v>
      </c>
      <c r="H42" s="87">
        <v>4</v>
      </c>
      <c r="I42" s="87">
        <f>G42*H42</f>
        <v>12</v>
      </c>
      <c r="J42" s="87" t="str">
        <f>IF(I42&lt;12,"BAJO",IF(I42&gt;19,"ALTO","MEDIO"))</f>
        <v>MEDIO</v>
      </c>
      <c r="K42" s="89" t="s">
        <v>1505</v>
      </c>
      <c r="L42" s="87">
        <f>IF(J42="BAJO",0.1,IF(J42="MEDIO",3,5))</f>
        <v>3</v>
      </c>
      <c r="N42" s="89" t="s">
        <v>1705</v>
      </c>
      <c r="O42" s="93" t="s">
        <v>1821</v>
      </c>
    </row>
    <row r="43" spans="1:15" ht="161.25" customHeight="1" x14ac:dyDescent="0.25">
      <c r="A43" s="87">
        <v>36</v>
      </c>
      <c r="B43" s="87" t="s">
        <v>1297</v>
      </c>
      <c r="C43" s="89" t="s">
        <v>1866</v>
      </c>
      <c r="D43" s="89" t="s">
        <v>375</v>
      </c>
      <c r="E43" s="89" t="s">
        <v>20</v>
      </c>
      <c r="F43" s="89" t="s">
        <v>556</v>
      </c>
      <c r="G43" s="87">
        <v>3</v>
      </c>
      <c r="H43" s="87">
        <v>4</v>
      </c>
      <c r="I43" s="87">
        <f t="shared" si="0"/>
        <v>12</v>
      </c>
      <c r="J43" s="87" t="str">
        <f t="shared" si="1"/>
        <v>MEDIO</v>
      </c>
      <c r="K43" s="89" t="s">
        <v>1503</v>
      </c>
      <c r="L43" s="87">
        <f t="shared" si="2"/>
        <v>3</v>
      </c>
      <c r="N43" s="89" t="s">
        <v>1705</v>
      </c>
      <c r="O43" s="93" t="s">
        <v>1811</v>
      </c>
    </row>
    <row r="44" spans="1:15" ht="165" x14ac:dyDescent="0.25">
      <c r="A44" s="87">
        <v>37</v>
      </c>
      <c r="B44" s="87" t="s">
        <v>1297</v>
      </c>
      <c r="C44" s="89" t="s">
        <v>1319</v>
      </c>
      <c r="D44" s="89" t="s">
        <v>395</v>
      </c>
      <c r="E44" s="89" t="s">
        <v>20</v>
      </c>
      <c r="F44" s="89" t="s">
        <v>1320</v>
      </c>
      <c r="G44" s="87">
        <v>3</v>
      </c>
      <c r="H44" s="87">
        <v>4</v>
      </c>
      <c r="I44" s="87">
        <f t="shared" si="0"/>
        <v>12</v>
      </c>
      <c r="J44" s="87" t="str">
        <f t="shared" si="1"/>
        <v>MEDIO</v>
      </c>
      <c r="K44" s="89" t="s">
        <v>1504</v>
      </c>
      <c r="L44" s="87">
        <f t="shared" si="2"/>
        <v>3</v>
      </c>
      <c r="N44" s="89" t="s">
        <v>1705</v>
      </c>
      <c r="O44" s="93" t="s">
        <v>1822</v>
      </c>
    </row>
    <row r="45" spans="1:15" ht="165" x14ac:dyDescent="0.25">
      <c r="A45" s="87">
        <v>38</v>
      </c>
      <c r="B45" s="87" t="s">
        <v>1297</v>
      </c>
      <c r="C45" s="89" t="s">
        <v>403</v>
      </c>
      <c r="D45" s="89" t="s">
        <v>62</v>
      </c>
      <c r="E45" s="89" t="s">
        <v>20</v>
      </c>
      <c r="F45" s="89" t="s">
        <v>1321</v>
      </c>
      <c r="G45" s="87">
        <v>3</v>
      </c>
      <c r="H45" s="87">
        <v>4</v>
      </c>
      <c r="I45" s="87">
        <f t="shared" si="0"/>
        <v>12</v>
      </c>
      <c r="J45" s="87" t="str">
        <f t="shared" si="1"/>
        <v>MEDIO</v>
      </c>
      <c r="K45" s="89" t="s">
        <v>1505</v>
      </c>
      <c r="L45" s="87">
        <f t="shared" si="2"/>
        <v>3</v>
      </c>
      <c r="N45" s="89" t="s">
        <v>1705</v>
      </c>
      <c r="O45" s="93" t="s">
        <v>1825</v>
      </c>
    </row>
    <row r="46" spans="1:15" ht="134.25" customHeight="1" x14ac:dyDescent="0.25">
      <c r="A46" s="87">
        <v>39</v>
      </c>
      <c r="B46" s="87" t="s">
        <v>1297</v>
      </c>
      <c r="C46" s="89" t="s">
        <v>1867</v>
      </c>
      <c r="D46" s="89" t="s">
        <v>375</v>
      </c>
      <c r="E46" s="89" t="s">
        <v>20</v>
      </c>
      <c r="F46" s="89" t="s">
        <v>1322</v>
      </c>
      <c r="G46" s="87">
        <v>3</v>
      </c>
      <c r="H46" s="87">
        <v>4</v>
      </c>
      <c r="I46" s="87">
        <f t="shared" si="0"/>
        <v>12</v>
      </c>
      <c r="J46" s="87" t="str">
        <f t="shared" si="1"/>
        <v>MEDIO</v>
      </c>
      <c r="K46" s="89" t="s">
        <v>1503</v>
      </c>
      <c r="L46" s="87">
        <f t="shared" si="2"/>
        <v>3</v>
      </c>
      <c r="N46" s="89" t="s">
        <v>1705</v>
      </c>
      <c r="O46" s="93" t="s">
        <v>1823</v>
      </c>
    </row>
    <row r="47" spans="1:15" ht="90" x14ac:dyDescent="0.25">
      <c r="A47" s="87">
        <v>40</v>
      </c>
      <c r="B47" s="87" t="s">
        <v>1297</v>
      </c>
      <c r="C47" s="89" t="s">
        <v>1323</v>
      </c>
      <c r="D47" s="89" t="s">
        <v>395</v>
      </c>
      <c r="E47" s="89" t="s">
        <v>19</v>
      </c>
      <c r="F47" s="89" t="s">
        <v>1868</v>
      </c>
      <c r="G47" s="87">
        <v>2</v>
      </c>
      <c r="H47" s="87">
        <v>3</v>
      </c>
      <c r="I47" s="87">
        <f t="shared" si="0"/>
        <v>6</v>
      </c>
      <c r="J47" s="87" t="str">
        <f t="shared" si="1"/>
        <v>BAJO</v>
      </c>
      <c r="K47" s="91" t="str">
        <f t="shared" ref="K47" si="7">IF(J47="BAJO","El nivel de riesgo es bajo y no se requieren controles adicionales","Favor establezca acá controles adicionales requeridos")</f>
        <v>El nivel de riesgo es bajo y no se requieren controles adicionales</v>
      </c>
      <c r="L47" s="87">
        <f t="shared" si="2"/>
        <v>0.1</v>
      </c>
      <c r="N47" s="89" t="s">
        <v>1705</v>
      </c>
      <c r="O47" s="93" t="s">
        <v>1804</v>
      </c>
    </row>
    <row r="48" spans="1:15" ht="120" customHeight="1" x14ac:dyDescent="0.25">
      <c r="A48" s="87">
        <v>41</v>
      </c>
      <c r="B48" s="87" t="s">
        <v>1297</v>
      </c>
      <c r="C48" s="89" t="s">
        <v>1324</v>
      </c>
      <c r="D48" s="89" t="s">
        <v>375</v>
      </c>
      <c r="E48" s="89" t="s">
        <v>20</v>
      </c>
      <c r="F48" s="89" t="s">
        <v>557</v>
      </c>
      <c r="G48" s="87">
        <v>3</v>
      </c>
      <c r="H48" s="87">
        <v>3</v>
      </c>
      <c r="I48" s="87">
        <f>G48*H48</f>
        <v>9</v>
      </c>
      <c r="J48" s="87" t="str">
        <f>IF(I48&lt;12,"BAJO",IF(I48&gt;19,"ALTO","MEDIO"))</f>
        <v>BAJO</v>
      </c>
      <c r="K48" s="91" t="str">
        <f>IF(J48="BAJO","El nivel de riesgo es bajo y no se requieren controles adicionales","Favor establezca acá controles adicionales requeridos")</f>
        <v>El nivel de riesgo es bajo y no se requieren controles adicionales</v>
      </c>
      <c r="L48" s="87">
        <f>IF(J48="BAJO",0.1,IF(J48="MEDIO",3,5))</f>
        <v>0.1</v>
      </c>
      <c r="N48" s="89" t="s">
        <v>1705</v>
      </c>
      <c r="O48" s="93" t="s">
        <v>1824</v>
      </c>
    </row>
    <row r="49" spans="12:15" x14ac:dyDescent="0.25">
      <c r="L49" s="95">
        <f>SUM(L8:L48)</f>
        <v>56.300000000000026</v>
      </c>
      <c r="N49" s="111">
        <f>+COUNT(L8:L48)</f>
        <v>41</v>
      </c>
      <c r="O49" s="117"/>
    </row>
    <row r="50" spans="12:15" x14ac:dyDescent="0.25">
      <c r="N50" s="117"/>
      <c r="O50" s="117"/>
    </row>
    <row r="51" spans="12:15" x14ac:dyDescent="0.25">
      <c r="N51" s="117"/>
      <c r="O51" s="117"/>
    </row>
    <row r="52" spans="12:15" x14ac:dyDescent="0.25">
      <c r="N52" s="117"/>
      <c r="O52" s="117"/>
    </row>
    <row r="53" spans="12:15" x14ac:dyDescent="0.25">
      <c r="N53" s="117"/>
      <c r="O53" s="117"/>
    </row>
    <row r="54" spans="12:15" x14ac:dyDescent="0.25">
      <c r="N54" s="117"/>
      <c r="O54" s="117"/>
    </row>
    <row r="55" spans="12:15" x14ac:dyDescent="0.25">
      <c r="N55" s="117"/>
      <c r="O55" s="117"/>
    </row>
    <row r="56" spans="12:15" x14ac:dyDescent="0.25">
      <c r="N56" s="117"/>
      <c r="O56" s="117"/>
    </row>
    <row r="57" spans="12:15" x14ac:dyDescent="0.25">
      <c r="N57" s="117"/>
      <c r="O57" s="117"/>
    </row>
    <row r="58" spans="12:15" x14ac:dyDescent="0.25">
      <c r="N58" s="117"/>
      <c r="O58" s="117"/>
    </row>
    <row r="59" spans="12:15" x14ac:dyDescent="0.25">
      <c r="N59" s="117"/>
      <c r="O59" s="117"/>
    </row>
    <row r="60" spans="12:15" x14ac:dyDescent="0.25">
      <c r="N60" s="117"/>
      <c r="O60" s="117"/>
    </row>
    <row r="61" spans="12:15" x14ac:dyDescent="0.25">
      <c r="N61" s="117"/>
      <c r="O61" s="117"/>
    </row>
    <row r="62" spans="12:15" x14ac:dyDescent="0.25">
      <c r="N62" s="117"/>
      <c r="O62" s="117"/>
    </row>
  </sheetData>
  <autoFilter ref="A7:BU49"/>
  <dataConsolidate/>
  <mergeCells count="12">
    <mergeCell ref="B5:C5"/>
    <mergeCell ref="D5:E5"/>
    <mergeCell ref="G5:H5"/>
    <mergeCell ref="J5:L5"/>
    <mergeCell ref="B6:L6"/>
    <mergeCell ref="B1:J1"/>
    <mergeCell ref="K1:L4"/>
    <mergeCell ref="B2:J2"/>
    <mergeCell ref="B3:C3"/>
    <mergeCell ref="D3:I3"/>
    <mergeCell ref="B4:C4"/>
    <mergeCell ref="D4:I4"/>
  </mergeCells>
  <conditionalFormatting sqref="J9:J10 J12:J13 J19 J21:J22 J24:J29 J31:J34 J43:J44 J46:J48 J15:J17 J36:J41">
    <cfRule type="cellIs" dxfId="329" priority="40" stopIfTrue="1" operator="equal">
      <formula>"ALTO"</formula>
    </cfRule>
    <cfRule type="cellIs" dxfId="328" priority="41" stopIfTrue="1" operator="equal">
      <formula>"MEDIO"</formula>
    </cfRule>
    <cfRule type="cellIs" dxfId="327" priority="42" stopIfTrue="1" operator="equal">
      <formula>"BAJO"</formula>
    </cfRule>
  </conditionalFormatting>
  <conditionalFormatting sqref="J8">
    <cfRule type="cellIs" dxfId="326" priority="37" stopIfTrue="1" operator="equal">
      <formula>"ALTO"</formula>
    </cfRule>
    <cfRule type="cellIs" dxfId="325" priority="38" stopIfTrue="1" operator="equal">
      <formula>"MEDIO"</formula>
    </cfRule>
    <cfRule type="cellIs" dxfId="324" priority="39" stopIfTrue="1" operator="equal">
      <formula>"BAJO"</formula>
    </cfRule>
  </conditionalFormatting>
  <conditionalFormatting sqref="J12">
    <cfRule type="cellIs" dxfId="323" priority="34" stopIfTrue="1" operator="equal">
      <formula>"ALTO"</formula>
    </cfRule>
    <cfRule type="cellIs" dxfId="322" priority="35" stopIfTrue="1" operator="equal">
      <formula>"MEDIO"</formula>
    </cfRule>
    <cfRule type="cellIs" dxfId="321" priority="36" stopIfTrue="1" operator="equal">
      <formula>"BAJO"</formula>
    </cfRule>
  </conditionalFormatting>
  <conditionalFormatting sqref="J11">
    <cfRule type="cellIs" dxfId="320" priority="31" stopIfTrue="1" operator="equal">
      <formula>"ALTO"</formula>
    </cfRule>
    <cfRule type="cellIs" dxfId="319" priority="32" stopIfTrue="1" operator="equal">
      <formula>"MEDIO"</formula>
    </cfRule>
    <cfRule type="cellIs" dxfId="318" priority="33" stopIfTrue="1" operator="equal">
      <formula>"BAJO"</formula>
    </cfRule>
  </conditionalFormatting>
  <conditionalFormatting sqref="J11">
    <cfRule type="cellIs" dxfId="317" priority="28" stopIfTrue="1" operator="equal">
      <formula>"ALTO"</formula>
    </cfRule>
    <cfRule type="cellIs" dxfId="316" priority="29" stopIfTrue="1" operator="equal">
      <formula>"MEDIO"</formula>
    </cfRule>
    <cfRule type="cellIs" dxfId="315" priority="30" stopIfTrue="1" operator="equal">
      <formula>"BAJO"</formula>
    </cfRule>
  </conditionalFormatting>
  <conditionalFormatting sqref="J14">
    <cfRule type="cellIs" dxfId="314" priority="25" stopIfTrue="1" operator="equal">
      <formula>"ALTO"</formula>
    </cfRule>
    <cfRule type="cellIs" dxfId="313" priority="26" stopIfTrue="1" operator="equal">
      <formula>"MEDIO"</formula>
    </cfRule>
    <cfRule type="cellIs" dxfId="312" priority="27" stopIfTrue="1" operator="equal">
      <formula>"BAJO"</formula>
    </cfRule>
  </conditionalFormatting>
  <conditionalFormatting sqref="J18">
    <cfRule type="cellIs" dxfId="311" priority="22" stopIfTrue="1" operator="equal">
      <formula>"ALTO"</formula>
    </cfRule>
    <cfRule type="cellIs" dxfId="310" priority="23" stopIfTrue="1" operator="equal">
      <formula>"MEDIO"</formula>
    </cfRule>
    <cfRule type="cellIs" dxfId="309" priority="24" stopIfTrue="1" operator="equal">
      <formula>"BAJO"</formula>
    </cfRule>
  </conditionalFormatting>
  <conditionalFormatting sqref="J20">
    <cfRule type="cellIs" dxfId="308" priority="19" stopIfTrue="1" operator="equal">
      <formula>"ALTO"</formula>
    </cfRule>
    <cfRule type="cellIs" dxfId="307" priority="20" stopIfTrue="1" operator="equal">
      <formula>"MEDIO"</formula>
    </cfRule>
    <cfRule type="cellIs" dxfId="306" priority="21" stopIfTrue="1" operator="equal">
      <formula>"BAJO"</formula>
    </cfRule>
  </conditionalFormatting>
  <conditionalFormatting sqref="J23">
    <cfRule type="cellIs" dxfId="305" priority="16" stopIfTrue="1" operator="equal">
      <formula>"ALTO"</formula>
    </cfRule>
    <cfRule type="cellIs" dxfId="304" priority="17" stopIfTrue="1" operator="equal">
      <formula>"MEDIO"</formula>
    </cfRule>
    <cfRule type="cellIs" dxfId="303" priority="18" stopIfTrue="1" operator="equal">
      <formula>"BAJO"</formula>
    </cfRule>
  </conditionalFormatting>
  <conditionalFormatting sqref="J30">
    <cfRule type="cellIs" dxfId="302" priority="13" stopIfTrue="1" operator="equal">
      <formula>"ALTO"</formula>
    </cfRule>
    <cfRule type="cellIs" dxfId="301" priority="14" stopIfTrue="1" operator="equal">
      <formula>"MEDIO"</formula>
    </cfRule>
    <cfRule type="cellIs" dxfId="300" priority="15" stopIfTrue="1" operator="equal">
      <formula>"BAJO"</formula>
    </cfRule>
  </conditionalFormatting>
  <conditionalFormatting sqref="J35">
    <cfRule type="cellIs" dxfId="299" priority="10" stopIfTrue="1" operator="equal">
      <formula>"ALTO"</formula>
    </cfRule>
    <cfRule type="cellIs" dxfId="298" priority="11" stopIfTrue="1" operator="equal">
      <formula>"MEDIO"</formula>
    </cfRule>
    <cfRule type="cellIs" dxfId="297" priority="12" stopIfTrue="1" operator="equal">
      <formula>"BAJO"</formula>
    </cfRule>
  </conditionalFormatting>
  <conditionalFormatting sqref="J42">
    <cfRule type="cellIs" dxfId="296" priority="7" stopIfTrue="1" operator="equal">
      <formula>"ALTO"</formula>
    </cfRule>
    <cfRule type="cellIs" dxfId="295" priority="8" stopIfTrue="1" operator="equal">
      <formula>"MEDIO"</formula>
    </cfRule>
    <cfRule type="cellIs" dxfId="294" priority="9" stopIfTrue="1" operator="equal">
      <formula>"BAJO"</formula>
    </cfRule>
  </conditionalFormatting>
  <conditionalFormatting sqref="J45">
    <cfRule type="cellIs" dxfId="293" priority="4" stopIfTrue="1" operator="equal">
      <formula>"ALTO"</formula>
    </cfRule>
    <cfRule type="cellIs" dxfId="292" priority="5" stopIfTrue="1" operator="equal">
      <formula>"MEDIO"</formula>
    </cfRule>
    <cfRule type="cellIs" dxfId="291" priority="6" stopIfTrue="1" operator="equal">
      <formula>"BAJO"</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V35"/>
  <sheetViews>
    <sheetView topLeftCell="I1" zoomScale="62" zoomScaleNormal="62" workbookViewId="0">
      <selection activeCell="I1" sqref="A1:XFD1048576"/>
    </sheetView>
  </sheetViews>
  <sheetFormatPr baseColWidth="10" defaultColWidth="11.42578125" defaultRowHeight="15" x14ac:dyDescent="0.25"/>
  <cols>
    <col min="1" max="1" width="11.42578125" style="50"/>
    <col min="2" max="2" width="24.42578125" style="137" customWidth="1"/>
    <col min="3" max="3" width="60" style="50" customWidth="1"/>
    <col min="4" max="4" width="38.42578125" style="50" customWidth="1"/>
    <col min="5" max="5" width="36.42578125" style="50" customWidth="1"/>
    <col min="6" max="6" width="78.140625" style="50" customWidth="1"/>
    <col min="7" max="8" width="18.85546875" style="137" customWidth="1"/>
    <col min="9" max="9" width="18.85546875" style="50" customWidth="1"/>
    <col min="10" max="10" width="18.42578125" style="50" customWidth="1"/>
    <col min="11" max="11" width="86.42578125" style="50" customWidth="1"/>
    <col min="12" max="12" width="11" style="50" customWidth="1"/>
    <col min="13" max="13" width="3.42578125" style="50" customWidth="1"/>
    <col min="14" max="14" width="81.5703125" style="50" customWidth="1"/>
    <col min="15" max="15" width="88.7109375" style="50" customWidth="1"/>
    <col min="16" max="16384" width="11.42578125" style="50"/>
  </cols>
  <sheetData>
    <row r="1" spans="1:74" ht="31.5" customHeight="1" thickBot="1" x14ac:dyDescent="0.3">
      <c r="B1" s="203" t="s">
        <v>10</v>
      </c>
      <c r="C1" s="204"/>
      <c r="D1" s="204"/>
      <c r="E1" s="204"/>
      <c r="F1" s="204"/>
      <c r="G1" s="204"/>
      <c r="H1" s="204"/>
      <c r="I1" s="204"/>
      <c r="J1" s="204"/>
      <c r="K1" s="232"/>
      <c r="L1" s="232"/>
      <c r="M1" s="111"/>
    </row>
    <row r="2" spans="1:74" ht="27" customHeight="1" thickTop="1" x14ac:dyDescent="0.25">
      <c r="B2" s="233" t="s">
        <v>153</v>
      </c>
      <c r="C2" s="234"/>
      <c r="D2" s="234"/>
      <c r="E2" s="234"/>
      <c r="F2" s="234"/>
      <c r="G2" s="234"/>
      <c r="H2" s="234"/>
      <c r="I2" s="234"/>
      <c r="J2" s="234"/>
      <c r="K2" s="232"/>
      <c r="L2" s="232"/>
      <c r="M2" s="111"/>
    </row>
    <row r="3" spans="1:74" ht="24" customHeight="1" x14ac:dyDescent="0.25">
      <c r="B3" s="235" t="s">
        <v>11</v>
      </c>
      <c r="C3" s="236"/>
      <c r="D3" s="217" t="s">
        <v>12</v>
      </c>
      <c r="E3" s="218"/>
      <c r="F3" s="218"/>
      <c r="G3" s="218"/>
      <c r="H3" s="218"/>
      <c r="I3" s="216"/>
      <c r="J3" s="75" t="s">
        <v>141</v>
      </c>
      <c r="K3" s="232"/>
      <c r="L3" s="232"/>
      <c r="M3" s="111"/>
    </row>
    <row r="4" spans="1:74" ht="26.25" customHeight="1" thickBot="1" x14ac:dyDescent="0.3">
      <c r="B4" s="237" t="s">
        <v>142</v>
      </c>
      <c r="C4" s="238"/>
      <c r="D4" s="221" t="s">
        <v>154</v>
      </c>
      <c r="E4" s="222"/>
      <c r="F4" s="222"/>
      <c r="G4" s="222"/>
      <c r="H4" s="222"/>
      <c r="I4" s="220"/>
      <c r="J4" s="76" t="s">
        <v>465</v>
      </c>
      <c r="K4" s="232"/>
      <c r="L4" s="232"/>
      <c r="M4" s="111"/>
    </row>
    <row r="5" spans="1:74" ht="72.75" customHeight="1" thickTop="1" x14ac:dyDescent="0.25">
      <c r="B5" s="226" t="s">
        <v>13</v>
      </c>
      <c r="C5" s="227"/>
      <c r="D5" s="228" t="s">
        <v>14</v>
      </c>
      <c r="E5" s="229"/>
      <c r="F5" s="77" t="s">
        <v>15</v>
      </c>
      <c r="G5" s="230" t="s">
        <v>170</v>
      </c>
      <c r="H5" s="230"/>
      <c r="I5" s="78" t="s">
        <v>16</v>
      </c>
      <c r="J5" s="231" t="s">
        <v>171</v>
      </c>
      <c r="K5" s="231"/>
      <c r="L5" s="231"/>
      <c r="M5" s="128"/>
      <c r="N5" s="79" t="s">
        <v>464</v>
      </c>
      <c r="O5" s="80">
        <v>44926</v>
      </c>
    </row>
    <row r="6" spans="1:74" ht="6" customHeight="1" x14ac:dyDescent="0.25">
      <c r="B6" s="77"/>
      <c r="C6" s="129"/>
      <c r="D6" s="130"/>
      <c r="E6" s="131"/>
      <c r="F6" s="77"/>
      <c r="G6" s="132"/>
      <c r="H6" s="132"/>
      <c r="I6" s="78"/>
      <c r="J6" s="133"/>
      <c r="K6" s="133"/>
      <c r="L6" s="133"/>
      <c r="M6" s="134"/>
    </row>
    <row r="7" spans="1:74" ht="84" customHeight="1" x14ac:dyDescent="0.25">
      <c r="B7" s="135" t="s">
        <v>6</v>
      </c>
      <c r="C7" s="135" t="s">
        <v>8</v>
      </c>
      <c r="D7" s="135" t="s">
        <v>9</v>
      </c>
      <c r="E7" s="135" t="s">
        <v>24</v>
      </c>
      <c r="F7" s="135" t="s">
        <v>5</v>
      </c>
      <c r="G7" s="135" t="s">
        <v>0</v>
      </c>
      <c r="H7" s="135" t="s">
        <v>1</v>
      </c>
      <c r="I7" s="135" t="s">
        <v>2</v>
      </c>
      <c r="J7" s="135" t="s">
        <v>3</v>
      </c>
      <c r="K7" s="135" t="s">
        <v>4</v>
      </c>
      <c r="L7" s="135" t="s">
        <v>155</v>
      </c>
      <c r="M7" s="135"/>
      <c r="N7" s="85" t="s">
        <v>281</v>
      </c>
      <c r="O7" s="86" t="s">
        <v>282</v>
      </c>
    </row>
    <row r="8" spans="1:74" ht="180" x14ac:dyDescent="0.25">
      <c r="A8" s="97">
        <v>1</v>
      </c>
      <c r="B8" s="87" t="s">
        <v>204</v>
      </c>
      <c r="C8" s="89" t="s">
        <v>709</v>
      </c>
      <c r="D8" s="89" t="s">
        <v>405</v>
      </c>
      <c r="E8" s="89" t="s">
        <v>19</v>
      </c>
      <c r="F8" s="89" t="s">
        <v>1325</v>
      </c>
      <c r="G8" s="87">
        <v>3</v>
      </c>
      <c r="H8" s="87">
        <v>5</v>
      </c>
      <c r="I8" s="87">
        <f t="shared" ref="I8:I34" si="0">G8*H8</f>
        <v>15</v>
      </c>
      <c r="J8" s="87" t="str">
        <f t="shared" ref="J8:J34" si="1">IF(I8&lt;12,"BAJO",IF(I8&gt;19,"ALTO","MEDIO"))</f>
        <v>MEDIO</v>
      </c>
      <c r="K8" s="89" t="s">
        <v>1504</v>
      </c>
      <c r="L8" s="114">
        <f t="shared" ref="L8:L34" si="2">IF(J8="BAJO",0.1,IF(J8="MEDIO",3,5))</f>
        <v>3</v>
      </c>
      <c r="M8" s="114"/>
      <c r="N8" s="136" t="s">
        <v>1737</v>
      </c>
      <c r="O8" s="93" t="s">
        <v>1738</v>
      </c>
      <c r="BU8" s="50">
        <v>2</v>
      </c>
      <c r="BV8" s="50">
        <v>2</v>
      </c>
    </row>
    <row r="9" spans="1:74" ht="180.75" customHeight="1" x14ac:dyDescent="0.25">
      <c r="A9" s="97">
        <v>2</v>
      </c>
      <c r="B9" s="87" t="s">
        <v>204</v>
      </c>
      <c r="C9" s="89" t="s">
        <v>119</v>
      </c>
      <c r="D9" s="89" t="s">
        <v>708</v>
      </c>
      <c r="E9" s="89" t="s">
        <v>19</v>
      </c>
      <c r="F9" s="89" t="s">
        <v>1326</v>
      </c>
      <c r="G9" s="87">
        <v>3</v>
      </c>
      <c r="H9" s="87">
        <v>5</v>
      </c>
      <c r="I9" s="87">
        <f t="shared" si="0"/>
        <v>15</v>
      </c>
      <c r="J9" s="87" t="str">
        <f t="shared" si="1"/>
        <v>MEDIO</v>
      </c>
      <c r="K9" s="89" t="s">
        <v>1505</v>
      </c>
      <c r="L9" s="114">
        <f t="shared" si="2"/>
        <v>3</v>
      </c>
      <c r="M9" s="114"/>
      <c r="N9" s="136" t="s">
        <v>1737</v>
      </c>
      <c r="O9" s="93" t="s">
        <v>1651</v>
      </c>
      <c r="BU9" s="50">
        <v>2</v>
      </c>
      <c r="BV9" s="50">
        <v>2</v>
      </c>
    </row>
    <row r="10" spans="1:74" ht="132" customHeight="1" x14ac:dyDescent="0.25">
      <c r="A10" s="97">
        <v>3</v>
      </c>
      <c r="B10" s="87" t="s">
        <v>204</v>
      </c>
      <c r="C10" s="89" t="s">
        <v>120</v>
      </c>
      <c r="D10" s="89" t="s">
        <v>560</v>
      </c>
      <c r="E10" s="89" t="s">
        <v>19</v>
      </c>
      <c r="F10" s="89" t="s">
        <v>1327</v>
      </c>
      <c r="G10" s="87">
        <v>3</v>
      </c>
      <c r="H10" s="87">
        <v>5</v>
      </c>
      <c r="I10" s="87">
        <f t="shared" si="0"/>
        <v>15</v>
      </c>
      <c r="J10" s="87" t="str">
        <f t="shared" si="1"/>
        <v>MEDIO</v>
      </c>
      <c r="K10" s="89" t="s">
        <v>1503</v>
      </c>
      <c r="L10" s="114">
        <f t="shared" si="2"/>
        <v>3</v>
      </c>
      <c r="M10" s="114"/>
      <c r="N10" s="136" t="s">
        <v>1737</v>
      </c>
      <c r="O10" s="93" t="s">
        <v>1626</v>
      </c>
    </row>
    <row r="11" spans="1:74" ht="244.5" customHeight="1" x14ac:dyDescent="0.25">
      <c r="A11" s="97">
        <v>4</v>
      </c>
      <c r="B11" s="87" t="s">
        <v>204</v>
      </c>
      <c r="C11" s="89" t="s">
        <v>1328</v>
      </c>
      <c r="D11" s="89" t="s">
        <v>509</v>
      </c>
      <c r="E11" s="89" t="s">
        <v>19</v>
      </c>
      <c r="F11" s="89" t="s">
        <v>1329</v>
      </c>
      <c r="G11" s="87">
        <v>3</v>
      </c>
      <c r="H11" s="87">
        <v>4</v>
      </c>
      <c r="I11" s="87">
        <f t="shared" si="0"/>
        <v>12</v>
      </c>
      <c r="J11" s="87" t="str">
        <f t="shared" si="1"/>
        <v>MEDIO</v>
      </c>
      <c r="K11" s="89" t="s">
        <v>1505</v>
      </c>
      <c r="L11" s="114">
        <f t="shared" si="2"/>
        <v>3</v>
      </c>
      <c r="M11" s="114"/>
      <c r="N11" s="136" t="s">
        <v>1737</v>
      </c>
      <c r="O11" s="93" t="s">
        <v>1651</v>
      </c>
    </row>
    <row r="12" spans="1:74" ht="204.75" customHeight="1" x14ac:dyDescent="0.25">
      <c r="A12" s="97">
        <v>5</v>
      </c>
      <c r="B12" s="87" t="s">
        <v>204</v>
      </c>
      <c r="C12" s="89" t="s">
        <v>1330</v>
      </c>
      <c r="D12" s="89" t="s">
        <v>404</v>
      </c>
      <c r="E12" s="89" t="s">
        <v>19</v>
      </c>
      <c r="F12" s="89" t="s">
        <v>1331</v>
      </c>
      <c r="G12" s="87">
        <v>3</v>
      </c>
      <c r="H12" s="87">
        <v>4</v>
      </c>
      <c r="I12" s="87">
        <f t="shared" si="0"/>
        <v>12</v>
      </c>
      <c r="J12" s="87" t="str">
        <f t="shared" si="1"/>
        <v>MEDIO</v>
      </c>
      <c r="K12" s="89" t="s">
        <v>1504</v>
      </c>
      <c r="L12" s="114">
        <f t="shared" si="2"/>
        <v>3</v>
      </c>
      <c r="M12" s="114"/>
      <c r="N12" s="136" t="s">
        <v>1737</v>
      </c>
      <c r="O12" s="93" t="s">
        <v>1651</v>
      </c>
    </row>
    <row r="13" spans="1:74" ht="177" customHeight="1" x14ac:dyDescent="0.25">
      <c r="A13" s="97">
        <v>6</v>
      </c>
      <c r="B13" s="87" t="s">
        <v>204</v>
      </c>
      <c r="C13" s="89" t="s">
        <v>1332</v>
      </c>
      <c r="D13" s="89" t="s">
        <v>529</v>
      </c>
      <c r="E13" s="89" t="s">
        <v>19</v>
      </c>
      <c r="F13" s="89" t="s">
        <v>1333</v>
      </c>
      <c r="G13" s="87">
        <v>3</v>
      </c>
      <c r="H13" s="87">
        <v>4</v>
      </c>
      <c r="I13" s="87">
        <f t="shared" si="0"/>
        <v>12</v>
      </c>
      <c r="J13" s="87" t="str">
        <f t="shared" si="1"/>
        <v>MEDIO</v>
      </c>
      <c r="K13" s="89" t="s">
        <v>1503</v>
      </c>
      <c r="L13" s="114">
        <f t="shared" si="2"/>
        <v>3</v>
      </c>
      <c r="M13" s="114"/>
      <c r="N13" s="136" t="s">
        <v>1737</v>
      </c>
      <c r="O13" s="93" t="s">
        <v>1626</v>
      </c>
    </row>
    <row r="14" spans="1:74" ht="169.5" customHeight="1" x14ac:dyDescent="0.25">
      <c r="A14" s="97">
        <v>7</v>
      </c>
      <c r="B14" s="87" t="s">
        <v>204</v>
      </c>
      <c r="C14" s="89" t="s">
        <v>1334</v>
      </c>
      <c r="D14" s="89" t="s">
        <v>509</v>
      </c>
      <c r="E14" s="89" t="s">
        <v>406</v>
      </c>
      <c r="F14" s="89" t="s">
        <v>710</v>
      </c>
      <c r="G14" s="87">
        <v>3</v>
      </c>
      <c r="H14" s="87">
        <v>3</v>
      </c>
      <c r="I14" s="87">
        <f t="shared" si="0"/>
        <v>9</v>
      </c>
      <c r="J14" s="87" t="str">
        <f t="shared" si="1"/>
        <v>BAJO</v>
      </c>
      <c r="K14" s="91" t="str">
        <f t="shared" ref="K14:K34" si="3">IF(J14="BAJO","El nivel de riesgo es bajo y no se requieren controles adicionales","Favor establezca acá controles adicionales requeridos")</f>
        <v>El nivel de riesgo es bajo y no se requieren controles adicionales</v>
      </c>
      <c r="L14" s="114">
        <f t="shared" si="2"/>
        <v>0.1</v>
      </c>
      <c r="M14" s="114"/>
      <c r="N14" s="136" t="s">
        <v>1737</v>
      </c>
      <c r="O14" s="89" t="s">
        <v>1630</v>
      </c>
    </row>
    <row r="15" spans="1:74" ht="147.75" customHeight="1" x14ac:dyDescent="0.25">
      <c r="A15" s="97">
        <v>8</v>
      </c>
      <c r="B15" s="87" t="s">
        <v>204</v>
      </c>
      <c r="C15" s="89" t="s">
        <v>1335</v>
      </c>
      <c r="D15" s="89" t="s">
        <v>405</v>
      </c>
      <c r="E15" s="89" t="s">
        <v>406</v>
      </c>
      <c r="F15" s="89" t="s">
        <v>1336</v>
      </c>
      <c r="G15" s="87">
        <v>3</v>
      </c>
      <c r="H15" s="87">
        <v>3</v>
      </c>
      <c r="I15" s="87">
        <f t="shared" si="0"/>
        <v>9</v>
      </c>
      <c r="J15" s="87" t="str">
        <f t="shared" si="1"/>
        <v>BAJO</v>
      </c>
      <c r="K15" s="91" t="str">
        <f t="shared" si="3"/>
        <v>El nivel de riesgo es bajo y no se requieren controles adicionales</v>
      </c>
      <c r="L15" s="114">
        <f t="shared" si="2"/>
        <v>0.1</v>
      </c>
      <c r="M15" s="114"/>
      <c r="N15" s="136" t="s">
        <v>1737</v>
      </c>
      <c r="O15" s="89" t="s">
        <v>1633</v>
      </c>
    </row>
    <row r="16" spans="1:74" ht="129.75" customHeight="1" x14ac:dyDescent="0.25">
      <c r="A16" s="97">
        <v>9</v>
      </c>
      <c r="B16" s="87" t="s">
        <v>204</v>
      </c>
      <c r="C16" s="89" t="s">
        <v>1337</v>
      </c>
      <c r="D16" s="89" t="s">
        <v>560</v>
      </c>
      <c r="E16" s="89" t="s">
        <v>406</v>
      </c>
      <c r="F16" s="89" t="s">
        <v>1338</v>
      </c>
      <c r="G16" s="87">
        <v>3</v>
      </c>
      <c r="H16" s="87">
        <v>3</v>
      </c>
      <c r="I16" s="87">
        <f t="shared" si="0"/>
        <v>9</v>
      </c>
      <c r="J16" s="87" t="str">
        <f t="shared" si="1"/>
        <v>BAJO</v>
      </c>
      <c r="K16" s="91" t="str">
        <f t="shared" si="3"/>
        <v>El nivel de riesgo es bajo y no se requieren controles adicionales</v>
      </c>
      <c r="L16" s="114">
        <f t="shared" si="2"/>
        <v>0.1</v>
      </c>
      <c r="M16" s="114"/>
      <c r="N16" s="136" t="s">
        <v>1737</v>
      </c>
      <c r="O16" s="89" t="s">
        <v>1629</v>
      </c>
    </row>
    <row r="17" spans="1:15" ht="152.1" customHeight="1" x14ac:dyDescent="0.25">
      <c r="A17" s="97">
        <v>10</v>
      </c>
      <c r="B17" s="87" t="s">
        <v>205</v>
      </c>
      <c r="C17" s="89" t="s">
        <v>711</v>
      </c>
      <c r="D17" s="89" t="s">
        <v>509</v>
      </c>
      <c r="E17" s="89" t="s">
        <v>23</v>
      </c>
      <c r="F17" s="89" t="s">
        <v>1847</v>
      </c>
      <c r="G17" s="87">
        <v>4</v>
      </c>
      <c r="H17" s="87">
        <v>4</v>
      </c>
      <c r="I17" s="87">
        <f t="shared" si="0"/>
        <v>16</v>
      </c>
      <c r="J17" s="87" t="str">
        <f t="shared" si="1"/>
        <v>MEDIO</v>
      </c>
      <c r="K17" s="89" t="s">
        <v>1505</v>
      </c>
      <c r="L17" s="114">
        <f t="shared" si="2"/>
        <v>3</v>
      </c>
      <c r="M17" s="114"/>
      <c r="N17" s="136" t="s">
        <v>1737</v>
      </c>
      <c r="O17" s="93" t="s">
        <v>1651</v>
      </c>
    </row>
    <row r="18" spans="1:15" ht="93.75" customHeight="1" x14ac:dyDescent="0.25">
      <c r="A18" s="97">
        <v>11</v>
      </c>
      <c r="B18" s="87" t="s">
        <v>205</v>
      </c>
      <c r="C18" s="89" t="s">
        <v>712</v>
      </c>
      <c r="D18" s="89" t="s">
        <v>713</v>
      </c>
      <c r="E18" s="89" t="s">
        <v>23</v>
      </c>
      <c r="F18" s="89" t="s">
        <v>714</v>
      </c>
      <c r="G18" s="87">
        <v>4</v>
      </c>
      <c r="H18" s="87">
        <v>4</v>
      </c>
      <c r="I18" s="87">
        <f t="shared" si="0"/>
        <v>16</v>
      </c>
      <c r="J18" s="87" t="str">
        <f t="shared" si="1"/>
        <v>MEDIO</v>
      </c>
      <c r="K18" s="89" t="s">
        <v>930</v>
      </c>
      <c r="L18" s="114">
        <f t="shared" si="2"/>
        <v>3</v>
      </c>
      <c r="M18" s="114"/>
      <c r="N18" s="136" t="s">
        <v>1737</v>
      </c>
      <c r="O18" s="93" t="s">
        <v>1656</v>
      </c>
    </row>
    <row r="19" spans="1:15" ht="107.25" customHeight="1" x14ac:dyDescent="0.25">
      <c r="A19" s="97">
        <v>12</v>
      </c>
      <c r="B19" s="87" t="s">
        <v>205</v>
      </c>
      <c r="C19" s="89" t="s">
        <v>715</v>
      </c>
      <c r="D19" s="89" t="s">
        <v>563</v>
      </c>
      <c r="E19" s="89" t="s">
        <v>23</v>
      </c>
      <c r="F19" s="89" t="s">
        <v>1848</v>
      </c>
      <c r="G19" s="87">
        <v>4</v>
      </c>
      <c r="H19" s="87">
        <v>4</v>
      </c>
      <c r="I19" s="87">
        <f t="shared" si="0"/>
        <v>16</v>
      </c>
      <c r="J19" s="87" t="str">
        <f t="shared" si="1"/>
        <v>MEDIO</v>
      </c>
      <c r="K19" s="89" t="s">
        <v>1503</v>
      </c>
      <c r="L19" s="114">
        <f t="shared" si="2"/>
        <v>3</v>
      </c>
      <c r="M19" s="114"/>
      <c r="N19" s="136" t="s">
        <v>1737</v>
      </c>
      <c r="O19" s="93" t="s">
        <v>1627</v>
      </c>
    </row>
    <row r="20" spans="1:15" ht="180" x14ac:dyDescent="0.25">
      <c r="A20" s="97">
        <v>13</v>
      </c>
      <c r="B20" s="87" t="s">
        <v>205</v>
      </c>
      <c r="C20" s="89" t="s">
        <v>564</v>
      </c>
      <c r="D20" s="89" t="s">
        <v>565</v>
      </c>
      <c r="E20" s="89" t="s">
        <v>23</v>
      </c>
      <c r="F20" s="89" t="s">
        <v>1339</v>
      </c>
      <c r="G20" s="87">
        <v>4</v>
      </c>
      <c r="H20" s="87">
        <v>3</v>
      </c>
      <c r="I20" s="87">
        <f t="shared" si="0"/>
        <v>12</v>
      </c>
      <c r="J20" s="87" t="str">
        <f t="shared" si="1"/>
        <v>MEDIO</v>
      </c>
      <c r="K20" s="89" t="s">
        <v>1505</v>
      </c>
      <c r="L20" s="114">
        <f t="shared" si="2"/>
        <v>3</v>
      </c>
      <c r="M20" s="114"/>
      <c r="N20" s="136" t="s">
        <v>1737</v>
      </c>
      <c r="O20" s="93" t="s">
        <v>1661</v>
      </c>
    </row>
    <row r="21" spans="1:15" ht="200.25" customHeight="1" x14ac:dyDescent="0.25">
      <c r="A21" s="97">
        <v>14</v>
      </c>
      <c r="B21" s="87" t="s">
        <v>205</v>
      </c>
      <c r="C21" s="89" t="s">
        <v>409</v>
      </c>
      <c r="D21" s="89" t="s">
        <v>410</v>
      </c>
      <c r="E21" s="89" t="s">
        <v>411</v>
      </c>
      <c r="F21" s="89" t="s">
        <v>1849</v>
      </c>
      <c r="G21" s="87">
        <v>4</v>
      </c>
      <c r="H21" s="87">
        <v>3</v>
      </c>
      <c r="I21" s="87">
        <f t="shared" si="0"/>
        <v>12</v>
      </c>
      <c r="J21" s="87" t="str">
        <f t="shared" si="1"/>
        <v>MEDIO</v>
      </c>
      <c r="K21" s="89" t="s">
        <v>1504</v>
      </c>
      <c r="L21" s="114">
        <f t="shared" si="2"/>
        <v>3</v>
      </c>
      <c r="M21" s="114"/>
      <c r="N21" s="136" t="s">
        <v>1737</v>
      </c>
      <c r="O21" s="93" t="s">
        <v>1662</v>
      </c>
    </row>
    <row r="22" spans="1:15" ht="179.25" customHeight="1" x14ac:dyDescent="0.25">
      <c r="A22" s="97">
        <v>15</v>
      </c>
      <c r="B22" s="87" t="s">
        <v>205</v>
      </c>
      <c r="C22" s="89" t="s">
        <v>721</v>
      </c>
      <c r="D22" s="89" t="s">
        <v>566</v>
      </c>
      <c r="E22" s="89" t="s">
        <v>468</v>
      </c>
      <c r="F22" s="89" t="s">
        <v>1850</v>
      </c>
      <c r="G22" s="87">
        <v>4</v>
      </c>
      <c r="H22" s="87">
        <v>3</v>
      </c>
      <c r="I22" s="87">
        <f t="shared" si="0"/>
        <v>12</v>
      </c>
      <c r="J22" s="87" t="str">
        <f t="shared" si="1"/>
        <v>MEDIO</v>
      </c>
      <c r="K22" s="89" t="s">
        <v>1503</v>
      </c>
      <c r="L22" s="114">
        <f t="shared" si="2"/>
        <v>3</v>
      </c>
      <c r="M22" s="114"/>
      <c r="N22" s="136" t="s">
        <v>1737</v>
      </c>
      <c r="O22" s="93" t="s">
        <v>1663</v>
      </c>
    </row>
    <row r="23" spans="1:15" ht="120" x14ac:dyDescent="0.25">
      <c r="A23" s="97">
        <v>16</v>
      </c>
      <c r="B23" s="87" t="s">
        <v>205</v>
      </c>
      <c r="C23" s="89" t="s">
        <v>720</v>
      </c>
      <c r="D23" s="89" t="s">
        <v>567</v>
      </c>
      <c r="E23" s="89" t="s">
        <v>23</v>
      </c>
      <c r="F23" s="89" t="s">
        <v>716</v>
      </c>
      <c r="G23" s="87">
        <v>2</v>
      </c>
      <c r="H23" s="87">
        <v>3</v>
      </c>
      <c r="I23" s="87">
        <f t="shared" si="0"/>
        <v>6</v>
      </c>
      <c r="J23" s="87" t="str">
        <f t="shared" si="1"/>
        <v>BAJO</v>
      </c>
      <c r="K23" s="91" t="str">
        <f t="shared" si="3"/>
        <v>El nivel de riesgo es bajo y no se requieren controles adicionales</v>
      </c>
      <c r="L23" s="114">
        <f t="shared" si="2"/>
        <v>0.1</v>
      </c>
      <c r="M23" s="114"/>
      <c r="N23" s="136" t="s">
        <v>1737</v>
      </c>
      <c r="O23" s="89" t="s">
        <v>1630</v>
      </c>
    </row>
    <row r="24" spans="1:15" ht="120" customHeight="1" x14ac:dyDescent="0.25">
      <c r="A24" s="97">
        <v>17</v>
      </c>
      <c r="B24" s="87" t="s">
        <v>205</v>
      </c>
      <c r="C24" s="89" t="s">
        <v>1851</v>
      </c>
      <c r="D24" s="89" t="s">
        <v>408</v>
      </c>
      <c r="E24" s="89" t="s">
        <v>23</v>
      </c>
      <c r="F24" s="89" t="s">
        <v>412</v>
      </c>
      <c r="G24" s="87">
        <v>2</v>
      </c>
      <c r="H24" s="87">
        <v>3</v>
      </c>
      <c r="I24" s="87">
        <f t="shared" si="0"/>
        <v>6</v>
      </c>
      <c r="J24" s="87" t="str">
        <f t="shared" si="1"/>
        <v>BAJO</v>
      </c>
      <c r="K24" s="91" t="str">
        <f t="shared" si="3"/>
        <v>El nivel de riesgo es bajo y no se requieren controles adicionales</v>
      </c>
      <c r="L24" s="114">
        <f t="shared" si="2"/>
        <v>0.1</v>
      </c>
      <c r="M24" s="114"/>
      <c r="N24" s="136" t="s">
        <v>1737</v>
      </c>
      <c r="O24" s="89" t="s">
        <v>1629</v>
      </c>
    </row>
    <row r="25" spans="1:15" ht="75" x14ac:dyDescent="0.25">
      <c r="A25" s="97">
        <v>18</v>
      </c>
      <c r="B25" s="87" t="s">
        <v>205</v>
      </c>
      <c r="C25" s="89" t="s">
        <v>1852</v>
      </c>
      <c r="D25" s="89" t="s">
        <v>413</v>
      </c>
      <c r="E25" s="89" t="s">
        <v>23</v>
      </c>
      <c r="F25" s="89" t="s">
        <v>1340</v>
      </c>
      <c r="G25" s="87">
        <v>2</v>
      </c>
      <c r="H25" s="87">
        <v>3</v>
      </c>
      <c r="I25" s="87">
        <f t="shared" si="0"/>
        <v>6</v>
      </c>
      <c r="J25" s="87" t="str">
        <f t="shared" si="1"/>
        <v>BAJO</v>
      </c>
      <c r="K25" s="91" t="str">
        <f t="shared" si="3"/>
        <v>El nivel de riesgo es bajo y no se requieren controles adicionales</v>
      </c>
      <c r="L25" s="114">
        <f t="shared" si="2"/>
        <v>0.1</v>
      </c>
      <c r="M25" s="114"/>
      <c r="N25" s="136" t="s">
        <v>1737</v>
      </c>
      <c r="O25" s="89" t="s">
        <v>1633</v>
      </c>
    </row>
    <row r="26" spans="1:15" ht="120" x14ac:dyDescent="0.25">
      <c r="A26" s="97">
        <v>19</v>
      </c>
      <c r="B26" s="87" t="s">
        <v>38</v>
      </c>
      <c r="C26" s="89" t="s">
        <v>719</v>
      </c>
      <c r="D26" s="89" t="s">
        <v>568</v>
      </c>
      <c r="E26" s="89" t="s">
        <v>19</v>
      </c>
      <c r="F26" s="89" t="s">
        <v>717</v>
      </c>
      <c r="G26" s="87">
        <v>3</v>
      </c>
      <c r="H26" s="87">
        <v>3</v>
      </c>
      <c r="I26" s="87">
        <f t="shared" si="0"/>
        <v>9</v>
      </c>
      <c r="J26" s="87" t="str">
        <f t="shared" si="1"/>
        <v>BAJO</v>
      </c>
      <c r="K26" s="91" t="str">
        <f t="shared" si="3"/>
        <v>El nivel de riesgo es bajo y no se requieren controles adicionales</v>
      </c>
      <c r="L26" s="114">
        <f t="shared" si="2"/>
        <v>0.1</v>
      </c>
      <c r="M26" s="114"/>
      <c r="N26" s="136" t="s">
        <v>1737</v>
      </c>
      <c r="O26" s="89" t="s">
        <v>1630</v>
      </c>
    </row>
    <row r="27" spans="1:15" ht="88.5" customHeight="1" x14ac:dyDescent="0.25">
      <c r="A27" s="97">
        <v>20</v>
      </c>
      <c r="B27" s="87" t="s">
        <v>38</v>
      </c>
      <c r="C27" s="89" t="s">
        <v>718</v>
      </c>
      <c r="D27" s="89" t="s">
        <v>529</v>
      </c>
      <c r="E27" s="89" t="s">
        <v>19</v>
      </c>
      <c r="F27" s="89" t="s">
        <v>1341</v>
      </c>
      <c r="G27" s="87">
        <v>3</v>
      </c>
      <c r="H27" s="87">
        <v>3</v>
      </c>
      <c r="I27" s="87">
        <f>G27*H27</f>
        <v>9</v>
      </c>
      <c r="J27" s="87" t="str">
        <f>IF(I27&lt;12,"BAJO",IF(I27&gt;19,"ALTO","MEDIO"))</f>
        <v>BAJO</v>
      </c>
      <c r="K27" s="91" t="str">
        <f t="shared" si="3"/>
        <v>El nivel de riesgo es bajo y no se requieren controles adicionales</v>
      </c>
      <c r="L27" s="114">
        <f>IF(J27="BAJO",0.1,IF(J27="MEDIO",3,5))</f>
        <v>0.1</v>
      </c>
      <c r="M27" s="114"/>
      <c r="N27" s="136" t="s">
        <v>1737</v>
      </c>
      <c r="O27" s="89" t="s">
        <v>1633</v>
      </c>
    </row>
    <row r="28" spans="1:15" ht="88.5" customHeight="1" x14ac:dyDescent="0.25">
      <c r="A28" s="97">
        <v>21</v>
      </c>
      <c r="B28" s="87" t="s">
        <v>38</v>
      </c>
      <c r="C28" s="89" t="s">
        <v>722</v>
      </c>
      <c r="D28" s="89" t="s">
        <v>723</v>
      </c>
      <c r="E28" s="89" t="s">
        <v>19</v>
      </c>
      <c r="F28" s="89" t="s">
        <v>724</v>
      </c>
      <c r="G28" s="87">
        <v>3</v>
      </c>
      <c r="H28" s="87">
        <v>3</v>
      </c>
      <c r="I28" s="87">
        <f>G28*H28</f>
        <v>9</v>
      </c>
      <c r="J28" s="87" t="str">
        <f>IF(I28&lt;12,"BAJO",IF(I28&gt;19,"ALTO","MEDIO"))</f>
        <v>BAJO</v>
      </c>
      <c r="K28" s="91" t="str">
        <f t="shared" si="3"/>
        <v>El nivel de riesgo es bajo y no se requieren controles adicionales</v>
      </c>
      <c r="L28" s="114"/>
      <c r="M28" s="114"/>
      <c r="N28" s="136" t="s">
        <v>1737</v>
      </c>
      <c r="O28" s="89" t="s">
        <v>1629</v>
      </c>
    </row>
    <row r="29" spans="1:15" ht="207" customHeight="1" x14ac:dyDescent="0.25">
      <c r="A29" s="97">
        <v>22</v>
      </c>
      <c r="B29" s="87" t="s">
        <v>38</v>
      </c>
      <c r="C29" s="89" t="s">
        <v>414</v>
      </c>
      <c r="D29" s="89" t="s">
        <v>569</v>
      </c>
      <c r="E29" s="89" t="s">
        <v>19</v>
      </c>
      <c r="F29" s="89" t="s">
        <v>725</v>
      </c>
      <c r="G29" s="87">
        <v>4</v>
      </c>
      <c r="H29" s="87">
        <v>4</v>
      </c>
      <c r="I29" s="87">
        <f t="shared" si="0"/>
        <v>16</v>
      </c>
      <c r="J29" s="87" t="str">
        <f t="shared" si="1"/>
        <v>MEDIO</v>
      </c>
      <c r="K29" s="89" t="s">
        <v>1505</v>
      </c>
      <c r="L29" s="114">
        <f t="shared" si="2"/>
        <v>3</v>
      </c>
      <c r="M29" s="114"/>
      <c r="N29" s="136" t="s">
        <v>1737</v>
      </c>
      <c r="O29" s="93" t="s">
        <v>1665</v>
      </c>
    </row>
    <row r="30" spans="1:15" ht="180" x14ac:dyDescent="0.25">
      <c r="A30" s="97">
        <v>23</v>
      </c>
      <c r="B30" s="87" t="s">
        <v>38</v>
      </c>
      <c r="C30" s="89" t="s">
        <v>726</v>
      </c>
      <c r="D30" s="89" t="s">
        <v>321</v>
      </c>
      <c r="E30" s="89" t="s">
        <v>19</v>
      </c>
      <c r="F30" s="89" t="s">
        <v>558</v>
      </c>
      <c r="G30" s="87">
        <v>4</v>
      </c>
      <c r="H30" s="87">
        <v>4</v>
      </c>
      <c r="I30" s="87">
        <f t="shared" si="0"/>
        <v>16</v>
      </c>
      <c r="J30" s="87" t="str">
        <f t="shared" si="1"/>
        <v>MEDIO</v>
      </c>
      <c r="K30" s="89" t="s">
        <v>1504</v>
      </c>
      <c r="L30" s="114">
        <f t="shared" si="2"/>
        <v>3</v>
      </c>
      <c r="M30" s="114"/>
      <c r="N30" s="136" t="s">
        <v>1737</v>
      </c>
      <c r="O30" s="93" t="s">
        <v>1664</v>
      </c>
    </row>
    <row r="31" spans="1:15" ht="105" x14ac:dyDescent="0.25">
      <c r="A31" s="97">
        <v>24</v>
      </c>
      <c r="B31" s="87" t="s">
        <v>38</v>
      </c>
      <c r="C31" s="89" t="s">
        <v>727</v>
      </c>
      <c r="D31" s="89" t="s">
        <v>570</v>
      </c>
      <c r="E31" s="89" t="s">
        <v>19</v>
      </c>
      <c r="F31" s="89" t="s">
        <v>1342</v>
      </c>
      <c r="G31" s="87">
        <v>4</v>
      </c>
      <c r="H31" s="87">
        <v>4</v>
      </c>
      <c r="I31" s="87">
        <f t="shared" si="0"/>
        <v>16</v>
      </c>
      <c r="J31" s="87" t="str">
        <f t="shared" si="1"/>
        <v>MEDIO</v>
      </c>
      <c r="K31" s="89" t="s">
        <v>1503</v>
      </c>
      <c r="L31" s="114">
        <f t="shared" si="2"/>
        <v>3</v>
      </c>
      <c r="M31" s="114"/>
      <c r="N31" s="136" t="s">
        <v>1737</v>
      </c>
      <c r="O31" s="93" t="s">
        <v>1626</v>
      </c>
    </row>
    <row r="32" spans="1:15" ht="75" x14ac:dyDescent="0.25">
      <c r="A32" s="97">
        <v>25</v>
      </c>
      <c r="B32" s="87" t="s">
        <v>38</v>
      </c>
      <c r="C32" s="89" t="s">
        <v>728</v>
      </c>
      <c r="D32" s="89" t="s">
        <v>569</v>
      </c>
      <c r="E32" s="89" t="s">
        <v>19</v>
      </c>
      <c r="F32" s="89" t="s">
        <v>1343</v>
      </c>
      <c r="G32" s="87">
        <v>3</v>
      </c>
      <c r="H32" s="87">
        <v>2</v>
      </c>
      <c r="I32" s="87">
        <f t="shared" si="0"/>
        <v>6</v>
      </c>
      <c r="J32" s="87" t="str">
        <f t="shared" si="1"/>
        <v>BAJO</v>
      </c>
      <c r="K32" s="91" t="str">
        <f t="shared" si="3"/>
        <v>El nivel de riesgo es bajo y no se requieren controles adicionales</v>
      </c>
      <c r="L32" s="114">
        <f t="shared" si="2"/>
        <v>0.1</v>
      </c>
      <c r="M32" s="114"/>
      <c r="N32" s="136" t="s">
        <v>1737</v>
      </c>
      <c r="O32" s="89" t="s">
        <v>1660</v>
      </c>
    </row>
    <row r="33" spans="1:15" ht="75" x14ac:dyDescent="0.25">
      <c r="A33" s="97">
        <v>26</v>
      </c>
      <c r="B33" s="87" t="s">
        <v>38</v>
      </c>
      <c r="C33" s="89" t="s">
        <v>728</v>
      </c>
      <c r="D33" s="89" t="s">
        <v>730</v>
      </c>
      <c r="E33" s="89" t="s">
        <v>19</v>
      </c>
      <c r="F33" s="89" t="s">
        <v>1344</v>
      </c>
      <c r="G33" s="87">
        <v>3</v>
      </c>
      <c r="H33" s="87">
        <v>2</v>
      </c>
      <c r="I33" s="87">
        <f t="shared" ref="I33" si="4">G33*H33</f>
        <v>6</v>
      </c>
      <c r="J33" s="87" t="str">
        <f t="shared" ref="J33" si="5">IF(I33&lt;12,"BAJO",IF(I33&gt;19,"ALTO","MEDIO"))</f>
        <v>BAJO</v>
      </c>
      <c r="K33" s="91" t="str">
        <f t="shared" si="3"/>
        <v>El nivel de riesgo es bajo y no se requieren controles adicionales</v>
      </c>
      <c r="L33" s="114">
        <f t="shared" ref="L33" si="6">IF(J33="BAJO",0.1,IF(J33="MEDIO",3,5))</f>
        <v>0.1</v>
      </c>
      <c r="M33" s="114"/>
      <c r="N33" s="136" t="s">
        <v>1737</v>
      </c>
      <c r="O33" s="89" t="s">
        <v>1659</v>
      </c>
    </row>
    <row r="34" spans="1:15" ht="75" x14ac:dyDescent="0.25">
      <c r="A34" s="97">
        <v>27</v>
      </c>
      <c r="B34" s="87" t="s">
        <v>38</v>
      </c>
      <c r="C34" s="89" t="s">
        <v>729</v>
      </c>
      <c r="D34" s="89" t="s">
        <v>375</v>
      </c>
      <c r="E34" s="89" t="s">
        <v>19</v>
      </c>
      <c r="F34" s="89" t="s">
        <v>1345</v>
      </c>
      <c r="G34" s="87">
        <v>3</v>
      </c>
      <c r="H34" s="87">
        <v>2</v>
      </c>
      <c r="I34" s="87">
        <f t="shared" si="0"/>
        <v>6</v>
      </c>
      <c r="J34" s="87" t="str">
        <f t="shared" si="1"/>
        <v>BAJO</v>
      </c>
      <c r="K34" s="91" t="str">
        <f t="shared" si="3"/>
        <v>El nivel de riesgo es bajo y no se requieren controles adicionales</v>
      </c>
      <c r="L34" s="114">
        <f t="shared" si="2"/>
        <v>0.1</v>
      </c>
      <c r="M34" s="114"/>
      <c r="N34" s="136" t="s">
        <v>1737</v>
      </c>
      <c r="O34" s="89" t="s">
        <v>1629</v>
      </c>
    </row>
    <row r="35" spans="1:15" x14ac:dyDescent="0.25">
      <c r="A35" s="97"/>
      <c r="L35" s="95">
        <f>SUM(L8:L34)</f>
        <v>46.100000000000016</v>
      </c>
      <c r="N35" s="95">
        <f>+COUNT(L8:L34)</f>
        <v>26</v>
      </c>
    </row>
  </sheetData>
  <autoFilter ref="A7:BV35"/>
  <dataConsolidate/>
  <mergeCells count="11">
    <mergeCell ref="B5:C5"/>
    <mergeCell ref="D5:E5"/>
    <mergeCell ref="G5:H5"/>
    <mergeCell ref="J5:L5"/>
    <mergeCell ref="B1:J1"/>
    <mergeCell ref="K1:L4"/>
    <mergeCell ref="B2:J2"/>
    <mergeCell ref="B3:C3"/>
    <mergeCell ref="D3:I3"/>
    <mergeCell ref="B4:C4"/>
    <mergeCell ref="D4:I4"/>
  </mergeCells>
  <conditionalFormatting sqref="J31:J32 J14 J20 J29 J22:J23 J26 J8:J11 J16:J17 J34">
    <cfRule type="cellIs" dxfId="290" priority="52" stopIfTrue="1" operator="equal">
      <formula>"ALTO"</formula>
    </cfRule>
    <cfRule type="cellIs" dxfId="289" priority="53" stopIfTrue="1" operator="equal">
      <formula>"MEDIO"</formula>
    </cfRule>
    <cfRule type="cellIs" dxfId="288" priority="54" stopIfTrue="1" operator="equal">
      <formula>"BAJO"</formula>
    </cfRule>
  </conditionalFormatting>
  <conditionalFormatting sqref="J13">
    <cfRule type="cellIs" dxfId="287" priority="37" stopIfTrue="1" operator="equal">
      <formula>"ALTO"</formula>
    </cfRule>
    <cfRule type="cellIs" dxfId="286" priority="38" stopIfTrue="1" operator="equal">
      <formula>"MEDIO"</formula>
    </cfRule>
    <cfRule type="cellIs" dxfId="285" priority="39" stopIfTrue="1" operator="equal">
      <formula>"BAJO"</formula>
    </cfRule>
  </conditionalFormatting>
  <conditionalFormatting sqref="J19">
    <cfRule type="cellIs" dxfId="284" priority="34" stopIfTrue="1" operator="equal">
      <formula>"ALTO"</formula>
    </cfRule>
    <cfRule type="cellIs" dxfId="283" priority="35" stopIfTrue="1" operator="equal">
      <formula>"MEDIO"</formula>
    </cfRule>
    <cfRule type="cellIs" dxfId="282" priority="36" stopIfTrue="1" operator="equal">
      <formula>"BAJO"</formula>
    </cfRule>
  </conditionalFormatting>
  <conditionalFormatting sqref="J27">
    <cfRule type="cellIs" dxfId="281" priority="31" stopIfTrue="1" operator="equal">
      <formula>"ALTO"</formula>
    </cfRule>
    <cfRule type="cellIs" dxfId="280" priority="32" stopIfTrue="1" operator="equal">
      <formula>"MEDIO"</formula>
    </cfRule>
    <cfRule type="cellIs" dxfId="279" priority="33" stopIfTrue="1" operator="equal">
      <formula>"BAJO"</formula>
    </cfRule>
  </conditionalFormatting>
  <conditionalFormatting sqref="J12">
    <cfRule type="cellIs" dxfId="278" priority="28" stopIfTrue="1" operator="equal">
      <formula>"ALTO"</formula>
    </cfRule>
    <cfRule type="cellIs" dxfId="277" priority="29" stopIfTrue="1" operator="equal">
      <formula>"MEDIO"</formula>
    </cfRule>
    <cfRule type="cellIs" dxfId="276" priority="30" stopIfTrue="1" operator="equal">
      <formula>"BAJO"</formula>
    </cfRule>
  </conditionalFormatting>
  <conditionalFormatting sqref="J15">
    <cfRule type="cellIs" dxfId="275" priority="25" stopIfTrue="1" operator="equal">
      <formula>"ALTO"</formula>
    </cfRule>
    <cfRule type="cellIs" dxfId="274" priority="26" stopIfTrue="1" operator="equal">
      <formula>"MEDIO"</formula>
    </cfRule>
    <cfRule type="cellIs" dxfId="273" priority="27" stopIfTrue="1" operator="equal">
      <formula>"BAJO"</formula>
    </cfRule>
  </conditionalFormatting>
  <conditionalFormatting sqref="J18">
    <cfRule type="cellIs" dxfId="272" priority="19" stopIfTrue="1" operator="equal">
      <formula>"ALTO"</formula>
    </cfRule>
    <cfRule type="cellIs" dxfId="271" priority="20" stopIfTrue="1" operator="equal">
      <formula>"MEDIO"</formula>
    </cfRule>
    <cfRule type="cellIs" dxfId="270" priority="21" stopIfTrue="1" operator="equal">
      <formula>"BAJO"</formula>
    </cfRule>
  </conditionalFormatting>
  <conditionalFormatting sqref="J21">
    <cfRule type="cellIs" dxfId="269" priority="16" stopIfTrue="1" operator="equal">
      <formula>"ALTO"</formula>
    </cfRule>
    <cfRule type="cellIs" dxfId="268" priority="17" stopIfTrue="1" operator="equal">
      <formula>"MEDIO"</formula>
    </cfRule>
    <cfRule type="cellIs" dxfId="267" priority="18" stopIfTrue="1" operator="equal">
      <formula>"BAJO"</formula>
    </cfRule>
  </conditionalFormatting>
  <conditionalFormatting sqref="J24">
    <cfRule type="cellIs" dxfId="266" priority="13" stopIfTrue="1" operator="equal">
      <formula>"ALTO"</formula>
    </cfRule>
    <cfRule type="cellIs" dxfId="265" priority="14" stopIfTrue="1" operator="equal">
      <formula>"MEDIO"</formula>
    </cfRule>
    <cfRule type="cellIs" dxfId="264" priority="15" stopIfTrue="1" operator="equal">
      <formula>"BAJO"</formula>
    </cfRule>
  </conditionalFormatting>
  <conditionalFormatting sqref="J25">
    <cfRule type="cellIs" dxfId="263" priority="10" stopIfTrue="1" operator="equal">
      <formula>"ALTO"</formula>
    </cfRule>
    <cfRule type="cellIs" dxfId="262" priority="11" stopIfTrue="1" operator="equal">
      <formula>"MEDIO"</formula>
    </cfRule>
    <cfRule type="cellIs" dxfId="261" priority="12" stopIfTrue="1" operator="equal">
      <formula>"BAJO"</formula>
    </cfRule>
  </conditionalFormatting>
  <conditionalFormatting sqref="J30">
    <cfRule type="cellIs" dxfId="260" priority="7" stopIfTrue="1" operator="equal">
      <formula>"ALTO"</formula>
    </cfRule>
    <cfRule type="cellIs" dxfId="259" priority="8" stopIfTrue="1" operator="equal">
      <formula>"MEDIO"</formula>
    </cfRule>
    <cfRule type="cellIs" dxfId="258" priority="9" stopIfTrue="1" operator="equal">
      <formula>"BAJO"</formula>
    </cfRule>
  </conditionalFormatting>
  <conditionalFormatting sqref="J28">
    <cfRule type="cellIs" dxfId="257" priority="4" stopIfTrue="1" operator="equal">
      <formula>"ALTO"</formula>
    </cfRule>
    <cfRule type="cellIs" dxfId="256" priority="5" stopIfTrue="1" operator="equal">
      <formula>"MEDIO"</formula>
    </cfRule>
    <cfRule type="cellIs" dxfId="255" priority="6" stopIfTrue="1" operator="equal">
      <formula>"BAJO"</formula>
    </cfRule>
  </conditionalFormatting>
  <conditionalFormatting sqref="J33">
    <cfRule type="cellIs" dxfId="254" priority="1" stopIfTrue="1" operator="equal">
      <formula>"ALTO"</formula>
    </cfRule>
    <cfRule type="cellIs" dxfId="253" priority="2" stopIfTrue="1" operator="equal">
      <formula>"MEDIO"</formula>
    </cfRule>
    <cfRule type="cellIs" dxfId="252" priority="3" stopIfTrue="1" operator="equal">
      <formula>"BAJO"</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U35"/>
  <sheetViews>
    <sheetView topLeftCell="L1" zoomScale="68" zoomScaleNormal="68" workbookViewId="0">
      <selection activeCell="L1" sqref="A1:XFD1048576"/>
    </sheetView>
  </sheetViews>
  <sheetFormatPr baseColWidth="10" defaultColWidth="37.28515625" defaultRowHeight="15" x14ac:dyDescent="0.25"/>
  <cols>
    <col min="1" max="1" width="15" style="50" customWidth="1"/>
    <col min="2" max="2" width="37.28515625" style="50"/>
    <col min="3" max="3" width="49.140625" style="50" customWidth="1"/>
    <col min="4" max="4" width="37.28515625" style="50"/>
    <col min="5" max="5" width="42" style="50" customWidth="1"/>
    <col min="6" max="6" width="97.140625" style="50" customWidth="1"/>
    <col min="7" max="7" width="20" style="50" customWidth="1"/>
    <col min="8" max="8" width="16.85546875" style="50" customWidth="1"/>
    <col min="9" max="9" width="17.140625" style="50" customWidth="1"/>
    <col min="10" max="10" width="34" style="50" customWidth="1"/>
    <col min="11" max="11" width="92.42578125" style="50" customWidth="1"/>
    <col min="12" max="12" width="10.42578125" style="50" customWidth="1"/>
    <col min="13" max="13" width="4.140625" style="50" customWidth="1"/>
    <col min="14" max="14" width="80.85546875" style="50" customWidth="1"/>
    <col min="15" max="15" width="78" style="50" customWidth="1"/>
    <col min="16" max="16384" width="37.28515625" style="50"/>
  </cols>
  <sheetData>
    <row r="1" spans="1:73" ht="15.75" thickBot="1" x14ac:dyDescent="0.3">
      <c r="B1" s="245" t="s">
        <v>10</v>
      </c>
      <c r="C1" s="246"/>
      <c r="D1" s="246"/>
      <c r="E1" s="246"/>
      <c r="F1" s="246"/>
      <c r="G1" s="246"/>
      <c r="H1" s="246"/>
      <c r="I1" s="246"/>
      <c r="J1" s="246"/>
      <c r="K1" s="232"/>
      <c r="L1" s="232"/>
    </row>
    <row r="2" spans="1:73" ht="15.75" customHeight="1" thickTop="1" x14ac:dyDescent="0.25">
      <c r="B2" s="233" t="s">
        <v>153</v>
      </c>
      <c r="C2" s="234"/>
      <c r="D2" s="234"/>
      <c r="E2" s="234"/>
      <c r="F2" s="234"/>
      <c r="G2" s="234"/>
      <c r="H2" s="234"/>
      <c r="I2" s="234"/>
      <c r="J2" s="234"/>
      <c r="K2" s="232"/>
      <c r="L2" s="232"/>
    </row>
    <row r="3" spans="1:73" x14ac:dyDescent="0.25">
      <c r="B3" s="247" t="s">
        <v>11</v>
      </c>
      <c r="C3" s="248"/>
      <c r="D3" s="249" t="s">
        <v>12</v>
      </c>
      <c r="E3" s="250"/>
      <c r="F3" s="250"/>
      <c r="G3" s="250"/>
      <c r="H3" s="250"/>
      <c r="I3" s="251"/>
      <c r="J3" s="118" t="s">
        <v>141</v>
      </c>
      <c r="K3" s="232"/>
      <c r="L3" s="232"/>
    </row>
    <row r="4" spans="1:73" ht="15.75" thickBot="1" x14ac:dyDescent="0.3">
      <c r="B4" s="237" t="s">
        <v>142</v>
      </c>
      <c r="C4" s="238"/>
      <c r="D4" s="221" t="s">
        <v>154</v>
      </c>
      <c r="E4" s="222"/>
      <c r="F4" s="222"/>
      <c r="G4" s="222"/>
      <c r="H4" s="222"/>
      <c r="I4" s="220"/>
      <c r="J4" s="76" t="s">
        <v>465</v>
      </c>
      <c r="K4" s="232"/>
      <c r="L4" s="232"/>
    </row>
    <row r="5" spans="1:73" ht="90" customHeight="1" thickTop="1" x14ac:dyDescent="0.25">
      <c r="B5" s="239" t="s">
        <v>13</v>
      </c>
      <c r="C5" s="240"/>
      <c r="D5" s="241" t="s">
        <v>14</v>
      </c>
      <c r="E5" s="242"/>
      <c r="F5" s="119" t="s">
        <v>15</v>
      </c>
      <c r="G5" s="243" t="s">
        <v>156</v>
      </c>
      <c r="H5" s="243"/>
      <c r="I5" s="120" t="s">
        <v>16</v>
      </c>
      <c r="J5" s="244" t="s">
        <v>157</v>
      </c>
      <c r="K5" s="244"/>
      <c r="L5" s="244"/>
      <c r="N5" s="79" t="s">
        <v>464</v>
      </c>
      <c r="O5" s="80">
        <v>44926</v>
      </c>
    </row>
    <row r="6" spans="1:73" ht="3.75" customHeight="1" x14ac:dyDescent="0.25">
      <c r="B6" s="119"/>
      <c r="C6" s="121"/>
      <c r="D6" s="122"/>
      <c r="E6" s="123"/>
      <c r="F6" s="119"/>
      <c r="G6" s="87"/>
      <c r="H6" s="87"/>
      <c r="I6" s="120"/>
      <c r="J6" s="124"/>
      <c r="K6" s="124"/>
      <c r="L6" s="124"/>
    </row>
    <row r="7" spans="1:73" ht="45" x14ac:dyDescent="0.25">
      <c r="B7" s="120" t="s">
        <v>6</v>
      </c>
      <c r="C7" s="120" t="s">
        <v>8</v>
      </c>
      <c r="D7" s="120" t="s">
        <v>9</v>
      </c>
      <c r="E7" s="120" t="s">
        <v>24</v>
      </c>
      <c r="F7" s="120" t="s">
        <v>5</v>
      </c>
      <c r="G7" s="120" t="s">
        <v>0</v>
      </c>
      <c r="H7" s="120" t="s">
        <v>1</v>
      </c>
      <c r="I7" s="120" t="s">
        <v>2</v>
      </c>
      <c r="J7" s="120" t="s">
        <v>3</v>
      </c>
      <c r="K7" s="120" t="s">
        <v>4</v>
      </c>
      <c r="L7" s="120" t="s">
        <v>155</v>
      </c>
      <c r="N7" s="85" t="s">
        <v>281</v>
      </c>
      <c r="O7" s="86" t="s">
        <v>282</v>
      </c>
    </row>
    <row r="8" spans="1:73" ht="235.5" customHeight="1" x14ac:dyDescent="0.25">
      <c r="A8" s="97">
        <v>1</v>
      </c>
      <c r="B8" s="87" t="s">
        <v>29</v>
      </c>
      <c r="C8" s="89" t="s">
        <v>192</v>
      </c>
      <c r="D8" s="89" t="s">
        <v>417</v>
      </c>
      <c r="E8" s="89" t="s">
        <v>19</v>
      </c>
      <c r="F8" s="89" t="s">
        <v>1347</v>
      </c>
      <c r="G8" s="87">
        <v>3</v>
      </c>
      <c r="H8" s="87">
        <v>4</v>
      </c>
      <c r="I8" s="87">
        <f t="shared" ref="I8:I30" si="0">G8*H8</f>
        <v>12</v>
      </c>
      <c r="J8" s="87" t="str">
        <f t="shared" ref="J8:J30" si="1">IF(I8&lt;12,"BAJO",IF(I8&gt;21,"ALTO","MEDIO"))</f>
        <v>MEDIO</v>
      </c>
      <c r="K8" s="89" t="s">
        <v>1503</v>
      </c>
      <c r="L8" s="114">
        <f t="shared" ref="L8:L30" si="2">IF(J8="BAJO",0.1,IF(J8="MEDIO",3,5))</f>
        <v>3</v>
      </c>
      <c r="M8" s="125"/>
      <c r="N8" s="126" t="s">
        <v>1577</v>
      </c>
      <c r="O8" s="93" t="s">
        <v>1769</v>
      </c>
      <c r="BT8" s="50">
        <v>1</v>
      </c>
      <c r="BU8" s="50">
        <v>1</v>
      </c>
    </row>
    <row r="9" spans="1:73" ht="165" x14ac:dyDescent="0.25">
      <c r="A9" s="97">
        <v>2</v>
      </c>
      <c r="B9" s="87" t="s">
        <v>29</v>
      </c>
      <c r="C9" s="89" t="s">
        <v>193</v>
      </c>
      <c r="D9" s="89" t="s">
        <v>1348</v>
      </c>
      <c r="E9" s="89" t="s">
        <v>19</v>
      </c>
      <c r="F9" s="89" t="s">
        <v>1349</v>
      </c>
      <c r="G9" s="87">
        <v>3</v>
      </c>
      <c r="H9" s="87">
        <v>4</v>
      </c>
      <c r="I9" s="87">
        <f t="shared" si="0"/>
        <v>12</v>
      </c>
      <c r="J9" s="87" t="str">
        <f t="shared" si="1"/>
        <v>MEDIO</v>
      </c>
      <c r="K9" s="89" t="s">
        <v>1505</v>
      </c>
      <c r="L9" s="114">
        <f t="shared" si="2"/>
        <v>3</v>
      </c>
      <c r="M9" s="125"/>
      <c r="N9" s="126" t="s">
        <v>1578</v>
      </c>
      <c r="O9" s="93" t="s">
        <v>1665</v>
      </c>
      <c r="BT9" s="50">
        <v>2</v>
      </c>
      <c r="BU9" s="50">
        <v>2</v>
      </c>
    </row>
    <row r="10" spans="1:73" ht="168.75" customHeight="1" x14ac:dyDescent="0.25">
      <c r="A10" s="97">
        <v>3</v>
      </c>
      <c r="B10" s="87" t="s">
        <v>29</v>
      </c>
      <c r="C10" s="89" t="s">
        <v>415</v>
      </c>
      <c r="D10" s="89" t="s">
        <v>697</v>
      </c>
      <c r="E10" s="89" t="s">
        <v>19</v>
      </c>
      <c r="F10" s="89" t="s">
        <v>1350</v>
      </c>
      <c r="G10" s="87">
        <v>3</v>
      </c>
      <c r="H10" s="87">
        <v>4</v>
      </c>
      <c r="I10" s="87">
        <f t="shared" si="0"/>
        <v>12</v>
      </c>
      <c r="J10" s="87" t="str">
        <f t="shared" si="1"/>
        <v>MEDIO</v>
      </c>
      <c r="K10" s="89" t="s">
        <v>1504</v>
      </c>
      <c r="L10" s="114">
        <f t="shared" si="2"/>
        <v>3</v>
      </c>
      <c r="M10" s="125"/>
      <c r="N10" s="126" t="s">
        <v>1577</v>
      </c>
      <c r="O10" s="93" t="s">
        <v>1665</v>
      </c>
    </row>
    <row r="11" spans="1:73" ht="242.25" customHeight="1" x14ac:dyDescent="0.25">
      <c r="A11" s="97">
        <v>4</v>
      </c>
      <c r="B11" s="87" t="s">
        <v>29</v>
      </c>
      <c r="C11" s="89" t="s">
        <v>694</v>
      </c>
      <c r="D11" s="89" t="s">
        <v>417</v>
      </c>
      <c r="E11" s="89" t="s">
        <v>19</v>
      </c>
      <c r="F11" s="89" t="s">
        <v>1346</v>
      </c>
      <c r="G11" s="87">
        <v>3</v>
      </c>
      <c r="H11" s="87">
        <v>4</v>
      </c>
      <c r="I11" s="87">
        <f t="shared" si="0"/>
        <v>12</v>
      </c>
      <c r="J11" s="87" t="str">
        <f t="shared" si="1"/>
        <v>MEDIO</v>
      </c>
      <c r="K11" s="89" t="s">
        <v>1503</v>
      </c>
      <c r="L11" s="114">
        <f t="shared" si="2"/>
        <v>3</v>
      </c>
      <c r="M11" s="127"/>
      <c r="N11" s="126" t="s">
        <v>1579</v>
      </c>
      <c r="O11" s="93" t="s">
        <v>1668</v>
      </c>
    </row>
    <row r="12" spans="1:73" ht="276.75" customHeight="1" x14ac:dyDescent="0.25">
      <c r="A12" s="97">
        <v>5</v>
      </c>
      <c r="B12" s="87" t="s">
        <v>29</v>
      </c>
      <c r="C12" s="89" t="s">
        <v>696</v>
      </c>
      <c r="D12" s="89" t="s">
        <v>62</v>
      </c>
      <c r="E12" s="89" t="s">
        <v>19</v>
      </c>
      <c r="F12" s="89" t="s">
        <v>1351</v>
      </c>
      <c r="G12" s="87">
        <v>3</v>
      </c>
      <c r="H12" s="87">
        <v>4</v>
      </c>
      <c r="I12" s="87">
        <f t="shared" si="0"/>
        <v>12</v>
      </c>
      <c r="J12" s="87" t="str">
        <f t="shared" si="1"/>
        <v>MEDIO</v>
      </c>
      <c r="K12" s="89" t="s">
        <v>1505</v>
      </c>
      <c r="L12" s="114">
        <f t="shared" si="2"/>
        <v>3</v>
      </c>
      <c r="M12" s="127"/>
      <c r="N12" s="126" t="s">
        <v>1580</v>
      </c>
      <c r="O12" s="93" t="s">
        <v>1667</v>
      </c>
    </row>
    <row r="13" spans="1:73" ht="165" x14ac:dyDescent="0.25">
      <c r="A13" s="97">
        <v>6</v>
      </c>
      <c r="B13" s="87" t="s">
        <v>29</v>
      </c>
      <c r="C13" s="89" t="s">
        <v>695</v>
      </c>
      <c r="D13" s="89" t="s">
        <v>697</v>
      </c>
      <c r="E13" s="89" t="s">
        <v>19</v>
      </c>
      <c r="F13" s="89" t="s">
        <v>1346</v>
      </c>
      <c r="G13" s="87">
        <v>3</v>
      </c>
      <c r="H13" s="87">
        <v>4</v>
      </c>
      <c r="I13" s="87">
        <f t="shared" si="0"/>
        <v>12</v>
      </c>
      <c r="J13" s="87" t="str">
        <f t="shared" si="1"/>
        <v>MEDIO</v>
      </c>
      <c r="K13" s="89" t="s">
        <v>1504</v>
      </c>
      <c r="L13" s="114">
        <f t="shared" si="2"/>
        <v>3</v>
      </c>
      <c r="M13" s="127"/>
      <c r="N13" s="126" t="s">
        <v>1579</v>
      </c>
      <c r="O13" s="93" t="s">
        <v>1662</v>
      </c>
    </row>
    <row r="14" spans="1:73" ht="198.75" customHeight="1" x14ac:dyDescent="0.25">
      <c r="A14" s="97">
        <v>7</v>
      </c>
      <c r="B14" s="87" t="s">
        <v>416</v>
      </c>
      <c r="C14" s="89" t="s">
        <v>698</v>
      </c>
      <c r="D14" s="89" t="s">
        <v>428</v>
      </c>
      <c r="E14" s="89" t="s">
        <v>19</v>
      </c>
      <c r="F14" s="89" t="s">
        <v>1840</v>
      </c>
      <c r="G14" s="87">
        <v>3</v>
      </c>
      <c r="H14" s="87">
        <v>4</v>
      </c>
      <c r="I14" s="87">
        <f t="shared" si="0"/>
        <v>12</v>
      </c>
      <c r="J14" s="87" t="str">
        <f t="shared" si="1"/>
        <v>MEDIO</v>
      </c>
      <c r="K14" s="89" t="s">
        <v>1503</v>
      </c>
      <c r="L14" s="114">
        <f t="shared" si="2"/>
        <v>3</v>
      </c>
      <c r="M14" s="127"/>
      <c r="N14" s="126" t="s">
        <v>1581</v>
      </c>
      <c r="O14" s="93" t="s">
        <v>1669</v>
      </c>
    </row>
    <row r="15" spans="1:73" ht="193.5" customHeight="1" x14ac:dyDescent="0.25">
      <c r="A15" s="97">
        <v>8</v>
      </c>
      <c r="B15" s="114" t="s">
        <v>194</v>
      </c>
      <c r="C15" s="89" t="s">
        <v>699</v>
      </c>
      <c r="D15" s="89" t="s">
        <v>62</v>
      </c>
      <c r="E15" s="89" t="s">
        <v>19</v>
      </c>
      <c r="F15" s="89" t="s">
        <v>1841</v>
      </c>
      <c r="G15" s="87">
        <v>3</v>
      </c>
      <c r="H15" s="87">
        <v>4</v>
      </c>
      <c r="I15" s="87">
        <f t="shared" si="0"/>
        <v>12</v>
      </c>
      <c r="J15" s="87" t="str">
        <f t="shared" si="1"/>
        <v>MEDIO</v>
      </c>
      <c r="K15" s="89" t="s">
        <v>1505</v>
      </c>
      <c r="L15" s="114">
        <f t="shared" si="2"/>
        <v>3</v>
      </c>
      <c r="M15" s="127"/>
      <c r="N15" s="126" t="s">
        <v>1582</v>
      </c>
      <c r="O15" s="93" t="s">
        <v>1662</v>
      </c>
    </row>
    <row r="16" spans="1:73" ht="165" x14ac:dyDescent="0.25">
      <c r="A16" s="97">
        <v>9</v>
      </c>
      <c r="B16" s="114" t="s">
        <v>194</v>
      </c>
      <c r="C16" s="89" t="s">
        <v>700</v>
      </c>
      <c r="D16" s="89" t="s">
        <v>697</v>
      </c>
      <c r="E16" s="89" t="s">
        <v>19</v>
      </c>
      <c r="F16" s="89" t="s">
        <v>1842</v>
      </c>
      <c r="G16" s="87">
        <v>3</v>
      </c>
      <c r="H16" s="87">
        <v>4</v>
      </c>
      <c r="I16" s="87">
        <f t="shared" si="0"/>
        <v>12</v>
      </c>
      <c r="J16" s="87" t="str">
        <f t="shared" si="1"/>
        <v>MEDIO</v>
      </c>
      <c r="K16" s="89" t="s">
        <v>1504</v>
      </c>
      <c r="L16" s="114">
        <f t="shared" si="2"/>
        <v>3</v>
      </c>
      <c r="M16" s="127"/>
      <c r="N16" s="126" t="s">
        <v>1581</v>
      </c>
      <c r="O16" s="93" t="s">
        <v>1670</v>
      </c>
    </row>
    <row r="17" spans="1:15" ht="161.25" customHeight="1" x14ac:dyDescent="0.25">
      <c r="A17" s="97">
        <v>10</v>
      </c>
      <c r="B17" s="114" t="s">
        <v>194</v>
      </c>
      <c r="C17" s="89" t="s">
        <v>1352</v>
      </c>
      <c r="D17" s="89" t="s">
        <v>428</v>
      </c>
      <c r="E17" s="89" t="s">
        <v>19</v>
      </c>
      <c r="F17" s="89" t="s">
        <v>1843</v>
      </c>
      <c r="G17" s="87">
        <v>2</v>
      </c>
      <c r="H17" s="87">
        <v>4</v>
      </c>
      <c r="I17" s="87">
        <f t="shared" si="0"/>
        <v>8</v>
      </c>
      <c r="J17" s="87" t="str">
        <f t="shared" si="1"/>
        <v>BAJO</v>
      </c>
      <c r="K17" s="91" t="str">
        <f t="shared" ref="K17:K30" si="3">IF(J17="BAJO","El nivel de riesgo es bajo y no se requieren controles adicionales","Favor establezca acá controles adicionales requeridos")</f>
        <v>El nivel de riesgo es bajo y no se requieren controles adicionales</v>
      </c>
      <c r="L17" s="114">
        <f t="shared" si="2"/>
        <v>0.1</v>
      </c>
      <c r="M17" s="127"/>
      <c r="N17" s="126" t="s">
        <v>1583</v>
      </c>
      <c r="O17" s="89" t="s">
        <v>1671</v>
      </c>
    </row>
    <row r="18" spans="1:15" ht="140.25" customHeight="1" x14ac:dyDescent="0.25">
      <c r="A18" s="97">
        <v>11</v>
      </c>
      <c r="B18" s="114" t="s">
        <v>194</v>
      </c>
      <c r="C18" s="89" t="s">
        <v>1353</v>
      </c>
      <c r="D18" s="89" t="s">
        <v>62</v>
      </c>
      <c r="E18" s="89" t="s">
        <v>19</v>
      </c>
      <c r="F18" s="89" t="s">
        <v>1354</v>
      </c>
      <c r="G18" s="87">
        <v>1</v>
      </c>
      <c r="H18" s="87">
        <v>2</v>
      </c>
      <c r="I18" s="87">
        <f t="shared" si="0"/>
        <v>2</v>
      </c>
      <c r="J18" s="87" t="str">
        <f t="shared" si="1"/>
        <v>BAJO</v>
      </c>
      <c r="K18" s="91" t="str">
        <f t="shared" si="3"/>
        <v>El nivel de riesgo es bajo y no se requieren controles adicionales</v>
      </c>
      <c r="L18" s="114">
        <f t="shared" si="2"/>
        <v>0.1</v>
      </c>
      <c r="M18" s="127"/>
      <c r="N18" s="126" t="s">
        <v>1584</v>
      </c>
      <c r="O18" s="89" t="s">
        <v>1629</v>
      </c>
    </row>
    <row r="19" spans="1:15" ht="105" x14ac:dyDescent="0.25">
      <c r="A19" s="97">
        <v>12</v>
      </c>
      <c r="B19" s="114" t="s">
        <v>194</v>
      </c>
      <c r="C19" s="89" t="s">
        <v>1355</v>
      </c>
      <c r="D19" s="89" t="s">
        <v>697</v>
      </c>
      <c r="E19" s="89" t="s">
        <v>19</v>
      </c>
      <c r="F19" s="89" t="s">
        <v>1356</v>
      </c>
      <c r="G19" s="87">
        <v>1</v>
      </c>
      <c r="H19" s="87">
        <v>2</v>
      </c>
      <c r="I19" s="87">
        <f t="shared" si="0"/>
        <v>2</v>
      </c>
      <c r="J19" s="87" t="str">
        <f t="shared" si="1"/>
        <v>BAJO</v>
      </c>
      <c r="K19" s="91" t="str">
        <f t="shared" si="3"/>
        <v>El nivel de riesgo es bajo y no se requieren controles adicionales</v>
      </c>
      <c r="L19" s="114">
        <f t="shared" si="2"/>
        <v>0.1</v>
      </c>
      <c r="M19" s="127"/>
      <c r="N19" s="126" t="s">
        <v>1583</v>
      </c>
      <c r="O19" s="89" t="s">
        <v>1671</v>
      </c>
    </row>
    <row r="20" spans="1:15" ht="178.5" customHeight="1" x14ac:dyDescent="0.25">
      <c r="A20" s="97">
        <v>13</v>
      </c>
      <c r="B20" s="114" t="s">
        <v>194</v>
      </c>
      <c r="C20" s="89" t="s">
        <v>1357</v>
      </c>
      <c r="D20" s="89" t="s">
        <v>417</v>
      </c>
      <c r="E20" s="89" t="s">
        <v>19</v>
      </c>
      <c r="F20" s="89" t="s">
        <v>1358</v>
      </c>
      <c r="G20" s="87">
        <v>1</v>
      </c>
      <c r="H20" s="87">
        <v>3</v>
      </c>
      <c r="I20" s="87">
        <f t="shared" si="0"/>
        <v>3</v>
      </c>
      <c r="J20" s="87" t="str">
        <f t="shared" si="1"/>
        <v>BAJO</v>
      </c>
      <c r="K20" s="91" t="str">
        <f t="shared" si="3"/>
        <v>El nivel de riesgo es bajo y no se requieren controles adicionales</v>
      </c>
      <c r="L20" s="114">
        <f t="shared" si="2"/>
        <v>0.1</v>
      </c>
      <c r="M20" s="127"/>
      <c r="N20" s="126" t="s">
        <v>1585</v>
      </c>
      <c r="O20" s="89" t="s">
        <v>1630</v>
      </c>
    </row>
    <row r="21" spans="1:15" ht="150" x14ac:dyDescent="0.25">
      <c r="A21" s="97">
        <v>14</v>
      </c>
      <c r="B21" s="114" t="s">
        <v>194</v>
      </c>
      <c r="C21" s="89" t="s">
        <v>1359</v>
      </c>
      <c r="D21" s="89" t="s">
        <v>62</v>
      </c>
      <c r="E21" s="89" t="s">
        <v>19</v>
      </c>
      <c r="F21" s="89" t="s">
        <v>1844</v>
      </c>
      <c r="G21" s="87">
        <v>1</v>
      </c>
      <c r="H21" s="87">
        <v>3</v>
      </c>
      <c r="I21" s="87">
        <f t="shared" si="0"/>
        <v>3</v>
      </c>
      <c r="J21" s="87" t="str">
        <f t="shared" si="1"/>
        <v>BAJO</v>
      </c>
      <c r="K21" s="91" t="str">
        <f t="shared" si="3"/>
        <v>El nivel de riesgo es bajo y no se requieren controles adicionales</v>
      </c>
      <c r="L21" s="114">
        <f t="shared" si="2"/>
        <v>0.1</v>
      </c>
      <c r="M21" s="127"/>
      <c r="N21" s="126" t="s">
        <v>1586</v>
      </c>
      <c r="O21" s="89" t="s">
        <v>1631</v>
      </c>
    </row>
    <row r="22" spans="1:15" ht="192.75" customHeight="1" x14ac:dyDescent="0.25">
      <c r="A22" s="97">
        <v>15</v>
      </c>
      <c r="B22" s="114" t="s">
        <v>194</v>
      </c>
      <c r="C22" s="89" t="s">
        <v>1845</v>
      </c>
      <c r="D22" s="89" t="s">
        <v>731</v>
      </c>
      <c r="E22" s="89" t="s">
        <v>19</v>
      </c>
      <c r="F22" s="89" t="s">
        <v>1360</v>
      </c>
      <c r="G22" s="87">
        <v>1</v>
      </c>
      <c r="H22" s="87">
        <v>3</v>
      </c>
      <c r="I22" s="87">
        <f t="shared" si="0"/>
        <v>3</v>
      </c>
      <c r="J22" s="87" t="str">
        <f t="shared" si="1"/>
        <v>BAJO</v>
      </c>
      <c r="K22" s="91" t="str">
        <f t="shared" si="3"/>
        <v>El nivel de riesgo es bajo y no se requieren controles adicionales</v>
      </c>
      <c r="L22" s="114">
        <f t="shared" si="2"/>
        <v>0.1</v>
      </c>
      <c r="M22" s="127"/>
      <c r="N22" s="126" t="s">
        <v>1585</v>
      </c>
      <c r="O22" s="89" t="s">
        <v>1630</v>
      </c>
    </row>
    <row r="23" spans="1:15" ht="207" customHeight="1" x14ac:dyDescent="0.25">
      <c r="A23" s="97">
        <v>16</v>
      </c>
      <c r="B23" s="87" t="s">
        <v>418</v>
      </c>
      <c r="C23" s="89" t="s">
        <v>732</v>
      </c>
      <c r="D23" s="89" t="s">
        <v>428</v>
      </c>
      <c r="E23" s="89" t="s">
        <v>19</v>
      </c>
      <c r="F23" s="89" t="s">
        <v>1361</v>
      </c>
      <c r="G23" s="114">
        <v>2</v>
      </c>
      <c r="H23" s="114">
        <v>5</v>
      </c>
      <c r="I23" s="114">
        <f t="shared" si="0"/>
        <v>10</v>
      </c>
      <c r="J23" s="87" t="str">
        <f t="shared" si="1"/>
        <v>BAJO</v>
      </c>
      <c r="K23" s="91" t="str">
        <f t="shared" si="3"/>
        <v>El nivel de riesgo es bajo y no se requieren controles adicionales</v>
      </c>
      <c r="L23" s="114">
        <f t="shared" si="2"/>
        <v>0.1</v>
      </c>
      <c r="M23" s="127"/>
      <c r="N23" s="126" t="s">
        <v>1587</v>
      </c>
      <c r="O23" s="89" t="s">
        <v>1630</v>
      </c>
    </row>
    <row r="24" spans="1:15" ht="195" x14ac:dyDescent="0.25">
      <c r="A24" s="97">
        <v>17</v>
      </c>
      <c r="B24" s="87" t="s">
        <v>418</v>
      </c>
      <c r="C24" s="89" t="s">
        <v>733</v>
      </c>
      <c r="D24" s="89" t="s">
        <v>62</v>
      </c>
      <c r="E24" s="89" t="s">
        <v>19</v>
      </c>
      <c r="F24" s="89" t="s">
        <v>1362</v>
      </c>
      <c r="G24" s="114">
        <v>2</v>
      </c>
      <c r="H24" s="114">
        <v>5</v>
      </c>
      <c r="I24" s="114">
        <f t="shared" si="0"/>
        <v>10</v>
      </c>
      <c r="J24" s="87" t="str">
        <f t="shared" si="1"/>
        <v>BAJO</v>
      </c>
      <c r="K24" s="91" t="str">
        <f t="shared" si="3"/>
        <v>El nivel de riesgo es bajo y no se requieren controles adicionales</v>
      </c>
      <c r="L24" s="114">
        <f t="shared" si="2"/>
        <v>0.1</v>
      </c>
      <c r="M24" s="127"/>
      <c r="N24" s="126" t="s">
        <v>1588</v>
      </c>
      <c r="O24" s="89" t="s">
        <v>1631</v>
      </c>
    </row>
    <row r="25" spans="1:15" ht="165" customHeight="1" x14ac:dyDescent="0.25">
      <c r="A25" s="97">
        <v>18</v>
      </c>
      <c r="B25" s="114" t="s">
        <v>419</v>
      </c>
      <c r="C25" s="89" t="s">
        <v>1363</v>
      </c>
      <c r="D25" s="89" t="s">
        <v>428</v>
      </c>
      <c r="E25" s="89" t="s">
        <v>19</v>
      </c>
      <c r="F25" s="89" t="s">
        <v>1364</v>
      </c>
      <c r="G25" s="114">
        <v>2</v>
      </c>
      <c r="H25" s="114">
        <v>5</v>
      </c>
      <c r="I25" s="114">
        <f t="shared" si="0"/>
        <v>10</v>
      </c>
      <c r="J25" s="87" t="str">
        <f t="shared" si="1"/>
        <v>BAJO</v>
      </c>
      <c r="K25" s="91" t="str">
        <f t="shared" si="3"/>
        <v>El nivel de riesgo es bajo y no se requieren controles adicionales</v>
      </c>
      <c r="L25" s="114">
        <f t="shared" si="2"/>
        <v>0.1</v>
      </c>
      <c r="M25" s="127"/>
      <c r="N25" s="126" t="s">
        <v>1589</v>
      </c>
      <c r="O25" s="89" t="s">
        <v>1632</v>
      </c>
    </row>
    <row r="26" spans="1:15" ht="180" x14ac:dyDescent="0.25">
      <c r="A26" s="97">
        <v>19</v>
      </c>
      <c r="B26" s="114" t="s">
        <v>419</v>
      </c>
      <c r="C26" s="89" t="s">
        <v>1365</v>
      </c>
      <c r="D26" s="89" t="s">
        <v>62</v>
      </c>
      <c r="E26" s="89" t="s">
        <v>19</v>
      </c>
      <c r="F26" s="89" t="s">
        <v>1366</v>
      </c>
      <c r="G26" s="114">
        <v>2</v>
      </c>
      <c r="H26" s="114">
        <v>5</v>
      </c>
      <c r="I26" s="114">
        <f t="shared" si="0"/>
        <v>10</v>
      </c>
      <c r="J26" s="87" t="str">
        <f t="shared" si="1"/>
        <v>BAJO</v>
      </c>
      <c r="K26" s="91" t="str">
        <f t="shared" si="3"/>
        <v>El nivel de riesgo es bajo y no se requieren controles adicionales</v>
      </c>
      <c r="L26" s="114">
        <f t="shared" si="2"/>
        <v>0.1</v>
      </c>
      <c r="M26" s="127"/>
      <c r="N26" s="126" t="s">
        <v>1590</v>
      </c>
      <c r="O26" s="89" t="s">
        <v>1634</v>
      </c>
    </row>
    <row r="27" spans="1:15" ht="223.5" customHeight="1" x14ac:dyDescent="0.25">
      <c r="A27" s="97">
        <v>20</v>
      </c>
      <c r="B27" s="114" t="s">
        <v>419</v>
      </c>
      <c r="C27" s="89" t="s">
        <v>1367</v>
      </c>
      <c r="D27" s="89" t="s">
        <v>321</v>
      </c>
      <c r="E27" s="89" t="s">
        <v>19</v>
      </c>
      <c r="F27" s="89" t="s">
        <v>1364</v>
      </c>
      <c r="G27" s="114">
        <v>2</v>
      </c>
      <c r="H27" s="114">
        <v>5</v>
      </c>
      <c r="I27" s="114">
        <f t="shared" si="0"/>
        <v>10</v>
      </c>
      <c r="J27" s="87" t="str">
        <f t="shared" si="1"/>
        <v>BAJO</v>
      </c>
      <c r="K27" s="91" t="str">
        <f t="shared" si="3"/>
        <v>El nivel de riesgo es bajo y no se requieren controles adicionales</v>
      </c>
      <c r="L27" s="114">
        <f t="shared" si="2"/>
        <v>0.1</v>
      </c>
      <c r="M27" s="127"/>
      <c r="N27" s="126" t="s">
        <v>1589</v>
      </c>
      <c r="O27" s="89" t="s">
        <v>1632</v>
      </c>
    </row>
    <row r="28" spans="1:15" ht="364.5" customHeight="1" x14ac:dyDescent="0.25">
      <c r="A28" s="97">
        <v>21</v>
      </c>
      <c r="B28" s="87" t="s">
        <v>420</v>
      </c>
      <c r="C28" s="89" t="s">
        <v>1846</v>
      </c>
      <c r="D28" s="89" t="s">
        <v>428</v>
      </c>
      <c r="E28" s="89" t="s">
        <v>19</v>
      </c>
      <c r="F28" s="89" t="s">
        <v>1368</v>
      </c>
      <c r="G28" s="114">
        <v>1</v>
      </c>
      <c r="H28" s="114">
        <v>5</v>
      </c>
      <c r="I28" s="114">
        <f t="shared" si="0"/>
        <v>5</v>
      </c>
      <c r="J28" s="87" t="str">
        <f t="shared" si="1"/>
        <v>BAJO</v>
      </c>
      <c r="K28" s="91" t="str">
        <f t="shared" si="3"/>
        <v>El nivel de riesgo es bajo y no se requieren controles adicionales</v>
      </c>
      <c r="L28" s="114">
        <f t="shared" si="2"/>
        <v>0.1</v>
      </c>
      <c r="M28" s="127"/>
      <c r="N28" s="126" t="s">
        <v>1591</v>
      </c>
      <c r="O28" s="89" t="s">
        <v>1632</v>
      </c>
    </row>
    <row r="29" spans="1:15" ht="210" x14ac:dyDescent="0.25">
      <c r="A29" s="97">
        <v>22</v>
      </c>
      <c r="B29" s="87" t="s">
        <v>420</v>
      </c>
      <c r="C29" s="89" t="s">
        <v>1369</v>
      </c>
      <c r="D29" s="89" t="s">
        <v>62</v>
      </c>
      <c r="E29" s="89" t="s">
        <v>19</v>
      </c>
      <c r="F29" s="89" t="s">
        <v>1370</v>
      </c>
      <c r="G29" s="114">
        <v>1</v>
      </c>
      <c r="H29" s="114">
        <v>5</v>
      </c>
      <c r="I29" s="114">
        <f t="shared" si="0"/>
        <v>5</v>
      </c>
      <c r="J29" s="87" t="str">
        <f t="shared" si="1"/>
        <v>BAJO</v>
      </c>
      <c r="K29" s="91" t="str">
        <f t="shared" si="3"/>
        <v>El nivel de riesgo es bajo y no se requieren controles adicionales</v>
      </c>
      <c r="L29" s="114">
        <f t="shared" si="2"/>
        <v>0.1</v>
      </c>
      <c r="M29" s="127"/>
      <c r="N29" s="126" t="s">
        <v>1592</v>
      </c>
      <c r="O29" s="89" t="s">
        <v>1634</v>
      </c>
    </row>
    <row r="30" spans="1:15" ht="180" x14ac:dyDescent="0.25">
      <c r="A30" s="97">
        <v>23</v>
      </c>
      <c r="B30" s="87" t="s">
        <v>420</v>
      </c>
      <c r="C30" s="89" t="s">
        <v>1371</v>
      </c>
      <c r="D30" s="89" t="s">
        <v>321</v>
      </c>
      <c r="E30" s="89" t="s">
        <v>19</v>
      </c>
      <c r="F30" s="89" t="s">
        <v>1372</v>
      </c>
      <c r="G30" s="114">
        <v>1</v>
      </c>
      <c r="H30" s="114">
        <v>5</v>
      </c>
      <c r="I30" s="114">
        <f t="shared" si="0"/>
        <v>5</v>
      </c>
      <c r="J30" s="87" t="str">
        <f t="shared" si="1"/>
        <v>BAJO</v>
      </c>
      <c r="K30" s="91" t="str">
        <f t="shared" si="3"/>
        <v>El nivel de riesgo es bajo y no se requieren controles adicionales</v>
      </c>
      <c r="L30" s="114">
        <f t="shared" si="2"/>
        <v>0.1</v>
      </c>
      <c r="M30" s="127"/>
      <c r="N30" s="126" t="s">
        <v>1591</v>
      </c>
      <c r="O30" s="89" t="s">
        <v>1632</v>
      </c>
    </row>
    <row r="31" spans="1:15" x14ac:dyDescent="0.25">
      <c r="L31" s="95">
        <f>SUM(L8:L30)</f>
        <v>28.40000000000002</v>
      </c>
      <c r="N31" s="111">
        <f>+COUNT(L8:L30)</f>
        <v>23</v>
      </c>
      <c r="O31" s="117"/>
    </row>
    <row r="32" spans="1:15" x14ac:dyDescent="0.25">
      <c r="N32" s="117"/>
      <c r="O32" s="117"/>
    </row>
    <row r="33" spans="14:15" x14ac:dyDescent="0.25">
      <c r="N33" s="117"/>
      <c r="O33" s="117"/>
    </row>
    <row r="34" spans="14:15" x14ac:dyDescent="0.25">
      <c r="N34" s="117"/>
      <c r="O34" s="117"/>
    </row>
    <row r="35" spans="14:15" x14ac:dyDescent="0.25">
      <c r="N35" s="117"/>
      <c r="O35" s="117"/>
    </row>
  </sheetData>
  <autoFilter ref="A7:BU31"/>
  <dataConsolidate/>
  <mergeCells count="11">
    <mergeCell ref="B5:C5"/>
    <mergeCell ref="D5:E5"/>
    <mergeCell ref="G5:H5"/>
    <mergeCell ref="J5:L5"/>
    <mergeCell ref="B1:J1"/>
    <mergeCell ref="K1:L4"/>
    <mergeCell ref="B2:J2"/>
    <mergeCell ref="B3:C3"/>
    <mergeCell ref="D3:I3"/>
    <mergeCell ref="B4:C4"/>
    <mergeCell ref="D4:I4"/>
  </mergeCells>
  <conditionalFormatting sqref="J8:J9 J11:J12 J14:J15 J17:J18 J21">
    <cfRule type="cellIs" dxfId="251" priority="46" stopIfTrue="1" operator="equal">
      <formula>"ALTO"</formula>
    </cfRule>
    <cfRule type="cellIs" dxfId="250" priority="47" stopIfTrue="1" operator="equal">
      <formula>"MEDIO"</formula>
    </cfRule>
    <cfRule type="cellIs" dxfId="249" priority="48" stopIfTrue="1" operator="equal">
      <formula>"BAJO"</formula>
    </cfRule>
  </conditionalFormatting>
  <conditionalFormatting sqref="J23:J26 J28:J29">
    <cfRule type="cellIs" dxfId="248" priority="40" stopIfTrue="1" operator="equal">
      <formula>"ALTO"</formula>
    </cfRule>
    <cfRule type="cellIs" dxfId="247" priority="41" stopIfTrue="1" operator="equal">
      <formula>"MEDIO"</formula>
    </cfRule>
    <cfRule type="cellIs" dxfId="246" priority="42" stopIfTrue="1" operator="equal">
      <formula>"BAJO"</formula>
    </cfRule>
  </conditionalFormatting>
  <conditionalFormatting sqref="J10">
    <cfRule type="cellIs" dxfId="245" priority="37" stopIfTrue="1" operator="equal">
      <formula>"ALTO"</formula>
    </cfRule>
    <cfRule type="cellIs" dxfId="244" priority="38" stopIfTrue="1" operator="equal">
      <formula>"MEDIO"</formula>
    </cfRule>
    <cfRule type="cellIs" dxfId="243" priority="39" stopIfTrue="1" operator="equal">
      <formula>"BAJO"</formula>
    </cfRule>
  </conditionalFormatting>
  <conditionalFormatting sqref="J13">
    <cfRule type="cellIs" dxfId="242" priority="34" stopIfTrue="1" operator="equal">
      <formula>"ALTO"</formula>
    </cfRule>
    <cfRule type="cellIs" dxfId="241" priority="35" stopIfTrue="1" operator="equal">
      <formula>"MEDIO"</formula>
    </cfRule>
    <cfRule type="cellIs" dxfId="240" priority="36" stopIfTrue="1" operator="equal">
      <formula>"BAJO"</formula>
    </cfRule>
  </conditionalFormatting>
  <conditionalFormatting sqref="J16">
    <cfRule type="cellIs" dxfId="239" priority="22" stopIfTrue="1" operator="equal">
      <formula>"ALTO"</formula>
    </cfRule>
    <cfRule type="cellIs" dxfId="238" priority="23" stopIfTrue="1" operator="equal">
      <formula>"MEDIO"</formula>
    </cfRule>
    <cfRule type="cellIs" dxfId="237" priority="24" stopIfTrue="1" operator="equal">
      <formula>"BAJO"</formula>
    </cfRule>
  </conditionalFormatting>
  <conditionalFormatting sqref="J19">
    <cfRule type="cellIs" dxfId="236" priority="19" stopIfTrue="1" operator="equal">
      <formula>"ALTO"</formula>
    </cfRule>
    <cfRule type="cellIs" dxfId="235" priority="20" stopIfTrue="1" operator="equal">
      <formula>"MEDIO"</formula>
    </cfRule>
    <cfRule type="cellIs" dxfId="234" priority="21" stopIfTrue="1" operator="equal">
      <formula>"BAJO"</formula>
    </cfRule>
  </conditionalFormatting>
  <conditionalFormatting sqref="J20">
    <cfRule type="cellIs" dxfId="233" priority="16" stopIfTrue="1" operator="equal">
      <formula>"ALTO"</formula>
    </cfRule>
    <cfRule type="cellIs" dxfId="232" priority="17" stopIfTrue="1" operator="equal">
      <formula>"MEDIO"</formula>
    </cfRule>
    <cfRule type="cellIs" dxfId="231" priority="18" stopIfTrue="1" operator="equal">
      <formula>"BAJO"</formula>
    </cfRule>
  </conditionalFormatting>
  <conditionalFormatting sqref="J22">
    <cfRule type="cellIs" dxfId="230" priority="13" stopIfTrue="1" operator="equal">
      <formula>"ALTO"</formula>
    </cfRule>
    <cfRule type="cellIs" dxfId="229" priority="14" stopIfTrue="1" operator="equal">
      <formula>"MEDIO"</formula>
    </cfRule>
    <cfRule type="cellIs" dxfId="228" priority="15" stopIfTrue="1" operator="equal">
      <formula>"BAJO"</formula>
    </cfRule>
  </conditionalFormatting>
  <conditionalFormatting sqref="J27">
    <cfRule type="cellIs" dxfId="227" priority="4" stopIfTrue="1" operator="equal">
      <formula>"ALTO"</formula>
    </cfRule>
    <cfRule type="cellIs" dxfId="226" priority="5" stopIfTrue="1" operator="equal">
      <formula>"MEDIO"</formula>
    </cfRule>
    <cfRule type="cellIs" dxfId="225" priority="6" stopIfTrue="1" operator="equal">
      <formula>"BAJO"</formula>
    </cfRule>
  </conditionalFormatting>
  <conditionalFormatting sqref="J30">
    <cfRule type="cellIs" dxfId="224" priority="1" stopIfTrue="1" operator="equal">
      <formula>"ALTO"</formula>
    </cfRule>
    <cfRule type="cellIs" dxfId="223" priority="2" stopIfTrue="1" operator="equal">
      <formula>"MEDIO"</formula>
    </cfRule>
    <cfRule type="cellIs" dxfId="222" priority="3" stopIfTrue="1" operator="equal">
      <formula>"BAJO"</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31"/>
  <sheetViews>
    <sheetView topLeftCell="J1" zoomScale="70" zoomScaleNormal="70" workbookViewId="0">
      <selection activeCell="N8" sqref="N8"/>
    </sheetView>
  </sheetViews>
  <sheetFormatPr baseColWidth="10" defaultColWidth="11.42578125" defaultRowHeight="15" x14ac:dyDescent="0.25"/>
  <cols>
    <col min="1" max="1" width="11.42578125" style="50"/>
    <col min="2" max="2" width="31.42578125" style="112" customWidth="1"/>
    <col min="3" max="3" width="66.28515625" style="50" customWidth="1"/>
    <col min="4" max="4" width="34.28515625" style="50" customWidth="1"/>
    <col min="5" max="5" width="50.7109375" style="50" customWidth="1"/>
    <col min="6" max="6" width="62.42578125" style="50" customWidth="1"/>
    <col min="7" max="7" width="17" style="112" customWidth="1"/>
    <col min="8" max="8" width="13.85546875" style="112" customWidth="1"/>
    <col min="9" max="9" width="14.28515625" style="112" customWidth="1"/>
    <col min="10" max="10" width="21.85546875" style="50" customWidth="1"/>
    <col min="11" max="11" width="77.85546875" style="50" customWidth="1"/>
    <col min="12" max="12" width="11.42578125" style="50"/>
    <col min="13" max="13" width="3" style="50" customWidth="1"/>
    <col min="14" max="14" width="59.85546875" style="50" customWidth="1"/>
    <col min="15" max="15" width="66.85546875" style="50" customWidth="1"/>
    <col min="16" max="16384" width="11.42578125" style="50"/>
  </cols>
  <sheetData>
    <row r="1" spans="1:15" ht="31.5" customHeight="1" thickBot="1" x14ac:dyDescent="0.3">
      <c r="B1" s="203" t="s">
        <v>10</v>
      </c>
      <c r="C1" s="204"/>
      <c r="D1" s="204"/>
      <c r="E1" s="204"/>
      <c r="F1" s="204"/>
      <c r="G1" s="204"/>
      <c r="H1" s="204"/>
      <c r="I1" s="204"/>
      <c r="J1" s="204"/>
      <c r="K1" s="232"/>
      <c r="L1" s="232"/>
    </row>
    <row r="2" spans="1:15" ht="19.5" customHeight="1" thickTop="1" x14ac:dyDescent="0.25">
      <c r="B2" s="233" t="s">
        <v>153</v>
      </c>
      <c r="C2" s="234"/>
      <c r="D2" s="234"/>
      <c r="E2" s="234"/>
      <c r="F2" s="234"/>
      <c r="G2" s="234"/>
      <c r="H2" s="234"/>
      <c r="I2" s="234"/>
      <c r="J2" s="234"/>
      <c r="K2" s="232"/>
      <c r="L2" s="232"/>
    </row>
    <row r="3" spans="1:15" ht="24" customHeight="1" x14ac:dyDescent="0.25">
      <c r="B3" s="235" t="s">
        <v>11</v>
      </c>
      <c r="C3" s="236"/>
      <c r="D3" s="217" t="s">
        <v>12</v>
      </c>
      <c r="E3" s="218"/>
      <c r="F3" s="218"/>
      <c r="G3" s="218"/>
      <c r="H3" s="218"/>
      <c r="I3" s="216"/>
      <c r="J3" s="75" t="s">
        <v>141</v>
      </c>
      <c r="K3" s="232"/>
      <c r="L3" s="232"/>
    </row>
    <row r="4" spans="1:15" ht="26.25" customHeight="1" thickBot="1" x14ac:dyDescent="0.3">
      <c r="B4" s="237" t="s">
        <v>142</v>
      </c>
      <c r="C4" s="238"/>
      <c r="D4" s="221" t="s">
        <v>154</v>
      </c>
      <c r="E4" s="222"/>
      <c r="F4" s="222"/>
      <c r="G4" s="222"/>
      <c r="H4" s="222"/>
      <c r="I4" s="220"/>
      <c r="J4" s="76" t="s">
        <v>465</v>
      </c>
      <c r="K4" s="232"/>
      <c r="L4" s="232"/>
    </row>
    <row r="5" spans="1:15" ht="63.75" customHeight="1" thickTop="1" x14ac:dyDescent="0.25">
      <c r="B5" s="226" t="s">
        <v>13</v>
      </c>
      <c r="C5" s="227"/>
      <c r="D5" s="228" t="s">
        <v>14</v>
      </c>
      <c r="E5" s="229"/>
      <c r="F5" s="77" t="s">
        <v>15</v>
      </c>
      <c r="G5" s="230" t="s">
        <v>138</v>
      </c>
      <c r="H5" s="230"/>
      <c r="I5" s="78" t="s">
        <v>16</v>
      </c>
      <c r="J5" s="231" t="s">
        <v>173</v>
      </c>
      <c r="K5" s="231"/>
      <c r="L5" s="231"/>
      <c r="N5" s="79" t="s">
        <v>464</v>
      </c>
      <c r="O5" s="80">
        <v>44926</v>
      </c>
    </row>
    <row r="6" spans="1:15" ht="5.25" customHeight="1" x14ac:dyDescent="0.25"/>
    <row r="7" spans="1:15" ht="59.25" customHeight="1" x14ac:dyDescent="0.25">
      <c r="B7" s="84" t="s">
        <v>6</v>
      </c>
      <c r="C7" s="84" t="s">
        <v>8</v>
      </c>
      <c r="D7" s="84" t="s">
        <v>9</v>
      </c>
      <c r="E7" s="84" t="s">
        <v>7</v>
      </c>
      <c r="F7" s="84" t="s">
        <v>5</v>
      </c>
      <c r="G7" s="84" t="s">
        <v>0</v>
      </c>
      <c r="H7" s="84" t="s">
        <v>1</v>
      </c>
      <c r="I7" s="84" t="s">
        <v>2</v>
      </c>
      <c r="J7" s="84" t="s">
        <v>3</v>
      </c>
      <c r="K7" s="84" t="s">
        <v>3</v>
      </c>
      <c r="L7" s="84" t="s">
        <v>155</v>
      </c>
      <c r="N7" s="85" t="s">
        <v>281</v>
      </c>
      <c r="O7" s="86" t="s">
        <v>282</v>
      </c>
    </row>
    <row r="8" spans="1:15" ht="195" x14ac:dyDescent="0.25">
      <c r="A8" s="97">
        <v>1</v>
      </c>
      <c r="B8" s="113" t="s">
        <v>1374</v>
      </c>
      <c r="C8" s="89" t="s">
        <v>1375</v>
      </c>
      <c r="D8" s="89" t="s">
        <v>62</v>
      </c>
      <c r="E8" s="89" t="s">
        <v>572</v>
      </c>
      <c r="F8" s="89" t="s">
        <v>1376</v>
      </c>
      <c r="G8" s="87">
        <v>3</v>
      </c>
      <c r="H8" s="87">
        <v>4</v>
      </c>
      <c r="I8" s="87">
        <f t="shared" ref="I8:I18" si="0">G8*H8</f>
        <v>12</v>
      </c>
      <c r="J8" s="87" t="str">
        <f t="shared" ref="J8:J18" si="1">IF(I8&lt;12,"BAJO",IF(I8&gt;21,"ALTO","MEDIO"))</f>
        <v>MEDIO</v>
      </c>
      <c r="K8" s="89" t="s">
        <v>1505</v>
      </c>
      <c r="L8" s="114">
        <f t="shared" ref="L8:L18" si="2">IF(J8="BAJO",0.1,IF(J8="MEDIO",3,5))</f>
        <v>3</v>
      </c>
      <c r="M8" s="114"/>
      <c r="N8" s="89" t="s">
        <v>1739</v>
      </c>
      <c r="O8" s="93" t="s">
        <v>1672</v>
      </c>
    </row>
    <row r="9" spans="1:15" ht="165" x14ac:dyDescent="0.25">
      <c r="A9" s="97">
        <v>2</v>
      </c>
      <c r="B9" s="113" t="s">
        <v>1374</v>
      </c>
      <c r="C9" s="89" t="s">
        <v>1377</v>
      </c>
      <c r="D9" s="89" t="s">
        <v>573</v>
      </c>
      <c r="E9" s="89" t="s">
        <v>572</v>
      </c>
      <c r="F9" s="89" t="s">
        <v>1378</v>
      </c>
      <c r="G9" s="87">
        <v>3</v>
      </c>
      <c r="H9" s="87">
        <v>4</v>
      </c>
      <c r="I9" s="87">
        <f t="shared" si="0"/>
        <v>12</v>
      </c>
      <c r="J9" s="87" t="str">
        <f t="shared" si="1"/>
        <v>MEDIO</v>
      </c>
      <c r="K9" s="89" t="s">
        <v>1503</v>
      </c>
      <c r="L9" s="114">
        <f>IF(J9="BAJO",0.1,IF(J9="MEDIO",3,5))</f>
        <v>3</v>
      </c>
      <c r="M9" s="114"/>
      <c r="N9" s="89" t="s">
        <v>1739</v>
      </c>
      <c r="O9" s="93" t="s">
        <v>1768</v>
      </c>
    </row>
    <row r="10" spans="1:15" ht="180" x14ac:dyDescent="0.25">
      <c r="A10" s="97">
        <v>3</v>
      </c>
      <c r="B10" s="113" t="s">
        <v>1374</v>
      </c>
      <c r="C10" s="89" t="s">
        <v>1379</v>
      </c>
      <c r="D10" s="89" t="s">
        <v>321</v>
      </c>
      <c r="E10" s="89" t="s">
        <v>572</v>
      </c>
      <c r="F10" s="89" t="s">
        <v>1380</v>
      </c>
      <c r="G10" s="87">
        <v>3</v>
      </c>
      <c r="H10" s="87">
        <v>4</v>
      </c>
      <c r="I10" s="87">
        <f t="shared" ref="I10" si="3">G10*H10</f>
        <v>12</v>
      </c>
      <c r="J10" s="87" t="str">
        <f t="shared" ref="J10" si="4">IF(I10&lt;12,"BAJO",IF(I10&gt;21,"ALTO","MEDIO"))</f>
        <v>MEDIO</v>
      </c>
      <c r="K10" s="89" t="s">
        <v>1504</v>
      </c>
      <c r="L10" s="114">
        <f>IF(J10="BAJO",0.1,IF(J10="MEDIO",3,5))</f>
        <v>3</v>
      </c>
      <c r="M10" s="114"/>
      <c r="N10" s="89" t="s">
        <v>1739</v>
      </c>
      <c r="O10" s="93" t="s">
        <v>1665</v>
      </c>
    </row>
    <row r="11" spans="1:15" ht="122.25" customHeight="1" x14ac:dyDescent="0.25">
      <c r="A11" s="97">
        <v>4</v>
      </c>
      <c r="B11" s="87" t="s">
        <v>172</v>
      </c>
      <c r="C11" s="89" t="s">
        <v>1836</v>
      </c>
      <c r="D11" s="89" t="s">
        <v>56</v>
      </c>
      <c r="E11" s="89" t="s">
        <v>421</v>
      </c>
      <c r="F11" s="89" t="s">
        <v>1837</v>
      </c>
      <c r="G11" s="87">
        <v>4</v>
      </c>
      <c r="H11" s="87">
        <v>3</v>
      </c>
      <c r="I11" s="87">
        <f t="shared" si="0"/>
        <v>12</v>
      </c>
      <c r="J11" s="87" t="str">
        <f t="shared" si="1"/>
        <v>MEDIO</v>
      </c>
      <c r="K11" s="89" t="s">
        <v>1503</v>
      </c>
      <c r="L11" s="114">
        <f t="shared" si="2"/>
        <v>3</v>
      </c>
      <c r="M11" s="114"/>
      <c r="N11" s="89" t="s">
        <v>1739</v>
      </c>
      <c r="O11" s="93" t="s">
        <v>1673</v>
      </c>
    </row>
    <row r="12" spans="1:15" ht="211.5" customHeight="1" x14ac:dyDescent="0.25">
      <c r="A12" s="97">
        <v>5</v>
      </c>
      <c r="B12" s="87" t="s">
        <v>172</v>
      </c>
      <c r="C12" s="89" t="s">
        <v>575</v>
      </c>
      <c r="D12" s="89" t="s">
        <v>62</v>
      </c>
      <c r="E12" s="89" t="s">
        <v>436</v>
      </c>
      <c r="F12" s="89" t="s">
        <v>1838</v>
      </c>
      <c r="G12" s="87">
        <v>4</v>
      </c>
      <c r="H12" s="87">
        <v>3</v>
      </c>
      <c r="I12" s="87">
        <f t="shared" si="0"/>
        <v>12</v>
      </c>
      <c r="J12" s="87" t="str">
        <f t="shared" si="1"/>
        <v>MEDIO</v>
      </c>
      <c r="K12" s="89" t="s">
        <v>1505</v>
      </c>
      <c r="L12" s="114">
        <f t="shared" si="2"/>
        <v>3</v>
      </c>
      <c r="M12" s="114"/>
      <c r="N12" s="89" t="s">
        <v>1739</v>
      </c>
      <c r="O12" s="93" t="s">
        <v>1662</v>
      </c>
    </row>
    <row r="13" spans="1:15" ht="211.5" customHeight="1" x14ac:dyDescent="0.25">
      <c r="A13" s="97">
        <v>6</v>
      </c>
      <c r="B13" s="87" t="s">
        <v>172</v>
      </c>
      <c r="C13" s="89" t="s">
        <v>677</v>
      </c>
      <c r="D13" s="89" t="s">
        <v>321</v>
      </c>
      <c r="E13" s="89" t="s">
        <v>436</v>
      </c>
      <c r="F13" s="89" t="s">
        <v>1373</v>
      </c>
      <c r="G13" s="87">
        <v>4</v>
      </c>
      <c r="H13" s="87">
        <v>3</v>
      </c>
      <c r="I13" s="87">
        <f t="shared" ref="I13" si="5">G13*H13</f>
        <v>12</v>
      </c>
      <c r="J13" s="87" t="str">
        <f t="shared" ref="J13" si="6">IF(I13&lt;12,"BAJO",IF(I13&gt;21,"ALTO","MEDIO"))</f>
        <v>MEDIO</v>
      </c>
      <c r="K13" s="89" t="s">
        <v>1504</v>
      </c>
      <c r="L13" s="114">
        <f t="shared" ref="L13" si="7">IF(J13="BAJO",0.1,IF(J13="MEDIO",3,5))</f>
        <v>3</v>
      </c>
      <c r="M13" s="115"/>
      <c r="N13" s="89" t="s">
        <v>1739</v>
      </c>
      <c r="O13" s="93" t="s">
        <v>1670</v>
      </c>
    </row>
    <row r="14" spans="1:15" ht="94.5" customHeight="1" x14ac:dyDescent="0.25">
      <c r="A14" s="97">
        <v>7</v>
      </c>
      <c r="B14" s="87" t="s">
        <v>680</v>
      </c>
      <c r="C14" s="89" t="s">
        <v>576</v>
      </c>
      <c r="D14" s="89" t="s">
        <v>56</v>
      </c>
      <c r="E14" s="89" t="s">
        <v>436</v>
      </c>
      <c r="F14" s="89" t="s">
        <v>1381</v>
      </c>
      <c r="G14" s="87">
        <v>3</v>
      </c>
      <c r="H14" s="87">
        <v>4</v>
      </c>
      <c r="I14" s="87">
        <f t="shared" si="0"/>
        <v>12</v>
      </c>
      <c r="J14" s="87" t="str">
        <f t="shared" si="1"/>
        <v>MEDIO</v>
      </c>
      <c r="K14" s="89" t="s">
        <v>1503</v>
      </c>
      <c r="L14" s="114">
        <f t="shared" si="2"/>
        <v>3</v>
      </c>
      <c r="M14" s="114"/>
      <c r="N14" s="89" t="s">
        <v>1739</v>
      </c>
      <c r="O14" s="93" t="s">
        <v>1666</v>
      </c>
    </row>
    <row r="15" spans="1:15" ht="162.75" customHeight="1" x14ac:dyDescent="0.25">
      <c r="A15" s="97">
        <v>8</v>
      </c>
      <c r="B15" s="87" t="s">
        <v>680</v>
      </c>
      <c r="C15" s="89" t="s">
        <v>422</v>
      </c>
      <c r="D15" s="89" t="s">
        <v>62</v>
      </c>
      <c r="E15" s="89" t="s">
        <v>421</v>
      </c>
      <c r="F15" s="89" t="s">
        <v>1382</v>
      </c>
      <c r="G15" s="87">
        <v>3</v>
      </c>
      <c r="H15" s="87">
        <v>4</v>
      </c>
      <c r="I15" s="87">
        <f t="shared" si="0"/>
        <v>12</v>
      </c>
      <c r="J15" s="87" t="str">
        <f t="shared" si="1"/>
        <v>MEDIO</v>
      </c>
      <c r="K15" s="89" t="s">
        <v>1505</v>
      </c>
      <c r="L15" s="114">
        <f t="shared" si="2"/>
        <v>3</v>
      </c>
      <c r="M15" s="114"/>
      <c r="N15" s="89" t="s">
        <v>1739</v>
      </c>
      <c r="O15" s="93" t="s">
        <v>1662</v>
      </c>
    </row>
    <row r="16" spans="1:15" ht="162.75" customHeight="1" x14ac:dyDescent="0.25">
      <c r="A16" s="97">
        <v>9</v>
      </c>
      <c r="B16" s="87" t="s">
        <v>680</v>
      </c>
      <c r="C16" s="89" t="s">
        <v>684</v>
      </c>
      <c r="D16" s="89" t="s">
        <v>678</v>
      </c>
      <c r="E16" s="89" t="s">
        <v>421</v>
      </c>
      <c r="F16" s="89" t="s">
        <v>679</v>
      </c>
      <c r="G16" s="87">
        <v>3</v>
      </c>
      <c r="H16" s="87">
        <v>4</v>
      </c>
      <c r="I16" s="87">
        <f t="shared" ref="I16" si="8">G16*H16</f>
        <v>12</v>
      </c>
      <c r="J16" s="87" t="str">
        <f t="shared" ref="J16" si="9">IF(I16&lt;12,"BAJO",IF(I16&gt;21,"ALTO","MEDIO"))</f>
        <v>MEDIO</v>
      </c>
      <c r="K16" s="89" t="s">
        <v>1504</v>
      </c>
      <c r="L16" s="114">
        <f t="shared" ref="L16" si="10">IF(J16="BAJO",0.1,IF(J16="MEDIO",3,5))</f>
        <v>3</v>
      </c>
      <c r="M16" s="114"/>
      <c r="N16" s="89" t="s">
        <v>1739</v>
      </c>
      <c r="O16" s="93" t="s">
        <v>1670</v>
      </c>
    </row>
    <row r="17" spans="1:15" ht="195" x14ac:dyDescent="0.25">
      <c r="A17" s="97">
        <v>10</v>
      </c>
      <c r="B17" s="87" t="s">
        <v>681</v>
      </c>
      <c r="C17" s="89" t="s">
        <v>1839</v>
      </c>
      <c r="D17" s="89" t="s">
        <v>62</v>
      </c>
      <c r="E17" s="89" t="s">
        <v>423</v>
      </c>
      <c r="F17" s="89" t="s">
        <v>1383</v>
      </c>
      <c r="G17" s="87">
        <v>4</v>
      </c>
      <c r="H17" s="87">
        <v>4</v>
      </c>
      <c r="I17" s="87">
        <f t="shared" si="0"/>
        <v>16</v>
      </c>
      <c r="J17" s="87" t="str">
        <f t="shared" si="1"/>
        <v>MEDIO</v>
      </c>
      <c r="K17" s="89" t="s">
        <v>1505</v>
      </c>
      <c r="L17" s="114">
        <f t="shared" si="2"/>
        <v>3</v>
      </c>
      <c r="M17" s="114"/>
      <c r="N17" s="89" t="s">
        <v>1739</v>
      </c>
      <c r="O17" s="93" t="s">
        <v>1662</v>
      </c>
    </row>
    <row r="18" spans="1:15" ht="150" x14ac:dyDescent="0.25">
      <c r="A18" s="97">
        <v>11</v>
      </c>
      <c r="B18" s="87" t="s">
        <v>681</v>
      </c>
      <c r="C18" s="89" t="s">
        <v>685</v>
      </c>
      <c r="D18" s="89" t="s">
        <v>56</v>
      </c>
      <c r="E18" s="89" t="s">
        <v>423</v>
      </c>
      <c r="F18" s="89" t="s">
        <v>1384</v>
      </c>
      <c r="G18" s="87">
        <v>4</v>
      </c>
      <c r="H18" s="87">
        <v>4</v>
      </c>
      <c r="I18" s="87">
        <f t="shared" si="0"/>
        <v>16</v>
      </c>
      <c r="J18" s="87" t="str">
        <f t="shared" si="1"/>
        <v>MEDIO</v>
      </c>
      <c r="K18" s="89" t="s">
        <v>1503</v>
      </c>
      <c r="L18" s="114">
        <f t="shared" si="2"/>
        <v>3</v>
      </c>
      <c r="M18" s="114"/>
      <c r="N18" s="89" t="s">
        <v>1739</v>
      </c>
      <c r="O18" s="93" t="s">
        <v>1666</v>
      </c>
    </row>
    <row r="19" spans="1:15" s="116" customFormat="1" ht="180" x14ac:dyDescent="0.25">
      <c r="A19" s="97">
        <v>12</v>
      </c>
      <c r="B19" s="87" t="s">
        <v>681</v>
      </c>
      <c r="C19" s="89" t="s">
        <v>682</v>
      </c>
      <c r="D19" s="89" t="s">
        <v>321</v>
      </c>
      <c r="E19" s="89" t="s">
        <v>423</v>
      </c>
      <c r="F19" s="89" t="s">
        <v>683</v>
      </c>
      <c r="G19" s="87">
        <v>4</v>
      </c>
      <c r="H19" s="87">
        <v>4</v>
      </c>
      <c r="I19" s="87">
        <f t="shared" ref="I19" si="11">G19*H19</f>
        <v>16</v>
      </c>
      <c r="J19" s="87" t="str">
        <f t="shared" ref="J19" si="12">IF(I19&lt;12,"BAJO",IF(I19&gt;21,"ALTO","MEDIO"))</f>
        <v>MEDIO</v>
      </c>
      <c r="K19" s="89" t="s">
        <v>1504</v>
      </c>
      <c r="L19" s="114">
        <f t="shared" ref="L19" si="13">IF(J19="BAJO",0.1,IF(J19="MEDIO",3,5))</f>
        <v>3</v>
      </c>
      <c r="N19" s="89" t="s">
        <v>1739</v>
      </c>
      <c r="O19" s="93" t="s">
        <v>1670</v>
      </c>
    </row>
    <row r="20" spans="1:15" x14ac:dyDescent="0.25">
      <c r="L20" s="95">
        <f>SUM(L8:L19)</f>
        <v>36</v>
      </c>
      <c r="N20" s="111">
        <f>COUNT(L8:L19)</f>
        <v>12</v>
      </c>
      <c r="O20" s="117"/>
    </row>
    <row r="21" spans="1:15" x14ac:dyDescent="0.25">
      <c r="N21" s="117"/>
      <c r="O21" s="117"/>
    </row>
    <row r="22" spans="1:15" x14ac:dyDescent="0.25">
      <c r="N22" s="117"/>
      <c r="O22" s="117"/>
    </row>
    <row r="23" spans="1:15" x14ac:dyDescent="0.25">
      <c r="N23" s="117"/>
      <c r="O23" s="117"/>
    </row>
    <row r="24" spans="1:15" x14ac:dyDescent="0.25">
      <c r="N24" s="117"/>
      <c r="O24" s="117"/>
    </row>
    <row r="25" spans="1:15" x14ac:dyDescent="0.25">
      <c r="N25" s="117"/>
      <c r="O25" s="117"/>
    </row>
    <row r="26" spans="1:15" x14ac:dyDescent="0.25">
      <c r="N26" s="117"/>
      <c r="O26" s="117"/>
    </row>
    <row r="27" spans="1:15" x14ac:dyDescent="0.25">
      <c r="N27" s="117"/>
      <c r="O27" s="117"/>
    </row>
    <row r="28" spans="1:15" x14ac:dyDescent="0.25">
      <c r="N28" s="117"/>
      <c r="O28" s="117"/>
    </row>
    <row r="29" spans="1:15" x14ac:dyDescent="0.25">
      <c r="N29" s="117"/>
      <c r="O29" s="117"/>
    </row>
    <row r="30" spans="1:15" x14ac:dyDescent="0.25">
      <c r="N30" s="117"/>
      <c r="O30" s="117"/>
    </row>
    <row r="31" spans="1:15" x14ac:dyDescent="0.25">
      <c r="N31" s="117"/>
      <c r="O31" s="117"/>
    </row>
  </sheetData>
  <dataConsolidate/>
  <mergeCells count="11">
    <mergeCell ref="B5:C5"/>
    <mergeCell ref="D5:E5"/>
    <mergeCell ref="G5:H5"/>
    <mergeCell ref="J5:L5"/>
    <mergeCell ref="B1:J1"/>
    <mergeCell ref="K1:L4"/>
    <mergeCell ref="B2:J2"/>
    <mergeCell ref="B3:C3"/>
    <mergeCell ref="D3:I3"/>
    <mergeCell ref="B4:C4"/>
    <mergeCell ref="D4:I4"/>
  </mergeCells>
  <conditionalFormatting sqref="J8 J12 J17 J14">
    <cfRule type="cellIs" dxfId="221" priority="31" stopIfTrue="1" operator="equal">
      <formula>"ALTO"</formula>
    </cfRule>
    <cfRule type="cellIs" dxfId="220" priority="32" stopIfTrue="1" operator="equal">
      <formula>"MEDIO"</formula>
    </cfRule>
    <cfRule type="cellIs" dxfId="219" priority="33" stopIfTrue="1" operator="equal">
      <formula>"BAJO"</formula>
    </cfRule>
  </conditionalFormatting>
  <conditionalFormatting sqref="J9">
    <cfRule type="cellIs" dxfId="218" priority="28" stopIfTrue="1" operator="equal">
      <formula>"ALTO"</formula>
    </cfRule>
    <cfRule type="cellIs" dxfId="217" priority="29" stopIfTrue="1" operator="equal">
      <formula>"MEDIO"</formula>
    </cfRule>
    <cfRule type="cellIs" dxfId="216" priority="30" stopIfTrue="1" operator="equal">
      <formula>"BAJO"</formula>
    </cfRule>
  </conditionalFormatting>
  <conditionalFormatting sqref="J11">
    <cfRule type="cellIs" dxfId="215" priority="22" stopIfTrue="1" operator="equal">
      <formula>"ALTO"</formula>
    </cfRule>
    <cfRule type="cellIs" dxfId="214" priority="23" stopIfTrue="1" operator="equal">
      <formula>"MEDIO"</formula>
    </cfRule>
    <cfRule type="cellIs" dxfId="213" priority="24" stopIfTrue="1" operator="equal">
      <formula>"BAJO"</formula>
    </cfRule>
  </conditionalFormatting>
  <conditionalFormatting sqref="J15">
    <cfRule type="cellIs" dxfId="212" priority="19" stopIfTrue="1" operator="equal">
      <formula>"ALTO"</formula>
    </cfRule>
    <cfRule type="cellIs" dxfId="211" priority="20" stopIfTrue="1" operator="equal">
      <formula>"MEDIO"</formula>
    </cfRule>
    <cfRule type="cellIs" dxfId="210" priority="21" stopIfTrue="1" operator="equal">
      <formula>"BAJO"</formula>
    </cfRule>
  </conditionalFormatting>
  <conditionalFormatting sqref="J18">
    <cfRule type="cellIs" dxfId="209" priority="13" stopIfTrue="1" operator="equal">
      <formula>"ALTO"</formula>
    </cfRule>
    <cfRule type="cellIs" dxfId="208" priority="14" stopIfTrue="1" operator="equal">
      <formula>"MEDIO"</formula>
    </cfRule>
    <cfRule type="cellIs" dxfId="207" priority="15" stopIfTrue="1" operator="equal">
      <formula>"BAJO"</formula>
    </cfRule>
  </conditionalFormatting>
  <conditionalFormatting sqref="J10">
    <cfRule type="cellIs" dxfId="206" priority="10" stopIfTrue="1" operator="equal">
      <formula>"ALTO"</formula>
    </cfRule>
    <cfRule type="cellIs" dxfId="205" priority="11" stopIfTrue="1" operator="equal">
      <formula>"MEDIO"</formula>
    </cfRule>
    <cfRule type="cellIs" dxfId="204" priority="12" stopIfTrue="1" operator="equal">
      <formula>"BAJO"</formula>
    </cfRule>
  </conditionalFormatting>
  <conditionalFormatting sqref="J13">
    <cfRule type="cellIs" dxfId="203" priority="7" stopIfTrue="1" operator="equal">
      <formula>"ALTO"</formula>
    </cfRule>
    <cfRule type="cellIs" dxfId="202" priority="8" stopIfTrue="1" operator="equal">
      <formula>"MEDIO"</formula>
    </cfRule>
    <cfRule type="cellIs" dxfId="201" priority="9" stopIfTrue="1" operator="equal">
      <formula>"BAJO"</formula>
    </cfRule>
  </conditionalFormatting>
  <conditionalFormatting sqref="J16">
    <cfRule type="cellIs" dxfId="200" priority="4" stopIfTrue="1" operator="equal">
      <formula>"ALTO"</formula>
    </cfRule>
    <cfRule type="cellIs" dxfId="199" priority="5" stopIfTrue="1" operator="equal">
      <formula>"MEDIO"</formula>
    </cfRule>
    <cfRule type="cellIs" dxfId="198" priority="6" stopIfTrue="1" operator="equal">
      <formula>"BAJO"</formula>
    </cfRule>
  </conditionalFormatting>
  <conditionalFormatting sqref="J19">
    <cfRule type="cellIs" dxfId="197" priority="1" stopIfTrue="1" operator="equal">
      <formula>"ALTO"</formula>
    </cfRule>
    <cfRule type="cellIs" dxfId="196" priority="2" stopIfTrue="1" operator="equal">
      <formula>"MEDIO"</formula>
    </cfRule>
    <cfRule type="cellIs" dxfId="195" priority="3" stopIfTrue="1" operator="equal">
      <formula>"BAJO"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showInputMessage="1" showErrorMessage="1" errorTitle="Entrada no válida" error="Favor ingrese un valor de la lista">
          <x14:formula1>
            <xm:f>'\Users\mac\Documents\0 ALCALDIA MAYOR S-G \MATRIZ RIESGOS SGAS SFG\D:\Users\camatine1\Documents\SGAS ISO 37001 2016\entregables 37001\[FORMATO RIESGOS DE SOBORNO_G_DOCUMENTAL_JUN2019.xlsx]Hoja2'!#REF!</xm:f>
          </x14:formula1>
          <xm:sqref>G17:H19 G8:G13</xm:sqref>
        </x14:dataValidation>
        <x14:dataValidation type="list" showInputMessage="1" showErrorMessage="1" errorTitle="Entrada no válida" error="Por favor ingrese un valor de la lista desplegable">
          <x14:formula1>
            <xm:f>'\Users\mac\Documents\0 ALCALDIA MAYOR S-G \MATRIZ RIESGOS SGAS SFG\D:\Users\camatine1\Documents\SGAS ISO 37001 2016\entregables 37001\[FORMATO RIESGOS DE SOBORNO_G_DOCUMENTAL_JUN2019.xlsx]Hoja2'!#REF!</xm:f>
          </x14:formula1>
          <xm:sqref>G14:G16 H8:H16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51"/>
  <sheetViews>
    <sheetView zoomScale="77" zoomScaleNormal="77" workbookViewId="0">
      <selection activeCell="A2" sqref="A2"/>
    </sheetView>
  </sheetViews>
  <sheetFormatPr baseColWidth="10" defaultColWidth="11.42578125" defaultRowHeight="15" x14ac:dyDescent="0.25"/>
  <cols>
    <col min="1" max="1" width="10.85546875" style="96" customWidth="1"/>
    <col min="2" max="2" width="18.85546875" style="96" customWidth="1"/>
    <col min="3" max="3" width="46.85546875" style="96" customWidth="1"/>
    <col min="4" max="4" width="36" style="96" customWidth="1"/>
    <col min="5" max="5" width="45.42578125" style="96" customWidth="1"/>
    <col min="6" max="6" width="58.85546875" style="96" customWidth="1"/>
    <col min="7" max="7" width="15.42578125" style="96" customWidth="1"/>
    <col min="8" max="8" width="12" style="96" customWidth="1"/>
    <col min="9" max="9" width="18.7109375" style="96" customWidth="1"/>
    <col min="10" max="10" width="14.42578125" style="96" customWidth="1"/>
    <col min="11" max="11" width="68.42578125" style="96" customWidth="1"/>
    <col min="12" max="12" width="8.42578125" style="96" customWidth="1"/>
    <col min="13" max="13" width="3" style="96" customWidth="1"/>
    <col min="14" max="14" width="45.42578125" style="96" customWidth="1"/>
    <col min="15" max="15" width="58.42578125" style="96" customWidth="1"/>
    <col min="16" max="16" width="41.28515625" style="96" customWidth="1"/>
    <col min="17" max="16384" width="11.42578125" style="96"/>
  </cols>
  <sheetData>
    <row r="1" spans="1:16" ht="31.5" customHeight="1" thickBot="1" x14ac:dyDescent="0.3">
      <c r="B1" s="203" t="s">
        <v>10</v>
      </c>
      <c r="C1" s="204"/>
      <c r="D1" s="204"/>
      <c r="E1" s="204"/>
      <c r="F1" s="204"/>
      <c r="G1" s="204"/>
      <c r="H1" s="204"/>
      <c r="I1" s="204"/>
      <c r="J1" s="204"/>
      <c r="K1" s="232"/>
      <c r="L1" s="232"/>
    </row>
    <row r="2" spans="1:16" ht="27" customHeight="1" thickTop="1" x14ac:dyDescent="0.25">
      <c r="B2" s="233" t="s">
        <v>153</v>
      </c>
      <c r="C2" s="234"/>
      <c r="D2" s="234"/>
      <c r="E2" s="234"/>
      <c r="F2" s="234"/>
      <c r="G2" s="234"/>
      <c r="H2" s="234"/>
      <c r="I2" s="234"/>
      <c r="J2" s="234"/>
      <c r="K2" s="232"/>
      <c r="L2" s="232"/>
    </row>
    <row r="3" spans="1:16" ht="25.5" customHeight="1" x14ac:dyDescent="0.25">
      <c r="B3" s="235" t="s">
        <v>11</v>
      </c>
      <c r="C3" s="236"/>
      <c r="D3" s="217" t="s">
        <v>12</v>
      </c>
      <c r="E3" s="218"/>
      <c r="F3" s="218"/>
      <c r="G3" s="218"/>
      <c r="H3" s="218"/>
      <c r="I3" s="216"/>
      <c r="J3" s="75" t="s">
        <v>141</v>
      </c>
      <c r="K3" s="232"/>
      <c r="L3" s="232"/>
    </row>
    <row r="4" spans="1:16" ht="26.25" customHeight="1" thickBot="1" x14ac:dyDescent="0.3">
      <c r="B4" s="237" t="s">
        <v>142</v>
      </c>
      <c r="C4" s="238"/>
      <c r="D4" s="221" t="s">
        <v>154</v>
      </c>
      <c r="E4" s="222"/>
      <c r="F4" s="222"/>
      <c r="G4" s="222"/>
      <c r="H4" s="222"/>
      <c r="I4" s="220"/>
      <c r="J4" s="76" t="s">
        <v>465</v>
      </c>
      <c r="K4" s="232"/>
      <c r="L4" s="232"/>
    </row>
    <row r="5" spans="1:16" ht="57.75" customHeight="1" thickTop="1" x14ac:dyDescent="0.25">
      <c r="B5" s="226" t="s">
        <v>13</v>
      </c>
      <c r="C5" s="227"/>
      <c r="D5" s="228" t="s">
        <v>14</v>
      </c>
      <c r="E5" s="229"/>
      <c r="F5" s="77" t="s">
        <v>15</v>
      </c>
      <c r="G5" s="230" t="s">
        <v>139</v>
      </c>
      <c r="H5" s="230"/>
      <c r="I5" s="78" t="s">
        <v>16</v>
      </c>
      <c r="J5" s="253" t="s">
        <v>179</v>
      </c>
      <c r="K5" s="253"/>
      <c r="L5" s="253"/>
      <c r="N5" s="79" t="s">
        <v>464</v>
      </c>
      <c r="O5" s="80">
        <v>44926</v>
      </c>
    </row>
    <row r="6" spans="1:16" ht="6" customHeight="1" x14ac:dyDescent="0.25">
      <c r="B6" s="252"/>
      <c r="C6" s="252"/>
      <c r="D6" s="252"/>
      <c r="E6" s="252"/>
      <c r="F6" s="252"/>
      <c r="G6" s="252"/>
      <c r="H6" s="252"/>
      <c r="I6" s="252"/>
      <c r="J6" s="252"/>
      <c r="K6" s="252"/>
      <c r="L6" s="252"/>
      <c r="N6" s="50"/>
      <c r="O6" s="50"/>
    </row>
    <row r="7" spans="1:16" ht="66.75" customHeight="1" x14ac:dyDescent="0.25">
      <c r="B7" s="84" t="s">
        <v>6</v>
      </c>
      <c r="C7" s="84" t="s">
        <v>8</v>
      </c>
      <c r="D7" s="84" t="s">
        <v>9</v>
      </c>
      <c r="E7" s="84" t="s">
        <v>24</v>
      </c>
      <c r="F7" s="84" t="s">
        <v>5</v>
      </c>
      <c r="G7" s="84" t="s">
        <v>0</v>
      </c>
      <c r="H7" s="84" t="s">
        <v>1</v>
      </c>
      <c r="I7" s="84" t="s">
        <v>2</v>
      </c>
      <c r="J7" s="84" t="s">
        <v>3</v>
      </c>
      <c r="K7" s="84" t="s">
        <v>4</v>
      </c>
      <c r="L7" s="84" t="s">
        <v>155</v>
      </c>
      <c r="N7" s="85" t="s">
        <v>281</v>
      </c>
      <c r="O7" s="86" t="s">
        <v>282</v>
      </c>
    </row>
    <row r="8" spans="1:16" s="97" customFormat="1" ht="178.5" customHeight="1" x14ac:dyDescent="0.2">
      <c r="A8" s="97">
        <v>1</v>
      </c>
      <c r="B8" s="98" t="s">
        <v>211</v>
      </c>
      <c r="C8" s="99" t="s">
        <v>1392</v>
      </c>
      <c r="D8" s="99" t="s">
        <v>578</v>
      </c>
      <c r="E8" s="99" t="s">
        <v>577</v>
      </c>
      <c r="F8" s="99" t="s">
        <v>1393</v>
      </c>
      <c r="G8" s="98">
        <v>2</v>
      </c>
      <c r="H8" s="98">
        <v>2</v>
      </c>
      <c r="I8" s="98">
        <f t="shared" ref="I8:I28" si="0">G8*H8</f>
        <v>4</v>
      </c>
      <c r="J8" s="98" t="str">
        <f>IF(I8&lt;12,"BAJO",IF(I8&gt;19,"ALTO","MEDIO"))</f>
        <v>BAJO</v>
      </c>
      <c r="K8" s="99" t="str">
        <f t="shared" ref="K8:K19" si="1">IF(J8="BAJO","El Nivel de  riesgo bajo y no se requieren controles adicionales","Favor establezca acá controles adicionales requeridos")</f>
        <v>El Nivel de  riesgo bajo y no se requieren controles adicionales</v>
      </c>
      <c r="L8" s="98">
        <f>IF(J8="BAJO",0.1,IF(J8="MEDIO",3,5))</f>
        <v>0.1</v>
      </c>
      <c r="M8" s="100"/>
      <c r="N8" s="91" t="s">
        <v>1559</v>
      </c>
      <c r="O8" s="89" t="s">
        <v>1770</v>
      </c>
    </row>
    <row r="9" spans="1:16" s="97" customFormat="1" ht="163.5" customHeight="1" x14ac:dyDescent="0.2">
      <c r="A9" s="97">
        <v>2</v>
      </c>
      <c r="B9" s="101" t="s">
        <v>211</v>
      </c>
      <c r="C9" s="102" t="s">
        <v>1394</v>
      </c>
      <c r="D9" s="102" t="s">
        <v>579</v>
      </c>
      <c r="E9" s="102" t="s">
        <v>577</v>
      </c>
      <c r="F9" s="99" t="s">
        <v>691</v>
      </c>
      <c r="G9" s="101">
        <v>2</v>
      </c>
      <c r="H9" s="101">
        <v>2</v>
      </c>
      <c r="I9" s="103">
        <f t="shared" si="0"/>
        <v>4</v>
      </c>
      <c r="J9" s="103" t="str">
        <f t="shared" ref="J9:J28" si="2">IF(I9&lt;12,"BAJO",IF(I9&gt;19,"ALTO","MEDIO"))</f>
        <v>BAJO</v>
      </c>
      <c r="K9" s="102" t="str">
        <f t="shared" si="1"/>
        <v>El Nivel de  riesgo bajo y no se requieren controles adicionales</v>
      </c>
      <c r="L9" s="103">
        <f t="shared" ref="L9:L28" si="3">IF(J9="BAJO",0.1,IF(J9="MEDIO",3,5))</f>
        <v>0.1</v>
      </c>
      <c r="M9" s="100"/>
      <c r="N9" s="91" t="s">
        <v>1559</v>
      </c>
      <c r="O9" s="89" t="s">
        <v>1771</v>
      </c>
    </row>
    <row r="10" spans="1:16" s="97" customFormat="1" ht="113.25" customHeight="1" x14ac:dyDescent="0.2">
      <c r="A10" s="97">
        <v>3</v>
      </c>
      <c r="B10" s="98" t="s">
        <v>211</v>
      </c>
      <c r="C10" s="99" t="s">
        <v>689</v>
      </c>
      <c r="D10" s="99" t="s">
        <v>690</v>
      </c>
      <c r="E10" s="99" t="s">
        <v>577</v>
      </c>
      <c r="F10" s="99" t="s">
        <v>691</v>
      </c>
      <c r="G10" s="98">
        <v>2</v>
      </c>
      <c r="H10" s="98">
        <v>2</v>
      </c>
      <c r="I10" s="98">
        <f t="shared" si="0"/>
        <v>4</v>
      </c>
      <c r="J10" s="98" t="str">
        <f>IF(I10&lt;12,"BAJO",IF(I10&gt;19,"ALTO","MEDIO"))</f>
        <v>BAJO</v>
      </c>
      <c r="K10" s="99" t="str">
        <f t="shared" si="1"/>
        <v>El Nivel de  riesgo bajo y no se requieren controles adicionales</v>
      </c>
      <c r="L10" s="98">
        <f>IF(J10="BAJO",0.1,IF(J10="MEDIO",3,5))</f>
        <v>0.1</v>
      </c>
      <c r="M10" s="100"/>
      <c r="N10" s="91" t="s">
        <v>1560</v>
      </c>
      <c r="O10" s="89" t="s">
        <v>1772</v>
      </c>
    </row>
    <row r="11" spans="1:16" s="97" customFormat="1" ht="136.5" customHeight="1" x14ac:dyDescent="0.2">
      <c r="A11" s="97">
        <v>4</v>
      </c>
      <c r="B11" s="104" t="s">
        <v>212</v>
      </c>
      <c r="C11" s="105" t="s">
        <v>1395</v>
      </c>
      <c r="D11" s="105" t="s">
        <v>705</v>
      </c>
      <c r="E11" s="105" t="s">
        <v>577</v>
      </c>
      <c r="F11" s="105" t="s">
        <v>701</v>
      </c>
      <c r="G11" s="104">
        <v>2</v>
      </c>
      <c r="H11" s="104">
        <v>2</v>
      </c>
      <c r="I11" s="98">
        <f t="shared" si="0"/>
        <v>4</v>
      </c>
      <c r="J11" s="98" t="str">
        <f t="shared" si="2"/>
        <v>BAJO</v>
      </c>
      <c r="K11" s="105" t="str">
        <f t="shared" si="1"/>
        <v>El Nivel de  riesgo bajo y no se requieren controles adicionales</v>
      </c>
      <c r="L11" s="98">
        <f t="shared" si="3"/>
        <v>0.1</v>
      </c>
      <c r="M11" s="100"/>
      <c r="N11" s="91" t="s">
        <v>1561</v>
      </c>
      <c r="O11" s="89" t="s">
        <v>1772</v>
      </c>
    </row>
    <row r="12" spans="1:16" s="97" customFormat="1" ht="176.25" customHeight="1" x14ac:dyDescent="0.2">
      <c r="A12" s="97">
        <v>5</v>
      </c>
      <c r="B12" s="104" t="s">
        <v>212</v>
      </c>
      <c r="C12" s="105" t="s">
        <v>1396</v>
      </c>
      <c r="D12" s="105" t="s">
        <v>706</v>
      </c>
      <c r="E12" s="105" t="s">
        <v>577</v>
      </c>
      <c r="F12" s="105" t="s">
        <v>702</v>
      </c>
      <c r="G12" s="104">
        <v>2</v>
      </c>
      <c r="H12" s="104">
        <v>2</v>
      </c>
      <c r="I12" s="98">
        <f t="shared" ref="I12" si="4">G12*H12</f>
        <v>4</v>
      </c>
      <c r="J12" s="98" t="str">
        <f t="shared" ref="J12" si="5">IF(I12&lt;12,"BAJO",IF(I12&gt;19,"ALTO","MEDIO"))</f>
        <v>BAJO</v>
      </c>
      <c r="K12" s="105" t="str">
        <f t="shared" si="1"/>
        <v>El Nivel de  riesgo bajo y no se requieren controles adicionales</v>
      </c>
      <c r="L12" s="98">
        <f t="shared" ref="L12" si="6">IF(J12="BAJO",0.1,IF(J12="MEDIO",3,5))</f>
        <v>0.1</v>
      </c>
      <c r="M12" s="100"/>
      <c r="N12" s="91" t="s">
        <v>1562</v>
      </c>
      <c r="O12" s="89" t="s">
        <v>1770</v>
      </c>
    </row>
    <row r="13" spans="1:16" s="97" customFormat="1" ht="143.25" customHeight="1" x14ac:dyDescent="0.2">
      <c r="A13" s="97">
        <v>6</v>
      </c>
      <c r="B13" s="104" t="s">
        <v>212</v>
      </c>
      <c r="C13" s="105" t="s">
        <v>1397</v>
      </c>
      <c r="D13" s="105" t="s">
        <v>704</v>
      </c>
      <c r="E13" s="105" t="s">
        <v>21</v>
      </c>
      <c r="F13" s="105" t="s">
        <v>703</v>
      </c>
      <c r="G13" s="104">
        <v>2</v>
      </c>
      <c r="H13" s="104">
        <v>2</v>
      </c>
      <c r="I13" s="98">
        <f t="shared" si="0"/>
        <v>4</v>
      </c>
      <c r="J13" s="98" t="str">
        <f t="shared" si="2"/>
        <v>BAJO</v>
      </c>
      <c r="K13" s="105" t="str">
        <f t="shared" si="1"/>
        <v>El Nivel de  riesgo bajo y no se requieren controles adicionales</v>
      </c>
      <c r="L13" s="98">
        <f t="shared" si="3"/>
        <v>0.1</v>
      </c>
      <c r="M13" s="100"/>
      <c r="N13" s="91" t="s">
        <v>1561</v>
      </c>
      <c r="O13" s="89" t="s">
        <v>1771</v>
      </c>
    </row>
    <row r="14" spans="1:16" s="108" customFormat="1" ht="143.25" customHeight="1" x14ac:dyDescent="0.2">
      <c r="A14" s="97">
        <v>7</v>
      </c>
      <c r="B14" s="104" t="s">
        <v>1385</v>
      </c>
      <c r="C14" s="106" t="s">
        <v>1398</v>
      </c>
      <c r="D14" s="106" t="s">
        <v>62</v>
      </c>
      <c r="E14" s="105" t="s">
        <v>577</v>
      </c>
      <c r="F14" s="105" t="s">
        <v>1399</v>
      </c>
      <c r="G14" s="107">
        <v>2</v>
      </c>
      <c r="H14" s="107">
        <v>2</v>
      </c>
      <c r="I14" s="98">
        <f t="shared" si="0"/>
        <v>4</v>
      </c>
      <c r="J14" s="98" t="str">
        <f t="shared" si="2"/>
        <v>BAJO</v>
      </c>
      <c r="K14" s="106" t="str">
        <f t="shared" si="1"/>
        <v>El Nivel de  riesgo bajo y no se requieren controles adicionales</v>
      </c>
      <c r="L14" s="98">
        <f t="shared" si="3"/>
        <v>0.1</v>
      </c>
      <c r="M14" s="100"/>
      <c r="N14" s="91" t="s">
        <v>1563</v>
      </c>
      <c r="O14" s="89" t="s">
        <v>1770</v>
      </c>
      <c r="P14" s="97"/>
    </row>
    <row r="15" spans="1:16" s="97" customFormat="1" ht="120.75" customHeight="1" x14ac:dyDescent="0.2">
      <c r="A15" s="97">
        <v>8</v>
      </c>
      <c r="B15" s="104" t="s">
        <v>1385</v>
      </c>
      <c r="C15" s="106" t="s">
        <v>1400</v>
      </c>
      <c r="D15" s="106" t="s">
        <v>582</v>
      </c>
      <c r="E15" s="105" t="s">
        <v>577</v>
      </c>
      <c r="F15" s="105" t="s">
        <v>1831</v>
      </c>
      <c r="G15" s="107">
        <v>2</v>
      </c>
      <c r="H15" s="107">
        <v>2</v>
      </c>
      <c r="I15" s="98">
        <f t="shared" si="0"/>
        <v>4</v>
      </c>
      <c r="J15" s="98" t="str">
        <f t="shared" si="2"/>
        <v>BAJO</v>
      </c>
      <c r="K15" s="106" t="str">
        <f t="shared" si="1"/>
        <v>El Nivel de  riesgo bajo y no se requieren controles adicionales</v>
      </c>
      <c r="L15" s="98">
        <f t="shared" si="3"/>
        <v>0.1</v>
      </c>
      <c r="M15" s="100"/>
      <c r="N15" s="91" t="s">
        <v>1564</v>
      </c>
      <c r="O15" s="89" t="s">
        <v>1770</v>
      </c>
    </row>
    <row r="16" spans="1:16" s="97" customFormat="1" ht="121.5" customHeight="1" x14ac:dyDescent="0.2">
      <c r="A16" s="97">
        <v>9</v>
      </c>
      <c r="B16" s="104" t="s">
        <v>1385</v>
      </c>
      <c r="C16" s="106" t="s">
        <v>1398</v>
      </c>
      <c r="D16" s="106" t="s">
        <v>692</v>
      </c>
      <c r="E16" s="105" t="s">
        <v>577</v>
      </c>
      <c r="F16" s="105" t="s">
        <v>1401</v>
      </c>
      <c r="G16" s="107">
        <v>2</v>
      </c>
      <c r="H16" s="107">
        <v>2</v>
      </c>
      <c r="I16" s="98">
        <f t="shared" si="0"/>
        <v>4</v>
      </c>
      <c r="J16" s="98" t="str">
        <f t="shared" si="2"/>
        <v>BAJO</v>
      </c>
      <c r="K16" s="106" t="str">
        <f t="shared" si="1"/>
        <v>El Nivel de  riesgo bajo y no se requieren controles adicionales</v>
      </c>
      <c r="L16" s="98">
        <f t="shared" si="3"/>
        <v>0.1</v>
      </c>
      <c r="M16" s="100"/>
      <c r="N16" s="91" t="s">
        <v>1740</v>
      </c>
      <c r="O16" s="89" t="s">
        <v>1771</v>
      </c>
    </row>
    <row r="17" spans="1:16" s="97" customFormat="1" ht="167.25" customHeight="1" x14ac:dyDescent="0.2">
      <c r="A17" s="97">
        <v>10</v>
      </c>
      <c r="B17" s="104" t="s">
        <v>1385</v>
      </c>
      <c r="C17" s="106" t="s">
        <v>1832</v>
      </c>
      <c r="D17" s="106" t="s">
        <v>1386</v>
      </c>
      <c r="E17" s="105" t="s">
        <v>577</v>
      </c>
      <c r="F17" s="105" t="s">
        <v>1402</v>
      </c>
      <c r="G17" s="107">
        <v>2</v>
      </c>
      <c r="H17" s="107">
        <v>2</v>
      </c>
      <c r="I17" s="98">
        <f t="shared" si="0"/>
        <v>4</v>
      </c>
      <c r="J17" s="98" t="str">
        <f t="shared" si="2"/>
        <v>BAJO</v>
      </c>
      <c r="K17" s="106" t="str">
        <f t="shared" si="1"/>
        <v>El Nivel de  riesgo bajo y no se requieren controles adicionales</v>
      </c>
      <c r="L17" s="98">
        <f t="shared" si="3"/>
        <v>0.1</v>
      </c>
      <c r="M17" s="100"/>
      <c r="N17" s="91" t="s">
        <v>1559</v>
      </c>
      <c r="O17" s="89" t="s">
        <v>1773</v>
      </c>
    </row>
    <row r="18" spans="1:16" s="97" customFormat="1" ht="114.75" x14ac:dyDescent="0.2">
      <c r="A18" s="97">
        <v>11</v>
      </c>
      <c r="B18" s="104" t="s">
        <v>1385</v>
      </c>
      <c r="C18" s="106" t="s">
        <v>1403</v>
      </c>
      <c r="D18" s="106" t="s">
        <v>375</v>
      </c>
      <c r="E18" s="105" t="s">
        <v>577</v>
      </c>
      <c r="F18" s="105" t="s">
        <v>1404</v>
      </c>
      <c r="G18" s="107">
        <v>2</v>
      </c>
      <c r="H18" s="107">
        <v>2</v>
      </c>
      <c r="I18" s="98">
        <f t="shared" si="0"/>
        <v>4</v>
      </c>
      <c r="J18" s="98" t="str">
        <f t="shared" si="2"/>
        <v>BAJO</v>
      </c>
      <c r="K18" s="106" t="str">
        <f t="shared" si="1"/>
        <v>El Nivel de  riesgo bajo y no se requieren controles adicionales</v>
      </c>
      <c r="L18" s="98">
        <f t="shared" si="3"/>
        <v>0.1</v>
      </c>
      <c r="M18" s="100"/>
      <c r="N18" s="91" t="s">
        <v>1565</v>
      </c>
      <c r="O18" s="89" t="s">
        <v>1774</v>
      </c>
    </row>
    <row r="19" spans="1:16" s="97" customFormat="1" ht="177" customHeight="1" x14ac:dyDescent="0.2">
      <c r="A19" s="97">
        <v>12</v>
      </c>
      <c r="B19" s="104" t="s">
        <v>1385</v>
      </c>
      <c r="C19" s="106" t="s">
        <v>1833</v>
      </c>
      <c r="D19" s="106" t="s">
        <v>1834</v>
      </c>
      <c r="E19" s="105" t="s">
        <v>577</v>
      </c>
      <c r="F19" s="105" t="s">
        <v>1387</v>
      </c>
      <c r="G19" s="107">
        <v>2</v>
      </c>
      <c r="H19" s="107">
        <v>2</v>
      </c>
      <c r="I19" s="98">
        <f t="shared" si="0"/>
        <v>4</v>
      </c>
      <c r="J19" s="98" t="str">
        <f t="shared" si="2"/>
        <v>BAJO</v>
      </c>
      <c r="K19" s="106" t="str">
        <f t="shared" si="1"/>
        <v>El Nivel de  riesgo bajo y no se requieren controles adicionales</v>
      </c>
      <c r="L19" s="98">
        <f t="shared" si="3"/>
        <v>0.1</v>
      </c>
      <c r="M19" s="100"/>
      <c r="N19" s="91" t="s">
        <v>1560</v>
      </c>
      <c r="O19" s="89" t="s">
        <v>1775</v>
      </c>
    </row>
    <row r="20" spans="1:16" s="97" customFormat="1" ht="210" x14ac:dyDescent="0.2">
      <c r="A20" s="97">
        <v>13</v>
      </c>
      <c r="B20" s="104" t="s">
        <v>213</v>
      </c>
      <c r="C20" s="105" t="s">
        <v>693</v>
      </c>
      <c r="D20" s="105" t="s">
        <v>584</v>
      </c>
      <c r="E20" s="105" t="s">
        <v>577</v>
      </c>
      <c r="F20" s="105" t="s">
        <v>1405</v>
      </c>
      <c r="G20" s="104">
        <v>3</v>
      </c>
      <c r="H20" s="104">
        <v>4</v>
      </c>
      <c r="I20" s="98">
        <f t="shared" si="0"/>
        <v>12</v>
      </c>
      <c r="J20" s="98" t="str">
        <f t="shared" si="2"/>
        <v>MEDIO</v>
      </c>
      <c r="K20" s="89" t="s">
        <v>1505</v>
      </c>
      <c r="L20" s="98">
        <f t="shared" si="3"/>
        <v>3</v>
      </c>
      <c r="M20" s="100"/>
      <c r="N20" s="91" t="s">
        <v>1566</v>
      </c>
      <c r="O20" s="89" t="s">
        <v>1770</v>
      </c>
    </row>
    <row r="21" spans="1:16" s="97" customFormat="1" ht="159" customHeight="1" x14ac:dyDescent="0.2">
      <c r="A21" s="97">
        <v>14</v>
      </c>
      <c r="B21" s="104" t="s">
        <v>213</v>
      </c>
      <c r="C21" s="105" t="s">
        <v>1835</v>
      </c>
      <c r="D21" s="105" t="s">
        <v>424</v>
      </c>
      <c r="E21" s="105" t="s">
        <v>577</v>
      </c>
      <c r="F21" s="105" t="s">
        <v>1388</v>
      </c>
      <c r="G21" s="104">
        <v>3</v>
      </c>
      <c r="H21" s="104">
        <v>4</v>
      </c>
      <c r="I21" s="98">
        <f t="shared" si="0"/>
        <v>12</v>
      </c>
      <c r="J21" s="98" t="str">
        <f t="shared" si="2"/>
        <v>MEDIO</v>
      </c>
      <c r="K21" s="89" t="s">
        <v>1503</v>
      </c>
      <c r="L21" s="98">
        <f t="shared" si="3"/>
        <v>3</v>
      </c>
      <c r="M21" s="100"/>
      <c r="N21" s="91" t="s">
        <v>1567</v>
      </c>
      <c r="O21" s="89" t="s">
        <v>1776</v>
      </c>
    </row>
    <row r="22" spans="1:16" ht="195" x14ac:dyDescent="0.2">
      <c r="A22" s="97">
        <v>15</v>
      </c>
      <c r="B22" s="104" t="s">
        <v>213</v>
      </c>
      <c r="C22" s="105" t="s">
        <v>693</v>
      </c>
      <c r="D22" s="105" t="s">
        <v>690</v>
      </c>
      <c r="E22" s="105" t="s">
        <v>577</v>
      </c>
      <c r="F22" s="105" t="s">
        <v>1388</v>
      </c>
      <c r="G22" s="104">
        <v>3</v>
      </c>
      <c r="H22" s="104">
        <v>4</v>
      </c>
      <c r="I22" s="98">
        <f t="shared" si="0"/>
        <v>12</v>
      </c>
      <c r="J22" s="98" t="str">
        <f t="shared" si="2"/>
        <v>MEDIO</v>
      </c>
      <c r="K22" s="89" t="s">
        <v>1504</v>
      </c>
      <c r="L22" s="98">
        <f t="shared" si="3"/>
        <v>3</v>
      </c>
      <c r="M22" s="100"/>
      <c r="N22" s="91" t="s">
        <v>1567</v>
      </c>
      <c r="O22" s="89" t="s">
        <v>1770</v>
      </c>
      <c r="P22" s="97"/>
    </row>
    <row r="23" spans="1:16" ht="189" customHeight="1" x14ac:dyDescent="0.2">
      <c r="A23" s="97">
        <v>16</v>
      </c>
      <c r="B23" s="104" t="s">
        <v>214</v>
      </c>
      <c r="C23" s="105" t="s">
        <v>1406</v>
      </c>
      <c r="D23" s="105" t="s">
        <v>271</v>
      </c>
      <c r="E23" s="105" t="s">
        <v>577</v>
      </c>
      <c r="F23" s="105" t="s">
        <v>1407</v>
      </c>
      <c r="G23" s="104">
        <v>2</v>
      </c>
      <c r="H23" s="104">
        <v>2</v>
      </c>
      <c r="I23" s="98">
        <f t="shared" si="0"/>
        <v>4</v>
      </c>
      <c r="J23" s="98" t="str">
        <f t="shared" si="2"/>
        <v>BAJO</v>
      </c>
      <c r="K23" s="105" t="str">
        <f t="shared" ref="K23:K25" si="7">IF(J23="BAJO","El Nivel de  riesgo bajo y no se requieren controles adicionales","Favor establezca acá controles adicionales requeridos")</f>
        <v>El Nivel de  riesgo bajo y no se requieren controles adicionales</v>
      </c>
      <c r="L23" s="98">
        <f t="shared" si="3"/>
        <v>0.1</v>
      </c>
      <c r="M23" s="100"/>
      <c r="N23" s="91" t="s">
        <v>1568</v>
      </c>
      <c r="O23" s="89" t="s">
        <v>1770</v>
      </c>
      <c r="P23" s="97"/>
    </row>
    <row r="24" spans="1:16" ht="198.75" customHeight="1" x14ac:dyDescent="0.2">
      <c r="A24" s="97">
        <v>17</v>
      </c>
      <c r="B24" s="104" t="s">
        <v>214</v>
      </c>
      <c r="C24" s="105" t="s">
        <v>1389</v>
      </c>
      <c r="D24" s="105" t="s">
        <v>1408</v>
      </c>
      <c r="E24" s="105" t="s">
        <v>577</v>
      </c>
      <c r="F24" s="105" t="s">
        <v>1409</v>
      </c>
      <c r="G24" s="104">
        <v>2</v>
      </c>
      <c r="H24" s="104">
        <v>2</v>
      </c>
      <c r="I24" s="98">
        <f t="shared" si="0"/>
        <v>4</v>
      </c>
      <c r="J24" s="98" t="str">
        <f t="shared" si="2"/>
        <v>BAJO</v>
      </c>
      <c r="K24" s="105" t="str">
        <f t="shared" si="7"/>
        <v>El Nivel de  riesgo bajo y no se requieren controles adicionales</v>
      </c>
      <c r="L24" s="98">
        <f t="shared" si="3"/>
        <v>0.1</v>
      </c>
      <c r="M24" s="100"/>
      <c r="N24" s="91" t="s">
        <v>1569</v>
      </c>
      <c r="O24" s="89" t="s">
        <v>1770</v>
      </c>
      <c r="P24" s="97"/>
    </row>
    <row r="25" spans="1:16" ht="204" x14ac:dyDescent="0.2">
      <c r="A25" s="97">
        <v>18</v>
      </c>
      <c r="B25" s="104" t="s">
        <v>214</v>
      </c>
      <c r="C25" s="105" t="s">
        <v>1390</v>
      </c>
      <c r="D25" s="105" t="s">
        <v>280</v>
      </c>
      <c r="E25" s="105" t="s">
        <v>577</v>
      </c>
      <c r="F25" s="105" t="s">
        <v>1410</v>
      </c>
      <c r="G25" s="104">
        <v>2</v>
      </c>
      <c r="H25" s="104">
        <v>2</v>
      </c>
      <c r="I25" s="98">
        <f t="shared" si="0"/>
        <v>4</v>
      </c>
      <c r="J25" s="98" t="str">
        <f t="shared" si="2"/>
        <v>BAJO</v>
      </c>
      <c r="K25" s="105" t="str">
        <f t="shared" si="7"/>
        <v>El Nivel de  riesgo bajo y no se requieren controles adicionales</v>
      </c>
      <c r="L25" s="98">
        <f t="shared" si="3"/>
        <v>0.1</v>
      </c>
      <c r="M25" s="100"/>
      <c r="N25" s="91" t="s">
        <v>1569</v>
      </c>
      <c r="O25" s="89" t="s">
        <v>1774</v>
      </c>
      <c r="P25" s="97"/>
    </row>
    <row r="26" spans="1:16" ht="210" x14ac:dyDescent="0.2">
      <c r="A26" s="97">
        <v>19</v>
      </c>
      <c r="B26" s="104" t="s">
        <v>214</v>
      </c>
      <c r="C26" s="105" t="s">
        <v>1391</v>
      </c>
      <c r="D26" s="105" t="s">
        <v>587</v>
      </c>
      <c r="E26" s="105" t="s">
        <v>577</v>
      </c>
      <c r="F26" s="105" t="s">
        <v>1411</v>
      </c>
      <c r="G26" s="104">
        <v>3</v>
      </c>
      <c r="H26" s="104">
        <v>4</v>
      </c>
      <c r="I26" s="98">
        <f t="shared" si="0"/>
        <v>12</v>
      </c>
      <c r="J26" s="98" t="str">
        <f t="shared" si="2"/>
        <v>MEDIO</v>
      </c>
      <c r="K26" s="89" t="s">
        <v>1505</v>
      </c>
      <c r="L26" s="98">
        <f t="shared" si="3"/>
        <v>3</v>
      </c>
      <c r="M26" s="100"/>
      <c r="N26" s="91" t="s">
        <v>1569</v>
      </c>
      <c r="O26" s="89" t="s">
        <v>1770</v>
      </c>
      <c r="P26" s="97"/>
    </row>
    <row r="27" spans="1:16" ht="195" x14ac:dyDescent="0.2">
      <c r="A27" s="97">
        <v>20</v>
      </c>
      <c r="B27" s="109" t="s">
        <v>214</v>
      </c>
      <c r="C27" s="105" t="s">
        <v>1412</v>
      </c>
      <c r="D27" s="105" t="s">
        <v>707</v>
      </c>
      <c r="E27" s="105" t="s">
        <v>577</v>
      </c>
      <c r="F27" s="105" t="s">
        <v>1413</v>
      </c>
      <c r="G27" s="104">
        <v>3</v>
      </c>
      <c r="H27" s="104">
        <v>4</v>
      </c>
      <c r="I27" s="98">
        <f t="shared" si="0"/>
        <v>12</v>
      </c>
      <c r="J27" s="98" t="str">
        <f t="shared" si="2"/>
        <v>MEDIO</v>
      </c>
      <c r="K27" s="89" t="s">
        <v>1504</v>
      </c>
      <c r="L27" s="98">
        <f t="shared" si="3"/>
        <v>3</v>
      </c>
      <c r="M27" s="100"/>
      <c r="N27" s="91" t="s">
        <v>1569</v>
      </c>
      <c r="O27" s="89" t="s">
        <v>1777</v>
      </c>
      <c r="P27" s="97"/>
    </row>
    <row r="28" spans="1:16" ht="120" x14ac:dyDescent="0.2">
      <c r="A28" s="97">
        <v>21</v>
      </c>
      <c r="B28" s="98" t="s">
        <v>214</v>
      </c>
      <c r="C28" s="110" t="s">
        <v>1414</v>
      </c>
      <c r="D28" s="105" t="s">
        <v>589</v>
      </c>
      <c r="E28" s="105" t="s">
        <v>577</v>
      </c>
      <c r="F28" s="105" t="s">
        <v>1415</v>
      </c>
      <c r="G28" s="104">
        <v>3</v>
      </c>
      <c r="H28" s="104">
        <v>4</v>
      </c>
      <c r="I28" s="98">
        <f t="shared" si="0"/>
        <v>12</v>
      </c>
      <c r="J28" s="98" t="str">
        <f t="shared" si="2"/>
        <v>MEDIO</v>
      </c>
      <c r="K28" s="89" t="s">
        <v>1503</v>
      </c>
      <c r="L28" s="98">
        <f t="shared" si="3"/>
        <v>3</v>
      </c>
      <c r="M28" s="100"/>
      <c r="N28" s="91" t="s">
        <v>1570</v>
      </c>
      <c r="O28" s="89" t="s">
        <v>1774</v>
      </c>
      <c r="P28" s="97"/>
    </row>
    <row r="29" spans="1:16" x14ac:dyDescent="0.25">
      <c r="L29" s="95">
        <f>SUM(L8:L28)</f>
        <v>19.5</v>
      </c>
      <c r="N29" s="111">
        <f>COUNT(L8:L28)</f>
        <v>21</v>
      </c>
      <c r="P29" s="97"/>
    </row>
    <row r="30" spans="1:16" x14ac:dyDescent="0.25">
      <c r="P30" s="97"/>
    </row>
    <row r="31" spans="1:16" x14ac:dyDescent="0.25">
      <c r="P31" s="97"/>
    </row>
    <row r="32" spans="1:16" x14ac:dyDescent="0.25">
      <c r="P32" s="97"/>
    </row>
    <row r="33" spans="16:16" x14ac:dyDescent="0.25">
      <c r="P33" s="97"/>
    </row>
    <row r="34" spans="16:16" x14ac:dyDescent="0.25">
      <c r="P34" s="97"/>
    </row>
    <row r="35" spans="16:16" x14ac:dyDescent="0.25">
      <c r="P35" s="97"/>
    </row>
    <row r="36" spans="16:16" x14ac:dyDescent="0.25">
      <c r="P36" s="97"/>
    </row>
    <row r="37" spans="16:16" x14ac:dyDescent="0.25">
      <c r="P37" s="97"/>
    </row>
    <row r="38" spans="16:16" x14ac:dyDescent="0.25">
      <c r="P38" s="97"/>
    </row>
    <row r="39" spans="16:16" x14ac:dyDescent="0.25">
      <c r="P39" s="97"/>
    </row>
    <row r="40" spans="16:16" x14ac:dyDescent="0.25">
      <c r="P40" s="97"/>
    </row>
    <row r="41" spans="16:16" x14ac:dyDescent="0.25">
      <c r="P41" s="97"/>
    </row>
    <row r="42" spans="16:16" x14ac:dyDescent="0.25">
      <c r="P42" s="97"/>
    </row>
    <row r="43" spans="16:16" x14ac:dyDescent="0.25">
      <c r="P43" s="97"/>
    </row>
    <row r="44" spans="16:16" x14ac:dyDescent="0.25">
      <c r="P44" s="97"/>
    </row>
    <row r="45" spans="16:16" x14ac:dyDescent="0.25">
      <c r="P45" s="97"/>
    </row>
    <row r="46" spans="16:16" x14ac:dyDescent="0.25">
      <c r="P46" s="97"/>
    </row>
    <row r="47" spans="16:16" x14ac:dyDescent="0.25">
      <c r="P47" s="97"/>
    </row>
    <row r="48" spans="16:16" x14ac:dyDescent="0.25">
      <c r="P48" s="97"/>
    </row>
    <row r="49" spans="16:16" x14ac:dyDescent="0.25">
      <c r="P49" s="97"/>
    </row>
    <row r="50" spans="16:16" x14ac:dyDescent="0.25">
      <c r="P50" s="97"/>
    </row>
    <row r="51" spans="16:16" x14ac:dyDescent="0.25">
      <c r="P51" s="97"/>
    </row>
  </sheetData>
  <dataConsolidate/>
  <mergeCells count="12">
    <mergeCell ref="B5:C5"/>
    <mergeCell ref="D5:E5"/>
    <mergeCell ref="G5:H5"/>
    <mergeCell ref="J5:L5"/>
    <mergeCell ref="B6:L6"/>
    <mergeCell ref="B1:J1"/>
    <mergeCell ref="K1:L4"/>
    <mergeCell ref="B2:J2"/>
    <mergeCell ref="B3:C3"/>
    <mergeCell ref="D3:I3"/>
    <mergeCell ref="B4:C4"/>
    <mergeCell ref="D4:I4"/>
  </mergeCells>
  <conditionalFormatting sqref="J8:J9 J25:J26 J28 J23 J17:J18 J20:J21 J13:J15 J11">
    <cfRule type="cellIs" dxfId="194" priority="22" stopIfTrue="1" operator="equal">
      <formula>"ALTO"</formula>
    </cfRule>
    <cfRule type="cellIs" dxfId="193" priority="23" stopIfTrue="1" operator="equal">
      <formula>"MEDIO"</formula>
    </cfRule>
    <cfRule type="cellIs" dxfId="192" priority="24" stopIfTrue="1" operator="equal">
      <formula>"BAJO"</formula>
    </cfRule>
  </conditionalFormatting>
  <conditionalFormatting sqref="J24">
    <cfRule type="cellIs" dxfId="191" priority="19" stopIfTrue="1" operator="equal">
      <formula>"ALTO"</formula>
    </cfRule>
    <cfRule type="cellIs" dxfId="190" priority="20" stopIfTrue="1" operator="equal">
      <formula>"MEDIO"</formula>
    </cfRule>
    <cfRule type="cellIs" dxfId="189" priority="21" stopIfTrue="1" operator="equal">
      <formula>"BAJO"</formula>
    </cfRule>
  </conditionalFormatting>
  <conditionalFormatting sqref="J27">
    <cfRule type="cellIs" dxfId="188" priority="16" stopIfTrue="1" operator="equal">
      <formula>"ALTO"</formula>
    </cfRule>
    <cfRule type="cellIs" dxfId="187" priority="17" stopIfTrue="1" operator="equal">
      <formula>"MEDIO"</formula>
    </cfRule>
    <cfRule type="cellIs" dxfId="186" priority="18" stopIfTrue="1" operator="equal">
      <formula>"BAJO"</formula>
    </cfRule>
  </conditionalFormatting>
  <conditionalFormatting sqref="J22">
    <cfRule type="cellIs" dxfId="185" priority="13" stopIfTrue="1" operator="equal">
      <formula>"ALTO"</formula>
    </cfRule>
    <cfRule type="cellIs" dxfId="184" priority="14" stopIfTrue="1" operator="equal">
      <formula>"MEDIO"</formula>
    </cfRule>
    <cfRule type="cellIs" dxfId="183" priority="15" stopIfTrue="1" operator="equal">
      <formula>"BAJO"</formula>
    </cfRule>
  </conditionalFormatting>
  <conditionalFormatting sqref="J16">
    <cfRule type="cellIs" dxfId="182" priority="10" stopIfTrue="1" operator="equal">
      <formula>"ALTO"</formula>
    </cfRule>
    <cfRule type="cellIs" dxfId="181" priority="11" stopIfTrue="1" operator="equal">
      <formula>"MEDIO"</formula>
    </cfRule>
    <cfRule type="cellIs" dxfId="180" priority="12" stopIfTrue="1" operator="equal">
      <formula>"BAJO"</formula>
    </cfRule>
  </conditionalFormatting>
  <conditionalFormatting sqref="J19">
    <cfRule type="cellIs" dxfId="179" priority="7" stopIfTrue="1" operator="equal">
      <formula>"ALTO"</formula>
    </cfRule>
    <cfRule type="cellIs" dxfId="178" priority="8" stopIfTrue="1" operator="equal">
      <formula>"MEDIO"</formula>
    </cfRule>
    <cfRule type="cellIs" dxfId="177" priority="9" stopIfTrue="1" operator="equal">
      <formula>"BAJO"</formula>
    </cfRule>
  </conditionalFormatting>
  <conditionalFormatting sqref="J10">
    <cfRule type="cellIs" dxfId="176" priority="4" stopIfTrue="1" operator="equal">
      <formula>"ALTO"</formula>
    </cfRule>
    <cfRule type="cellIs" dxfId="175" priority="5" stopIfTrue="1" operator="equal">
      <formula>"MEDIO"</formula>
    </cfRule>
    <cfRule type="cellIs" dxfId="174" priority="6" stopIfTrue="1" operator="equal">
      <formula>"BAJO"</formula>
    </cfRule>
  </conditionalFormatting>
  <conditionalFormatting sqref="J12">
    <cfRule type="cellIs" dxfId="173" priority="1" stopIfTrue="1" operator="equal">
      <formula>"ALTO"</formula>
    </cfRule>
    <cfRule type="cellIs" dxfId="172" priority="2" stopIfTrue="1" operator="equal">
      <formula>"MEDIO"</formula>
    </cfRule>
    <cfRule type="cellIs" dxfId="171" priority="3" stopIfTrue="1" operator="equal">
      <formula>"BAJO"</formula>
    </cfRule>
  </conditionalFormatting>
  <printOptions horizontalCentered="1" verticalCentered="1"/>
  <pageMargins left="0.70866141732283472" right="0.70866141732283472" top="0.74803149606299213" bottom="0.74803149606299213" header="0.31496062992125984" footer="0.31496062992125984"/>
  <pageSetup scale="7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U23"/>
  <sheetViews>
    <sheetView showGridLines="0" topLeftCell="H1" zoomScale="90" zoomScaleNormal="90" zoomScaleSheetLayoutView="87" workbookViewId="0">
      <selection activeCell="K8" sqref="K8"/>
    </sheetView>
  </sheetViews>
  <sheetFormatPr baseColWidth="10" defaultColWidth="11.42578125" defaultRowHeight="15" x14ac:dyDescent="0.25"/>
  <cols>
    <col min="1" max="1" width="11.42578125" style="50"/>
    <col min="2" max="2" width="31.42578125" style="50" customWidth="1"/>
    <col min="3" max="3" width="49" style="50" customWidth="1"/>
    <col min="4" max="4" width="27.28515625" style="50" customWidth="1"/>
    <col min="5" max="5" width="40.42578125" style="50" customWidth="1"/>
    <col min="6" max="6" width="62.42578125" style="50" customWidth="1"/>
    <col min="7" max="8" width="16.42578125" style="50" customWidth="1"/>
    <col min="9" max="9" width="15.140625" style="50" customWidth="1"/>
    <col min="10" max="10" width="21.85546875" style="50" customWidth="1"/>
    <col min="11" max="11" width="72.42578125" style="50" customWidth="1"/>
    <col min="12" max="12" width="11.42578125" style="50"/>
    <col min="13" max="13" width="2.7109375" style="50" customWidth="1"/>
    <col min="14" max="14" width="90" style="50" customWidth="1"/>
    <col min="15" max="15" width="71.7109375" style="50" customWidth="1"/>
    <col min="16" max="16" width="11.42578125" style="50"/>
    <col min="17" max="17" width="36.42578125" style="50" customWidth="1"/>
    <col min="18" max="16384" width="11.42578125" style="50"/>
  </cols>
  <sheetData>
    <row r="1" spans="1:73" ht="24.75" customHeight="1" thickBot="1" x14ac:dyDescent="0.3">
      <c r="B1" s="203" t="s">
        <v>10</v>
      </c>
      <c r="C1" s="204"/>
      <c r="D1" s="204"/>
      <c r="E1" s="204"/>
      <c r="F1" s="204"/>
      <c r="G1" s="204"/>
      <c r="H1" s="204"/>
      <c r="I1" s="204"/>
      <c r="J1" s="204"/>
      <c r="K1" s="232"/>
      <c r="L1" s="232"/>
    </row>
    <row r="2" spans="1:73" ht="21" customHeight="1" thickTop="1" x14ac:dyDescent="0.25">
      <c r="B2" s="233" t="s">
        <v>153</v>
      </c>
      <c r="C2" s="234"/>
      <c r="D2" s="234"/>
      <c r="E2" s="234"/>
      <c r="F2" s="234"/>
      <c r="G2" s="234"/>
      <c r="H2" s="234"/>
      <c r="I2" s="234"/>
      <c r="J2" s="234"/>
      <c r="K2" s="232"/>
      <c r="L2" s="232"/>
    </row>
    <row r="3" spans="1:73" ht="16.5" customHeight="1" x14ac:dyDescent="0.25">
      <c r="B3" s="235" t="s">
        <v>11</v>
      </c>
      <c r="C3" s="236"/>
      <c r="D3" s="217" t="s">
        <v>12</v>
      </c>
      <c r="E3" s="218"/>
      <c r="F3" s="218"/>
      <c r="G3" s="218"/>
      <c r="H3" s="218"/>
      <c r="I3" s="216"/>
      <c r="J3" s="75" t="s">
        <v>141</v>
      </c>
      <c r="K3" s="232"/>
      <c r="L3" s="232"/>
    </row>
    <row r="4" spans="1:73" ht="24" customHeight="1" thickBot="1" x14ac:dyDescent="0.3">
      <c r="B4" s="237" t="s">
        <v>142</v>
      </c>
      <c r="C4" s="238"/>
      <c r="D4" s="221" t="s">
        <v>154</v>
      </c>
      <c r="E4" s="222"/>
      <c r="F4" s="222"/>
      <c r="G4" s="222"/>
      <c r="H4" s="222"/>
      <c r="I4" s="220"/>
      <c r="J4" s="76" t="s">
        <v>465</v>
      </c>
      <c r="K4" s="232"/>
      <c r="L4" s="232"/>
    </row>
    <row r="5" spans="1:73" ht="77.25" customHeight="1" thickTop="1" x14ac:dyDescent="0.25">
      <c r="B5" s="226" t="s">
        <v>13</v>
      </c>
      <c r="C5" s="227"/>
      <c r="D5" s="228" t="s">
        <v>14</v>
      </c>
      <c r="E5" s="229"/>
      <c r="F5" s="77" t="s">
        <v>15</v>
      </c>
      <c r="G5" s="230" t="s">
        <v>249</v>
      </c>
      <c r="H5" s="230"/>
      <c r="I5" s="78" t="s">
        <v>16</v>
      </c>
      <c r="J5" s="231" t="s">
        <v>178</v>
      </c>
      <c r="K5" s="231"/>
      <c r="L5" s="231"/>
      <c r="N5" s="79" t="s">
        <v>464</v>
      </c>
      <c r="O5" s="80">
        <v>44926</v>
      </c>
    </row>
    <row r="6" spans="1:73" ht="3.75" customHeight="1" x14ac:dyDescent="0.25">
      <c r="B6" s="81"/>
      <c r="L6" s="82"/>
    </row>
    <row r="7" spans="1:73" ht="57.75" customHeight="1" x14ac:dyDescent="0.25">
      <c r="B7" s="83" t="s">
        <v>6</v>
      </c>
      <c r="C7" s="84" t="s">
        <v>8</v>
      </c>
      <c r="D7" s="84" t="s">
        <v>9</v>
      </c>
      <c r="E7" s="84" t="s">
        <v>7</v>
      </c>
      <c r="F7" s="84" t="s">
        <v>5</v>
      </c>
      <c r="G7" s="84" t="s">
        <v>0</v>
      </c>
      <c r="H7" s="84" t="s">
        <v>1</v>
      </c>
      <c r="I7" s="84" t="s">
        <v>2</v>
      </c>
      <c r="J7" s="84" t="s">
        <v>3</v>
      </c>
      <c r="K7" s="84" t="s">
        <v>4</v>
      </c>
      <c r="L7" s="84" t="s">
        <v>155</v>
      </c>
      <c r="N7" s="85" t="s">
        <v>281</v>
      </c>
      <c r="O7" s="86" t="s">
        <v>282</v>
      </c>
    </row>
    <row r="8" spans="1:73" ht="158.25" customHeight="1" x14ac:dyDescent="0.25">
      <c r="A8" s="87">
        <v>1</v>
      </c>
      <c r="B8" s="88" t="s">
        <v>208</v>
      </c>
      <c r="C8" s="89" t="s">
        <v>734</v>
      </c>
      <c r="D8" s="90" t="s">
        <v>590</v>
      </c>
      <c r="E8" s="89" t="s">
        <v>32</v>
      </c>
      <c r="F8" s="89" t="s">
        <v>1424</v>
      </c>
      <c r="G8" s="87">
        <v>2</v>
      </c>
      <c r="H8" s="87">
        <v>4</v>
      </c>
      <c r="I8" s="87">
        <f t="shared" ref="I8:I22" si="0">G8*H8</f>
        <v>8</v>
      </c>
      <c r="J8" s="87" t="str">
        <f>IF(I8&lt;12,"BAJO",IF(I8&gt;19,"ALTO","MEDIO"))</f>
        <v>BAJO</v>
      </c>
      <c r="K8" s="91" t="str">
        <f>IF(J8="BAJO","El nivel de riesgo bajo no requiere controles adicionales","Favor establezca acá controles adicionales requeridos")</f>
        <v>El nivel de riesgo bajo no requiere controles adicionales</v>
      </c>
      <c r="L8" s="87">
        <f>IF(J8="BAJO",0.1,IF(J8="MEDIO",3,5))</f>
        <v>0.1</v>
      </c>
      <c r="N8" s="92" t="s">
        <v>1527</v>
      </c>
      <c r="O8" s="93" t="s">
        <v>1778</v>
      </c>
      <c r="BT8" s="50">
        <v>1</v>
      </c>
      <c r="BU8" s="50">
        <v>1</v>
      </c>
    </row>
    <row r="9" spans="1:73" ht="164.25" customHeight="1" x14ac:dyDescent="0.25">
      <c r="A9" s="87">
        <v>2</v>
      </c>
      <c r="B9" s="88" t="s">
        <v>208</v>
      </c>
      <c r="C9" s="89" t="s">
        <v>735</v>
      </c>
      <c r="D9" s="90" t="s">
        <v>321</v>
      </c>
      <c r="E9" s="89" t="s">
        <v>32</v>
      </c>
      <c r="F9" s="89" t="s">
        <v>1425</v>
      </c>
      <c r="G9" s="87">
        <v>2</v>
      </c>
      <c r="H9" s="87">
        <v>4</v>
      </c>
      <c r="I9" s="87">
        <f t="shared" si="0"/>
        <v>8</v>
      </c>
      <c r="J9" s="87" t="str">
        <f>IF(I9&lt;12,"BAJO",IF(I9&gt;19,"ALTO","MEDIO"))</f>
        <v>BAJO</v>
      </c>
      <c r="K9" s="91" t="str">
        <f>IF(J9="BAJO","El nivel de riesgo bajo no requiere controles adicionales","Favor establezca acá controles adicionales requeridos")</f>
        <v>El nivel de riesgo bajo no requiere controles adicionales</v>
      </c>
      <c r="L9" s="87">
        <f>IF(J9="BAJO",0.1,IF(J9="MEDIO",3,5))</f>
        <v>0.1</v>
      </c>
      <c r="N9" s="92" t="s">
        <v>1527</v>
      </c>
      <c r="O9" s="93" t="s">
        <v>1779</v>
      </c>
      <c r="BT9" s="50">
        <v>2</v>
      </c>
      <c r="BU9" s="50">
        <v>2</v>
      </c>
    </row>
    <row r="10" spans="1:73" ht="114.75" customHeight="1" x14ac:dyDescent="0.25">
      <c r="A10" s="87">
        <v>3</v>
      </c>
      <c r="B10" s="88" t="s">
        <v>208</v>
      </c>
      <c r="C10" s="89" t="s">
        <v>736</v>
      </c>
      <c r="D10" s="90" t="s">
        <v>428</v>
      </c>
      <c r="E10" s="89" t="s">
        <v>32</v>
      </c>
      <c r="F10" s="89" t="s">
        <v>1425</v>
      </c>
      <c r="G10" s="87">
        <v>2</v>
      </c>
      <c r="H10" s="87">
        <v>4</v>
      </c>
      <c r="I10" s="87">
        <f t="shared" si="0"/>
        <v>8</v>
      </c>
      <c r="J10" s="87" t="str">
        <f t="shared" ref="J10:J22" si="1">IF(I10&lt;12,"BAJO",IF(I10&gt;19,"ALTO","MEDIO"))</f>
        <v>BAJO</v>
      </c>
      <c r="K10" s="91" t="str">
        <f t="shared" ref="K10:K16" si="2">IF(J10="BAJO","El nivel de riesgo bajo no requiere controles adicionales","Favor establezca acá controles adicionales requeridos")</f>
        <v>El nivel de riesgo bajo no requiere controles adicionales</v>
      </c>
      <c r="L10" s="87">
        <f t="shared" ref="L10:L22" si="3">IF(J10="BAJO",0.1,IF(J10="MEDIO",3,5))</f>
        <v>0.1</v>
      </c>
      <c r="N10" s="92" t="s">
        <v>1527</v>
      </c>
      <c r="O10" s="93" t="s">
        <v>1780</v>
      </c>
    </row>
    <row r="11" spans="1:73" ht="96.75" customHeight="1" x14ac:dyDescent="0.25">
      <c r="A11" s="87">
        <v>4</v>
      </c>
      <c r="B11" s="88" t="s">
        <v>209</v>
      </c>
      <c r="C11" s="89" t="s">
        <v>1416</v>
      </c>
      <c r="D11" s="90" t="s">
        <v>56</v>
      </c>
      <c r="E11" s="89" t="s">
        <v>32</v>
      </c>
      <c r="F11" s="89" t="s">
        <v>737</v>
      </c>
      <c r="G11" s="87">
        <v>2</v>
      </c>
      <c r="H11" s="87">
        <v>4</v>
      </c>
      <c r="I11" s="87">
        <f t="shared" si="0"/>
        <v>8</v>
      </c>
      <c r="J11" s="87" t="str">
        <f t="shared" si="1"/>
        <v>BAJO</v>
      </c>
      <c r="K11" s="91" t="str">
        <f t="shared" si="2"/>
        <v>El nivel de riesgo bajo no requiere controles adicionales</v>
      </c>
      <c r="L11" s="87">
        <f t="shared" si="3"/>
        <v>0.1</v>
      </c>
      <c r="N11" s="92" t="s">
        <v>1527</v>
      </c>
      <c r="O11" s="93" t="s">
        <v>1781</v>
      </c>
    </row>
    <row r="12" spans="1:73" ht="147.75" customHeight="1" x14ac:dyDescent="0.25">
      <c r="A12" s="87">
        <v>5</v>
      </c>
      <c r="B12" s="88" t="s">
        <v>209</v>
      </c>
      <c r="C12" s="89" t="s">
        <v>1417</v>
      </c>
      <c r="D12" s="90" t="s">
        <v>62</v>
      </c>
      <c r="E12" s="89" t="s">
        <v>32</v>
      </c>
      <c r="F12" s="89" t="s">
        <v>739</v>
      </c>
      <c r="G12" s="87">
        <v>2</v>
      </c>
      <c r="H12" s="87">
        <v>4</v>
      </c>
      <c r="I12" s="87">
        <f t="shared" si="0"/>
        <v>8</v>
      </c>
      <c r="J12" s="87" t="str">
        <f t="shared" si="1"/>
        <v>BAJO</v>
      </c>
      <c r="K12" s="91" t="str">
        <f t="shared" si="2"/>
        <v>El nivel de riesgo bajo no requiere controles adicionales</v>
      </c>
      <c r="L12" s="87">
        <f t="shared" si="3"/>
        <v>0.1</v>
      </c>
      <c r="N12" s="92" t="s">
        <v>1527</v>
      </c>
      <c r="O12" s="93" t="s">
        <v>1782</v>
      </c>
    </row>
    <row r="13" spans="1:73" ht="108" customHeight="1" x14ac:dyDescent="0.25">
      <c r="A13" s="87">
        <v>6</v>
      </c>
      <c r="B13" s="88" t="s">
        <v>209</v>
      </c>
      <c r="C13" s="89" t="s">
        <v>1418</v>
      </c>
      <c r="D13" s="90" t="s">
        <v>738</v>
      </c>
      <c r="E13" s="89" t="s">
        <v>32</v>
      </c>
      <c r="F13" s="89" t="s">
        <v>737</v>
      </c>
      <c r="G13" s="87">
        <v>2</v>
      </c>
      <c r="H13" s="87">
        <v>4</v>
      </c>
      <c r="I13" s="87">
        <f t="shared" si="0"/>
        <v>8</v>
      </c>
      <c r="J13" s="87" t="str">
        <f t="shared" si="1"/>
        <v>BAJO</v>
      </c>
      <c r="K13" s="91" t="str">
        <f t="shared" si="2"/>
        <v>El nivel de riesgo bajo no requiere controles adicionales</v>
      </c>
      <c r="L13" s="87">
        <f t="shared" si="3"/>
        <v>0.1</v>
      </c>
      <c r="N13" s="92" t="s">
        <v>1527</v>
      </c>
      <c r="O13" s="93" t="s">
        <v>1783</v>
      </c>
    </row>
    <row r="14" spans="1:73" ht="134.25" customHeight="1" x14ac:dyDescent="0.25">
      <c r="A14" s="87">
        <v>7</v>
      </c>
      <c r="B14" s="88" t="s">
        <v>210</v>
      </c>
      <c r="C14" s="89" t="s">
        <v>1426</v>
      </c>
      <c r="D14" s="90" t="s">
        <v>428</v>
      </c>
      <c r="E14" s="89" t="s">
        <v>33</v>
      </c>
      <c r="F14" s="89" t="s">
        <v>1427</v>
      </c>
      <c r="G14" s="87">
        <v>2</v>
      </c>
      <c r="H14" s="87">
        <v>3</v>
      </c>
      <c r="I14" s="87">
        <f t="shared" si="0"/>
        <v>6</v>
      </c>
      <c r="J14" s="87" t="str">
        <f t="shared" si="1"/>
        <v>BAJO</v>
      </c>
      <c r="K14" s="91" t="str">
        <f t="shared" si="2"/>
        <v>El nivel de riesgo bajo no requiere controles adicionales</v>
      </c>
      <c r="L14" s="87">
        <f t="shared" si="3"/>
        <v>0.1</v>
      </c>
      <c r="N14" s="92" t="s">
        <v>1527</v>
      </c>
      <c r="O14" s="93" t="s">
        <v>1784</v>
      </c>
    </row>
    <row r="15" spans="1:73" s="94" customFormat="1" ht="173.25" customHeight="1" x14ac:dyDescent="0.25">
      <c r="A15" s="87">
        <v>8</v>
      </c>
      <c r="B15" s="88" t="s">
        <v>210</v>
      </c>
      <c r="C15" s="89" t="s">
        <v>1419</v>
      </c>
      <c r="D15" s="90" t="s">
        <v>62</v>
      </c>
      <c r="E15" s="89" t="s">
        <v>33</v>
      </c>
      <c r="F15" s="89" t="s">
        <v>1428</v>
      </c>
      <c r="G15" s="87">
        <v>2</v>
      </c>
      <c r="H15" s="87">
        <v>2</v>
      </c>
      <c r="I15" s="87">
        <f t="shared" si="0"/>
        <v>4</v>
      </c>
      <c r="J15" s="87" t="str">
        <f t="shared" si="1"/>
        <v>BAJO</v>
      </c>
      <c r="K15" s="91" t="str">
        <f t="shared" si="2"/>
        <v>El nivel de riesgo bajo no requiere controles adicionales</v>
      </c>
      <c r="L15" s="87">
        <f t="shared" si="3"/>
        <v>0.1</v>
      </c>
      <c r="M15" s="50"/>
      <c r="N15" s="92" t="s">
        <v>1527</v>
      </c>
      <c r="O15" s="93" t="s">
        <v>1785</v>
      </c>
    </row>
    <row r="16" spans="1:73" ht="126.75" customHeight="1" x14ac:dyDescent="0.25">
      <c r="A16" s="87">
        <v>9</v>
      </c>
      <c r="B16" s="88" t="s">
        <v>210</v>
      </c>
      <c r="C16" s="89" t="s">
        <v>1420</v>
      </c>
      <c r="D16" s="90" t="s">
        <v>321</v>
      </c>
      <c r="E16" s="89" t="s">
        <v>429</v>
      </c>
      <c r="F16" s="89" t="s">
        <v>1427</v>
      </c>
      <c r="G16" s="87">
        <v>2</v>
      </c>
      <c r="H16" s="87">
        <v>2</v>
      </c>
      <c r="I16" s="87">
        <f t="shared" si="0"/>
        <v>4</v>
      </c>
      <c r="J16" s="87" t="str">
        <f t="shared" si="1"/>
        <v>BAJO</v>
      </c>
      <c r="K16" s="91" t="str">
        <f t="shared" si="2"/>
        <v>El nivel de riesgo bajo no requiere controles adicionales</v>
      </c>
      <c r="L16" s="87">
        <f t="shared" si="3"/>
        <v>0.1</v>
      </c>
      <c r="N16" s="92" t="s">
        <v>1527</v>
      </c>
      <c r="O16" s="93" t="s">
        <v>1786</v>
      </c>
    </row>
    <row r="17" spans="1:15" ht="126" customHeight="1" x14ac:dyDescent="0.25">
      <c r="A17" s="87">
        <v>10</v>
      </c>
      <c r="B17" s="88" t="s">
        <v>742</v>
      </c>
      <c r="C17" s="89" t="s">
        <v>1429</v>
      </c>
      <c r="D17" s="89" t="s">
        <v>461</v>
      </c>
      <c r="E17" s="89" t="s">
        <v>32</v>
      </c>
      <c r="F17" s="89" t="s">
        <v>1430</v>
      </c>
      <c r="G17" s="87">
        <v>3</v>
      </c>
      <c r="H17" s="87">
        <v>4</v>
      </c>
      <c r="I17" s="87">
        <f t="shared" si="0"/>
        <v>12</v>
      </c>
      <c r="J17" s="87" t="str">
        <f t="shared" si="1"/>
        <v>MEDIO</v>
      </c>
      <c r="K17" s="89" t="s">
        <v>1503</v>
      </c>
      <c r="L17" s="87">
        <f t="shared" si="3"/>
        <v>3</v>
      </c>
      <c r="N17" s="92" t="s">
        <v>1690</v>
      </c>
      <c r="O17" s="93" t="s">
        <v>1785</v>
      </c>
    </row>
    <row r="18" spans="1:15" ht="210" x14ac:dyDescent="0.25">
      <c r="A18" s="87">
        <v>11</v>
      </c>
      <c r="B18" s="88" t="s">
        <v>742</v>
      </c>
      <c r="C18" s="89" t="s">
        <v>740</v>
      </c>
      <c r="D18" s="89" t="s">
        <v>62</v>
      </c>
      <c r="E18" s="89" t="s">
        <v>32</v>
      </c>
      <c r="F18" s="89" t="s">
        <v>1431</v>
      </c>
      <c r="G18" s="87">
        <v>3</v>
      </c>
      <c r="H18" s="87">
        <v>4</v>
      </c>
      <c r="I18" s="87">
        <f t="shared" si="0"/>
        <v>12</v>
      </c>
      <c r="J18" s="87" t="str">
        <f t="shared" si="1"/>
        <v>MEDIO</v>
      </c>
      <c r="K18" s="89" t="s">
        <v>1505</v>
      </c>
      <c r="L18" s="87">
        <f t="shared" si="3"/>
        <v>3</v>
      </c>
      <c r="N18" s="92" t="s">
        <v>1690</v>
      </c>
      <c r="O18" s="93" t="s">
        <v>1787</v>
      </c>
    </row>
    <row r="19" spans="1:15" ht="153" customHeight="1" x14ac:dyDescent="0.25">
      <c r="A19" s="87">
        <v>12</v>
      </c>
      <c r="B19" s="88" t="s">
        <v>742</v>
      </c>
      <c r="C19" s="89" t="s">
        <v>741</v>
      </c>
      <c r="D19" s="89" t="s">
        <v>321</v>
      </c>
      <c r="E19" s="89" t="s">
        <v>431</v>
      </c>
      <c r="F19" s="89" t="s">
        <v>1432</v>
      </c>
      <c r="G19" s="87">
        <v>3</v>
      </c>
      <c r="H19" s="87">
        <v>4</v>
      </c>
      <c r="I19" s="87">
        <f t="shared" si="0"/>
        <v>12</v>
      </c>
      <c r="J19" s="87" t="str">
        <f t="shared" si="1"/>
        <v>MEDIO</v>
      </c>
      <c r="K19" s="89" t="s">
        <v>1423</v>
      </c>
      <c r="L19" s="87">
        <f t="shared" si="3"/>
        <v>3</v>
      </c>
      <c r="N19" s="92" t="s">
        <v>1530</v>
      </c>
      <c r="O19" s="93" t="s">
        <v>1788</v>
      </c>
    </row>
    <row r="20" spans="1:15" ht="210" x14ac:dyDescent="0.25">
      <c r="A20" s="87">
        <v>13</v>
      </c>
      <c r="B20" s="88" t="s">
        <v>742</v>
      </c>
      <c r="C20" s="89" t="s">
        <v>1433</v>
      </c>
      <c r="D20" s="89" t="s">
        <v>62</v>
      </c>
      <c r="E20" s="89" t="s">
        <v>32</v>
      </c>
      <c r="F20" s="89" t="s">
        <v>1434</v>
      </c>
      <c r="G20" s="87">
        <v>3</v>
      </c>
      <c r="H20" s="87">
        <v>4</v>
      </c>
      <c r="I20" s="87">
        <f t="shared" si="0"/>
        <v>12</v>
      </c>
      <c r="J20" s="87" t="str">
        <f t="shared" si="1"/>
        <v>MEDIO</v>
      </c>
      <c r="K20" s="89" t="s">
        <v>1505</v>
      </c>
      <c r="L20" s="87">
        <f t="shared" si="3"/>
        <v>3</v>
      </c>
      <c r="N20" s="92" t="s">
        <v>1690</v>
      </c>
      <c r="O20" s="93" t="s">
        <v>1789</v>
      </c>
    </row>
    <row r="21" spans="1:15" ht="163.5" customHeight="1" x14ac:dyDescent="0.25">
      <c r="A21" s="87">
        <v>14</v>
      </c>
      <c r="B21" s="88" t="s">
        <v>742</v>
      </c>
      <c r="C21" s="89" t="s">
        <v>1421</v>
      </c>
      <c r="D21" s="89" t="s">
        <v>321</v>
      </c>
      <c r="E21" s="89" t="s">
        <v>1829</v>
      </c>
      <c r="F21" s="89" t="s">
        <v>1435</v>
      </c>
      <c r="G21" s="87">
        <v>3</v>
      </c>
      <c r="H21" s="87">
        <v>4</v>
      </c>
      <c r="I21" s="87">
        <f t="shared" si="0"/>
        <v>12</v>
      </c>
      <c r="J21" s="87" t="str">
        <f t="shared" si="1"/>
        <v>MEDIO</v>
      </c>
      <c r="K21" s="89" t="s">
        <v>1423</v>
      </c>
      <c r="L21" s="87">
        <f t="shared" si="3"/>
        <v>3</v>
      </c>
      <c r="N21" s="92" t="s">
        <v>1531</v>
      </c>
      <c r="O21" s="93" t="s">
        <v>1790</v>
      </c>
    </row>
    <row r="22" spans="1:15" ht="210" x14ac:dyDescent="0.25">
      <c r="A22" s="87">
        <v>15</v>
      </c>
      <c r="B22" s="88" t="s">
        <v>742</v>
      </c>
      <c r="C22" s="89" t="s">
        <v>1422</v>
      </c>
      <c r="D22" s="89" t="s">
        <v>432</v>
      </c>
      <c r="E22" s="89" t="s">
        <v>32</v>
      </c>
      <c r="F22" s="89" t="s">
        <v>1830</v>
      </c>
      <c r="G22" s="87">
        <v>3</v>
      </c>
      <c r="H22" s="87">
        <v>4</v>
      </c>
      <c r="I22" s="87">
        <f t="shared" si="0"/>
        <v>12</v>
      </c>
      <c r="J22" s="87" t="str">
        <f t="shared" si="1"/>
        <v>MEDIO</v>
      </c>
      <c r="K22" s="89" t="s">
        <v>1503</v>
      </c>
      <c r="L22" s="87">
        <f t="shared" si="3"/>
        <v>3</v>
      </c>
      <c r="N22" s="92" t="s">
        <v>1532</v>
      </c>
      <c r="O22" s="92" t="s">
        <v>1791</v>
      </c>
    </row>
    <row r="23" spans="1:15" x14ac:dyDescent="0.25">
      <c r="L23" s="95">
        <f>SUM(L8:L22)</f>
        <v>18.899999999999999</v>
      </c>
      <c r="N23" s="95">
        <f>+COUNT(L8:L22)</f>
        <v>15</v>
      </c>
    </row>
  </sheetData>
  <dataConsolidate/>
  <mergeCells count="11">
    <mergeCell ref="B5:C5"/>
    <mergeCell ref="D5:E5"/>
    <mergeCell ref="G5:H5"/>
    <mergeCell ref="J5:L5"/>
    <mergeCell ref="B1:J1"/>
    <mergeCell ref="K1:L4"/>
    <mergeCell ref="B2:J2"/>
    <mergeCell ref="B3:C3"/>
    <mergeCell ref="D3:I3"/>
    <mergeCell ref="B4:C4"/>
    <mergeCell ref="D4:I4"/>
  </mergeCells>
  <conditionalFormatting sqref="J8 J10 J12 J17:J18 J20 J22 J14:J15">
    <cfRule type="cellIs" dxfId="170" priority="31" stopIfTrue="1" operator="equal">
      <formula>"ALTO"</formula>
    </cfRule>
    <cfRule type="cellIs" dxfId="169" priority="32" stopIfTrue="1" operator="equal">
      <formula>"MEDIO"</formula>
    </cfRule>
    <cfRule type="cellIs" dxfId="168" priority="33" stopIfTrue="1" operator="equal">
      <formula>"BAJO"</formula>
    </cfRule>
  </conditionalFormatting>
  <conditionalFormatting sqref="J9">
    <cfRule type="cellIs" dxfId="167" priority="28" stopIfTrue="1" operator="equal">
      <formula>"ALTO"</formula>
    </cfRule>
    <cfRule type="cellIs" dxfId="166" priority="29" stopIfTrue="1" operator="equal">
      <formula>"MEDIO"</formula>
    </cfRule>
    <cfRule type="cellIs" dxfId="165" priority="30" stopIfTrue="1" operator="equal">
      <formula>"BAJO"</formula>
    </cfRule>
  </conditionalFormatting>
  <conditionalFormatting sqref="J11">
    <cfRule type="cellIs" dxfId="164" priority="25" stopIfTrue="1" operator="equal">
      <formula>"ALTO"</formula>
    </cfRule>
    <cfRule type="cellIs" dxfId="163" priority="26" stopIfTrue="1" operator="equal">
      <formula>"MEDIO"</formula>
    </cfRule>
    <cfRule type="cellIs" dxfId="162" priority="27" stopIfTrue="1" operator="equal">
      <formula>"BAJO"</formula>
    </cfRule>
  </conditionalFormatting>
  <conditionalFormatting sqref="J13">
    <cfRule type="cellIs" dxfId="161" priority="22" stopIfTrue="1" operator="equal">
      <formula>"ALTO"</formula>
    </cfRule>
    <cfRule type="cellIs" dxfId="160" priority="23" stopIfTrue="1" operator="equal">
      <formula>"MEDIO"</formula>
    </cfRule>
    <cfRule type="cellIs" dxfId="159" priority="24" stopIfTrue="1" operator="equal">
      <formula>"BAJO"</formula>
    </cfRule>
  </conditionalFormatting>
  <conditionalFormatting sqref="J16">
    <cfRule type="cellIs" dxfId="158" priority="16" stopIfTrue="1" operator="equal">
      <formula>"ALTO"</formula>
    </cfRule>
    <cfRule type="cellIs" dxfId="157" priority="17" stopIfTrue="1" operator="equal">
      <formula>"MEDIO"</formula>
    </cfRule>
    <cfRule type="cellIs" dxfId="156" priority="18" stopIfTrue="1" operator="equal">
      <formula>"BAJO"</formula>
    </cfRule>
  </conditionalFormatting>
  <conditionalFormatting sqref="J19">
    <cfRule type="cellIs" dxfId="155" priority="10" stopIfTrue="1" operator="equal">
      <formula>"ALTO"</formula>
    </cfRule>
    <cfRule type="cellIs" dxfId="154" priority="11" stopIfTrue="1" operator="equal">
      <formula>"MEDIO"</formula>
    </cfRule>
    <cfRule type="cellIs" dxfId="153" priority="12" stopIfTrue="1" operator="equal">
      <formula>"BAJO"</formula>
    </cfRule>
  </conditionalFormatting>
  <conditionalFormatting sqref="J21">
    <cfRule type="cellIs" dxfId="152" priority="7" stopIfTrue="1" operator="equal">
      <formula>"ALTO"</formula>
    </cfRule>
    <cfRule type="cellIs" dxfId="151" priority="8" stopIfTrue="1" operator="equal">
      <formula>"MEDIO"</formula>
    </cfRule>
    <cfRule type="cellIs" dxfId="150" priority="9" stopIfTrue="1" operator="equal">
      <formula>"BAJO"</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O12"/>
  <sheetViews>
    <sheetView topLeftCell="J1" zoomScale="71" zoomScaleNormal="71" zoomScaleSheetLayoutView="75" workbookViewId="0">
      <selection activeCell="O5" sqref="O5"/>
    </sheetView>
  </sheetViews>
  <sheetFormatPr baseColWidth="10" defaultColWidth="11.42578125" defaultRowHeight="14.25" x14ac:dyDescent="0.2"/>
  <cols>
    <col min="1" max="1" width="7.42578125" style="11" customWidth="1"/>
    <col min="2" max="2" width="27.28515625" style="11" customWidth="1"/>
    <col min="3" max="3" width="70.42578125" style="11" customWidth="1"/>
    <col min="4" max="4" width="35.42578125" style="30" customWidth="1"/>
    <col min="5" max="5" width="42.85546875" style="11" customWidth="1"/>
    <col min="6" max="6" width="51.140625" style="28" customWidth="1"/>
    <col min="7" max="8" width="18.85546875" style="19" customWidth="1"/>
    <col min="9" max="9" width="18.85546875" style="11" customWidth="1"/>
    <col min="10" max="10" width="19.42578125" style="11" customWidth="1"/>
    <col min="11" max="11" width="75.7109375" style="11" customWidth="1"/>
    <col min="12" max="12" width="11.42578125" style="11"/>
    <col min="13" max="13" width="3.42578125" style="11" customWidth="1"/>
    <col min="14" max="14" width="56.7109375" style="11" customWidth="1"/>
    <col min="15" max="15" width="63.5703125" style="11" customWidth="1"/>
    <col min="16" max="16384" width="11.42578125" style="11"/>
  </cols>
  <sheetData>
    <row r="1" spans="1:15" ht="31.5" customHeight="1" thickBot="1" x14ac:dyDescent="0.25">
      <c r="B1" s="260" t="s">
        <v>10</v>
      </c>
      <c r="C1" s="261"/>
      <c r="D1" s="261"/>
      <c r="E1" s="261"/>
      <c r="F1" s="261"/>
      <c r="G1" s="261"/>
      <c r="H1" s="261"/>
      <c r="I1" s="261"/>
      <c r="J1" s="261"/>
      <c r="K1" s="262"/>
      <c r="L1" s="262"/>
    </row>
    <row r="2" spans="1:15" ht="27" customHeight="1" thickTop="1" x14ac:dyDescent="0.2">
      <c r="B2" s="263" t="s">
        <v>153</v>
      </c>
      <c r="C2" s="264"/>
      <c r="D2" s="264"/>
      <c r="E2" s="264"/>
      <c r="F2" s="264"/>
      <c r="G2" s="264"/>
      <c r="H2" s="264"/>
      <c r="I2" s="264"/>
      <c r="J2" s="264"/>
      <c r="K2" s="262"/>
      <c r="L2" s="262"/>
    </row>
    <row r="3" spans="1:15" ht="45.75" customHeight="1" x14ac:dyDescent="0.2">
      <c r="B3" s="265" t="s">
        <v>11</v>
      </c>
      <c r="C3" s="266"/>
      <c r="D3" s="267" t="s">
        <v>12</v>
      </c>
      <c r="E3" s="268"/>
      <c r="F3" s="268"/>
      <c r="G3" s="268"/>
      <c r="H3" s="268"/>
      <c r="I3" s="269"/>
      <c r="J3" s="20" t="s">
        <v>141</v>
      </c>
      <c r="K3" s="262"/>
      <c r="L3" s="262"/>
    </row>
    <row r="4" spans="1:15" ht="26.25" customHeight="1" thickBot="1" x14ac:dyDescent="0.25">
      <c r="B4" s="270" t="s">
        <v>142</v>
      </c>
      <c r="C4" s="271"/>
      <c r="D4" s="272" t="s">
        <v>154</v>
      </c>
      <c r="E4" s="273"/>
      <c r="F4" s="273"/>
      <c r="G4" s="273"/>
      <c r="H4" s="273"/>
      <c r="I4" s="274"/>
      <c r="J4" s="21" t="s">
        <v>465</v>
      </c>
      <c r="K4" s="262"/>
      <c r="L4" s="262"/>
    </row>
    <row r="5" spans="1:15" ht="80.25" customHeight="1" thickTop="1" x14ac:dyDescent="0.2">
      <c r="B5" s="254" t="s">
        <v>13</v>
      </c>
      <c r="C5" s="255"/>
      <c r="D5" s="256" t="s">
        <v>14</v>
      </c>
      <c r="E5" s="257"/>
      <c r="F5" s="22" t="s">
        <v>15</v>
      </c>
      <c r="G5" s="258" t="s">
        <v>137</v>
      </c>
      <c r="H5" s="258"/>
      <c r="I5" s="23" t="s">
        <v>16</v>
      </c>
      <c r="J5" s="259" t="s">
        <v>175</v>
      </c>
      <c r="K5" s="259"/>
      <c r="L5" s="259"/>
      <c r="N5" s="24" t="s">
        <v>464</v>
      </c>
      <c r="O5" s="25">
        <v>44926</v>
      </c>
    </row>
    <row r="6" spans="1:15" ht="6" customHeight="1" thickBot="1" x14ac:dyDescent="0.25"/>
    <row r="7" spans="1:15" ht="60" x14ac:dyDescent="0.2">
      <c r="B7" s="32" t="s">
        <v>6</v>
      </c>
      <c r="C7" s="33" t="s">
        <v>8</v>
      </c>
      <c r="D7" s="32" t="s">
        <v>9</v>
      </c>
      <c r="E7" s="34" t="s">
        <v>7</v>
      </c>
      <c r="F7" s="34" t="s">
        <v>5</v>
      </c>
      <c r="G7" s="34" t="s">
        <v>0</v>
      </c>
      <c r="H7" s="34" t="s">
        <v>1</v>
      </c>
      <c r="I7" s="34" t="s">
        <v>2</v>
      </c>
      <c r="J7" s="34" t="s">
        <v>3</v>
      </c>
      <c r="K7" s="34" t="s">
        <v>4</v>
      </c>
      <c r="L7" s="34" t="s">
        <v>155</v>
      </c>
      <c r="N7" s="26" t="s">
        <v>281</v>
      </c>
      <c r="O7" s="27" t="s">
        <v>282</v>
      </c>
    </row>
    <row r="8" spans="1:15" ht="179.25" customHeight="1" x14ac:dyDescent="0.2">
      <c r="A8" s="17">
        <v>1</v>
      </c>
      <c r="B8" s="14" t="s">
        <v>184</v>
      </c>
      <c r="C8" s="13" t="s">
        <v>592</v>
      </c>
      <c r="D8" s="13" t="s">
        <v>280</v>
      </c>
      <c r="E8" s="13" t="s">
        <v>20</v>
      </c>
      <c r="F8" s="54" t="s">
        <v>1436</v>
      </c>
      <c r="G8" s="14">
        <v>3</v>
      </c>
      <c r="H8" s="14">
        <v>4</v>
      </c>
      <c r="I8" s="14">
        <f t="shared" ref="I8:I11" si="0">G8*H8</f>
        <v>12</v>
      </c>
      <c r="J8" s="14" t="str">
        <f>IF(I8&lt;12,"BAJO",IF(I8&gt;19,"ALTO","MEDIO"))</f>
        <v>MEDIO</v>
      </c>
      <c r="K8" s="13" t="s">
        <v>1505</v>
      </c>
      <c r="L8" s="14">
        <f>IF(J8="BAJO",0.1,IF(J8="MEDIO",3,5))</f>
        <v>3</v>
      </c>
      <c r="N8" s="67" t="s">
        <v>1517</v>
      </c>
      <c r="O8" s="52" t="s">
        <v>1519</v>
      </c>
    </row>
    <row r="9" spans="1:15" ht="97.5" customHeight="1" x14ac:dyDescent="0.2">
      <c r="A9" s="17">
        <v>2</v>
      </c>
      <c r="B9" s="14" t="s">
        <v>184</v>
      </c>
      <c r="C9" s="13" t="s">
        <v>250</v>
      </c>
      <c r="D9" s="13" t="s">
        <v>593</v>
      </c>
      <c r="E9" s="13" t="s">
        <v>20</v>
      </c>
      <c r="F9" s="54" t="s">
        <v>1436</v>
      </c>
      <c r="G9" s="14">
        <v>3</v>
      </c>
      <c r="H9" s="14">
        <v>4</v>
      </c>
      <c r="I9" s="14">
        <f t="shared" si="0"/>
        <v>12</v>
      </c>
      <c r="J9" s="14" t="str">
        <f t="shared" ref="J9:J11" si="1">IF(I9&lt;12,"BAJO",IF(I9&gt;19,"ALTO","MEDIO"))</f>
        <v>MEDIO</v>
      </c>
      <c r="K9" s="13" t="s">
        <v>1503</v>
      </c>
      <c r="L9" s="14">
        <f t="shared" ref="L9:L11" si="2">IF(J9="BAJO",0.1,IF(J9="MEDIO",3,5))</f>
        <v>3</v>
      </c>
      <c r="N9" s="67" t="s">
        <v>1517</v>
      </c>
      <c r="O9" s="52" t="s">
        <v>1520</v>
      </c>
    </row>
    <row r="10" spans="1:15" ht="90.75" customHeight="1" x14ac:dyDescent="0.2">
      <c r="A10" s="17">
        <v>3</v>
      </c>
      <c r="B10" s="14" t="s">
        <v>184</v>
      </c>
      <c r="C10" s="13" t="s">
        <v>594</v>
      </c>
      <c r="D10" s="13" t="s">
        <v>280</v>
      </c>
      <c r="E10" s="13" t="s">
        <v>19</v>
      </c>
      <c r="F10" s="54" t="s">
        <v>1436</v>
      </c>
      <c r="G10" s="14">
        <v>1</v>
      </c>
      <c r="H10" s="14">
        <v>4</v>
      </c>
      <c r="I10" s="14">
        <f t="shared" si="0"/>
        <v>4</v>
      </c>
      <c r="J10" s="14" t="str">
        <f t="shared" si="1"/>
        <v>BAJO</v>
      </c>
      <c r="K10" s="12" t="str">
        <f t="shared" ref="K10:K11" si="3">IF(J10="BAJO","El nivel de riesgo es bajo y no se requieren controles adicionales","Favor establezca acá controles adicionales requeridos")</f>
        <v>El nivel de riesgo es bajo y no se requieren controles adicionales</v>
      </c>
      <c r="L10" s="14">
        <f>IF(J10="BAJO",0.1,IF(J10="MEDIO",3,5))</f>
        <v>0.1</v>
      </c>
      <c r="N10" s="67" t="s">
        <v>1518</v>
      </c>
      <c r="O10" s="52" t="s">
        <v>1521</v>
      </c>
    </row>
    <row r="11" spans="1:15" ht="102" customHeight="1" x14ac:dyDescent="0.2">
      <c r="A11" s="17">
        <v>4</v>
      </c>
      <c r="B11" s="14" t="s">
        <v>184</v>
      </c>
      <c r="C11" s="13" t="s">
        <v>595</v>
      </c>
      <c r="D11" s="13" t="s">
        <v>251</v>
      </c>
      <c r="E11" s="13" t="s">
        <v>19</v>
      </c>
      <c r="F11" s="54" t="s">
        <v>1436</v>
      </c>
      <c r="G11" s="14">
        <v>1</v>
      </c>
      <c r="H11" s="14">
        <v>4</v>
      </c>
      <c r="I11" s="14">
        <f t="shared" si="0"/>
        <v>4</v>
      </c>
      <c r="J11" s="14" t="str">
        <f t="shared" si="1"/>
        <v>BAJO</v>
      </c>
      <c r="K11" s="12" t="str">
        <f t="shared" si="3"/>
        <v>El nivel de riesgo es bajo y no se requieren controles adicionales</v>
      </c>
      <c r="L11" s="14">
        <f t="shared" si="2"/>
        <v>0.1</v>
      </c>
      <c r="N11" s="67" t="s">
        <v>1518</v>
      </c>
      <c r="O11" s="52" t="s">
        <v>1521</v>
      </c>
    </row>
    <row r="12" spans="1:15" ht="15" x14ac:dyDescent="0.25">
      <c r="L12" s="55">
        <f>SUM(L8:L11)</f>
        <v>6.1999999999999993</v>
      </c>
      <c r="N12" s="56">
        <f>+COUNT(L8:L11)</f>
        <v>4</v>
      </c>
    </row>
  </sheetData>
  <dataConsolidate/>
  <mergeCells count="11">
    <mergeCell ref="B5:C5"/>
    <mergeCell ref="D5:E5"/>
    <mergeCell ref="G5:H5"/>
    <mergeCell ref="J5:L5"/>
    <mergeCell ref="B1:J1"/>
    <mergeCell ref="K1:L4"/>
    <mergeCell ref="B2:J2"/>
    <mergeCell ref="B3:C3"/>
    <mergeCell ref="D3:I3"/>
    <mergeCell ref="B4:C4"/>
    <mergeCell ref="D4:I4"/>
  </mergeCells>
  <conditionalFormatting sqref="J8:J11">
    <cfRule type="cellIs" dxfId="149" priority="1" stopIfTrue="1" operator="equal">
      <formula>"ALTO"</formula>
    </cfRule>
    <cfRule type="cellIs" dxfId="148" priority="2" stopIfTrue="1" operator="equal">
      <formula>"MEDIO"</formula>
    </cfRule>
    <cfRule type="cellIs" dxfId="147" priority="3" stopIfTrue="1" operator="equal">
      <formula>"BAJO"</formula>
    </cfRule>
  </conditionalFormatting>
  <pageMargins left="0.7" right="0.7" top="0.75" bottom="0.75" header="0.3" footer="0.3"/>
  <pageSetup scale="89" orientation="portrait" r:id="rId1"/>
  <colBreaks count="1" manualBreakCount="1">
    <brk id="10" max="11"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U44"/>
  <sheetViews>
    <sheetView topLeftCell="K1" zoomScale="80" zoomScaleNormal="80" workbookViewId="0">
      <selection activeCell="N8" sqref="N8"/>
    </sheetView>
  </sheetViews>
  <sheetFormatPr baseColWidth="10" defaultColWidth="11.42578125" defaultRowHeight="15" x14ac:dyDescent="0.25"/>
  <cols>
    <col min="1" max="1" width="11.42578125" style="50"/>
    <col min="2" max="2" width="31.42578125" style="137" customWidth="1"/>
    <col min="3" max="3" width="59.85546875" style="50" customWidth="1"/>
    <col min="4" max="4" width="33.140625" style="112" customWidth="1"/>
    <col min="5" max="5" width="42.85546875" style="50" customWidth="1"/>
    <col min="6" max="6" width="94.42578125" style="50" customWidth="1"/>
    <col min="7" max="9" width="18.85546875" style="50" customWidth="1"/>
    <col min="10" max="10" width="21.85546875" style="50" customWidth="1"/>
    <col min="11" max="11" width="79" style="50" customWidth="1"/>
    <col min="12" max="12" width="11.42578125" style="50"/>
    <col min="13" max="13" width="3.7109375" style="50" customWidth="1"/>
    <col min="14" max="14" width="70.7109375" style="50" customWidth="1"/>
    <col min="15" max="15" width="76.42578125" style="50" customWidth="1"/>
    <col min="16" max="16384" width="11.42578125" style="50"/>
  </cols>
  <sheetData>
    <row r="1" spans="1:73" ht="31.5" customHeight="1" thickBot="1" x14ac:dyDescent="0.3">
      <c r="B1" s="203" t="s">
        <v>10</v>
      </c>
      <c r="C1" s="204"/>
      <c r="D1" s="204"/>
      <c r="E1" s="204"/>
      <c r="F1" s="204"/>
      <c r="G1" s="204"/>
      <c r="H1" s="204"/>
      <c r="I1" s="204"/>
      <c r="J1" s="204"/>
      <c r="K1" s="232"/>
      <c r="L1" s="232"/>
    </row>
    <row r="2" spans="1:73" ht="27" customHeight="1" thickTop="1" x14ac:dyDescent="0.25">
      <c r="B2" s="233" t="s">
        <v>153</v>
      </c>
      <c r="C2" s="234"/>
      <c r="D2" s="234"/>
      <c r="E2" s="234"/>
      <c r="F2" s="234"/>
      <c r="G2" s="234"/>
      <c r="H2" s="234"/>
      <c r="I2" s="234"/>
      <c r="J2" s="234"/>
      <c r="K2" s="232"/>
      <c r="L2" s="232"/>
    </row>
    <row r="3" spans="1:73" ht="45.75" customHeight="1" x14ac:dyDescent="0.25">
      <c r="B3" s="235" t="s">
        <v>11</v>
      </c>
      <c r="C3" s="236"/>
      <c r="D3" s="217" t="s">
        <v>12</v>
      </c>
      <c r="E3" s="218"/>
      <c r="F3" s="218"/>
      <c r="G3" s="218"/>
      <c r="H3" s="218"/>
      <c r="I3" s="216"/>
      <c r="J3" s="75" t="s">
        <v>141</v>
      </c>
      <c r="K3" s="232"/>
      <c r="L3" s="232"/>
    </row>
    <row r="4" spans="1:73" ht="26.25" customHeight="1" thickBot="1" x14ac:dyDescent="0.3">
      <c r="B4" s="237" t="s">
        <v>142</v>
      </c>
      <c r="C4" s="238"/>
      <c r="D4" s="221" t="s">
        <v>154</v>
      </c>
      <c r="E4" s="222"/>
      <c r="F4" s="222"/>
      <c r="G4" s="222"/>
      <c r="H4" s="222"/>
      <c r="I4" s="220"/>
      <c r="J4" s="76" t="s">
        <v>465</v>
      </c>
      <c r="K4" s="232"/>
      <c r="L4" s="232"/>
    </row>
    <row r="5" spans="1:73" ht="72.75" customHeight="1" thickTop="1" x14ac:dyDescent="0.25">
      <c r="B5" s="226" t="s">
        <v>13</v>
      </c>
      <c r="C5" s="227"/>
      <c r="D5" s="228" t="s">
        <v>14</v>
      </c>
      <c r="E5" s="229"/>
      <c r="F5" s="77" t="s">
        <v>15</v>
      </c>
      <c r="G5" s="230" t="s">
        <v>70</v>
      </c>
      <c r="H5" s="230"/>
      <c r="I5" s="78" t="s">
        <v>16</v>
      </c>
      <c r="J5" s="244" t="s">
        <v>254</v>
      </c>
      <c r="K5" s="244"/>
      <c r="L5" s="244"/>
      <c r="N5" s="79" t="s">
        <v>464</v>
      </c>
      <c r="O5" s="25">
        <v>44926</v>
      </c>
    </row>
    <row r="6" spans="1:73" ht="5.25" customHeight="1" x14ac:dyDescent="0.25">
      <c r="B6" s="77"/>
      <c r="C6" s="129"/>
      <c r="D6" s="130"/>
      <c r="E6" s="131"/>
      <c r="F6" s="77"/>
      <c r="G6" s="132"/>
      <c r="H6" s="132"/>
      <c r="I6" s="78"/>
      <c r="J6" s="133"/>
      <c r="K6" s="133"/>
      <c r="L6" s="133"/>
    </row>
    <row r="7" spans="1:73" ht="45" x14ac:dyDescent="0.25">
      <c r="B7" s="84" t="s">
        <v>6</v>
      </c>
      <c r="C7" s="84" t="s">
        <v>8</v>
      </c>
      <c r="D7" s="84" t="s">
        <v>9</v>
      </c>
      <c r="E7" s="84" t="s">
        <v>7</v>
      </c>
      <c r="F7" s="84" t="s">
        <v>5</v>
      </c>
      <c r="G7" s="84" t="s">
        <v>0</v>
      </c>
      <c r="H7" s="84" t="s">
        <v>1</v>
      </c>
      <c r="I7" s="84" t="s">
        <v>2</v>
      </c>
      <c r="J7" s="84" t="s">
        <v>3</v>
      </c>
      <c r="K7" s="84" t="s">
        <v>3</v>
      </c>
      <c r="L7" s="84" t="s">
        <v>155</v>
      </c>
      <c r="N7" s="85" t="s">
        <v>281</v>
      </c>
      <c r="O7" s="86" t="s">
        <v>282</v>
      </c>
    </row>
    <row r="8" spans="1:73" ht="244.5" customHeight="1" x14ac:dyDescent="0.25">
      <c r="A8" s="97">
        <v>1</v>
      </c>
      <c r="B8" s="132" t="s">
        <v>48</v>
      </c>
      <c r="C8" s="90" t="s">
        <v>881</v>
      </c>
      <c r="D8" s="132" t="s">
        <v>56</v>
      </c>
      <c r="E8" s="90" t="s">
        <v>188</v>
      </c>
      <c r="F8" s="90" t="s">
        <v>1900</v>
      </c>
      <c r="G8" s="169">
        <v>3</v>
      </c>
      <c r="H8" s="87">
        <v>5</v>
      </c>
      <c r="I8" s="87">
        <f t="shared" ref="I8:I40" si="0">G8*H8</f>
        <v>15</v>
      </c>
      <c r="J8" s="87" t="str">
        <f t="shared" ref="J8:J40" si="1">IF(I8&lt;12,"BAJO",IF(I8&gt;19,"ALTO","MEDIO"))</f>
        <v>MEDIO</v>
      </c>
      <c r="K8" s="89" t="s">
        <v>1503</v>
      </c>
      <c r="L8" s="114">
        <f t="shared" ref="L8:L43" si="2">IF(J8="BAJO",0.1,IF(J8="MEDIO",3,5))</f>
        <v>3</v>
      </c>
      <c r="N8" s="89" t="s">
        <v>1688</v>
      </c>
      <c r="O8" s="93" t="s">
        <v>1792</v>
      </c>
      <c r="P8" s="117"/>
      <c r="BT8" s="50">
        <v>1</v>
      </c>
      <c r="BU8" s="50">
        <v>1</v>
      </c>
    </row>
    <row r="9" spans="1:73" ht="275.25" customHeight="1" x14ac:dyDescent="0.25">
      <c r="A9" s="97">
        <v>2</v>
      </c>
      <c r="B9" s="132" t="s">
        <v>48</v>
      </c>
      <c r="C9" s="90" t="s">
        <v>882</v>
      </c>
      <c r="D9" s="132" t="s">
        <v>612</v>
      </c>
      <c r="E9" s="90" t="s">
        <v>188</v>
      </c>
      <c r="F9" s="90" t="s">
        <v>1901</v>
      </c>
      <c r="G9" s="169">
        <v>3</v>
      </c>
      <c r="H9" s="87">
        <v>5</v>
      </c>
      <c r="I9" s="87">
        <f t="shared" si="0"/>
        <v>15</v>
      </c>
      <c r="J9" s="87" t="str">
        <f t="shared" si="1"/>
        <v>MEDIO</v>
      </c>
      <c r="K9" s="89" t="s">
        <v>1505</v>
      </c>
      <c r="L9" s="170">
        <f t="shared" si="2"/>
        <v>3</v>
      </c>
      <c r="N9" s="89" t="s">
        <v>1688</v>
      </c>
      <c r="O9" s="93" t="s">
        <v>1534</v>
      </c>
      <c r="P9" s="117"/>
      <c r="BT9" s="50">
        <v>2</v>
      </c>
      <c r="BU9" s="50">
        <v>2</v>
      </c>
    </row>
    <row r="10" spans="1:73" ht="246.75" customHeight="1" x14ac:dyDescent="0.25">
      <c r="A10" s="97">
        <v>3</v>
      </c>
      <c r="B10" s="87" t="s">
        <v>48</v>
      </c>
      <c r="C10" s="89" t="s">
        <v>883</v>
      </c>
      <c r="D10" s="87" t="s">
        <v>613</v>
      </c>
      <c r="E10" s="89" t="s">
        <v>188</v>
      </c>
      <c r="F10" s="90" t="s">
        <v>1902</v>
      </c>
      <c r="G10" s="169">
        <v>3</v>
      </c>
      <c r="H10" s="87">
        <v>5</v>
      </c>
      <c r="I10" s="87">
        <f t="shared" si="0"/>
        <v>15</v>
      </c>
      <c r="J10" s="87" t="str">
        <f t="shared" si="1"/>
        <v>MEDIO</v>
      </c>
      <c r="K10" s="89" t="s">
        <v>1504</v>
      </c>
      <c r="L10" s="114">
        <f>IF(J10="BAJO",0.1,IF(J10="MEDIO",3,5))</f>
        <v>3</v>
      </c>
      <c r="M10" s="127"/>
      <c r="N10" s="89" t="s">
        <v>1688</v>
      </c>
      <c r="O10" s="93" t="s">
        <v>1533</v>
      </c>
      <c r="P10" s="117"/>
      <c r="BT10" s="50">
        <v>2</v>
      </c>
      <c r="BU10" s="50">
        <v>2</v>
      </c>
    </row>
    <row r="11" spans="1:73" ht="117" customHeight="1" x14ac:dyDescent="0.25">
      <c r="A11" s="97">
        <v>4</v>
      </c>
      <c r="B11" s="171" t="s">
        <v>799</v>
      </c>
      <c r="C11" s="89" t="s">
        <v>800</v>
      </c>
      <c r="D11" s="132" t="s">
        <v>801</v>
      </c>
      <c r="E11" s="90" t="s">
        <v>188</v>
      </c>
      <c r="F11" s="90" t="s">
        <v>802</v>
      </c>
      <c r="G11" s="87">
        <v>3</v>
      </c>
      <c r="H11" s="87">
        <v>5</v>
      </c>
      <c r="I11" s="87">
        <f t="shared" si="0"/>
        <v>15</v>
      </c>
      <c r="J11" s="87" t="str">
        <f t="shared" si="1"/>
        <v>MEDIO</v>
      </c>
      <c r="K11" s="89" t="s">
        <v>1503</v>
      </c>
      <c r="L11" s="114">
        <f t="shared" si="2"/>
        <v>3</v>
      </c>
      <c r="M11" s="127"/>
      <c r="N11" s="172" t="s">
        <v>1535</v>
      </c>
      <c r="O11" s="93" t="s">
        <v>1536</v>
      </c>
      <c r="P11" s="117"/>
    </row>
    <row r="12" spans="1:73" ht="195" x14ac:dyDescent="0.25">
      <c r="A12" s="97">
        <v>5</v>
      </c>
      <c r="B12" s="171" t="s">
        <v>799</v>
      </c>
      <c r="C12" s="89" t="s">
        <v>803</v>
      </c>
      <c r="D12" s="132" t="s">
        <v>280</v>
      </c>
      <c r="E12" s="90" t="s">
        <v>188</v>
      </c>
      <c r="F12" s="90" t="s">
        <v>804</v>
      </c>
      <c r="G12" s="87">
        <v>3</v>
      </c>
      <c r="H12" s="87">
        <v>5</v>
      </c>
      <c r="I12" s="87">
        <f t="shared" si="0"/>
        <v>15</v>
      </c>
      <c r="J12" s="87" t="str">
        <f t="shared" si="1"/>
        <v>MEDIO</v>
      </c>
      <c r="K12" s="89" t="s">
        <v>1505</v>
      </c>
      <c r="L12" s="114">
        <f t="shared" si="2"/>
        <v>3</v>
      </c>
      <c r="M12" s="127"/>
      <c r="N12" s="172" t="s">
        <v>1535</v>
      </c>
      <c r="O12" s="93" t="s">
        <v>1620</v>
      </c>
      <c r="P12" s="117"/>
    </row>
    <row r="13" spans="1:73" ht="180" x14ac:dyDescent="0.25">
      <c r="A13" s="97">
        <v>6</v>
      </c>
      <c r="B13" s="171" t="s">
        <v>799</v>
      </c>
      <c r="C13" s="89" t="s">
        <v>805</v>
      </c>
      <c r="D13" s="132" t="s">
        <v>806</v>
      </c>
      <c r="E13" s="90" t="s">
        <v>188</v>
      </c>
      <c r="F13" s="90" t="s">
        <v>807</v>
      </c>
      <c r="G13" s="87">
        <v>3</v>
      </c>
      <c r="H13" s="87">
        <v>5</v>
      </c>
      <c r="I13" s="87">
        <f t="shared" si="0"/>
        <v>15</v>
      </c>
      <c r="J13" s="87" t="str">
        <f t="shared" si="1"/>
        <v>MEDIO</v>
      </c>
      <c r="K13" s="89" t="s">
        <v>1504</v>
      </c>
      <c r="L13" s="114">
        <f t="shared" si="2"/>
        <v>3</v>
      </c>
      <c r="M13" s="127"/>
      <c r="N13" s="172" t="s">
        <v>1535</v>
      </c>
      <c r="O13" s="93" t="s">
        <v>1538</v>
      </c>
      <c r="P13" s="117"/>
    </row>
    <row r="14" spans="1:73" ht="105" x14ac:dyDescent="0.25">
      <c r="A14" s="97">
        <v>7</v>
      </c>
      <c r="B14" s="171" t="s">
        <v>799</v>
      </c>
      <c r="C14" s="89" t="s">
        <v>808</v>
      </c>
      <c r="D14" s="132" t="s">
        <v>809</v>
      </c>
      <c r="E14" s="90" t="s">
        <v>188</v>
      </c>
      <c r="F14" s="90" t="s">
        <v>810</v>
      </c>
      <c r="G14" s="87">
        <v>3</v>
      </c>
      <c r="H14" s="87">
        <v>5</v>
      </c>
      <c r="I14" s="87">
        <f t="shared" si="0"/>
        <v>15</v>
      </c>
      <c r="J14" s="87" t="str">
        <f t="shared" si="1"/>
        <v>MEDIO</v>
      </c>
      <c r="K14" s="89" t="s">
        <v>1503</v>
      </c>
      <c r="L14" s="114">
        <f t="shared" si="2"/>
        <v>3</v>
      </c>
      <c r="M14" s="127"/>
      <c r="N14" s="172" t="s">
        <v>1539</v>
      </c>
      <c r="O14" s="93" t="s">
        <v>1540</v>
      </c>
      <c r="P14" s="117"/>
    </row>
    <row r="15" spans="1:73" ht="96.75" customHeight="1" x14ac:dyDescent="0.25">
      <c r="A15" s="97">
        <v>8</v>
      </c>
      <c r="B15" s="171" t="s">
        <v>799</v>
      </c>
      <c r="C15" s="117" t="s">
        <v>811</v>
      </c>
      <c r="D15" s="132" t="s">
        <v>812</v>
      </c>
      <c r="E15" s="90" t="s">
        <v>188</v>
      </c>
      <c r="F15" s="90" t="s">
        <v>813</v>
      </c>
      <c r="G15" s="87">
        <v>3</v>
      </c>
      <c r="H15" s="87">
        <v>5</v>
      </c>
      <c r="I15" s="87">
        <f t="shared" si="0"/>
        <v>15</v>
      </c>
      <c r="J15" s="87" t="str">
        <f t="shared" si="1"/>
        <v>MEDIO</v>
      </c>
      <c r="K15" s="89" t="s">
        <v>1505</v>
      </c>
      <c r="L15" s="114">
        <f t="shared" si="2"/>
        <v>3</v>
      </c>
      <c r="M15" s="127"/>
      <c r="N15" s="172" t="s">
        <v>1539</v>
      </c>
      <c r="O15" s="93" t="s">
        <v>1541</v>
      </c>
      <c r="P15" s="117"/>
    </row>
    <row r="16" spans="1:73" ht="180" x14ac:dyDescent="0.25">
      <c r="A16" s="97">
        <v>9</v>
      </c>
      <c r="B16" s="171" t="s">
        <v>799</v>
      </c>
      <c r="C16" s="89" t="s">
        <v>814</v>
      </c>
      <c r="D16" s="132" t="s">
        <v>815</v>
      </c>
      <c r="E16" s="90" t="s">
        <v>188</v>
      </c>
      <c r="F16" s="90" t="s">
        <v>816</v>
      </c>
      <c r="G16" s="87">
        <v>3</v>
      </c>
      <c r="H16" s="87">
        <v>5</v>
      </c>
      <c r="I16" s="87">
        <f t="shared" si="0"/>
        <v>15</v>
      </c>
      <c r="J16" s="87" t="str">
        <f t="shared" si="1"/>
        <v>MEDIO</v>
      </c>
      <c r="K16" s="89" t="s">
        <v>1504</v>
      </c>
      <c r="L16" s="114">
        <f t="shared" si="2"/>
        <v>3</v>
      </c>
      <c r="M16" s="127"/>
      <c r="N16" s="172" t="s">
        <v>1539</v>
      </c>
      <c r="O16" s="93" t="s">
        <v>1542</v>
      </c>
      <c r="P16" s="117"/>
    </row>
    <row r="17" spans="1:16" ht="163.5" customHeight="1" x14ac:dyDescent="0.25">
      <c r="A17" s="97">
        <v>10</v>
      </c>
      <c r="B17" s="171" t="s">
        <v>799</v>
      </c>
      <c r="C17" s="89" t="s">
        <v>817</v>
      </c>
      <c r="D17" s="132" t="s">
        <v>818</v>
      </c>
      <c r="E17" s="90" t="s">
        <v>188</v>
      </c>
      <c r="F17" s="90" t="s">
        <v>819</v>
      </c>
      <c r="G17" s="87">
        <v>3</v>
      </c>
      <c r="H17" s="87">
        <v>5</v>
      </c>
      <c r="I17" s="87">
        <f t="shared" si="0"/>
        <v>15</v>
      </c>
      <c r="J17" s="87" t="str">
        <f t="shared" si="1"/>
        <v>MEDIO</v>
      </c>
      <c r="K17" s="89" t="s">
        <v>1503</v>
      </c>
      <c r="L17" s="114">
        <f t="shared" si="2"/>
        <v>3</v>
      </c>
      <c r="M17" s="127"/>
      <c r="N17" s="172" t="s">
        <v>1543</v>
      </c>
      <c r="O17" s="93" t="s">
        <v>1540</v>
      </c>
      <c r="P17" s="117"/>
    </row>
    <row r="18" spans="1:16" ht="195" x14ac:dyDescent="0.25">
      <c r="A18" s="97">
        <v>11</v>
      </c>
      <c r="B18" s="171" t="s">
        <v>799</v>
      </c>
      <c r="C18" s="89" t="s">
        <v>820</v>
      </c>
      <c r="D18" s="132" t="s">
        <v>821</v>
      </c>
      <c r="E18" s="90" t="s">
        <v>188</v>
      </c>
      <c r="F18" s="90" t="s">
        <v>822</v>
      </c>
      <c r="G18" s="87">
        <v>3</v>
      </c>
      <c r="H18" s="87">
        <v>5</v>
      </c>
      <c r="I18" s="87">
        <f t="shared" si="0"/>
        <v>15</v>
      </c>
      <c r="J18" s="87" t="str">
        <f t="shared" si="1"/>
        <v>MEDIO</v>
      </c>
      <c r="K18" s="89" t="s">
        <v>1505</v>
      </c>
      <c r="L18" s="114">
        <f t="shared" si="2"/>
        <v>3</v>
      </c>
      <c r="M18" s="127"/>
      <c r="N18" s="172" t="s">
        <v>1543</v>
      </c>
      <c r="O18" s="93" t="s">
        <v>1541</v>
      </c>
      <c r="P18" s="117"/>
    </row>
    <row r="19" spans="1:16" ht="180" x14ac:dyDescent="0.25">
      <c r="A19" s="97">
        <v>12</v>
      </c>
      <c r="B19" s="171" t="s">
        <v>799</v>
      </c>
      <c r="C19" s="89" t="s">
        <v>823</v>
      </c>
      <c r="D19" s="132" t="s">
        <v>824</v>
      </c>
      <c r="E19" s="90" t="s">
        <v>188</v>
      </c>
      <c r="F19" s="90" t="s">
        <v>825</v>
      </c>
      <c r="G19" s="87">
        <v>3</v>
      </c>
      <c r="H19" s="87">
        <v>5</v>
      </c>
      <c r="I19" s="87">
        <f t="shared" si="0"/>
        <v>15</v>
      </c>
      <c r="J19" s="87" t="str">
        <f t="shared" si="1"/>
        <v>MEDIO</v>
      </c>
      <c r="K19" s="89" t="s">
        <v>1504</v>
      </c>
      <c r="L19" s="114">
        <f t="shared" si="2"/>
        <v>3</v>
      </c>
      <c r="M19" s="127"/>
      <c r="N19" s="172" t="s">
        <v>1543</v>
      </c>
      <c r="O19" s="93" t="s">
        <v>1542</v>
      </c>
      <c r="P19" s="117"/>
    </row>
    <row r="20" spans="1:16" ht="105" x14ac:dyDescent="0.25">
      <c r="A20" s="97">
        <v>13</v>
      </c>
      <c r="B20" s="171" t="s">
        <v>799</v>
      </c>
      <c r="C20" s="117" t="s">
        <v>826</v>
      </c>
      <c r="D20" s="132" t="s">
        <v>801</v>
      </c>
      <c r="E20" s="90" t="s">
        <v>188</v>
      </c>
      <c r="F20" s="90" t="s">
        <v>827</v>
      </c>
      <c r="G20" s="87">
        <v>3</v>
      </c>
      <c r="H20" s="87">
        <v>5</v>
      </c>
      <c r="I20" s="87">
        <f t="shared" si="0"/>
        <v>15</v>
      </c>
      <c r="J20" s="87" t="str">
        <f t="shared" si="1"/>
        <v>MEDIO</v>
      </c>
      <c r="K20" s="89" t="s">
        <v>1503</v>
      </c>
      <c r="L20" s="114">
        <f t="shared" si="2"/>
        <v>3</v>
      </c>
      <c r="M20" s="127"/>
      <c r="N20" s="172" t="s">
        <v>1543</v>
      </c>
      <c r="O20" s="93" t="s">
        <v>1540</v>
      </c>
      <c r="P20" s="117"/>
    </row>
    <row r="21" spans="1:16" ht="195" x14ac:dyDescent="0.25">
      <c r="A21" s="97">
        <v>14</v>
      </c>
      <c r="B21" s="171" t="s">
        <v>799</v>
      </c>
      <c r="C21" s="117" t="s">
        <v>828</v>
      </c>
      <c r="D21" s="132" t="s">
        <v>821</v>
      </c>
      <c r="E21" s="90" t="s">
        <v>188</v>
      </c>
      <c r="F21" s="90" t="s">
        <v>829</v>
      </c>
      <c r="G21" s="87">
        <v>3</v>
      </c>
      <c r="H21" s="87">
        <v>5</v>
      </c>
      <c r="I21" s="87">
        <f t="shared" si="0"/>
        <v>15</v>
      </c>
      <c r="J21" s="87" t="str">
        <f t="shared" si="1"/>
        <v>MEDIO</v>
      </c>
      <c r="K21" s="89" t="s">
        <v>1505</v>
      </c>
      <c r="L21" s="114">
        <f t="shared" si="2"/>
        <v>3</v>
      </c>
      <c r="M21" s="127"/>
      <c r="N21" s="172" t="s">
        <v>1543</v>
      </c>
      <c r="O21" s="93" t="s">
        <v>1541</v>
      </c>
      <c r="P21" s="117"/>
    </row>
    <row r="22" spans="1:16" ht="180" x14ac:dyDescent="0.25">
      <c r="A22" s="97">
        <v>15</v>
      </c>
      <c r="B22" s="171" t="s">
        <v>799</v>
      </c>
      <c r="C22" s="117" t="s">
        <v>830</v>
      </c>
      <c r="D22" s="132" t="s">
        <v>824</v>
      </c>
      <c r="E22" s="90" t="s">
        <v>188</v>
      </c>
      <c r="F22" s="90" t="s">
        <v>831</v>
      </c>
      <c r="G22" s="87">
        <v>3</v>
      </c>
      <c r="H22" s="87">
        <v>5</v>
      </c>
      <c r="I22" s="87">
        <f t="shared" si="0"/>
        <v>15</v>
      </c>
      <c r="J22" s="87" t="str">
        <f t="shared" si="1"/>
        <v>MEDIO</v>
      </c>
      <c r="K22" s="89" t="s">
        <v>1504</v>
      </c>
      <c r="L22" s="114">
        <f t="shared" si="2"/>
        <v>3</v>
      </c>
      <c r="M22" s="127"/>
      <c r="N22" s="172" t="s">
        <v>1543</v>
      </c>
      <c r="O22" s="93" t="s">
        <v>1542</v>
      </c>
      <c r="P22" s="117"/>
    </row>
    <row r="23" spans="1:16" ht="105" x14ac:dyDescent="0.25">
      <c r="B23" s="171" t="s">
        <v>799</v>
      </c>
      <c r="C23" s="90" t="s">
        <v>832</v>
      </c>
      <c r="D23" s="132" t="s">
        <v>801</v>
      </c>
      <c r="E23" s="90" t="s">
        <v>188</v>
      </c>
      <c r="F23" s="90" t="s">
        <v>833</v>
      </c>
      <c r="G23" s="87">
        <v>3</v>
      </c>
      <c r="H23" s="87">
        <v>5</v>
      </c>
      <c r="I23" s="87">
        <f t="shared" si="0"/>
        <v>15</v>
      </c>
      <c r="J23" s="87" t="str">
        <f t="shared" si="1"/>
        <v>MEDIO</v>
      </c>
      <c r="K23" s="89" t="s">
        <v>1503</v>
      </c>
      <c r="L23" s="114">
        <f t="shared" si="2"/>
        <v>3</v>
      </c>
      <c r="M23" s="127"/>
      <c r="N23" s="172" t="s">
        <v>1543</v>
      </c>
      <c r="O23" s="93" t="s">
        <v>1544</v>
      </c>
      <c r="P23" s="117"/>
    </row>
    <row r="24" spans="1:16" ht="195" x14ac:dyDescent="0.25">
      <c r="B24" s="171" t="s">
        <v>799</v>
      </c>
      <c r="C24" s="90" t="s">
        <v>834</v>
      </c>
      <c r="D24" s="132" t="s">
        <v>821</v>
      </c>
      <c r="E24" s="90" t="s">
        <v>188</v>
      </c>
      <c r="F24" s="90" t="s">
        <v>835</v>
      </c>
      <c r="G24" s="87">
        <v>3</v>
      </c>
      <c r="H24" s="87">
        <v>5</v>
      </c>
      <c r="I24" s="87">
        <f t="shared" si="0"/>
        <v>15</v>
      </c>
      <c r="J24" s="87" t="str">
        <f t="shared" si="1"/>
        <v>MEDIO</v>
      </c>
      <c r="K24" s="89" t="s">
        <v>1505</v>
      </c>
      <c r="L24" s="114">
        <f t="shared" si="2"/>
        <v>3</v>
      </c>
      <c r="M24" s="127"/>
      <c r="N24" s="172" t="s">
        <v>1543</v>
      </c>
      <c r="O24" s="93" t="s">
        <v>1545</v>
      </c>
    </row>
    <row r="25" spans="1:16" ht="180" x14ac:dyDescent="0.25">
      <c r="B25" s="171" t="s">
        <v>799</v>
      </c>
      <c r="C25" s="90" t="s">
        <v>836</v>
      </c>
      <c r="D25" s="132" t="s">
        <v>824</v>
      </c>
      <c r="E25" s="90" t="s">
        <v>188</v>
      </c>
      <c r="F25" s="90" t="s">
        <v>837</v>
      </c>
      <c r="G25" s="87">
        <v>3</v>
      </c>
      <c r="H25" s="87">
        <v>5</v>
      </c>
      <c r="I25" s="87">
        <f t="shared" si="0"/>
        <v>15</v>
      </c>
      <c r="J25" s="87" t="str">
        <f t="shared" si="1"/>
        <v>MEDIO</v>
      </c>
      <c r="K25" s="89" t="s">
        <v>1504</v>
      </c>
      <c r="L25" s="114">
        <f t="shared" si="2"/>
        <v>3</v>
      </c>
      <c r="M25" s="127"/>
      <c r="N25" s="172" t="s">
        <v>1543</v>
      </c>
      <c r="O25" s="93" t="s">
        <v>1546</v>
      </c>
    </row>
    <row r="26" spans="1:16" ht="105" x14ac:dyDescent="0.25">
      <c r="B26" s="171" t="s">
        <v>799</v>
      </c>
      <c r="C26" s="90" t="s">
        <v>838</v>
      </c>
      <c r="D26" s="132" t="s">
        <v>801</v>
      </c>
      <c r="E26" s="90" t="s">
        <v>188</v>
      </c>
      <c r="F26" s="90" t="s">
        <v>839</v>
      </c>
      <c r="G26" s="87">
        <v>3</v>
      </c>
      <c r="H26" s="87">
        <v>5</v>
      </c>
      <c r="I26" s="87">
        <f t="shared" si="0"/>
        <v>15</v>
      </c>
      <c r="J26" s="87" t="str">
        <f t="shared" si="1"/>
        <v>MEDIO</v>
      </c>
      <c r="K26" s="89" t="s">
        <v>1503</v>
      </c>
      <c r="L26" s="114">
        <f t="shared" si="2"/>
        <v>3</v>
      </c>
      <c r="M26" s="127"/>
      <c r="N26" s="172" t="s">
        <v>1543</v>
      </c>
      <c r="O26" s="93" t="s">
        <v>1540</v>
      </c>
    </row>
    <row r="27" spans="1:16" ht="195" x14ac:dyDescent="0.25">
      <c r="B27" s="171" t="s">
        <v>799</v>
      </c>
      <c r="C27" s="90" t="s">
        <v>840</v>
      </c>
      <c r="D27" s="132" t="s">
        <v>841</v>
      </c>
      <c r="E27" s="90" t="s">
        <v>188</v>
      </c>
      <c r="F27" s="90" t="s">
        <v>842</v>
      </c>
      <c r="G27" s="87">
        <v>3</v>
      </c>
      <c r="H27" s="87">
        <v>5</v>
      </c>
      <c r="I27" s="87">
        <f t="shared" si="0"/>
        <v>15</v>
      </c>
      <c r="J27" s="87" t="str">
        <f t="shared" si="1"/>
        <v>MEDIO</v>
      </c>
      <c r="K27" s="89" t="s">
        <v>1505</v>
      </c>
      <c r="L27" s="114">
        <f t="shared" si="2"/>
        <v>3</v>
      </c>
      <c r="M27" s="127"/>
      <c r="N27" s="172" t="s">
        <v>1543</v>
      </c>
      <c r="O27" s="93" t="s">
        <v>1541</v>
      </c>
    </row>
    <row r="28" spans="1:16" ht="180" x14ac:dyDescent="0.25">
      <c r="B28" s="171" t="s">
        <v>799</v>
      </c>
      <c r="C28" s="90" t="s">
        <v>843</v>
      </c>
      <c r="D28" s="132" t="s">
        <v>824</v>
      </c>
      <c r="E28" s="90" t="s">
        <v>188</v>
      </c>
      <c r="F28" s="90" t="s">
        <v>844</v>
      </c>
      <c r="G28" s="87">
        <v>3</v>
      </c>
      <c r="H28" s="87">
        <v>5</v>
      </c>
      <c r="I28" s="87">
        <f t="shared" si="0"/>
        <v>15</v>
      </c>
      <c r="J28" s="87" t="str">
        <f t="shared" si="1"/>
        <v>MEDIO</v>
      </c>
      <c r="K28" s="89" t="s">
        <v>1504</v>
      </c>
      <c r="L28" s="114">
        <f t="shared" si="2"/>
        <v>3</v>
      </c>
      <c r="M28" s="127"/>
      <c r="N28" s="172" t="s">
        <v>1543</v>
      </c>
      <c r="O28" s="93" t="s">
        <v>1542</v>
      </c>
    </row>
    <row r="29" spans="1:16" ht="105" x14ac:dyDescent="0.25">
      <c r="B29" s="171" t="s">
        <v>799</v>
      </c>
      <c r="C29" s="90" t="s">
        <v>845</v>
      </c>
      <c r="D29" s="132" t="s">
        <v>801</v>
      </c>
      <c r="E29" s="90" t="s">
        <v>188</v>
      </c>
      <c r="F29" s="90" t="s">
        <v>846</v>
      </c>
      <c r="G29" s="87">
        <v>3</v>
      </c>
      <c r="H29" s="87">
        <v>5</v>
      </c>
      <c r="I29" s="87">
        <f t="shared" si="0"/>
        <v>15</v>
      </c>
      <c r="J29" s="87" t="str">
        <f t="shared" si="1"/>
        <v>MEDIO</v>
      </c>
      <c r="K29" s="89" t="s">
        <v>1503</v>
      </c>
      <c r="L29" s="114">
        <f t="shared" si="2"/>
        <v>3</v>
      </c>
      <c r="M29" s="127"/>
      <c r="N29" s="172" t="s">
        <v>1543</v>
      </c>
      <c r="O29" s="93" t="s">
        <v>1547</v>
      </c>
    </row>
    <row r="30" spans="1:16" ht="195" x14ac:dyDescent="0.25">
      <c r="B30" s="171" t="s">
        <v>799</v>
      </c>
      <c r="C30" s="90" t="s">
        <v>847</v>
      </c>
      <c r="D30" s="132" t="s">
        <v>841</v>
      </c>
      <c r="E30" s="90" t="s">
        <v>188</v>
      </c>
      <c r="F30" s="90" t="s">
        <v>848</v>
      </c>
      <c r="G30" s="87">
        <v>3</v>
      </c>
      <c r="H30" s="87">
        <v>5</v>
      </c>
      <c r="I30" s="87">
        <f t="shared" si="0"/>
        <v>15</v>
      </c>
      <c r="J30" s="87" t="str">
        <f t="shared" si="1"/>
        <v>MEDIO</v>
      </c>
      <c r="K30" s="89" t="s">
        <v>1505</v>
      </c>
      <c r="L30" s="114">
        <f t="shared" si="2"/>
        <v>3</v>
      </c>
      <c r="M30" s="127"/>
      <c r="N30" s="172" t="s">
        <v>1543</v>
      </c>
      <c r="O30" s="93" t="s">
        <v>1546</v>
      </c>
    </row>
    <row r="31" spans="1:16" ht="180" x14ac:dyDescent="0.25">
      <c r="B31" s="171" t="s">
        <v>799</v>
      </c>
      <c r="C31" s="90" t="s">
        <v>849</v>
      </c>
      <c r="D31" s="132" t="s">
        <v>824</v>
      </c>
      <c r="E31" s="90" t="s">
        <v>188</v>
      </c>
      <c r="F31" s="90" t="s">
        <v>850</v>
      </c>
      <c r="G31" s="87">
        <v>3</v>
      </c>
      <c r="H31" s="87">
        <v>5</v>
      </c>
      <c r="I31" s="87">
        <f t="shared" si="0"/>
        <v>15</v>
      </c>
      <c r="J31" s="87" t="str">
        <f t="shared" si="1"/>
        <v>MEDIO</v>
      </c>
      <c r="K31" s="89" t="s">
        <v>1504</v>
      </c>
      <c r="L31" s="114">
        <f t="shared" si="2"/>
        <v>3</v>
      </c>
      <c r="M31" s="127"/>
      <c r="N31" s="172" t="s">
        <v>1543</v>
      </c>
      <c r="O31" s="93" t="s">
        <v>1541</v>
      </c>
    </row>
    <row r="32" spans="1:16" ht="105" x14ac:dyDescent="0.25">
      <c r="B32" s="171" t="s">
        <v>851</v>
      </c>
      <c r="C32" s="89" t="s">
        <v>852</v>
      </c>
      <c r="D32" s="132" t="s">
        <v>853</v>
      </c>
      <c r="E32" s="90" t="s">
        <v>188</v>
      </c>
      <c r="F32" s="90" t="s">
        <v>854</v>
      </c>
      <c r="G32" s="87">
        <v>3</v>
      </c>
      <c r="H32" s="87">
        <v>5</v>
      </c>
      <c r="I32" s="87">
        <f t="shared" si="0"/>
        <v>15</v>
      </c>
      <c r="J32" s="87" t="str">
        <f t="shared" si="1"/>
        <v>MEDIO</v>
      </c>
      <c r="K32" s="89" t="s">
        <v>1503</v>
      </c>
      <c r="L32" s="114">
        <f t="shared" si="2"/>
        <v>3</v>
      </c>
      <c r="M32" s="127"/>
      <c r="N32" s="173" t="s">
        <v>1689</v>
      </c>
      <c r="O32" s="93" t="s">
        <v>1548</v>
      </c>
    </row>
    <row r="33" spans="2:15" ht="195" x14ac:dyDescent="0.25">
      <c r="B33" s="171" t="s">
        <v>851</v>
      </c>
      <c r="C33" s="90" t="s">
        <v>855</v>
      </c>
      <c r="D33" s="132" t="s">
        <v>856</v>
      </c>
      <c r="E33" s="90" t="s">
        <v>188</v>
      </c>
      <c r="F33" s="90" t="s">
        <v>857</v>
      </c>
      <c r="G33" s="87">
        <v>3</v>
      </c>
      <c r="H33" s="87">
        <v>5</v>
      </c>
      <c r="I33" s="87">
        <f t="shared" si="0"/>
        <v>15</v>
      </c>
      <c r="J33" s="87" t="str">
        <f t="shared" si="1"/>
        <v>MEDIO</v>
      </c>
      <c r="K33" s="89" t="s">
        <v>1505</v>
      </c>
      <c r="L33" s="114">
        <f t="shared" si="2"/>
        <v>3</v>
      </c>
      <c r="M33" s="127"/>
      <c r="N33" s="136" t="s">
        <v>1903</v>
      </c>
      <c r="O33" s="93" t="s">
        <v>1549</v>
      </c>
    </row>
    <row r="34" spans="2:15" ht="180" x14ac:dyDescent="0.25">
      <c r="B34" s="171" t="s">
        <v>851</v>
      </c>
      <c r="C34" s="90" t="s">
        <v>858</v>
      </c>
      <c r="D34" s="132" t="s">
        <v>395</v>
      </c>
      <c r="E34" s="90" t="s">
        <v>188</v>
      </c>
      <c r="F34" s="90" t="s">
        <v>859</v>
      </c>
      <c r="G34" s="87">
        <v>3</v>
      </c>
      <c r="H34" s="87">
        <v>5</v>
      </c>
      <c r="I34" s="87">
        <f t="shared" si="0"/>
        <v>15</v>
      </c>
      <c r="J34" s="87" t="str">
        <f t="shared" si="1"/>
        <v>MEDIO</v>
      </c>
      <c r="K34" s="89" t="s">
        <v>1504</v>
      </c>
      <c r="L34" s="114">
        <f t="shared" si="2"/>
        <v>3</v>
      </c>
      <c r="M34" s="127"/>
      <c r="N34" s="136" t="s">
        <v>1689</v>
      </c>
      <c r="O34" s="93" t="s">
        <v>1550</v>
      </c>
    </row>
    <row r="35" spans="2:15" ht="105" x14ac:dyDescent="0.25">
      <c r="B35" s="171" t="s">
        <v>851</v>
      </c>
      <c r="C35" s="90" t="s">
        <v>860</v>
      </c>
      <c r="D35" s="132" t="s">
        <v>853</v>
      </c>
      <c r="E35" s="90" t="s">
        <v>188</v>
      </c>
      <c r="F35" s="90" t="s">
        <v>861</v>
      </c>
      <c r="G35" s="87">
        <v>3</v>
      </c>
      <c r="H35" s="87">
        <v>5</v>
      </c>
      <c r="I35" s="87">
        <f t="shared" si="0"/>
        <v>15</v>
      </c>
      <c r="J35" s="87" t="str">
        <f t="shared" si="1"/>
        <v>MEDIO</v>
      </c>
      <c r="K35" s="89" t="s">
        <v>1503</v>
      </c>
      <c r="L35" s="114">
        <f t="shared" si="2"/>
        <v>3</v>
      </c>
      <c r="M35" s="127"/>
      <c r="N35" s="136" t="s">
        <v>1689</v>
      </c>
      <c r="O35" s="93" t="s">
        <v>1551</v>
      </c>
    </row>
    <row r="36" spans="2:15" ht="195" x14ac:dyDescent="0.25">
      <c r="B36" s="171" t="s">
        <v>851</v>
      </c>
      <c r="C36" s="90" t="s">
        <v>862</v>
      </c>
      <c r="D36" s="132" t="s">
        <v>863</v>
      </c>
      <c r="E36" s="90" t="s">
        <v>188</v>
      </c>
      <c r="F36" s="90" t="s">
        <v>864</v>
      </c>
      <c r="G36" s="87">
        <v>3</v>
      </c>
      <c r="H36" s="87">
        <v>5</v>
      </c>
      <c r="I36" s="87">
        <f t="shared" si="0"/>
        <v>15</v>
      </c>
      <c r="J36" s="87" t="str">
        <f t="shared" si="1"/>
        <v>MEDIO</v>
      </c>
      <c r="K36" s="89" t="s">
        <v>1505</v>
      </c>
      <c r="L36" s="114">
        <f t="shared" si="2"/>
        <v>3</v>
      </c>
      <c r="M36" s="127"/>
      <c r="N36" s="136" t="s">
        <v>1904</v>
      </c>
      <c r="O36" s="93" t="s">
        <v>1552</v>
      </c>
    </row>
    <row r="37" spans="2:15" ht="180" x14ac:dyDescent="0.25">
      <c r="B37" s="171" t="s">
        <v>851</v>
      </c>
      <c r="C37" s="90" t="s">
        <v>865</v>
      </c>
      <c r="D37" s="132" t="s">
        <v>866</v>
      </c>
      <c r="E37" s="90" t="s">
        <v>188</v>
      </c>
      <c r="F37" s="90" t="s">
        <v>867</v>
      </c>
      <c r="G37" s="87">
        <v>3</v>
      </c>
      <c r="H37" s="87">
        <v>5</v>
      </c>
      <c r="I37" s="87">
        <f t="shared" si="0"/>
        <v>15</v>
      </c>
      <c r="J37" s="87" t="str">
        <f t="shared" si="1"/>
        <v>MEDIO</v>
      </c>
      <c r="K37" s="89" t="s">
        <v>1504</v>
      </c>
      <c r="L37" s="114">
        <f t="shared" si="2"/>
        <v>3</v>
      </c>
      <c r="M37" s="127"/>
      <c r="N37" s="136" t="s">
        <v>1689</v>
      </c>
      <c r="O37" s="93" t="s">
        <v>1541</v>
      </c>
    </row>
    <row r="38" spans="2:15" ht="75" x14ac:dyDescent="0.25">
      <c r="B38" s="171" t="s">
        <v>851</v>
      </c>
      <c r="C38" s="89" t="s">
        <v>868</v>
      </c>
      <c r="D38" s="132" t="s">
        <v>869</v>
      </c>
      <c r="E38" s="90" t="s">
        <v>188</v>
      </c>
      <c r="F38" s="90" t="s">
        <v>870</v>
      </c>
      <c r="G38" s="87">
        <v>2</v>
      </c>
      <c r="H38" s="87">
        <v>5</v>
      </c>
      <c r="I38" s="87">
        <f t="shared" si="0"/>
        <v>10</v>
      </c>
      <c r="J38" s="87" t="str">
        <f t="shared" si="1"/>
        <v>BAJO</v>
      </c>
      <c r="K38" s="91" t="str">
        <f t="shared" ref="K38:K43" si="3">IF(J38="BAJO","El nivel de riesgo bajo no requiere controles adicionales","Favor establezca acá controles adicionales requeridos")</f>
        <v>El nivel de riesgo bajo no requiere controles adicionales</v>
      </c>
      <c r="L38" s="114">
        <f t="shared" si="2"/>
        <v>0.1</v>
      </c>
      <c r="M38" s="127"/>
      <c r="N38" s="136" t="s">
        <v>1689</v>
      </c>
      <c r="O38" s="93" t="s">
        <v>1553</v>
      </c>
    </row>
    <row r="39" spans="2:15" ht="120" x14ac:dyDescent="0.25">
      <c r="B39" s="171" t="s">
        <v>851</v>
      </c>
      <c r="C39" s="89" t="s">
        <v>871</v>
      </c>
      <c r="D39" s="132" t="s">
        <v>872</v>
      </c>
      <c r="E39" s="90" t="s">
        <v>188</v>
      </c>
      <c r="F39" s="90" t="s">
        <v>873</v>
      </c>
      <c r="G39" s="87">
        <v>2</v>
      </c>
      <c r="H39" s="87">
        <v>5</v>
      </c>
      <c r="I39" s="87">
        <f t="shared" si="0"/>
        <v>10</v>
      </c>
      <c r="J39" s="87" t="str">
        <f t="shared" si="1"/>
        <v>BAJO</v>
      </c>
      <c r="K39" s="91" t="str">
        <f t="shared" si="3"/>
        <v>El nivel de riesgo bajo no requiere controles adicionales</v>
      </c>
      <c r="L39" s="114">
        <f t="shared" si="2"/>
        <v>0.1</v>
      </c>
      <c r="M39" s="127"/>
      <c r="N39" s="136" t="s">
        <v>1904</v>
      </c>
      <c r="O39" s="93" t="s">
        <v>1554</v>
      </c>
    </row>
    <row r="40" spans="2:15" ht="105" x14ac:dyDescent="0.25">
      <c r="B40" s="171" t="s">
        <v>851</v>
      </c>
      <c r="C40" s="89" t="s">
        <v>874</v>
      </c>
      <c r="D40" s="132" t="s">
        <v>866</v>
      </c>
      <c r="E40" s="90" t="s">
        <v>188</v>
      </c>
      <c r="F40" s="90" t="s">
        <v>875</v>
      </c>
      <c r="G40" s="87">
        <v>2</v>
      </c>
      <c r="H40" s="87">
        <v>5</v>
      </c>
      <c r="I40" s="87">
        <f t="shared" si="0"/>
        <v>10</v>
      </c>
      <c r="J40" s="87" t="str">
        <f t="shared" si="1"/>
        <v>BAJO</v>
      </c>
      <c r="K40" s="91" t="str">
        <f t="shared" si="3"/>
        <v>El nivel de riesgo bajo no requiere controles adicionales</v>
      </c>
      <c r="L40" s="114">
        <f t="shared" si="2"/>
        <v>0.1</v>
      </c>
      <c r="M40" s="127"/>
      <c r="N40" s="136" t="s">
        <v>1689</v>
      </c>
      <c r="O40" s="93" t="s">
        <v>1553</v>
      </c>
    </row>
    <row r="41" spans="2:15" ht="90" x14ac:dyDescent="0.25">
      <c r="B41" s="171" t="s">
        <v>851</v>
      </c>
      <c r="C41" s="90" t="s">
        <v>876</v>
      </c>
      <c r="D41" s="132" t="s">
        <v>853</v>
      </c>
      <c r="E41" s="90" t="s">
        <v>188</v>
      </c>
      <c r="F41" s="90" t="s">
        <v>877</v>
      </c>
      <c r="G41" s="87">
        <v>2</v>
      </c>
      <c r="H41" s="87">
        <v>5</v>
      </c>
      <c r="I41" s="87">
        <f>G41*H41</f>
        <v>10</v>
      </c>
      <c r="J41" s="87" t="str">
        <f>IF(I41&lt;12,"BAJO",IF(I41&gt;19,"ALTO","MEDIO"))</f>
        <v>BAJO</v>
      </c>
      <c r="K41" s="91" t="str">
        <f t="shared" si="3"/>
        <v>El nivel de riesgo bajo no requiere controles adicionales</v>
      </c>
      <c r="L41" s="114">
        <f t="shared" si="2"/>
        <v>0.1</v>
      </c>
      <c r="M41" s="127"/>
      <c r="N41" s="136" t="s">
        <v>1689</v>
      </c>
      <c r="O41" s="93" t="s">
        <v>1522</v>
      </c>
    </row>
    <row r="42" spans="2:15" ht="120" x14ac:dyDescent="0.25">
      <c r="B42" s="171" t="s">
        <v>851</v>
      </c>
      <c r="C42" s="174" t="s">
        <v>878</v>
      </c>
      <c r="D42" s="132" t="s">
        <v>872</v>
      </c>
      <c r="E42" s="90" t="s">
        <v>188</v>
      </c>
      <c r="F42" s="90" t="s">
        <v>873</v>
      </c>
      <c r="G42" s="87">
        <v>2</v>
      </c>
      <c r="H42" s="87">
        <v>5</v>
      </c>
      <c r="I42" s="87">
        <f>G42*H42</f>
        <v>10</v>
      </c>
      <c r="J42" s="87" t="str">
        <f>IF(I42&lt;12,"BAJO",IF(I42&gt;19,"ALTO","MEDIO"))</f>
        <v>BAJO</v>
      </c>
      <c r="K42" s="91" t="str">
        <f t="shared" si="3"/>
        <v>El nivel de riesgo bajo no requiere controles adicionales</v>
      </c>
      <c r="L42" s="114">
        <f t="shared" si="2"/>
        <v>0.1</v>
      </c>
      <c r="M42" s="127"/>
      <c r="N42" s="136" t="s">
        <v>1905</v>
      </c>
      <c r="O42" s="93" t="s">
        <v>1526</v>
      </c>
    </row>
    <row r="43" spans="2:15" ht="105" x14ac:dyDescent="0.25">
      <c r="B43" s="175" t="s">
        <v>851</v>
      </c>
      <c r="C43" s="90" t="s">
        <v>879</v>
      </c>
      <c r="D43" s="132" t="s">
        <v>866</v>
      </c>
      <c r="E43" s="90" t="s">
        <v>188</v>
      </c>
      <c r="F43" s="90" t="s">
        <v>880</v>
      </c>
      <c r="G43" s="87">
        <v>2</v>
      </c>
      <c r="H43" s="87">
        <v>5</v>
      </c>
      <c r="I43" s="87">
        <f>G43*H43</f>
        <v>10</v>
      </c>
      <c r="J43" s="87" t="str">
        <f>IF(I43&lt;12,"BAJO",IF(I43&gt;19,"ALTO","MEDIO"))</f>
        <v>BAJO</v>
      </c>
      <c r="K43" s="91" t="str">
        <f t="shared" si="3"/>
        <v>El nivel de riesgo bajo no requiere controles adicionales</v>
      </c>
      <c r="L43" s="114">
        <f t="shared" si="2"/>
        <v>0.1</v>
      </c>
      <c r="M43" s="127"/>
      <c r="N43" s="136" t="s">
        <v>1689</v>
      </c>
      <c r="O43" s="93" t="s">
        <v>1553</v>
      </c>
    </row>
    <row r="44" spans="2:15" x14ac:dyDescent="0.25">
      <c r="L44" s="95">
        <f>SUM(L8:L43)</f>
        <v>90.599999999999966</v>
      </c>
      <c r="N44" s="95">
        <f>COUNT(L8:L43)</f>
        <v>36</v>
      </c>
    </row>
  </sheetData>
  <dataConsolidate/>
  <mergeCells count="11">
    <mergeCell ref="B5:C5"/>
    <mergeCell ref="D5:E5"/>
    <mergeCell ref="G5:H5"/>
    <mergeCell ref="J5:L5"/>
    <mergeCell ref="B1:J1"/>
    <mergeCell ref="K1:L4"/>
    <mergeCell ref="B2:J2"/>
    <mergeCell ref="B3:C3"/>
    <mergeCell ref="D3:I3"/>
    <mergeCell ref="B4:C4"/>
    <mergeCell ref="D4:I4"/>
  </mergeCells>
  <conditionalFormatting sqref="J8:J10 J35:J36 J42 J33 J12:J13">
    <cfRule type="cellIs" dxfId="146" priority="61" stopIfTrue="1" operator="equal">
      <formula>"ALTO"</formula>
    </cfRule>
    <cfRule type="cellIs" dxfId="145" priority="62" stopIfTrue="1" operator="equal">
      <formula>"MEDIO"</formula>
    </cfRule>
    <cfRule type="cellIs" dxfId="144" priority="63" stopIfTrue="1" operator="equal">
      <formula>"BAJO"</formula>
    </cfRule>
  </conditionalFormatting>
  <conditionalFormatting sqref="J43">
    <cfRule type="cellIs" dxfId="143" priority="58" stopIfTrue="1" operator="equal">
      <formula>"ALTO"</formula>
    </cfRule>
    <cfRule type="cellIs" dxfId="142" priority="59" stopIfTrue="1" operator="equal">
      <formula>"MEDIO"</formula>
    </cfRule>
    <cfRule type="cellIs" dxfId="141" priority="60" stopIfTrue="1" operator="equal">
      <formula>"BAJO"</formula>
    </cfRule>
  </conditionalFormatting>
  <conditionalFormatting sqref="J34">
    <cfRule type="cellIs" dxfId="140" priority="55" stopIfTrue="1" operator="equal">
      <formula>"ALTO"</formula>
    </cfRule>
    <cfRule type="cellIs" dxfId="139" priority="56" stopIfTrue="1" operator="equal">
      <formula>"MEDIO"</formula>
    </cfRule>
    <cfRule type="cellIs" dxfId="138" priority="57" stopIfTrue="1" operator="equal">
      <formula>"BAJO"</formula>
    </cfRule>
  </conditionalFormatting>
  <conditionalFormatting sqref="J37:J39">
    <cfRule type="cellIs" dxfId="137" priority="52" stopIfTrue="1" operator="equal">
      <formula>"ALTO"</formula>
    </cfRule>
    <cfRule type="cellIs" dxfId="136" priority="53" stopIfTrue="1" operator="equal">
      <formula>"MEDIO"</formula>
    </cfRule>
    <cfRule type="cellIs" dxfId="135" priority="54" stopIfTrue="1" operator="equal">
      <formula>"BAJO"</formula>
    </cfRule>
  </conditionalFormatting>
  <conditionalFormatting sqref="J11">
    <cfRule type="cellIs" dxfId="134" priority="49" stopIfTrue="1" operator="equal">
      <formula>"ALTO"</formula>
    </cfRule>
    <cfRule type="cellIs" dxfId="133" priority="50" stopIfTrue="1" operator="equal">
      <formula>"MEDIO"</formula>
    </cfRule>
    <cfRule type="cellIs" dxfId="132" priority="51" stopIfTrue="1" operator="equal">
      <formula>"BAJO"</formula>
    </cfRule>
  </conditionalFormatting>
  <conditionalFormatting sqref="J17:J19">
    <cfRule type="cellIs" dxfId="131" priority="46" stopIfTrue="1" operator="equal">
      <formula>"ALTO"</formula>
    </cfRule>
    <cfRule type="cellIs" dxfId="130" priority="47" stopIfTrue="1" operator="equal">
      <formula>"MEDIO"</formula>
    </cfRule>
    <cfRule type="cellIs" dxfId="129" priority="48" stopIfTrue="1" operator="equal">
      <formula>"BAJO"</formula>
    </cfRule>
  </conditionalFormatting>
  <conditionalFormatting sqref="J20">
    <cfRule type="cellIs" dxfId="128" priority="43" stopIfTrue="1" operator="equal">
      <formula>"ALTO"</formula>
    </cfRule>
    <cfRule type="cellIs" dxfId="127" priority="44" stopIfTrue="1" operator="equal">
      <formula>"MEDIO"</formula>
    </cfRule>
    <cfRule type="cellIs" dxfId="126" priority="45" stopIfTrue="1" operator="equal">
      <formula>"BAJO"</formula>
    </cfRule>
  </conditionalFormatting>
  <conditionalFormatting sqref="J29">
    <cfRule type="cellIs" dxfId="125" priority="34" stopIfTrue="1" operator="equal">
      <formula>"ALTO"</formula>
    </cfRule>
    <cfRule type="cellIs" dxfId="124" priority="35" stopIfTrue="1" operator="equal">
      <formula>"MEDIO"</formula>
    </cfRule>
    <cfRule type="cellIs" dxfId="123" priority="36" stopIfTrue="1" operator="equal">
      <formula>"BAJO"</formula>
    </cfRule>
  </conditionalFormatting>
  <conditionalFormatting sqref="J23">
    <cfRule type="cellIs" dxfId="122" priority="40" stopIfTrue="1" operator="equal">
      <formula>"ALTO"</formula>
    </cfRule>
    <cfRule type="cellIs" dxfId="121" priority="41" stopIfTrue="1" operator="equal">
      <formula>"MEDIO"</formula>
    </cfRule>
    <cfRule type="cellIs" dxfId="120" priority="42" stopIfTrue="1" operator="equal">
      <formula>"BAJO"</formula>
    </cfRule>
  </conditionalFormatting>
  <conditionalFormatting sqref="J26">
    <cfRule type="cellIs" dxfId="119" priority="37" stopIfTrue="1" operator="equal">
      <formula>"ALTO"</formula>
    </cfRule>
    <cfRule type="cellIs" dxfId="118" priority="38" stopIfTrue="1" operator="equal">
      <formula>"MEDIO"</formula>
    </cfRule>
    <cfRule type="cellIs" dxfId="117" priority="39" stopIfTrue="1" operator="equal">
      <formula>"BAJO"</formula>
    </cfRule>
  </conditionalFormatting>
  <conditionalFormatting sqref="J14:J15">
    <cfRule type="cellIs" dxfId="116" priority="31" stopIfTrue="1" operator="equal">
      <formula>"ALTO"</formula>
    </cfRule>
    <cfRule type="cellIs" dxfId="115" priority="32" stopIfTrue="1" operator="equal">
      <formula>"MEDIO"</formula>
    </cfRule>
    <cfRule type="cellIs" dxfId="114" priority="33" stopIfTrue="1" operator="equal">
      <formula>"BAJO"</formula>
    </cfRule>
  </conditionalFormatting>
  <conditionalFormatting sqref="J16:J17">
    <cfRule type="cellIs" dxfId="113" priority="28" stopIfTrue="1" operator="equal">
      <formula>"ALTO"</formula>
    </cfRule>
    <cfRule type="cellIs" dxfId="112" priority="29" stopIfTrue="1" operator="equal">
      <formula>"MEDIO"</formula>
    </cfRule>
    <cfRule type="cellIs" dxfId="111" priority="30" stopIfTrue="1" operator="equal">
      <formula>"BAJO"</formula>
    </cfRule>
  </conditionalFormatting>
  <conditionalFormatting sqref="J21:J22">
    <cfRule type="cellIs" dxfId="110" priority="25" stopIfTrue="1" operator="equal">
      <formula>"ALTO"</formula>
    </cfRule>
    <cfRule type="cellIs" dxfId="109" priority="26" stopIfTrue="1" operator="equal">
      <formula>"MEDIO"</formula>
    </cfRule>
    <cfRule type="cellIs" dxfId="108" priority="27" stopIfTrue="1" operator="equal">
      <formula>"BAJO"</formula>
    </cfRule>
  </conditionalFormatting>
  <conditionalFormatting sqref="J24:J25">
    <cfRule type="cellIs" dxfId="107" priority="22" stopIfTrue="1" operator="equal">
      <formula>"ALTO"</formula>
    </cfRule>
    <cfRule type="cellIs" dxfId="106" priority="23" stopIfTrue="1" operator="equal">
      <formula>"MEDIO"</formula>
    </cfRule>
    <cfRule type="cellIs" dxfId="105" priority="24" stopIfTrue="1" operator="equal">
      <formula>"BAJO"</formula>
    </cfRule>
  </conditionalFormatting>
  <conditionalFormatting sqref="J27">
    <cfRule type="cellIs" dxfId="104" priority="19" stopIfTrue="1" operator="equal">
      <formula>"ALTO"</formula>
    </cfRule>
    <cfRule type="cellIs" dxfId="103" priority="20" stopIfTrue="1" operator="equal">
      <formula>"MEDIO"</formula>
    </cfRule>
    <cfRule type="cellIs" dxfId="102" priority="21" stopIfTrue="1" operator="equal">
      <formula>"BAJO"</formula>
    </cfRule>
  </conditionalFormatting>
  <conditionalFormatting sqref="J28">
    <cfRule type="cellIs" dxfId="101" priority="16" stopIfTrue="1" operator="equal">
      <formula>"ALTO"</formula>
    </cfRule>
    <cfRule type="cellIs" dxfId="100" priority="17" stopIfTrue="1" operator="equal">
      <formula>"MEDIO"</formula>
    </cfRule>
    <cfRule type="cellIs" dxfId="99" priority="18" stopIfTrue="1" operator="equal">
      <formula>"BAJO"</formula>
    </cfRule>
  </conditionalFormatting>
  <conditionalFormatting sqref="J30">
    <cfRule type="cellIs" dxfId="98" priority="13" stopIfTrue="1" operator="equal">
      <formula>"ALTO"</formula>
    </cfRule>
    <cfRule type="cellIs" dxfId="97" priority="14" stopIfTrue="1" operator="equal">
      <formula>"MEDIO"</formula>
    </cfRule>
    <cfRule type="cellIs" dxfId="96" priority="15" stopIfTrue="1" operator="equal">
      <formula>"BAJO"</formula>
    </cfRule>
  </conditionalFormatting>
  <conditionalFormatting sqref="J31">
    <cfRule type="cellIs" dxfId="95" priority="10" stopIfTrue="1" operator="equal">
      <formula>"ALTO"</formula>
    </cfRule>
    <cfRule type="cellIs" dxfId="94" priority="11" stopIfTrue="1" operator="equal">
      <formula>"MEDIO"</formula>
    </cfRule>
    <cfRule type="cellIs" dxfId="93" priority="12" stopIfTrue="1" operator="equal">
      <formula>"BAJO"</formula>
    </cfRule>
  </conditionalFormatting>
  <conditionalFormatting sqref="J32">
    <cfRule type="cellIs" dxfId="92" priority="7" stopIfTrue="1" operator="equal">
      <formula>"ALTO"</formula>
    </cfRule>
    <cfRule type="cellIs" dxfId="91" priority="8" stopIfTrue="1" operator="equal">
      <formula>"MEDIO"</formula>
    </cfRule>
    <cfRule type="cellIs" dxfId="90" priority="9" stopIfTrue="1" operator="equal">
      <formula>"BAJO"</formula>
    </cfRule>
  </conditionalFormatting>
  <conditionalFormatting sqref="J40">
    <cfRule type="cellIs" dxfId="89" priority="4" stopIfTrue="1" operator="equal">
      <formula>"ALTO"</formula>
    </cfRule>
    <cfRule type="cellIs" dxfId="88" priority="5" stopIfTrue="1" operator="equal">
      <formula>"MEDIO"</formula>
    </cfRule>
    <cfRule type="cellIs" dxfId="87" priority="6" stopIfTrue="1" operator="equal">
      <formula>"BAJO"</formula>
    </cfRule>
  </conditionalFormatting>
  <conditionalFormatting sqref="J41">
    <cfRule type="cellIs" dxfId="86" priority="1" stopIfTrue="1" operator="equal">
      <formula>"ALTO"</formula>
    </cfRule>
    <cfRule type="cellIs" dxfId="85" priority="2" stopIfTrue="1" operator="equal">
      <formula>"MEDIO"</formula>
    </cfRule>
    <cfRule type="cellIs" dxfId="84" priority="3" stopIfTrue="1" operator="equal">
      <formula>"BAJO"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'/Users/mac/Documents/0 ALCALDIA MAYOR S-G /MATRIZ RIESGOS SGAS SFG/D:\Users\cogarcia3\Documents\9 OTROS_PROYECTOS SGGC 2016-2017\2019\1 ISO 37001 -ANTI SOBORNO\RIESGOS SGAS\Gestión Legal\[FOPE05_MATRIZ_RIESGOS_DE_SOBORNO.GEST_LEGAL_V_5.xlsx]Instructivo'!#REF!</xm:f>
          </x14:formula1>
          <xm:sqref>C4:D4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17"/>
  <sheetViews>
    <sheetView topLeftCell="J5" zoomScale="73" zoomScaleNormal="73" workbookViewId="0">
      <selection activeCell="O5" sqref="O5"/>
    </sheetView>
  </sheetViews>
  <sheetFormatPr baseColWidth="10" defaultColWidth="11.42578125" defaultRowHeight="15" x14ac:dyDescent="0.25"/>
  <cols>
    <col min="1" max="1" width="8" style="50" customWidth="1"/>
    <col min="2" max="2" width="25.140625" style="50" customWidth="1"/>
    <col min="3" max="3" width="63.7109375" style="50" customWidth="1"/>
    <col min="4" max="4" width="25.42578125" style="50" customWidth="1"/>
    <col min="5" max="5" width="34.42578125" style="50" customWidth="1"/>
    <col min="6" max="6" width="65" style="50" customWidth="1"/>
    <col min="7" max="7" width="15.85546875" style="50" customWidth="1"/>
    <col min="8" max="8" width="12.42578125" style="50" customWidth="1"/>
    <col min="9" max="9" width="15.42578125" style="50" customWidth="1"/>
    <col min="10" max="10" width="17.28515625" style="50" customWidth="1"/>
    <col min="11" max="11" width="79.28515625" style="50" customWidth="1"/>
    <col min="12" max="12" width="10.140625" style="50" customWidth="1"/>
    <col min="13" max="13" width="3.140625" style="50" customWidth="1"/>
    <col min="14" max="14" width="70.85546875" style="50" customWidth="1"/>
    <col min="15" max="15" width="60.42578125" style="50" customWidth="1"/>
    <col min="16" max="16384" width="11.42578125" style="50"/>
  </cols>
  <sheetData>
    <row r="1" spans="1:15" ht="15.75" thickBot="1" x14ac:dyDescent="0.3">
      <c r="B1" s="203" t="s">
        <v>10</v>
      </c>
      <c r="C1" s="204"/>
      <c r="D1" s="204"/>
      <c r="E1" s="204"/>
      <c r="F1" s="204"/>
      <c r="G1" s="204"/>
      <c r="H1" s="204"/>
      <c r="I1" s="204"/>
      <c r="J1" s="204"/>
      <c r="K1" s="232"/>
      <c r="L1" s="232"/>
      <c r="M1" s="96"/>
      <c r="N1" s="96"/>
    </row>
    <row r="2" spans="1:15" ht="15.75" thickTop="1" x14ac:dyDescent="0.25">
      <c r="B2" s="233" t="s">
        <v>153</v>
      </c>
      <c r="C2" s="234"/>
      <c r="D2" s="234"/>
      <c r="E2" s="234"/>
      <c r="F2" s="234"/>
      <c r="G2" s="234"/>
      <c r="H2" s="234"/>
      <c r="I2" s="234"/>
      <c r="J2" s="234"/>
      <c r="K2" s="232"/>
      <c r="L2" s="232"/>
      <c r="M2" s="96"/>
      <c r="N2" s="96"/>
    </row>
    <row r="3" spans="1:15" x14ac:dyDescent="0.25">
      <c r="B3" s="235" t="s">
        <v>11</v>
      </c>
      <c r="C3" s="236"/>
      <c r="D3" s="217" t="s">
        <v>12</v>
      </c>
      <c r="E3" s="218"/>
      <c r="F3" s="218"/>
      <c r="G3" s="218"/>
      <c r="H3" s="218"/>
      <c r="I3" s="216"/>
      <c r="J3" s="75" t="s">
        <v>141</v>
      </c>
      <c r="K3" s="232"/>
      <c r="L3" s="232"/>
      <c r="M3" s="96"/>
      <c r="N3" s="96"/>
    </row>
    <row r="4" spans="1:15" ht="15.75" thickBot="1" x14ac:dyDescent="0.3">
      <c r="B4" s="237" t="s">
        <v>142</v>
      </c>
      <c r="C4" s="238"/>
      <c r="D4" s="221" t="s">
        <v>154</v>
      </c>
      <c r="E4" s="222"/>
      <c r="F4" s="222"/>
      <c r="G4" s="222"/>
      <c r="H4" s="222"/>
      <c r="I4" s="220"/>
      <c r="J4" s="76" t="s">
        <v>465</v>
      </c>
      <c r="K4" s="232"/>
      <c r="L4" s="232"/>
      <c r="M4" s="96"/>
      <c r="N4" s="96"/>
    </row>
    <row r="5" spans="1:15" ht="81.75" customHeight="1" thickTop="1" x14ac:dyDescent="0.25">
      <c r="B5" s="226" t="s">
        <v>13</v>
      </c>
      <c r="C5" s="227"/>
      <c r="D5" s="228" t="s">
        <v>14</v>
      </c>
      <c r="E5" s="229"/>
      <c r="F5" s="77" t="s">
        <v>15</v>
      </c>
      <c r="G5" s="230" t="s">
        <v>180</v>
      </c>
      <c r="H5" s="230"/>
      <c r="I5" s="78" t="s">
        <v>16</v>
      </c>
      <c r="J5" s="231" t="s">
        <v>181</v>
      </c>
      <c r="K5" s="231"/>
      <c r="L5" s="231"/>
      <c r="M5" s="96"/>
      <c r="N5" s="79" t="s">
        <v>464</v>
      </c>
      <c r="O5" s="176">
        <v>44926</v>
      </c>
    </row>
    <row r="6" spans="1:15" ht="5.25" customHeight="1" x14ac:dyDescent="0.25">
      <c r="B6" s="275"/>
      <c r="C6" s="275"/>
      <c r="D6" s="275"/>
      <c r="E6" s="275"/>
      <c r="F6" s="275"/>
      <c r="G6" s="275"/>
      <c r="H6" s="275"/>
      <c r="I6" s="275"/>
      <c r="J6" s="275"/>
      <c r="K6" s="275"/>
      <c r="L6" s="275"/>
    </row>
    <row r="7" spans="1:15" ht="87" customHeight="1" x14ac:dyDescent="0.25">
      <c r="B7" s="135" t="s">
        <v>6</v>
      </c>
      <c r="C7" s="135" t="s">
        <v>8</v>
      </c>
      <c r="D7" s="135" t="s">
        <v>9</v>
      </c>
      <c r="E7" s="135" t="s">
        <v>24</v>
      </c>
      <c r="F7" s="135" t="s">
        <v>5</v>
      </c>
      <c r="G7" s="135" t="s">
        <v>0</v>
      </c>
      <c r="H7" s="135" t="s">
        <v>1</v>
      </c>
      <c r="I7" s="135" t="s">
        <v>2</v>
      </c>
      <c r="J7" s="135" t="s">
        <v>3</v>
      </c>
      <c r="K7" s="177" t="s">
        <v>4</v>
      </c>
      <c r="L7" s="135" t="s">
        <v>155</v>
      </c>
      <c r="M7" s="137"/>
      <c r="N7" s="85" t="s">
        <v>281</v>
      </c>
      <c r="O7" s="86" t="s">
        <v>282</v>
      </c>
    </row>
    <row r="8" spans="1:15" ht="198" customHeight="1" x14ac:dyDescent="0.25">
      <c r="A8" s="97">
        <v>1</v>
      </c>
      <c r="B8" s="87" t="s">
        <v>221</v>
      </c>
      <c r="C8" s="89" t="s">
        <v>765</v>
      </c>
      <c r="D8" s="166" t="s">
        <v>766</v>
      </c>
      <c r="E8" s="89" t="s">
        <v>269</v>
      </c>
      <c r="F8" s="89" t="s">
        <v>1437</v>
      </c>
      <c r="G8" s="87">
        <v>3</v>
      </c>
      <c r="H8" s="87">
        <v>5</v>
      </c>
      <c r="I8" s="87">
        <f t="shared" ref="I8:I16" si="0">G8*H8</f>
        <v>15</v>
      </c>
      <c r="J8" s="87" t="str">
        <f>IF(I8&lt;12,"BAJO",IF(I8&gt;19,"ALTO","MEDIO"))</f>
        <v>MEDIO</v>
      </c>
      <c r="K8" s="89" t="s">
        <v>1504</v>
      </c>
      <c r="L8" s="87">
        <f>IF(J8="BAJO",0.1,IF(J8="MEDIO",3,5))</f>
        <v>3</v>
      </c>
      <c r="N8" s="68" t="s">
        <v>1706</v>
      </c>
      <c r="O8" s="93" t="s">
        <v>1676</v>
      </c>
    </row>
    <row r="9" spans="1:15" ht="248.25" customHeight="1" x14ac:dyDescent="0.25">
      <c r="A9" s="97">
        <v>2</v>
      </c>
      <c r="B9" s="87" t="s">
        <v>221</v>
      </c>
      <c r="C9" s="89" t="s">
        <v>767</v>
      </c>
      <c r="D9" s="166" t="s">
        <v>618</v>
      </c>
      <c r="E9" s="89" t="s">
        <v>269</v>
      </c>
      <c r="F9" s="89" t="s">
        <v>1438</v>
      </c>
      <c r="G9" s="87">
        <v>3</v>
      </c>
      <c r="H9" s="87">
        <v>5</v>
      </c>
      <c r="I9" s="87">
        <f t="shared" si="0"/>
        <v>15</v>
      </c>
      <c r="J9" s="87" t="str">
        <f t="shared" ref="J9:J16" si="1">IF(I9&lt;12,"BAJO",IF(I9&gt;19,"ALTO","MEDIO"))</f>
        <v>MEDIO</v>
      </c>
      <c r="K9" s="89" t="s">
        <v>1505</v>
      </c>
      <c r="L9" s="87">
        <f t="shared" ref="L9:L16" si="2">IF(J9="BAJO",0.1,IF(J9="MEDIO",3,5))</f>
        <v>3</v>
      </c>
      <c r="N9" s="68" t="s">
        <v>1706</v>
      </c>
      <c r="O9" s="93" t="s">
        <v>1675</v>
      </c>
    </row>
    <row r="10" spans="1:15" ht="249" customHeight="1" x14ac:dyDescent="0.25">
      <c r="A10" s="97">
        <v>3</v>
      </c>
      <c r="B10" s="87" t="s">
        <v>221</v>
      </c>
      <c r="C10" s="89" t="s">
        <v>768</v>
      </c>
      <c r="D10" s="166" t="s">
        <v>619</v>
      </c>
      <c r="E10" s="178" t="s">
        <v>269</v>
      </c>
      <c r="F10" s="89" t="s">
        <v>1439</v>
      </c>
      <c r="G10" s="87">
        <v>3</v>
      </c>
      <c r="H10" s="87">
        <v>5</v>
      </c>
      <c r="I10" s="87">
        <f t="shared" si="0"/>
        <v>15</v>
      </c>
      <c r="J10" s="87" t="str">
        <f t="shared" si="1"/>
        <v>MEDIO</v>
      </c>
      <c r="K10" s="89" t="s">
        <v>1503</v>
      </c>
      <c r="L10" s="87">
        <f t="shared" si="2"/>
        <v>3</v>
      </c>
      <c r="N10" s="68" t="s">
        <v>1706</v>
      </c>
      <c r="O10" s="93" t="s">
        <v>1613</v>
      </c>
    </row>
    <row r="11" spans="1:15" ht="258.75" customHeight="1" x14ac:dyDescent="0.25">
      <c r="A11" s="97">
        <v>4</v>
      </c>
      <c r="B11" s="87" t="s">
        <v>222</v>
      </c>
      <c r="C11" s="89" t="s">
        <v>769</v>
      </c>
      <c r="D11" s="166" t="s">
        <v>766</v>
      </c>
      <c r="E11" s="178" t="s">
        <v>21</v>
      </c>
      <c r="F11" s="89" t="s">
        <v>1440</v>
      </c>
      <c r="G11" s="87">
        <v>2</v>
      </c>
      <c r="H11" s="87">
        <v>5</v>
      </c>
      <c r="I11" s="87">
        <f t="shared" si="0"/>
        <v>10</v>
      </c>
      <c r="J11" s="87" t="str">
        <f t="shared" si="1"/>
        <v>BAJO</v>
      </c>
      <c r="K11" s="89" t="str">
        <f>IF(J11="BAJO","El nivel de riesgo es bajo y no se requieren controles adicionales","Favor establezca acá controles adicionales requeridos")</f>
        <v>El nivel de riesgo es bajo y no se requieren controles adicionales</v>
      </c>
      <c r="L11" s="87">
        <f t="shared" si="2"/>
        <v>0.1</v>
      </c>
      <c r="N11" s="68" t="s">
        <v>1706</v>
      </c>
      <c r="O11" s="93" t="s">
        <v>1554</v>
      </c>
    </row>
    <row r="12" spans="1:15" ht="293.25" customHeight="1" x14ac:dyDescent="0.25">
      <c r="A12" s="97">
        <v>5</v>
      </c>
      <c r="B12" s="87" t="s">
        <v>222</v>
      </c>
      <c r="C12" s="89" t="s">
        <v>438</v>
      </c>
      <c r="D12" s="166" t="s">
        <v>620</v>
      </c>
      <c r="E12" s="178" t="s">
        <v>21</v>
      </c>
      <c r="F12" s="89" t="s">
        <v>1906</v>
      </c>
      <c r="G12" s="87">
        <v>2</v>
      </c>
      <c r="H12" s="87">
        <v>5</v>
      </c>
      <c r="I12" s="87">
        <f t="shared" si="0"/>
        <v>10</v>
      </c>
      <c r="J12" s="87" t="str">
        <f t="shared" si="1"/>
        <v>BAJO</v>
      </c>
      <c r="K12" s="89" t="str">
        <f>IF(J12="BAJO","El nivel de riesgo es bajo y no se requieren controles adicionales","Favor establezca acá controles adicionales requeridos")</f>
        <v>El nivel de riesgo es bajo y no se requieren controles adicionales</v>
      </c>
      <c r="L12" s="87">
        <f t="shared" si="2"/>
        <v>0.1</v>
      </c>
      <c r="N12" s="68" t="s">
        <v>1706</v>
      </c>
      <c r="O12" s="93" t="s">
        <v>1674</v>
      </c>
    </row>
    <row r="13" spans="1:15" ht="287.25" customHeight="1" x14ac:dyDescent="0.25">
      <c r="A13" s="97">
        <v>6</v>
      </c>
      <c r="B13" s="87" t="s">
        <v>222</v>
      </c>
      <c r="C13" s="89" t="s">
        <v>770</v>
      </c>
      <c r="D13" s="166" t="s">
        <v>56</v>
      </c>
      <c r="E13" s="178" t="s">
        <v>21</v>
      </c>
      <c r="F13" s="89" t="s">
        <v>1441</v>
      </c>
      <c r="G13" s="87">
        <v>2</v>
      </c>
      <c r="H13" s="87">
        <v>5</v>
      </c>
      <c r="I13" s="87">
        <f t="shared" si="0"/>
        <v>10</v>
      </c>
      <c r="J13" s="87" t="str">
        <f t="shared" si="1"/>
        <v>BAJO</v>
      </c>
      <c r="K13" s="91" t="str">
        <f t="shared" ref="K13:K16" si="3">IF(J13="BAJO","El nivel de riesgo es bajo y no se requieren controles adicionales","Favor establezca acá controles adicionales requeridos")</f>
        <v>El nivel de riesgo es bajo y no se requieren controles adicionales</v>
      </c>
      <c r="L13" s="87">
        <f t="shared" si="2"/>
        <v>0.1</v>
      </c>
      <c r="N13" s="68" t="s">
        <v>1706</v>
      </c>
      <c r="O13" s="93" t="s">
        <v>1674</v>
      </c>
    </row>
    <row r="14" spans="1:15" ht="203.25" customHeight="1" x14ac:dyDescent="0.25">
      <c r="A14" s="97">
        <v>7</v>
      </c>
      <c r="B14" s="87" t="s">
        <v>270</v>
      </c>
      <c r="C14" s="89" t="s">
        <v>1442</v>
      </c>
      <c r="D14" s="166" t="s">
        <v>771</v>
      </c>
      <c r="E14" s="178" t="s">
        <v>21</v>
      </c>
      <c r="F14" s="89" t="s">
        <v>1443</v>
      </c>
      <c r="G14" s="87">
        <v>2</v>
      </c>
      <c r="H14" s="87">
        <v>3</v>
      </c>
      <c r="I14" s="87">
        <f t="shared" si="0"/>
        <v>6</v>
      </c>
      <c r="J14" s="87" t="str">
        <f t="shared" si="1"/>
        <v>BAJO</v>
      </c>
      <c r="K14" s="91" t="str">
        <f t="shared" si="3"/>
        <v>El nivel de riesgo es bajo y no se requieren controles adicionales</v>
      </c>
      <c r="L14" s="87">
        <f t="shared" si="2"/>
        <v>0.1</v>
      </c>
      <c r="N14" s="68" t="s">
        <v>1706</v>
      </c>
      <c r="O14" s="93" t="s">
        <v>1554</v>
      </c>
    </row>
    <row r="15" spans="1:15" ht="132" customHeight="1" x14ac:dyDescent="0.25">
      <c r="A15" s="97">
        <v>8</v>
      </c>
      <c r="B15" s="87" t="s">
        <v>270</v>
      </c>
      <c r="C15" s="89" t="s">
        <v>1444</v>
      </c>
      <c r="D15" s="166" t="s">
        <v>439</v>
      </c>
      <c r="E15" s="178" t="s">
        <v>21</v>
      </c>
      <c r="F15" s="89" t="s">
        <v>1445</v>
      </c>
      <c r="G15" s="87">
        <v>2</v>
      </c>
      <c r="H15" s="87">
        <v>3</v>
      </c>
      <c r="I15" s="87">
        <f t="shared" si="0"/>
        <v>6</v>
      </c>
      <c r="J15" s="87" t="str">
        <f t="shared" si="1"/>
        <v>BAJO</v>
      </c>
      <c r="K15" s="91" t="str">
        <f t="shared" si="3"/>
        <v>El nivel de riesgo es bajo y no se requieren controles adicionales</v>
      </c>
      <c r="L15" s="87">
        <f t="shared" si="2"/>
        <v>0.1</v>
      </c>
      <c r="N15" s="68" t="s">
        <v>1706</v>
      </c>
      <c r="O15" s="93" t="s">
        <v>1674</v>
      </c>
    </row>
    <row r="16" spans="1:15" ht="105" customHeight="1" x14ac:dyDescent="0.25">
      <c r="A16" s="97">
        <v>9</v>
      </c>
      <c r="B16" s="87" t="s">
        <v>270</v>
      </c>
      <c r="C16" s="89" t="s">
        <v>1446</v>
      </c>
      <c r="D16" s="166" t="s">
        <v>529</v>
      </c>
      <c r="E16" s="178" t="s">
        <v>20</v>
      </c>
      <c r="F16" s="89" t="s">
        <v>1447</v>
      </c>
      <c r="G16" s="87">
        <v>3</v>
      </c>
      <c r="H16" s="87">
        <v>3</v>
      </c>
      <c r="I16" s="87">
        <f t="shared" si="0"/>
        <v>9</v>
      </c>
      <c r="J16" s="87" t="str">
        <f t="shared" si="1"/>
        <v>BAJO</v>
      </c>
      <c r="K16" s="91" t="str">
        <f t="shared" si="3"/>
        <v>El nivel de riesgo es bajo y no se requieren controles adicionales</v>
      </c>
      <c r="L16" s="87">
        <f t="shared" si="2"/>
        <v>0.1</v>
      </c>
      <c r="N16" s="68" t="s">
        <v>1706</v>
      </c>
      <c r="O16" s="93" t="s">
        <v>1526</v>
      </c>
    </row>
    <row r="17" spans="4:14" x14ac:dyDescent="0.25">
      <c r="D17" s="137"/>
      <c r="E17" s="137"/>
      <c r="L17" s="95">
        <f>SUM(L8:L16)</f>
        <v>9.5999999999999979</v>
      </c>
      <c r="N17" s="95">
        <f>COUNT(L8:L16)</f>
        <v>9</v>
      </c>
    </row>
  </sheetData>
  <mergeCells count="12">
    <mergeCell ref="B1:J1"/>
    <mergeCell ref="K1:L4"/>
    <mergeCell ref="B2:J2"/>
    <mergeCell ref="B3:C3"/>
    <mergeCell ref="D3:I3"/>
    <mergeCell ref="B4:C4"/>
    <mergeCell ref="D4:I4"/>
    <mergeCell ref="B5:C5"/>
    <mergeCell ref="D5:E5"/>
    <mergeCell ref="G5:H5"/>
    <mergeCell ref="J5:L5"/>
    <mergeCell ref="B6:L6"/>
  </mergeCells>
  <conditionalFormatting sqref="J8:J16">
    <cfRule type="cellIs" dxfId="83" priority="1" stopIfTrue="1" operator="equal">
      <formula>"ALTO"</formula>
    </cfRule>
    <cfRule type="cellIs" dxfId="82" priority="2" stopIfTrue="1" operator="equal">
      <formula>"MEDIO"</formula>
    </cfRule>
    <cfRule type="cellIs" dxfId="81" priority="3" stopIfTrue="1" operator="equal">
      <formula>"BAJO"</formula>
    </cfRule>
  </conditionalFormatting>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51"/>
  <sheetViews>
    <sheetView topLeftCell="K1" zoomScale="75" zoomScaleNormal="66" workbookViewId="0">
      <selection activeCell="K1" sqref="A1:XFD1048576"/>
    </sheetView>
  </sheetViews>
  <sheetFormatPr baseColWidth="10" defaultColWidth="11.42578125" defaultRowHeight="15" x14ac:dyDescent="0.25"/>
  <cols>
    <col min="1" max="1" width="11.42578125" style="159"/>
    <col min="2" max="2" width="38.42578125" style="159" customWidth="1"/>
    <col min="3" max="3" width="62" style="159" customWidth="1"/>
    <col min="4" max="4" width="29.7109375" style="159" customWidth="1"/>
    <col min="5" max="5" width="42.85546875" style="159" customWidth="1"/>
    <col min="6" max="6" width="73.7109375" style="159" customWidth="1"/>
    <col min="7" max="9" width="18.85546875" style="159" customWidth="1"/>
    <col min="10" max="10" width="19.42578125" style="159" customWidth="1"/>
    <col min="11" max="11" width="46.85546875" style="159" customWidth="1"/>
    <col min="12" max="12" width="11.42578125" style="159"/>
    <col min="13" max="13" width="3.42578125" style="159" customWidth="1"/>
    <col min="14" max="14" width="89.42578125" style="159" customWidth="1"/>
    <col min="15" max="15" width="62.42578125" style="159" customWidth="1"/>
    <col min="16" max="16384" width="11.42578125" style="159"/>
  </cols>
  <sheetData>
    <row r="1" spans="1:15" ht="23.25" customHeight="1" thickBot="1" x14ac:dyDescent="0.3">
      <c r="B1" s="203" t="s">
        <v>10</v>
      </c>
      <c r="C1" s="204"/>
      <c r="D1" s="204"/>
      <c r="E1" s="204"/>
      <c r="F1" s="204"/>
      <c r="G1" s="204"/>
      <c r="H1" s="204"/>
      <c r="I1" s="204"/>
      <c r="J1" s="204"/>
      <c r="K1" s="232"/>
      <c r="L1" s="232"/>
    </row>
    <row r="2" spans="1:15" ht="27" customHeight="1" thickTop="1" x14ac:dyDescent="0.25">
      <c r="B2" s="233" t="s">
        <v>153</v>
      </c>
      <c r="C2" s="234"/>
      <c r="D2" s="234"/>
      <c r="E2" s="234"/>
      <c r="F2" s="234"/>
      <c r="G2" s="234"/>
      <c r="H2" s="234"/>
      <c r="I2" s="234"/>
      <c r="J2" s="234"/>
      <c r="K2" s="232"/>
      <c r="L2" s="232"/>
    </row>
    <row r="3" spans="1:15" ht="21" customHeight="1" x14ac:dyDescent="0.25">
      <c r="B3" s="235" t="s">
        <v>11</v>
      </c>
      <c r="C3" s="236"/>
      <c r="D3" s="217" t="s">
        <v>12</v>
      </c>
      <c r="E3" s="218"/>
      <c r="F3" s="218"/>
      <c r="G3" s="218"/>
      <c r="H3" s="218"/>
      <c r="I3" s="216"/>
      <c r="J3" s="75" t="s">
        <v>141</v>
      </c>
      <c r="K3" s="232"/>
      <c r="L3" s="232"/>
    </row>
    <row r="4" spans="1:15" ht="26.25" customHeight="1" thickBot="1" x14ac:dyDescent="0.3">
      <c r="B4" s="237" t="s">
        <v>142</v>
      </c>
      <c r="C4" s="238"/>
      <c r="D4" s="221" t="s">
        <v>154</v>
      </c>
      <c r="E4" s="222"/>
      <c r="F4" s="222"/>
      <c r="G4" s="222"/>
      <c r="H4" s="222"/>
      <c r="I4" s="220"/>
      <c r="J4" s="76" t="s">
        <v>465</v>
      </c>
      <c r="K4" s="232"/>
      <c r="L4" s="232"/>
    </row>
    <row r="5" spans="1:15" ht="78.75" customHeight="1" thickTop="1" x14ac:dyDescent="0.25">
      <c r="B5" s="226" t="s">
        <v>13</v>
      </c>
      <c r="C5" s="227"/>
      <c r="D5" s="228" t="s">
        <v>14</v>
      </c>
      <c r="E5" s="229"/>
      <c r="F5" s="77" t="s">
        <v>15</v>
      </c>
      <c r="G5" s="230" t="s">
        <v>132</v>
      </c>
      <c r="H5" s="230"/>
      <c r="I5" s="78" t="s">
        <v>16</v>
      </c>
      <c r="J5" s="231" t="s">
        <v>276</v>
      </c>
      <c r="K5" s="231"/>
      <c r="L5" s="231"/>
      <c r="N5" s="79" t="s">
        <v>464</v>
      </c>
      <c r="O5" s="176">
        <v>44926</v>
      </c>
    </row>
    <row r="6" spans="1:15" ht="4.5" customHeight="1" x14ac:dyDescent="0.25">
      <c r="B6" s="77"/>
      <c r="C6" s="129"/>
      <c r="D6" s="130"/>
      <c r="E6" s="131"/>
      <c r="F6" s="77"/>
      <c r="G6" s="132"/>
      <c r="H6" s="132"/>
      <c r="I6" s="78"/>
      <c r="J6" s="133"/>
      <c r="K6" s="133"/>
      <c r="L6" s="133"/>
      <c r="N6" s="50"/>
      <c r="O6" s="50"/>
    </row>
    <row r="7" spans="1:15" ht="72" customHeight="1" x14ac:dyDescent="0.25">
      <c r="B7" s="135" t="s">
        <v>6</v>
      </c>
      <c r="C7" s="135" t="s">
        <v>8</v>
      </c>
      <c r="D7" s="135" t="s">
        <v>9</v>
      </c>
      <c r="E7" s="135" t="s">
        <v>24</v>
      </c>
      <c r="F7" s="135" t="s">
        <v>5</v>
      </c>
      <c r="G7" s="135" t="s">
        <v>0</v>
      </c>
      <c r="H7" s="135" t="s">
        <v>1</v>
      </c>
      <c r="I7" s="135" t="s">
        <v>2</v>
      </c>
      <c r="J7" s="135" t="s">
        <v>3</v>
      </c>
      <c r="K7" s="135" t="s">
        <v>4</v>
      </c>
      <c r="L7" s="135" t="s">
        <v>155</v>
      </c>
      <c r="N7" s="85" t="s">
        <v>281</v>
      </c>
      <c r="O7" s="86" t="s">
        <v>282</v>
      </c>
    </row>
    <row r="8" spans="1:15" ht="180" x14ac:dyDescent="0.25">
      <c r="A8" s="87">
        <v>1</v>
      </c>
      <c r="B8" s="87" t="s">
        <v>145</v>
      </c>
      <c r="C8" s="89" t="s">
        <v>775</v>
      </c>
      <c r="D8" s="91" t="s">
        <v>604</v>
      </c>
      <c r="E8" s="136" t="s">
        <v>187</v>
      </c>
      <c r="F8" s="89" t="s">
        <v>605</v>
      </c>
      <c r="G8" s="87">
        <v>3</v>
      </c>
      <c r="H8" s="87">
        <v>3</v>
      </c>
      <c r="I8" s="87">
        <f t="shared" ref="I8:I48" si="0">G8*H8</f>
        <v>9</v>
      </c>
      <c r="J8" s="87" t="str">
        <f t="shared" ref="J8:J48" si="1">IF(I8&lt;12,"BAJO",IF(I8&gt;19,"ALTO","MEDIO"))</f>
        <v>BAJO</v>
      </c>
      <c r="K8" s="89" t="str">
        <f t="shared" ref="K8:K48" si="2">IF(J8="BAJO","El nivel de riesgo es bajo y no se requieren controles adicionales","Favor establezca acá controles adicionales requeridos")</f>
        <v>El nivel de riesgo es bajo y no se requieren controles adicionales</v>
      </c>
      <c r="L8" s="114">
        <f>IF(J8="BAJO",0.1,IF(J8="MEDIO",3,5))</f>
        <v>0.1</v>
      </c>
      <c r="M8" s="50"/>
      <c r="N8" s="89" t="s">
        <v>1691</v>
      </c>
      <c r="O8" s="89" t="s">
        <v>1674</v>
      </c>
    </row>
    <row r="9" spans="1:15" ht="258" customHeight="1" x14ac:dyDescent="0.25">
      <c r="A9" s="87">
        <v>2</v>
      </c>
      <c r="B9" s="87" t="s">
        <v>145</v>
      </c>
      <c r="C9" s="89" t="s">
        <v>776</v>
      </c>
      <c r="D9" s="91" t="s">
        <v>62</v>
      </c>
      <c r="E9" s="136" t="s">
        <v>187</v>
      </c>
      <c r="F9" s="89" t="s">
        <v>606</v>
      </c>
      <c r="G9" s="87">
        <v>3</v>
      </c>
      <c r="H9" s="87">
        <v>3</v>
      </c>
      <c r="I9" s="87">
        <f>G9*H9</f>
        <v>9</v>
      </c>
      <c r="J9" s="87" t="str">
        <f>IF(I9&lt;12,"BAJO",IF(I9&gt;19,"ALTO","MEDIO"))</f>
        <v>BAJO</v>
      </c>
      <c r="K9" s="89" t="str">
        <f>IF(J9="BAJO","El nivel de riesgo es bajo y no se requieren controles adicionales","Favor establezca acá controles adicionales requeridos")</f>
        <v>El nivel de riesgo es bajo y no se requieren controles adicionales</v>
      </c>
      <c r="L9" s="114">
        <f>IF(J9="BAJO",0.1,IF(J9="MEDIO",3,5))</f>
        <v>0.1</v>
      </c>
      <c r="M9" s="50"/>
      <c r="N9" s="89" t="s">
        <v>1691</v>
      </c>
      <c r="O9" s="93" t="s">
        <v>1677</v>
      </c>
    </row>
    <row r="10" spans="1:15" ht="225" x14ac:dyDescent="0.25">
      <c r="A10" s="87">
        <v>3</v>
      </c>
      <c r="B10" s="87" t="s">
        <v>145</v>
      </c>
      <c r="C10" s="89" t="s">
        <v>1448</v>
      </c>
      <c r="D10" s="91" t="s">
        <v>321</v>
      </c>
      <c r="E10" s="136" t="s">
        <v>187</v>
      </c>
      <c r="F10" s="89" t="s">
        <v>1449</v>
      </c>
      <c r="G10" s="87">
        <v>3</v>
      </c>
      <c r="H10" s="87">
        <v>3</v>
      </c>
      <c r="I10" s="87">
        <f>G10*H10</f>
        <v>9</v>
      </c>
      <c r="J10" s="87" t="str">
        <f>IF(I10&lt;12,"BAJO",IF(I10&gt;19,"ALTO","MEDIO"))</f>
        <v>BAJO</v>
      </c>
      <c r="K10" s="89" t="str">
        <f>IF(J10="BAJO","El nivel de riesgo es bajo y no se requieren controles adicionales","Favor establezca acá controles adicionales requeridos")</f>
        <v>El nivel de riesgo es bajo y no se requieren controles adicionales</v>
      </c>
      <c r="L10" s="114">
        <f>IF(J10="BAJO",0.1,IF(J10="MEDIO",3,5))</f>
        <v>0.1</v>
      </c>
      <c r="M10" s="50"/>
      <c r="N10" s="89" t="s">
        <v>1691</v>
      </c>
      <c r="O10" s="93" t="s">
        <v>1677</v>
      </c>
    </row>
    <row r="11" spans="1:15" ht="180" x14ac:dyDescent="0.25">
      <c r="A11" s="87">
        <v>4</v>
      </c>
      <c r="B11" s="87" t="s">
        <v>145</v>
      </c>
      <c r="C11" s="89" t="s">
        <v>777</v>
      </c>
      <c r="D11" s="91" t="s">
        <v>62</v>
      </c>
      <c r="E11" s="136" t="s">
        <v>27</v>
      </c>
      <c r="F11" s="89" t="s">
        <v>596</v>
      </c>
      <c r="G11" s="87">
        <v>3</v>
      </c>
      <c r="H11" s="87">
        <v>3</v>
      </c>
      <c r="I11" s="87">
        <f t="shared" si="0"/>
        <v>9</v>
      </c>
      <c r="J11" s="87" t="str">
        <f t="shared" si="1"/>
        <v>BAJO</v>
      </c>
      <c r="K11" s="89" t="str">
        <f t="shared" si="2"/>
        <v>El nivel de riesgo es bajo y no se requieren controles adicionales</v>
      </c>
      <c r="L11" s="114">
        <f t="shared" ref="L11:L48" si="3">IF(J11="BAJO",0.1,IF(J11="MEDIO",3,5))</f>
        <v>0.1</v>
      </c>
      <c r="M11" s="50"/>
      <c r="N11" s="89" t="s">
        <v>1691</v>
      </c>
      <c r="O11" s="93" t="s">
        <v>1677</v>
      </c>
    </row>
    <row r="12" spans="1:15" ht="253.5" customHeight="1" x14ac:dyDescent="0.25">
      <c r="A12" s="87">
        <v>5</v>
      </c>
      <c r="B12" s="87" t="s">
        <v>145</v>
      </c>
      <c r="C12" s="89" t="s">
        <v>607</v>
      </c>
      <c r="D12" s="91" t="s">
        <v>608</v>
      </c>
      <c r="E12" s="136" t="s">
        <v>597</v>
      </c>
      <c r="F12" s="89" t="s">
        <v>598</v>
      </c>
      <c r="G12" s="87">
        <v>3</v>
      </c>
      <c r="H12" s="87">
        <v>3</v>
      </c>
      <c r="I12" s="87">
        <f t="shared" si="0"/>
        <v>9</v>
      </c>
      <c r="J12" s="87" t="str">
        <f t="shared" si="1"/>
        <v>BAJO</v>
      </c>
      <c r="K12" s="89" t="str">
        <f t="shared" si="2"/>
        <v>El nivel de riesgo es bajo y no se requieren controles adicionales</v>
      </c>
      <c r="L12" s="114">
        <f t="shared" si="3"/>
        <v>0.1</v>
      </c>
      <c r="M12" s="50"/>
      <c r="N12" s="89" t="s">
        <v>1691</v>
      </c>
      <c r="O12" s="93" t="s">
        <v>1674</v>
      </c>
    </row>
    <row r="13" spans="1:15" ht="187.5" customHeight="1" x14ac:dyDescent="0.25">
      <c r="A13" s="87">
        <v>6</v>
      </c>
      <c r="B13" s="87" t="s">
        <v>145</v>
      </c>
      <c r="C13" s="89" t="s">
        <v>434</v>
      </c>
      <c r="D13" s="91" t="s">
        <v>321</v>
      </c>
      <c r="E13" s="136" t="s">
        <v>27</v>
      </c>
      <c r="F13" s="89" t="s">
        <v>1450</v>
      </c>
      <c r="G13" s="87">
        <v>3</v>
      </c>
      <c r="H13" s="87">
        <v>3</v>
      </c>
      <c r="I13" s="87">
        <f>G13*H13</f>
        <v>9</v>
      </c>
      <c r="J13" s="87" t="str">
        <f>IF(I13&lt;12,"BAJO",IF(I13&gt;19,"ALTO","MEDIO"))</f>
        <v>BAJO</v>
      </c>
      <c r="K13" s="89" t="str">
        <f>IF(J13="BAJO","El nivel de riesgo es bajo y no se requieren controles adicionales","Favor establezca acá controles adicionales requeridos")</f>
        <v>El nivel de riesgo es bajo y no se requieren controles adicionales</v>
      </c>
      <c r="L13" s="114">
        <f>IF(J13="BAJO",0.1,IF(J13="MEDIO",3,5))</f>
        <v>0.1</v>
      </c>
      <c r="M13" s="50"/>
      <c r="N13" s="89" t="s">
        <v>1691</v>
      </c>
      <c r="O13" s="93" t="s">
        <v>1677</v>
      </c>
    </row>
    <row r="14" spans="1:15" ht="195" x14ac:dyDescent="0.25">
      <c r="A14" s="87">
        <v>7</v>
      </c>
      <c r="B14" s="87" t="s">
        <v>145</v>
      </c>
      <c r="C14" s="89" t="s">
        <v>778</v>
      </c>
      <c r="D14" s="91" t="s">
        <v>608</v>
      </c>
      <c r="E14" s="136" t="s">
        <v>21</v>
      </c>
      <c r="F14" s="89" t="s">
        <v>772</v>
      </c>
      <c r="G14" s="87">
        <v>3</v>
      </c>
      <c r="H14" s="87">
        <v>3</v>
      </c>
      <c r="I14" s="87">
        <f t="shared" si="0"/>
        <v>9</v>
      </c>
      <c r="J14" s="87" t="str">
        <f t="shared" si="1"/>
        <v>BAJO</v>
      </c>
      <c r="K14" s="89" t="str">
        <f t="shared" si="2"/>
        <v>El nivel de riesgo es bajo y no se requieren controles adicionales</v>
      </c>
      <c r="L14" s="114">
        <f t="shared" si="3"/>
        <v>0.1</v>
      </c>
      <c r="M14" s="50"/>
      <c r="N14" s="89" t="s">
        <v>1692</v>
      </c>
      <c r="O14" s="93" t="s">
        <v>1678</v>
      </c>
    </row>
    <row r="15" spans="1:15" ht="210" x14ac:dyDescent="0.25">
      <c r="A15" s="87">
        <v>8</v>
      </c>
      <c r="B15" s="87" t="s">
        <v>145</v>
      </c>
      <c r="C15" s="89" t="s">
        <v>779</v>
      </c>
      <c r="D15" s="91" t="s">
        <v>62</v>
      </c>
      <c r="E15" s="136" t="s">
        <v>187</v>
      </c>
      <c r="F15" s="89" t="s">
        <v>601</v>
      </c>
      <c r="G15" s="87">
        <v>2</v>
      </c>
      <c r="H15" s="87">
        <v>5</v>
      </c>
      <c r="I15" s="87">
        <f t="shared" si="0"/>
        <v>10</v>
      </c>
      <c r="J15" s="87" t="str">
        <f t="shared" si="1"/>
        <v>BAJO</v>
      </c>
      <c r="K15" s="89" t="str">
        <f t="shared" si="2"/>
        <v>El nivel de riesgo es bajo y no se requieren controles adicionales</v>
      </c>
      <c r="L15" s="114">
        <f t="shared" si="3"/>
        <v>0.1</v>
      </c>
      <c r="M15" s="50"/>
      <c r="N15" s="89" t="s">
        <v>1691</v>
      </c>
      <c r="O15" s="93" t="s">
        <v>1679</v>
      </c>
    </row>
    <row r="16" spans="1:15" ht="225" x14ac:dyDescent="0.25">
      <c r="A16" s="87">
        <v>9</v>
      </c>
      <c r="B16" s="87" t="s">
        <v>145</v>
      </c>
      <c r="C16" s="89" t="s">
        <v>780</v>
      </c>
      <c r="D16" s="91" t="s">
        <v>321</v>
      </c>
      <c r="E16" s="136" t="s">
        <v>187</v>
      </c>
      <c r="F16" s="89" t="s">
        <v>1451</v>
      </c>
      <c r="G16" s="87">
        <v>2</v>
      </c>
      <c r="H16" s="87">
        <v>5</v>
      </c>
      <c r="I16" s="87">
        <f t="shared" si="0"/>
        <v>10</v>
      </c>
      <c r="J16" s="87" t="str">
        <f>IF(I16&lt;12,"BAJO",IF(I16&gt;19,"ALTO","MEDIO"))</f>
        <v>BAJO</v>
      </c>
      <c r="K16" s="89" t="str">
        <f>IF(J16="BAJO","El nivel de riesgo es bajo y no se requieren controles adicionales","Favor establezca acá controles adicionales requeridos")</f>
        <v>El nivel de riesgo es bajo y no se requieren controles adicionales</v>
      </c>
      <c r="L16" s="114">
        <f>IF(J16="BAJO",0.1,IF(J16="MEDIO",3,5))</f>
        <v>0.1</v>
      </c>
      <c r="M16" s="50"/>
      <c r="N16" s="89" t="s">
        <v>1691</v>
      </c>
      <c r="O16" s="93" t="s">
        <v>1679</v>
      </c>
    </row>
    <row r="17" spans="1:15" ht="135" x14ac:dyDescent="0.25">
      <c r="A17" s="87">
        <v>10</v>
      </c>
      <c r="B17" s="87" t="s">
        <v>145</v>
      </c>
      <c r="C17" s="89" t="s">
        <v>781</v>
      </c>
      <c r="D17" s="91" t="s">
        <v>608</v>
      </c>
      <c r="E17" s="136" t="s">
        <v>21</v>
      </c>
      <c r="F17" s="89" t="s">
        <v>773</v>
      </c>
      <c r="G17" s="87">
        <v>2</v>
      </c>
      <c r="H17" s="87">
        <v>5</v>
      </c>
      <c r="I17" s="87">
        <f t="shared" si="0"/>
        <v>10</v>
      </c>
      <c r="J17" s="87" t="str">
        <f t="shared" si="1"/>
        <v>BAJO</v>
      </c>
      <c r="K17" s="89" t="str">
        <f t="shared" si="2"/>
        <v>El nivel de riesgo es bajo y no se requieren controles adicionales</v>
      </c>
      <c r="L17" s="114">
        <f t="shared" si="3"/>
        <v>0.1</v>
      </c>
      <c r="M17" s="50"/>
      <c r="N17" s="89" t="s">
        <v>1693</v>
      </c>
      <c r="O17" s="93" t="s">
        <v>1674</v>
      </c>
    </row>
    <row r="18" spans="1:15" ht="297.75" customHeight="1" x14ac:dyDescent="0.25">
      <c r="A18" s="87">
        <v>11</v>
      </c>
      <c r="B18" s="87" t="s">
        <v>145</v>
      </c>
      <c r="C18" s="89" t="s">
        <v>609</v>
      </c>
      <c r="D18" s="91" t="s">
        <v>62</v>
      </c>
      <c r="E18" s="136" t="s">
        <v>21</v>
      </c>
      <c r="F18" s="89" t="s">
        <v>774</v>
      </c>
      <c r="G18" s="87">
        <v>2</v>
      </c>
      <c r="H18" s="87">
        <v>5</v>
      </c>
      <c r="I18" s="87">
        <f t="shared" si="0"/>
        <v>10</v>
      </c>
      <c r="J18" s="87" t="str">
        <f t="shared" si="1"/>
        <v>BAJO</v>
      </c>
      <c r="K18" s="89" t="str">
        <f t="shared" si="2"/>
        <v>El nivel de riesgo es bajo y no se requieren controles adicionales</v>
      </c>
      <c r="L18" s="114">
        <f t="shared" si="3"/>
        <v>0.1</v>
      </c>
      <c r="M18" s="50"/>
      <c r="N18" s="89" t="s">
        <v>1691</v>
      </c>
      <c r="O18" s="93" t="s">
        <v>1677</v>
      </c>
    </row>
    <row r="19" spans="1:15" ht="180" x14ac:dyDescent="0.25">
      <c r="A19" s="87">
        <v>12</v>
      </c>
      <c r="B19" s="87" t="s">
        <v>145</v>
      </c>
      <c r="C19" s="89" t="s">
        <v>782</v>
      </c>
      <c r="D19" s="91" t="s">
        <v>321</v>
      </c>
      <c r="E19" s="136" t="s">
        <v>21</v>
      </c>
      <c r="F19" s="89" t="s">
        <v>1452</v>
      </c>
      <c r="G19" s="87">
        <v>2</v>
      </c>
      <c r="H19" s="87">
        <v>5</v>
      </c>
      <c r="I19" s="87">
        <f t="shared" si="0"/>
        <v>10</v>
      </c>
      <c r="J19" s="87" t="str">
        <f>IF(I19&lt;12,"BAJO",IF(I19&gt;19,"ALTO","MEDIO"))</f>
        <v>BAJO</v>
      </c>
      <c r="K19" s="89" t="str">
        <f>IF(J19="BAJO","El nivel de riesgo es bajo y no se requieren controles adicionales","Favor establezca acá controles adicionales requeridos")</f>
        <v>El nivel de riesgo es bajo y no se requieren controles adicionales</v>
      </c>
      <c r="L19" s="114">
        <f>IF(J19="BAJO",0.1,IF(J19="MEDIO",3,5))</f>
        <v>0.1</v>
      </c>
      <c r="M19" s="50"/>
      <c r="N19" s="89" t="s">
        <v>1691</v>
      </c>
      <c r="O19" s="93" t="s">
        <v>1677</v>
      </c>
    </row>
    <row r="20" spans="1:15" ht="90" x14ac:dyDescent="0.25">
      <c r="A20" s="87">
        <v>13</v>
      </c>
      <c r="B20" s="87" t="s">
        <v>145</v>
      </c>
      <c r="C20" s="89" t="s">
        <v>783</v>
      </c>
      <c r="D20" s="91" t="s">
        <v>784</v>
      </c>
      <c r="E20" s="136" t="s">
        <v>20</v>
      </c>
      <c r="F20" s="91" t="s">
        <v>1453</v>
      </c>
      <c r="G20" s="87">
        <v>2</v>
      </c>
      <c r="H20" s="87">
        <v>4</v>
      </c>
      <c r="I20" s="87">
        <f t="shared" si="0"/>
        <v>8</v>
      </c>
      <c r="J20" s="87" t="str">
        <f t="shared" si="1"/>
        <v>BAJO</v>
      </c>
      <c r="K20" s="89" t="str">
        <f t="shared" si="2"/>
        <v>El nivel de riesgo es bajo y no se requieren controles adicionales</v>
      </c>
      <c r="L20" s="114">
        <f t="shared" si="3"/>
        <v>0.1</v>
      </c>
      <c r="M20" s="50"/>
      <c r="N20" s="179" t="s">
        <v>1694</v>
      </c>
      <c r="O20" s="93" t="s">
        <v>1526</v>
      </c>
    </row>
    <row r="21" spans="1:15" ht="167.25" customHeight="1" x14ac:dyDescent="0.25">
      <c r="A21" s="87">
        <v>14</v>
      </c>
      <c r="B21" s="87" t="s">
        <v>145</v>
      </c>
      <c r="C21" s="89" t="s">
        <v>785</v>
      </c>
      <c r="D21" s="91" t="s">
        <v>62</v>
      </c>
      <c r="E21" s="136" t="s">
        <v>20</v>
      </c>
      <c r="F21" s="91" t="s">
        <v>1454</v>
      </c>
      <c r="G21" s="87">
        <v>2</v>
      </c>
      <c r="H21" s="87">
        <v>4</v>
      </c>
      <c r="I21" s="87">
        <f t="shared" si="0"/>
        <v>8</v>
      </c>
      <c r="J21" s="87" t="str">
        <f t="shared" si="1"/>
        <v>BAJO</v>
      </c>
      <c r="K21" s="89" t="str">
        <f t="shared" si="2"/>
        <v>El nivel de riesgo es bajo y no se requieren controles adicionales</v>
      </c>
      <c r="L21" s="114">
        <f t="shared" si="3"/>
        <v>0.1</v>
      </c>
      <c r="M21" s="50"/>
      <c r="N21" s="179" t="s">
        <v>1691</v>
      </c>
      <c r="O21" s="93" t="s">
        <v>1674</v>
      </c>
    </row>
    <row r="22" spans="1:15" ht="140.25" customHeight="1" x14ac:dyDescent="0.25">
      <c r="A22" s="87">
        <v>15</v>
      </c>
      <c r="B22" s="87" t="s">
        <v>145</v>
      </c>
      <c r="C22" s="89" t="s">
        <v>786</v>
      </c>
      <c r="D22" s="91" t="s">
        <v>321</v>
      </c>
      <c r="E22" s="136" t="s">
        <v>20</v>
      </c>
      <c r="F22" s="91" t="s">
        <v>1455</v>
      </c>
      <c r="G22" s="87">
        <v>2</v>
      </c>
      <c r="H22" s="87">
        <v>4</v>
      </c>
      <c r="I22" s="87">
        <f t="shared" si="0"/>
        <v>8</v>
      </c>
      <c r="J22" s="87" t="str">
        <f>IF(I22&lt;12,"BAJO",IF(I22&gt;19,"ALTO","MEDIO"))</f>
        <v>BAJO</v>
      </c>
      <c r="K22" s="89" t="str">
        <f>IF(J22="BAJO","El nivel de riesgo es bajo y no se requieren controles adicionales","Favor establezca acá controles adicionales requeridos")</f>
        <v>El nivel de riesgo es bajo y no se requieren controles adicionales</v>
      </c>
      <c r="L22" s="114">
        <f>IF(J22="BAJO",0.1,IF(J22="MEDIO",3,5))</f>
        <v>0.1</v>
      </c>
      <c r="M22" s="50"/>
      <c r="N22" s="179" t="s">
        <v>1691</v>
      </c>
      <c r="O22" s="93" t="s">
        <v>1554</v>
      </c>
    </row>
    <row r="23" spans="1:15" ht="140.25" customHeight="1" x14ac:dyDescent="0.25">
      <c r="A23" s="87">
        <v>16</v>
      </c>
      <c r="B23" s="87" t="s">
        <v>145</v>
      </c>
      <c r="C23" s="89" t="s">
        <v>787</v>
      </c>
      <c r="D23" s="91" t="s">
        <v>62</v>
      </c>
      <c r="E23" s="136" t="s">
        <v>187</v>
      </c>
      <c r="F23" s="89" t="s">
        <v>1456</v>
      </c>
      <c r="G23" s="87">
        <v>2</v>
      </c>
      <c r="H23" s="87">
        <v>4</v>
      </c>
      <c r="I23" s="87">
        <f t="shared" si="0"/>
        <v>8</v>
      </c>
      <c r="J23" s="87" t="str">
        <f t="shared" si="1"/>
        <v>BAJO</v>
      </c>
      <c r="K23" s="89" t="str">
        <f t="shared" si="2"/>
        <v>El nivel de riesgo es bajo y no se requieren controles adicionales</v>
      </c>
      <c r="L23" s="114">
        <f t="shared" si="3"/>
        <v>0.1</v>
      </c>
      <c r="M23" s="50"/>
      <c r="N23" s="179" t="s">
        <v>1695</v>
      </c>
      <c r="O23" s="93" t="s">
        <v>1677</v>
      </c>
    </row>
    <row r="24" spans="1:15" ht="140.25" customHeight="1" x14ac:dyDescent="0.25">
      <c r="A24" s="87">
        <v>17</v>
      </c>
      <c r="B24" s="87" t="s">
        <v>145</v>
      </c>
      <c r="C24" s="89" t="s">
        <v>788</v>
      </c>
      <c r="D24" s="91" t="s">
        <v>321</v>
      </c>
      <c r="E24" s="136" t="s">
        <v>187</v>
      </c>
      <c r="F24" s="89" t="s">
        <v>1457</v>
      </c>
      <c r="G24" s="87">
        <v>2</v>
      </c>
      <c r="H24" s="87">
        <v>4</v>
      </c>
      <c r="I24" s="87">
        <f t="shared" si="0"/>
        <v>8</v>
      </c>
      <c r="J24" s="87" t="str">
        <f>IF(I24&lt;12,"BAJO",IF(I24&gt;19,"ALTO","MEDIO"))</f>
        <v>BAJO</v>
      </c>
      <c r="K24" s="89" t="str">
        <f>IF(J24="BAJO","El nivel de riesgo es bajo y no se requieren controles adicionales","Favor establezca acá controles adicionales requeridos")</f>
        <v>El nivel de riesgo es bajo y no se requieren controles adicionales</v>
      </c>
      <c r="L24" s="114">
        <f>IF(J24="BAJO",0.1,IF(J24="MEDIO",3,5))</f>
        <v>0.1</v>
      </c>
      <c r="M24" s="50"/>
      <c r="N24" s="179" t="s">
        <v>1695</v>
      </c>
      <c r="O24" s="93" t="s">
        <v>1678</v>
      </c>
    </row>
    <row r="25" spans="1:15" ht="140.25" customHeight="1" x14ac:dyDescent="0.25">
      <c r="A25" s="87">
        <v>18</v>
      </c>
      <c r="B25" s="87" t="s">
        <v>145</v>
      </c>
      <c r="C25" s="89" t="s">
        <v>789</v>
      </c>
      <c r="D25" s="91" t="s">
        <v>610</v>
      </c>
      <c r="E25" s="136" t="s">
        <v>187</v>
      </c>
      <c r="F25" s="89" t="s">
        <v>1458</v>
      </c>
      <c r="G25" s="87">
        <v>2</v>
      </c>
      <c r="H25" s="87">
        <v>4</v>
      </c>
      <c r="I25" s="87">
        <f t="shared" si="0"/>
        <v>8</v>
      </c>
      <c r="J25" s="87" t="str">
        <f t="shared" si="1"/>
        <v>BAJO</v>
      </c>
      <c r="K25" s="89" t="str">
        <f t="shared" si="2"/>
        <v>El nivel de riesgo es bajo y no se requieren controles adicionales</v>
      </c>
      <c r="L25" s="114">
        <f t="shared" si="3"/>
        <v>0.1</v>
      </c>
      <c r="M25" s="50"/>
      <c r="N25" s="179" t="s">
        <v>1696</v>
      </c>
      <c r="O25" s="93" t="s">
        <v>1554</v>
      </c>
    </row>
    <row r="26" spans="1:15" ht="140.25" customHeight="1" x14ac:dyDescent="0.25">
      <c r="A26" s="87">
        <v>19</v>
      </c>
      <c r="B26" s="87" t="s">
        <v>36</v>
      </c>
      <c r="C26" s="89" t="s">
        <v>790</v>
      </c>
      <c r="D26" s="91" t="s">
        <v>611</v>
      </c>
      <c r="E26" s="136" t="s">
        <v>274</v>
      </c>
      <c r="F26" s="91" t="s">
        <v>599</v>
      </c>
      <c r="G26" s="87">
        <v>2</v>
      </c>
      <c r="H26" s="87">
        <v>3</v>
      </c>
      <c r="I26" s="87">
        <f t="shared" si="0"/>
        <v>6</v>
      </c>
      <c r="J26" s="87" t="str">
        <f t="shared" si="1"/>
        <v>BAJO</v>
      </c>
      <c r="K26" s="89" t="str">
        <f t="shared" si="2"/>
        <v>El nivel de riesgo es bajo y no se requieren controles adicionales</v>
      </c>
      <c r="L26" s="114">
        <f t="shared" si="3"/>
        <v>0.1</v>
      </c>
      <c r="M26" s="50"/>
      <c r="N26" s="179" t="s">
        <v>1697</v>
      </c>
      <c r="O26" s="93" t="s">
        <v>1553</v>
      </c>
    </row>
    <row r="27" spans="1:15" ht="150" x14ac:dyDescent="0.25">
      <c r="A27" s="87">
        <v>20</v>
      </c>
      <c r="B27" s="87" t="s">
        <v>36</v>
      </c>
      <c r="C27" s="89" t="s">
        <v>791</v>
      </c>
      <c r="D27" s="91" t="s">
        <v>62</v>
      </c>
      <c r="E27" s="136" t="s">
        <v>274</v>
      </c>
      <c r="F27" s="91" t="s">
        <v>602</v>
      </c>
      <c r="G27" s="87">
        <v>2</v>
      </c>
      <c r="H27" s="87">
        <v>3</v>
      </c>
      <c r="I27" s="87">
        <f t="shared" si="0"/>
        <v>6</v>
      </c>
      <c r="J27" s="87" t="str">
        <f t="shared" si="1"/>
        <v>BAJO</v>
      </c>
      <c r="K27" s="89" t="str">
        <f t="shared" si="2"/>
        <v>El nivel de riesgo es bajo y no se requieren controles adicionales</v>
      </c>
      <c r="L27" s="114">
        <f t="shared" si="3"/>
        <v>0.1</v>
      </c>
      <c r="M27" s="50"/>
      <c r="N27" s="179" t="s">
        <v>1698</v>
      </c>
      <c r="O27" s="93" t="s">
        <v>1674</v>
      </c>
    </row>
    <row r="28" spans="1:15" ht="140.25" customHeight="1" x14ac:dyDescent="0.25">
      <c r="A28" s="87">
        <v>21</v>
      </c>
      <c r="B28" s="87" t="s">
        <v>36</v>
      </c>
      <c r="C28" s="89" t="s">
        <v>792</v>
      </c>
      <c r="D28" s="91" t="s">
        <v>321</v>
      </c>
      <c r="E28" s="136" t="s">
        <v>274</v>
      </c>
      <c r="F28" s="91" t="s">
        <v>1459</v>
      </c>
      <c r="G28" s="87">
        <v>2</v>
      </c>
      <c r="H28" s="87">
        <v>3</v>
      </c>
      <c r="I28" s="87">
        <f>G28*H28</f>
        <v>6</v>
      </c>
      <c r="J28" s="87" t="str">
        <f>IF(I28&lt;12,"BAJO",IF(I28&gt;19,"ALTO","MEDIO"))</f>
        <v>BAJO</v>
      </c>
      <c r="K28" s="89" t="str">
        <f>IF(J28="BAJO","El nivel de riesgo es bajo y no se requieren controles adicionales","Favor establezca acá controles adicionales requeridos")</f>
        <v>El nivel de riesgo es bajo y no se requieren controles adicionales</v>
      </c>
      <c r="L28" s="114">
        <f>IF(J28="BAJO",0.1,IF(J28="MEDIO",3,5))</f>
        <v>0.1</v>
      </c>
      <c r="M28" s="50"/>
      <c r="N28" s="179" t="s">
        <v>1698</v>
      </c>
      <c r="O28" s="93" t="s">
        <v>1674</v>
      </c>
    </row>
    <row r="29" spans="1:15" ht="140.25" customHeight="1" x14ac:dyDescent="0.25">
      <c r="A29" s="87">
        <v>22</v>
      </c>
      <c r="B29" s="87" t="s">
        <v>36</v>
      </c>
      <c r="C29" s="89" t="s">
        <v>793</v>
      </c>
      <c r="D29" s="91" t="s">
        <v>611</v>
      </c>
      <c r="E29" s="136" t="s">
        <v>21</v>
      </c>
      <c r="F29" s="91" t="s">
        <v>600</v>
      </c>
      <c r="G29" s="87">
        <v>2</v>
      </c>
      <c r="H29" s="87">
        <v>3</v>
      </c>
      <c r="I29" s="87">
        <f t="shared" si="0"/>
        <v>6</v>
      </c>
      <c r="J29" s="87" t="str">
        <f t="shared" si="1"/>
        <v>BAJO</v>
      </c>
      <c r="K29" s="89" t="str">
        <f t="shared" si="2"/>
        <v>El nivel de riesgo es bajo y no se requieren controles adicionales</v>
      </c>
      <c r="L29" s="114">
        <f t="shared" si="3"/>
        <v>0.1</v>
      </c>
      <c r="M29" s="50"/>
      <c r="N29" s="179" t="s">
        <v>1699</v>
      </c>
      <c r="O29" s="93" t="s">
        <v>1526</v>
      </c>
    </row>
    <row r="30" spans="1:15" ht="140.25" customHeight="1" x14ac:dyDescent="0.25">
      <c r="A30" s="87">
        <v>23</v>
      </c>
      <c r="B30" s="87" t="s">
        <v>36</v>
      </c>
      <c r="C30" s="89" t="s">
        <v>794</v>
      </c>
      <c r="D30" s="91" t="s">
        <v>62</v>
      </c>
      <c r="E30" s="136" t="s">
        <v>21</v>
      </c>
      <c r="F30" s="91" t="s">
        <v>603</v>
      </c>
      <c r="G30" s="87">
        <v>2</v>
      </c>
      <c r="H30" s="87">
        <v>3</v>
      </c>
      <c r="I30" s="87">
        <f t="shared" si="0"/>
        <v>6</v>
      </c>
      <c r="J30" s="87" t="str">
        <f t="shared" si="1"/>
        <v>BAJO</v>
      </c>
      <c r="K30" s="89" t="str">
        <f t="shared" si="2"/>
        <v>El nivel de riesgo es bajo y no se requieren controles adicionales</v>
      </c>
      <c r="L30" s="114">
        <f t="shared" si="3"/>
        <v>0.1</v>
      </c>
      <c r="M30" s="50"/>
      <c r="N30" s="179" t="s">
        <v>1698</v>
      </c>
      <c r="O30" s="93" t="s">
        <v>1554</v>
      </c>
    </row>
    <row r="31" spans="1:15" ht="140.25" customHeight="1" x14ac:dyDescent="0.25">
      <c r="A31" s="87">
        <v>24</v>
      </c>
      <c r="B31" s="87" t="s">
        <v>36</v>
      </c>
      <c r="C31" s="89" t="s">
        <v>795</v>
      </c>
      <c r="D31" s="91" t="s">
        <v>321</v>
      </c>
      <c r="E31" s="136" t="s">
        <v>21</v>
      </c>
      <c r="F31" s="91" t="s">
        <v>1907</v>
      </c>
      <c r="G31" s="87">
        <v>2</v>
      </c>
      <c r="H31" s="87">
        <v>3</v>
      </c>
      <c r="I31" s="87">
        <f>G31*H31</f>
        <v>6</v>
      </c>
      <c r="J31" s="87" t="str">
        <f>IF(I31&lt;12,"BAJO",IF(I31&gt;19,"ALTO","MEDIO"))</f>
        <v>BAJO</v>
      </c>
      <c r="K31" s="89" t="str">
        <f>IF(J31="BAJO","El nivel de riesgo es bajo y no se requieren controles adicionales","Favor establezca acá controles adicionales requeridos")</f>
        <v>El nivel de riesgo es bajo y no se requieren controles adicionales</v>
      </c>
      <c r="L31" s="114">
        <f t="shared" si="3"/>
        <v>0.1</v>
      </c>
      <c r="M31" s="89"/>
      <c r="N31" s="179" t="s">
        <v>1698</v>
      </c>
      <c r="O31" s="93" t="s">
        <v>1554</v>
      </c>
    </row>
    <row r="32" spans="1:15" ht="140.25" customHeight="1" x14ac:dyDescent="0.25">
      <c r="A32" s="87">
        <v>25</v>
      </c>
      <c r="B32" s="87" t="s">
        <v>206</v>
      </c>
      <c r="C32" s="89" t="s">
        <v>1460</v>
      </c>
      <c r="D32" s="91" t="s">
        <v>56</v>
      </c>
      <c r="E32" s="136" t="s">
        <v>275</v>
      </c>
      <c r="F32" s="91" t="s">
        <v>1461</v>
      </c>
      <c r="G32" s="87">
        <v>3</v>
      </c>
      <c r="H32" s="87">
        <v>3</v>
      </c>
      <c r="I32" s="87">
        <f t="shared" si="0"/>
        <v>9</v>
      </c>
      <c r="J32" s="87" t="str">
        <f t="shared" si="1"/>
        <v>BAJO</v>
      </c>
      <c r="K32" s="89" t="str">
        <f t="shared" si="2"/>
        <v>El nivel de riesgo es bajo y no se requieren controles adicionales</v>
      </c>
      <c r="L32" s="114">
        <f t="shared" si="3"/>
        <v>0.1</v>
      </c>
      <c r="M32" s="50"/>
      <c r="N32" s="179" t="s">
        <v>1698</v>
      </c>
      <c r="O32" s="93" t="s">
        <v>1674</v>
      </c>
    </row>
    <row r="33" spans="1:15" ht="140.25" customHeight="1" x14ac:dyDescent="0.25">
      <c r="A33" s="87">
        <v>26</v>
      </c>
      <c r="B33" s="87" t="s">
        <v>206</v>
      </c>
      <c r="C33" s="89" t="s">
        <v>1462</v>
      </c>
      <c r="D33" s="91" t="s">
        <v>62</v>
      </c>
      <c r="E33" s="136" t="s">
        <v>275</v>
      </c>
      <c r="F33" s="91" t="s">
        <v>1463</v>
      </c>
      <c r="G33" s="87">
        <v>3</v>
      </c>
      <c r="H33" s="87">
        <v>3</v>
      </c>
      <c r="I33" s="87">
        <f t="shared" si="0"/>
        <v>9</v>
      </c>
      <c r="J33" s="87" t="str">
        <f t="shared" si="1"/>
        <v>BAJO</v>
      </c>
      <c r="K33" s="89" t="str">
        <f t="shared" si="2"/>
        <v>El nivel de riesgo es bajo y no se requieren controles adicionales</v>
      </c>
      <c r="L33" s="114">
        <f t="shared" si="3"/>
        <v>0.1</v>
      </c>
      <c r="M33" s="50"/>
      <c r="N33" s="179" t="s">
        <v>1698</v>
      </c>
      <c r="O33" s="93" t="s">
        <v>1677</v>
      </c>
    </row>
    <row r="34" spans="1:15" ht="140.25" customHeight="1" x14ac:dyDescent="0.25">
      <c r="A34" s="87">
        <v>27</v>
      </c>
      <c r="B34" s="87" t="s">
        <v>206</v>
      </c>
      <c r="C34" s="89" t="s">
        <v>1464</v>
      </c>
      <c r="D34" s="91" t="s">
        <v>321</v>
      </c>
      <c r="E34" s="136" t="s">
        <v>275</v>
      </c>
      <c r="F34" s="91" t="s">
        <v>1465</v>
      </c>
      <c r="G34" s="87">
        <v>3</v>
      </c>
      <c r="H34" s="87">
        <v>3</v>
      </c>
      <c r="I34" s="87">
        <f>G34*H34</f>
        <v>9</v>
      </c>
      <c r="J34" s="87" t="str">
        <f>IF(I34&lt;12,"BAJO",IF(I34&gt;19,"ALTO","MEDIO"))</f>
        <v>BAJO</v>
      </c>
      <c r="K34" s="89" t="str">
        <f>IF(J34="BAJO","El nivel de riesgo es bajo y no se requieren controles adicionales","Favor establezca acá controles adicionales requeridos")</f>
        <v>El nivel de riesgo es bajo y no se requieren controles adicionales</v>
      </c>
      <c r="L34" s="114">
        <f>IF(J34="BAJO",0.1,IF(J34="MEDIO",3,5))</f>
        <v>0.1</v>
      </c>
      <c r="M34" s="50"/>
      <c r="N34" s="179" t="s">
        <v>1698</v>
      </c>
      <c r="O34" s="93" t="s">
        <v>1677</v>
      </c>
    </row>
    <row r="35" spans="1:15" ht="140.25" customHeight="1" x14ac:dyDescent="0.25">
      <c r="A35" s="87">
        <v>28</v>
      </c>
      <c r="B35" s="87" t="s">
        <v>206</v>
      </c>
      <c r="C35" s="89" t="s">
        <v>1466</v>
      </c>
      <c r="D35" s="91" t="s">
        <v>56</v>
      </c>
      <c r="E35" s="136" t="s">
        <v>21</v>
      </c>
      <c r="F35" s="91" t="s">
        <v>1467</v>
      </c>
      <c r="G35" s="87">
        <v>3</v>
      </c>
      <c r="H35" s="87">
        <v>3</v>
      </c>
      <c r="I35" s="87">
        <f t="shared" si="0"/>
        <v>9</v>
      </c>
      <c r="J35" s="87" t="str">
        <f t="shared" si="1"/>
        <v>BAJO</v>
      </c>
      <c r="K35" s="89" t="str">
        <f t="shared" si="2"/>
        <v>El nivel de riesgo es bajo y no se requieren controles adicionales</v>
      </c>
      <c r="L35" s="114">
        <f t="shared" si="3"/>
        <v>0.1</v>
      </c>
      <c r="M35" s="50"/>
      <c r="N35" s="179" t="s">
        <v>1700</v>
      </c>
      <c r="O35" s="93" t="s">
        <v>1674</v>
      </c>
    </row>
    <row r="36" spans="1:15" ht="166.5" customHeight="1" x14ac:dyDescent="0.25">
      <c r="A36" s="87">
        <v>29</v>
      </c>
      <c r="B36" s="87" t="s">
        <v>206</v>
      </c>
      <c r="C36" s="89" t="s">
        <v>1468</v>
      </c>
      <c r="D36" s="91" t="s">
        <v>62</v>
      </c>
      <c r="E36" s="136" t="s">
        <v>21</v>
      </c>
      <c r="F36" s="91" t="s">
        <v>1469</v>
      </c>
      <c r="G36" s="87">
        <v>3</v>
      </c>
      <c r="H36" s="87">
        <v>3</v>
      </c>
      <c r="I36" s="87">
        <f t="shared" si="0"/>
        <v>9</v>
      </c>
      <c r="J36" s="87" t="str">
        <f t="shared" si="1"/>
        <v>BAJO</v>
      </c>
      <c r="K36" s="89" t="str">
        <f t="shared" si="2"/>
        <v>El nivel de riesgo es bajo y no se requieren controles adicionales</v>
      </c>
      <c r="L36" s="114">
        <f t="shared" si="3"/>
        <v>0.1</v>
      </c>
      <c r="M36" s="50"/>
      <c r="N36" s="179" t="s">
        <v>1698</v>
      </c>
      <c r="O36" s="93" t="s">
        <v>1677</v>
      </c>
    </row>
    <row r="37" spans="1:15" ht="180" x14ac:dyDescent="0.25">
      <c r="A37" s="87">
        <v>30</v>
      </c>
      <c r="B37" s="87" t="s">
        <v>206</v>
      </c>
      <c r="C37" s="89" t="s">
        <v>1470</v>
      </c>
      <c r="D37" s="91" t="s">
        <v>321</v>
      </c>
      <c r="E37" s="136" t="s">
        <v>21</v>
      </c>
      <c r="F37" s="91" t="s">
        <v>1471</v>
      </c>
      <c r="G37" s="87">
        <v>3</v>
      </c>
      <c r="H37" s="87">
        <v>3</v>
      </c>
      <c r="I37" s="87">
        <f>G37*H37</f>
        <v>9</v>
      </c>
      <c r="J37" s="87" t="str">
        <f>IF(I37&lt;12,"BAJO",IF(I37&gt;19,"ALTO","MEDIO"))</f>
        <v>BAJO</v>
      </c>
      <c r="K37" s="89" t="str">
        <f>IF(J37="BAJO","El nivel de riesgo es bajo y no se requieren controles adicionales","Favor establezca acá controles adicionales requeridos")</f>
        <v>El nivel de riesgo es bajo y no se requieren controles adicionales</v>
      </c>
      <c r="L37" s="114">
        <f>IF(J37="BAJO",0.1,IF(J37="MEDIO",3,5))</f>
        <v>0.1</v>
      </c>
      <c r="M37" s="50"/>
      <c r="N37" s="179" t="s">
        <v>1700</v>
      </c>
      <c r="O37" s="93" t="s">
        <v>1677</v>
      </c>
    </row>
    <row r="38" spans="1:15" ht="180" x14ac:dyDescent="0.25">
      <c r="A38" s="87">
        <v>31</v>
      </c>
      <c r="B38" s="87" t="s">
        <v>206</v>
      </c>
      <c r="C38" s="89" t="s">
        <v>1472</v>
      </c>
      <c r="D38" s="91" t="s">
        <v>56</v>
      </c>
      <c r="E38" s="136" t="s">
        <v>19</v>
      </c>
      <c r="F38" s="91" t="s">
        <v>1473</v>
      </c>
      <c r="G38" s="87">
        <v>3</v>
      </c>
      <c r="H38" s="87">
        <v>3</v>
      </c>
      <c r="I38" s="87">
        <f t="shared" si="0"/>
        <v>9</v>
      </c>
      <c r="J38" s="87" t="str">
        <f t="shared" si="1"/>
        <v>BAJO</v>
      </c>
      <c r="K38" s="89" t="str">
        <f t="shared" si="2"/>
        <v>El nivel de riesgo es bajo y no se requieren controles adicionales</v>
      </c>
      <c r="L38" s="114">
        <f t="shared" si="3"/>
        <v>0.1</v>
      </c>
      <c r="M38" s="50"/>
      <c r="N38" s="179" t="s">
        <v>1698</v>
      </c>
      <c r="O38" s="93" t="s">
        <v>1674</v>
      </c>
    </row>
    <row r="39" spans="1:15" ht="173.25" customHeight="1" x14ac:dyDescent="0.25">
      <c r="A39" s="87">
        <v>32</v>
      </c>
      <c r="B39" s="87" t="s">
        <v>206</v>
      </c>
      <c r="C39" s="89" t="s">
        <v>1474</v>
      </c>
      <c r="D39" s="91" t="s">
        <v>62</v>
      </c>
      <c r="E39" s="136" t="s">
        <v>19</v>
      </c>
      <c r="F39" s="91" t="s">
        <v>1475</v>
      </c>
      <c r="G39" s="87">
        <v>3</v>
      </c>
      <c r="H39" s="87">
        <v>3</v>
      </c>
      <c r="I39" s="87">
        <f>G39*H39</f>
        <v>9</v>
      </c>
      <c r="J39" s="87" t="str">
        <f>IF(I39&lt;12,"BAJO",IF(I39&gt;19,"ALTO","MEDIO"))</f>
        <v>BAJO</v>
      </c>
      <c r="K39" s="89" t="str">
        <f>IF(J39="BAJO","El nivel de riesgo es bajo y no se requieren controles adicionales","Favor establezca acá controles adicionales requeridos")</f>
        <v>El nivel de riesgo es bajo y no se requieren controles adicionales</v>
      </c>
      <c r="L39" s="114">
        <f>IF(J39="BAJO",0.1,IF(J39="MEDIO",3,5))</f>
        <v>0.1</v>
      </c>
      <c r="M39" s="50"/>
      <c r="N39" s="179" t="s">
        <v>1698</v>
      </c>
      <c r="O39" s="93" t="s">
        <v>1677</v>
      </c>
    </row>
    <row r="40" spans="1:15" ht="180" x14ac:dyDescent="0.25">
      <c r="A40" s="87">
        <v>33</v>
      </c>
      <c r="B40" s="87" t="s">
        <v>206</v>
      </c>
      <c r="C40" s="89" t="s">
        <v>1476</v>
      </c>
      <c r="D40" s="91" t="s">
        <v>321</v>
      </c>
      <c r="E40" s="136" t="s">
        <v>19</v>
      </c>
      <c r="F40" s="91" t="s">
        <v>1471</v>
      </c>
      <c r="G40" s="87">
        <v>3</v>
      </c>
      <c r="H40" s="87">
        <v>3</v>
      </c>
      <c r="I40" s="87">
        <f t="shared" si="0"/>
        <v>9</v>
      </c>
      <c r="J40" s="87" t="str">
        <f t="shared" si="1"/>
        <v>BAJO</v>
      </c>
      <c r="K40" s="89" t="str">
        <f t="shared" si="2"/>
        <v>El nivel de riesgo es bajo y no se requieren controles adicionales</v>
      </c>
      <c r="L40" s="114">
        <f t="shared" si="3"/>
        <v>0.1</v>
      </c>
      <c r="M40" s="50"/>
      <c r="N40" s="179" t="s">
        <v>1698</v>
      </c>
      <c r="O40" s="93" t="s">
        <v>1677</v>
      </c>
    </row>
    <row r="41" spans="1:15" ht="165" x14ac:dyDescent="0.25">
      <c r="A41" s="87">
        <v>34</v>
      </c>
      <c r="B41" s="87" t="s">
        <v>206</v>
      </c>
      <c r="C41" s="89" t="s">
        <v>1477</v>
      </c>
      <c r="D41" s="91" t="s">
        <v>56</v>
      </c>
      <c r="E41" s="136" t="s">
        <v>21</v>
      </c>
      <c r="F41" s="91" t="s">
        <v>1478</v>
      </c>
      <c r="G41" s="87">
        <v>3</v>
      </c>
      <c r="H41" s="87">
        <v>3</v>
      </c>
      <c r="I41" s="87">
        <f t="shared" si="0"/>
        <v>9</v>
      </c>
      <c r="J41" s="87" t="str">
        <f t="shared" si="1"/>
        <v>BAJO</v>
      </c>
      <c r="K41" s="89" t="str">
        <f t="shared" si="2"/>
        <v>El nivel de riesgo es bajo y no se requieren controles adicionales</v>
      </c>
      <c r="L41" s="114">
        <f t="shared" si="3"/>
        <v>0.1</v>
      </c>
      <c r="M41" s="50"/>
      <c r="N41" s="179" t="s">
        <v>1698</v>
      </c>
      <c r="O41" s="93" t="s">
        <v>1674</v>
      </c>
    </row>
    <row r="42" spans="1:15" ht="165" x14ac:dyDescent="0.25">
      <c r="A42" s="87">
        <v>35</v>
      </c>
      <c r="B42" s="87" t="s">
        <v>206</v>
      </c>
      <c r="C42" s="89" t="s">
        <v>1479</v>
      </c>
      <c r="D42" s="91" t="s">
        <v>62</v>
      </c>
      <c r="E42" s="136" t="s">
        <v>21</v>
      </c>
      <c r="F42" s="91" t="s">
        <v>1480</v>
      </c>
      <c r="G42" s="87">
        <v>3</v>
      </c>
      <c r="H42" s="87">
        <v>3</v>
      </c>
      <c r="I42" s="87">
        <f t="shared" si="0"/>
        <v>9</v>
      </c>
      <c r="J42" s="87" t="str">
        <f t="shared" si="1"/>
        <v>BAJO</v>
      </c>
      <c r="K42" s="89" t="str">
        <f t="shared" si="2"/>
        <v>El nivel de riesgo es bajo y no se requieren controles adicionales</v>
      </c>
      <c r="L42" s="114">
        <f t="shared" si="3"/>
        <v>0.1</v>
      </c>
      <c r="M42" s="50"/>
      <c r="N42" s="179" t="s">
        <v>1698</v>
      </c>
      <c r="O42" s="93" t="s">
        <v>1677</v>
      </c>
    </row>
    <row r="43" spans="1:15" ht="165" x14ac:dyDescent="0.25">
      <c r="A43" s="87">
        <v>36</v>
      </c>
      <c r="B43" s="87" t="s">
        <v>206</v>
      </c>
      <c r="C43" s="89" t="s">
        <v>1481</v>
      </c>
      <c r="D43" s="91" t="s">
        <v>321</v>
      </c>
      <c r="E43" s="136" t="s">
        <v>435</v>
      </c>
      <c r="F43" s="91" t="s">
        <v>1482</v>
      </c>
      <c r="G43" s="87">
        <v>3</v>
      </c>
      <c r="H43" s="87">
        <v>3</v>
      </c>
      <c r="I43" s="87">
        <f>G43*H43</f>
        <v>9</v>
      </c>
      <c r="J43" s="87" t="str">
        <f>IF(I43&lt;12,"BAJO",IF(I43&gt;19,"ALTO","MEDIO"))</f>
        <v>BAJO</v>
      </c>
      <c r="K43" s="89" t="str">
        <f>IF(J43="BAJO","El nivel de riesgo es bajo y no se requieren controles adicionales","Favor establezca acá controles adicionales requeridos")</f>
        <v>El nivel de riesgo es bajo y no se requieren controles adicionales</v>
      </c>
      <c r="L43" s="114">
        <f>IF(J43="BAJO",0.1,IF(J43="MEDIO",3,5))</f>
        <v>0.1</v>
      </c>
      <c r="M43" s="50"/>
      <c r="N43" s="179" t="s">
        <v>1698</v>
      </c>
      <c r="O43" s="93" t="s">
        <v>1677</v>
      </c>
    </row>
    <row r="44" spans="1:15" ht="135" x14ac:dyDescent="0.25">
      <c r="A44" s="87">
        <v>37</v>
      </c>
      <c r="B44" s="87" t="s">
        <v>206</v>
      </c>
      <c r="C44" s="89" t="s">
        <v>1483</v>
      </c>
      <c r="D44" s="91" t="s">
        <v>56</v>
      </c>
      <c r="E44" s="136" t="s">
        <v>21</v>
      </c>
      <c r="F44" s="91" t="s">
        <v>1908</v>
      </c>
      <c r="G44" s="87">
        <v>3</v>
      </c>
      <c r="H44" s="87">
        <v>3</v>
      </c>
      <c r="I44" s="87">
        <f t="shared" si="0"/>
        <v>9</v>
      </c>
      <c r="J44" s="87" t="str">
        <f t="shared" si="1"/>
        <v>BAJO</v>
      </c>
      <c r="K44" s="89" t="str">
        <f t="shared" si="2"/>
        <v>El nivel de riesgo es bajo y no se requieren controles adicionales</v>
      </c>
      <c r="L44" s="114">
        <f t="shared" si="3"/>
        <v>0.1</v>
      </c>
      <c r="M44" s="50"/>
      <c r="N44" s="179" t="s">
        <v>1698</v>
      </c>
      <c r="O44" s="93" t="s">
        <v>1674</v>
      </c>
    </row>
    <row r="45" spans="1:15" ht="142.5" customHeight="1" x14ac:dyDescent="0.25">
      <c r="A45" s="87">
        <v>38</v>
      </c>
      <c r="B45" s="87" t="s">
        <v>206</v>
      </c>
      <c r="C45" s="89" t="s">
        <v>1484</v>
      </c>
      <c r="D45" s="91" t="s">
        <v>62</v>
      </c>
      <c r="E45" s="136" t="s">
        <v>21</v>
      </c>
      <c r="F45" s="91" t="s">
        <v>1485</v>
      </c>
      <c r="G45" s="87">
        <v>3</v>
      </c>
      <c r="H45" s="87">
        <v>3</v>
      </c>
      <c r="I45" s="87">
        <f t="shared" si="0"/>
        <v>9</v>
      </c>
      <c r="J45" s="87" t="str">
        <f t="shared" si="1"/>
        <v>BAJO</v>
      </c>
      <c r="K45" s="89" t="str">
        <f t="shared" si="2"/>
        <v>El nivel de riesgo es bajo y no se requieren controles adicionales</v>
      </c>
      <c r="L45" s="114">
        <f t="shared" si="3"/>
        <v>0.1</v>
      </c>
      <c r="M45" s="50"/>
      <c r="N45" s="179" t="s">
        <v>1698</v>
      </c>
      <c r="O45" s="93" t="s">
        <v>1677</v>
      </c>
    </row>
    <row r="46" spans="1:15" ht="165" x14ac:dyDescent="0.25">
      <c r="A46" s="87">
        <v>39</v>
      </c>
      <c r="B46" s="87" t="s">
        <v>206</v>
      </c>
      <c r="C46" s="89" t="s">
        <v>1486</v>
      </c>
      <c r="D46" s="91" t="s">
        <v>321</v>
      </c>
      <c r="E46" s="136" t="s">
        <v>435</v>
      </c>
      <c r="F46" s="91" t="s">
        <v>1465</v>
      </c>
      <c r="G46" s="87">
        <v>3</v>
      </c>
      <c r="H46" s="87">
        <v>3</v>
      </c>
      <c r="I46" s="87">
        <f>G46*H46</f>
        <v>9</v>
      </c>
      <c r="J46" s="87" t="str">
        <f>IF(I46&lt;12,"BAJO",IF(I46&gt;19,"ALTO","MEDIO"))</f>
        <v>BAJO</v>
      </c>
      <c r="K46" s="89" t="str">
        <f>IF(J46="BAJO","El nivel de riesgo es bajo y no se requieren controles adicionales","Favor establezca acá controles adicionales requeridos")</f>
        <v>El nivel de riesgo es bajo y no se requieren controles adicionales</v>
      </c>
      <c r="L46" s="114">
        <f>IF(J46="BAJO",0.1,IF(J46="MEDIO",3,5))</f>
        <v>0.1</v>
      </c>
      <c r="M46" s="50"/>
      <c r="N46" s="179" t="s">
        <v>1698</v>
      </c>
      <c r="O46" s="93" t="s">
        <v>1677</v>
      </c>
    </row>
    <row r="47" spans="1:15" ht="123" customHeight="1" x14ac:dyDescent="0.25">
      <c r="A47" s="87">
        <v>40</v>
      </c>
      <c r="B47" s="87" t="s">
        <v>207</v>
      </c>
      <c r="C47" s="89" t="s">
        <v>796</v>
      </c>
      <c r="D47" s="91" t="s">
        <v>56</v>
      </c>
      <c r="E47" s="136" t="s">
        <v>20</v>
      </c>
      <c r="F47" s="91" t="s">
        <v>1487</v>
      </c>
      <c r="G47" s="87">
        <v>3</v>
      </c>
      <c r="H47" s="87">
        <v>3</v>
      </c>
      <c r="I47" s="87">
        <f t="shared" si="0"/>
        <v>9</v>
      </c>
      <c r="J47" s="87" t="str">
        <f t="shared" si="1"/>
        <v>BAJO</v>
      </c>
      <c r="K47" s="89" t="str">
        <f t="shared" si="2"/>
        <v>El nivel de riesgo es bajo y no se requieren controles adicionales</v>
      </c>
      <c r="L47" s="114">
        <f t="shared" si="3"/>
        <v>0.1</v>
      </c>
      <c r="M47" s="50"/>
      <c r="N47" s="179" t="s">
        <v>1691</v>
      </c>
      <c r="O47" s="89" t="s">
        <v>1553</v>
      </c>
    </row>
    <row r="48" spans="1:15" ht="120" x14ac:dyDescent="0.25">
      <c r="A48" s="87">
        <v>41</v>
      </c>
      <c r="B48" s="87" t="s">
        <v>207</v>
      </c>
      <c r="C48" s="89" t="s">
        <v>797</v>
      </c>
      <c r="D48" s="91" t="s">
        <v>62</v>
      </c>
      <c r="E48" s="136" t="s">
        <v>20</v>
      </c>
      <c r="F48" s="91" t="s">
        <v>1488</v>
      </c>
      <c r="G48" s="87">
        <v>2</v>
      </c>
      <c r="H48" s="87">
        <v>3</v>
      </c>
      <c r="I48" s="87">
        <f t="shared" si="0"/>
        <v>6</v>
      </c>
      <c r="J48" s="87" t="str">
        <f t="shared" si="1"/>
        <v>BAJO</v>
      </c>
      <c r="K48" s="89" t="str">
        <f t="shared" si="2"/>
        <v>El nivel de riesgo es bajo y no se requieren controles adicionales</v>
      </c>
      <c r="L48" s="114">
        <f t="shared" si="3"/>
        <v>0.1</v>
      </c>
      <c r="M48" s="50"/>
      <c r="N48" s="179" t="s">
        <v>1691</v>
      </c>
      <c r="O48" s="93" t="s">
        <v>1554</v>
      </c>
    </row>
    <row r="49" spans="1:15" ht="101.25" customHeight="1" x14ac:dyDescent="0.25">
      <c r="A49" s="87">
        <v>42</v>
      </c>
      <c r="B49" s="87" t="s">
        <v>207</v>
      </c>
      <c r="C49" s="89" t="s">
        <v>798</v>
      </c>
      <c r="D49" s="91" t="s">
        <v>321</v>
      </c>
      <c r="E49" s="136" t="s">
        <v>436</v>
      </c>
      <c r="F49" s="91" t="s">
        <v>1489</v>
      </c>
      <c r="G49" s="87">
        <v>2</v>
      </c>
      <c r="H49" s="87">
        <v>3</v>
      </c>
      <c r="I49" s="87">
        <f>G49*H49</f>
        <v>6</v>
      </c>
      <c r="J49" s="87" t="str">
        <f>IF(I49&lt;12,"BAJO",IF(I49&gt;19,"ALTO","MEDIO"))</f>
        <v>BAJO</v>
      </c>
      <c r="K49" s="89" t="str">
        <f>IF(J49="BAJO","El nivel de riesgo es bajo y no se requieren controles adicionales","Favor establezca acá controles adicionales requeridos")</f>
        <v>El nivel de riesgo es bajo y no se requieren controles adicionales</v>
      </c>
      <c r="L49" s="114">
        <f>IF(J49="BAJO",0.1,IF(J49="MEDIO",3,5))</f>
        <v>0.1</v>
      </c>
      <c r="M49" s="50"/>
      <c r="N49" s="179" t="s">
        <v>1691</v>
      </c>
      <c r="O49" s="93" t="s">
        <v>1526</v>
      </c>
    </row>
    <row r="50" spans="1:15" x14ac:dyDescent="0.25">
      <c r="L50" s="95">
        <f>SUM(L8:L49)</f>
        <v>4.2000000000000011</v>
      </c>
      <c r="N50" s="111">
        <f>+COUNT(L8:L49)</f>
        <v>42</v>
      </c>
      <c r="O50" s="117"/>
    </row>
    <row r="51" spans="1:15" x14ac:dyDescent="0.25">
      <c r="L51" s="180"/>
    </row>
  </sheetData>
  <autoFilter ref="A7:L50"/>
  <dataConsolidate/>
  <mergeCells count="11">
    <mergeCell ref="B5:C5"/>
    <mergeCell ref="D5:E5"/>
    <mergeCell ref="G5:H5"/>
    <mergeCell ref="J5:L5"/>
    <mergeCell ref="B1:J1"/>
    <mergeCell ref="K1:L4"/>
    <mergeCell ref="B2:J2"/>
    <mergeCell ref="B3:C3"/>
    <mergeCell ref="D3:I3"/>
    <mergeCell ref="B4:C4"/>
    <mergeCell ref="D4:I4"/>
  </mergeCells>
  <conditionalFormatting sqref="J21 J38 J40:J42 J44:J45 J47:J48 J25:J27">
    <cfRule type="cellIs" dxfId="80" priority="43" stopIfTrue="1" operator="equal">
      <formula>"ALTO"</formula>
    </cfRule>
    <cfRule type="cellIs" dxfId="79" priority="44" stopIfTrue="1" operator="equal">
      <formula>"MEDIO"</formula>
    </cfRule>
    <cfRule type="cellIs" dxfId="78" priority="45" stopIfTrue="1" operator="equal">
      <formula>"BAJO"</formula>
    </cfRule>
  </conditionalFormatting>
  <conditionalFormatting sqref="J8 J11:J12 J23 J14:J15 J17:J18 J29:J30 J32:J33 J35:J36">
    <cfRule type="cellIs" dxfId="77" priority="52" stopIfTrue="1" operator="equal">
      <formula>"ALTO"</formula>
    </cfRule>
    <cfRule type="cellIs" dxfId="76" priority="53" stopIfTrue="1" operator="equal">
      <formula>"MEDIO"</formula>
    </cfRule>
    <cfRule type="cellIs" dxfId="75" priority="54" stopIfTrue="1" operator="equal">
      <formula>"BAJO"</formula>
    </cfRule>
  </conditionalFormatting>
  <conditionalFormatting sqref="J9">
    <cfRule type="cellIs" dxfId="74" priority="49" stopIfTrue="1" operator="equal">
      <formula>"ALTO"</formula>
    </cfRule>
    <cfRule type="cellIs" dxfId="73" priority="50" stopIfTrue="1" operator="equal">
      <formula>"MEDIO"</formula>
    </cfRule>
    <cfRule type="cellIs" dxfId="72" priority="51" stopIfTrue="1" operator="equal">
      <formula>"BAJO"</formula>
    </cfRule>
  </conditionalFormatting>
  <conditionalFormatting sqref="J20">
    <cfRule type="cellIs" dxfId="71" priority="46" stopIfTrue="1" operator="equal">
      <formula>"ALTO"</formula>
    </cfRule>
    <cfRule type="cellIs" dxfId="70" priority="47" stopIfTrue="1" operator="equal">
      <formula>"MEDIO"</formula>
    </cfRule>
    <cfRule type="cellIs" dxfId="69" priority="48" stopIfTrue="1" operator="equal">
      <formula>"BAJO"</formula>
    </cfRule>
  </conditionalFormatting>
  <conditionalFormatting sqref="J10">
    <cfRule type="cellIs" dxfId="68" priority="40" stopIfTrue="1" operator="equal">
      <formula>"ALTO"</formula>
    </cfRule>
    <cfRule type="cellIs" dxfId="67" priority="41" stopIfTrue="1" operator="equal">
      <formula>"MEDIO"</formula>
    </cfRule>
    <cfRule type="cellIs" dxfId="66" priority="42" stopIfTrue="1" operator="equal">
      <formula>"BAJO"</formula>
    </cfRule>
  </conditionalFormatting>
  <conditionalFormatting sqref="J13">
    <cfRule type="cellIs" dxfId="65" priority="37" stopIfTrue="1" operator="equal">
      <formula>"ALTO"</formula>
    </cfRule>
    <cfRule type="cellIs" dxfId="64" priority="38" stopIfTrue="1" operator="equal">
      <formula>"MEDIO"</formula>
    </cfRule>
    <cfRule type="cellIs" dxfId="63" priority="39" stopIfTrue="1" operator="equal">
      <formula>"BAJO"</formula>
    </cfRule>
  </conditionalFormatting>
  <conditionalFormatting sqref="J16">
    <cfRule type="cellIs" dxfId="62" priority="34" stopIfTrue="1" operator="equal">
      <formula>"ALTO"</formula>
    </cfRule>
    <cfRule type="cellIs" dxfId="61" priority="35" stopIfTrue="1" operator="equal">
      <formula>"MEDIO"</formula>
    </cfRule>
    <cfRule type="cellIs" dxfId="60" priority="36" stopIfTrue="1" operator="equal">
      <formula>"BAJO"</formula>
    </cfRule>
  </conditionalFormatting>
  <conditionalFormatting sqref="J19">
    <cfRule type="cellIs" dxfId="59" priority="31" stopIfTrue="1" operator="equal">
      <formula>"ALTO"</formula>
    </cfRule>
    <cfRule type="cellIs" dxfId="58" priority="32" stopIfTrue="1" operator="equal">
      <formula>"MEDIO"</formula>
    </cfRule>
    <cfRule type="cellIs" dxfId="57" priority="33" stopIfTrue="1" operator="equal">
      <formula>"BAJO"</formula>
    </cfRule>
  </conditionalFormatting>
  <conditionalFormatting sqref="J22">
    <cfRule type="cellIs" dxfId="56" priority="28" stopIfTrue="1" operator="equal">
      <formula>"ALTO"</formula>
    </cfRule>
    <cfRule type="cellIs" dxfId="55" priority="29" stopIfTrue="1" operator="equal">
      <formula>"MEDIO"</formula>
    </cfRule>
    <cfRule type="cellIs" dxfId="54" priority="30" stopIfTrue="1" operator="equal">
      <formula>"BAJO"</formula>
    </cfRule>
  </conditionalFormatting>
  <conditionalFormatting sqref="J24">
    <cfRule type="cellIs" dxfId="53" priority="25" stopIfTrue="1" operator="equal">
      <formula>"ALTO"</formula>
    </cfRule>
    <cfRule type="cellIs" dxfId="52" priority="26" stopIfTrue="1" operator="equal">
      <formula>"MEDIO"</formula>
    </cfRule>
    <cfRule type="cellIs" dxfId="51" priority="27" stopIfTrue="1" operator="equal">
      <formula>"BAJO"</formula>
    </cfRule>
  </conditionalFormatting>
  <conditionalFormatting sqref="J28">
    <cfRule type="cellIs" dxfId="50" priority="22" stopIfTrue="1" operator="equal">
      <formula>"ALTO"</formula>
    </cfRule>
    <cfRule type="cellIs" dxfId="49" priority="23" stopIfTrue="1" operator="equal">
      <formula>"MEDIO"</formula>
    </cfRule>
    <cfRule type="cellIs" dxfId="48" priority="24" stopIfTrue="1" operator="equal">
      <formula>"BAJO"</formula>
    </cfRule>
  </conditionalFormatting>
  <conditionalFormatting sqref="J31">
    <cfRule type="cellIs" dxfId="47" priority="19" stopIfTrue="1" operator="equal">
      <formula>"ALTO"</formula>
    </cfRule>
    <cfRule type="cellIs" dxfId="46" priority="20" stopIfTrue="1" operator="equal">
      <formula>"MEDIO"</formula>
    </cfRule>
    <cfRule type="cellIs" dxfId="45" priority="21" stopIfTrue="1" operator="equal">
      <formula>"BAJO"</formula>
    </cfRule>
  </conditionalFormatting>
  <conditionalFormatting sqref="J34">
    <cfRule type="cellIs" dxfId="44" priority="16" stopIfTrue="1" operator="equal">
      <formula>"ALTO"</formula>
    </cfRule>
    <cfRule type="cellIs" dxfId="43" priority="17" stopIfTrue="1" operator="equal">
      <formula>"MEDIO"</formula>
    </cfRule>
    <cfRule type="cellIs" dxfId="42" priority="18" stopIfTrue="1" operator="equal">
      <formula>"BAJO"</formula>
    </cfRule>
  </conditionalFormatting>
  <conditionalFormatting sqref="J37">
    <cfRule type="cellIs" dxfId="41" priority="13" stopIfTrue="1" operator="equal">
      <formula>"ALTO"</formula>
    </cfRule>
    <cfRule type="cellIs" dxfId="40" priority="14" stopIfTrue="1" operator="equal">
      <formula>"MEDIO"</formula>
    </cfRule>
    <cfRule type="cellIs" dxfId="39" priority="15" stopIfTrue="1" operator="equal">
      <formula>"BAJO"</formula>
    </cfRule>
  </conditionalFormatting>
  <conditionalFormatting sqref="J39">
    <cfRule type="cellIs" dxfId="38" priority="10" stopIfTrue="1" operator="equal">
      <formula>"ALTO"</formula>
    </cfRule>
    <cfRule type="cellIs" dxfId="37" priority="11" stopIfTrue="1" operator="equal">
      <formula>"MEDIO"</formula>
    </cfRule>
    <cfRule type="cellIs" dxfId="36" priority="12" stopIfTrue="1" operator="equal">
      <formula>"BAJO"</formula>
    </cfRule>
  </conditionalFormatting>
  <conditionalFormatting sqref="J43">
    <cfRule type="cellIs" dxfId="35" priority="7" stopIfTrue="1" operator="equal">
      <formula>"ALTO"</formula>
    </cfRule>
    <cfRule type="cellIs" dxfId="34" priority="8" stopIfTrue="1" operator="equal">
      <formula>"MEDIO"</formula>
    </cfRule>
    <cfRule type="cellIs" dxfId="33" priority="9" stopIfTrue="1" operator="equal">
      <formula>"BAJO"</formula>
    </cfRule>
  </conditionalFormatting>
  <conditionalFormatting sqref="J46">
    <cfRule type="cellIs" dxfId="32" priority="4" stopIfTrue="1" operator="equal">
      <formula>"ALTO"</formula>
    </cfRule>
    <cfRule type="cellIs" dxfId="31" priority="5" stopIfTrue="1" operator="equal">
      <formula>"MEDIO"</formula>
    </cfRule>
    <cfRule type="cellIs" dxfId="30" priority="6" stopIfTrue="1" operator="equal">
      <formula>"BAJO"</formula>
    </cfRule>
  </conditionalFormatting>
  <conditionalFormatting sqref="J49">
    <cfRule type="cellIs" dxfId="29" priority="1" stopIfTrue="1" operator="equal">
      <formula>"ALTO"</formula>
    </cfRule>
    <cfRule type="cellIs" dxfId="28" priority="2" stopIfTrue="1" operator="equal">
      <formula>"MEDIO"</formula>
    </cfRule>
    <cfRule type="cellIs" dxfId="27" priority="3" stopIfTrue="1" operator="equal">
      <formula>"BAJO"</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16"/>
  <sheetViews>
    <sheetView zoomScale="84" zoomScaleNormal="84" workbookViewId="0">
      <selection activeCell="A26" sqref="A26"/>
    </sheetView>
  </sheetViews>
  <sheetFormatPr baseColWidth="10" defaultRowHeight="15" x14ac:dyDescent="0.25"/>
  <cols>
    <col min="1" max="1" width="38.42578125" bestFit="1" customWidth="1"/>
    <col min="2" max="2" width="19.42578125" bestFit="1" customWidth="1"/>
    <col min="3" max="3" width="4.140625" customWidth="1"/>
    <col min="4" max="4" width="49.85546875" customWidth="1"/>
    <col min="5" max="5" width="19.42578125" bestFit="1" customWidth="1"/>
    <col min="6" max="6" width="4.140625" customWidth="1"/>
    <col min="7" max="7" width="37" bestFit="1" customWidth="1"/>
    <col min="8" max="8" width="18.85546875" bestFit="1" customWidth="1"/>
    <col min="9" max="9" width="4.140625" customWidth="1"/>
    <col min="10" max="10" width="45" bestFit="1" customWidth="1"/>
    <col min="11" max="11" width="19.42578125" bestFit="1" customWidth="1"/>
    <col min="12" max="12" width="4.42578125" customWidth="1"/>
    <col min="13" max="13" width="28.7109375" customWidth="1"/>
    <col min="14" max="14" width="15" customWidth="1"/>
  </cols>
  <sheetData>
    <row r="2" spans="1:14" x14ac:dyDescent="0.25">
      <c r="A2" s="7" t="s">
        <v>127</v>
      </c>
      <c r="B2" t="s">
        <v>182</v>
      </c>
      <c r="D2" s="7" t="s">
        <v>129</v>
      </c>
      <c r="E2" t="s">
        <v>182</v>
      </c>
      <c r="G2" s="7" t="s">
        <v>234</v>
      </c>
      <c r="H2" t="s">
        <v>182</v>
      </c>
      <c r="J2" s="7" t="s">
        <v>185</v>
      </c>
      <c r="K2" t="s">
        <v>182</v>
      </c>
    </row>
    <row r="3" spans="1:14" x14ac:dyDescent="0.25">
      <c r="A3" s="1" t="s">
        <v>56</v>
      </c>
      <c r="B3">
        <v>43.2</v>
      </c>
      <c r="D3" s="1" t="s">
        <v>289</v>
      </c>
      <c r="E3">
        <v>30.200000000000003</v>
      </c>
      <c r="G3" s="1" t="s">
        <v>317</v>
      </c>
      <c r="H3">
        <v>34.500000000000007</v>
      </c>
      <c r="J3" s="1" t="s">
        <v>62</v>
      </c>
      <c r="K3">
        <v>25.400000000000006</v>
      </c>
      <c r="N3" s="1"/>
    </row>
    <row r="4" spans="1:14" x14ac:dyDescent="0.25">
      <c r="A4" s="1" t="s">
        <v>452</v>
      </c>
      <c r="B4">
        <v>33.299999999999997</v>
      </c>
      <c r="D4" s="1" t="s">
        <v>56</v>
      </c>
      <c r="E4">
        <v>17.100000000000001</v>
      </c>
      <c r="G4" s="1" t="s">
        <v>336</v>
      </c>
      <c r="H4">
        <v>19.099999999999998</v>
      </c>
      <c r="J4" s="1" t="s">
        <v>321</v>
      </c>
      <c r="K4">
        <v>18.8</v>
      </c>
      <c r="N4" s="1"/>
    </row>
    <row r="5" spans="1:14" x14ac:dyDescent="0.25">
      <c r="A5" s="1" t="s">
        <v>453</v>
      </c>
      <c r="B5">
        <v>27.3</v>
      </c>
      <c r="D5" s="1" t="s">
        <v>471</v>
      </c>
      <c r="E5">
        <v>6.1999999999999993</v>
      </c>
      <c r="G5" s="1" t="s">
        <v>344</v>
      </c>
      <c r="H5">
        <v>18.3</v>
      </c>
      <c r="J5" s="1" t="s">
        <v>56</v>
      </c>
      <c r="K5">
        <v>15.899999999999999</v>
      </c>
      <c r="N5" s="1"/>
    </row>
    <row r="6" spans="1:14" x14ac:dyDescent="0.25">
      <c r="A6" s="1" t="s">
        <v>450</v>
      </c>
      <c r="B6">
        <v>21.1</v>
      </c>
      <c r="D6" s="1" t="s">
        <v>293</v>
      </c>
      <c r="E6">
        <v>6</v>
      </c>
      <c r="G6" s="1" t="s">
        <v>321</v>
      </c>
      <c r="H6">
        <v>9.7999999999999972</v>
      </c>
      <c r="J6" s="1" t="s">
        <v>509</v>
      </c>
      <c r="K6">
        <v>15.299999999999999</v>
      </c>
      <c r="N6" s="1"/>
    </row>
    <row r="7" spans="1:14" x14ac:dyDescent="0.25">
      <c r="A7" s="1" t="s">
        <v>375</v>
      </c>
      <c r="B7">
        <v>11.1</v>
      </c>
      <c r="D7" s="1" t="s">
        <v>479</v>
      </c>
      <c r="E7">
        <v>6</v>
      </c>
      <c r="G7" s="1" t="s">
        <v>461</v>
      </c>
      <c r="H7">
        <v>9</v>
      </c>
      <c r="J7" s="1" t="s">
        <v>510</v>
      </c>
      <c r="K7">
        <v>15.299999999999999</v>
      </c>
      <c r="N7" s="1"/>
    </row>
    <row r="8" spans="1:14" x14ac:dyDescent="0.25">
      <c r="A8" s="1" t="s">
        <v>451</v>
      </c>
      <c r="B8">
        <v>10.1</v>
      </c>
      <c r="D8" s="1" t="s">
        <v>490</v>
      </c>
      <c r="E8">
        <v>5</v>
      </c>
      <c r="G8" s="1" t="s">
        <v>375</v>
      </c>
      <c r="H8">
        <v>6.2</v>
      </c>
      <c r="J8" s="1" t="s">
        <v>375</v>
      </c>
      <c r="K8">
        <v>9.2999999999999989</v>
      </c>
      <c r="N8" s="1"/>
    </row>
    <row r="9" spans="1:14" x14ac:dyDescent="0.25">
      <c r="A9" s="1" t="s">
        <v>459</v>
      </c>
      <c r="B9">
        <v>8.3000000000000007</v>
      </c>
      <c r="D9" s="1" t="s">
        <v>485</v>
      </c>
      <c r="E9">
        <v>5</v>
      </c>
      <c r="G9" s="1" t="s">
        <v>506</v>
      </c>
      <c r="H9">
        <v>6.1</v>
      </c>
      <c r="J9" s="1" t="s">
        <v>461</v>
      </c>
      <c r="K9">
        <v>9.1999999999999993</v>
      </c>
      <c r="N9" s="1"/>
    </row>
    <row r="10" spans="1:14" x14ac:dyDescent="0.25">
      <c r="A10" s="1" t="s">
        <v>317</v>
      </c>
      <c r="B10">
        <v>8</v>
      </c>
      <c r="D10" s="1" t="s">
        <v>295</v>
      </c>
      <c r="E10">
        <v>5</v>
      </c>
      <c r="G10" s="1" t="s">
        <v>341</v>
      </c>
      <c r="H10">
        <v>3.1</v>
      </c>
      <c r="J10" s="1" t="s">
        <v>512</v>
      </c>
      <c r="K10">
        <v>6</v>
      </c>
      <c r="N10" s="1"/>
    </row>
    <row r="11" spans="1:14" x14ac:dyDescent="0.25">
      <c r="A11" s="1" t="s">
        <v>461</v>
      </c>
      <c r="B11">
        <v>5</v>
      </c>
      <c r="D11" s="1" t="s">
        <v>474</v>
      </c>
      <c r="E11">
        <v>5</v>
      </c>
      <c r="G11" s="1" t="s">
        <v>319</v>
      </c>
      <c r="H11">
        <v>3.1</v>
      </c>
      <c r="J11" s="1" t="s">
        <v>428</v>
      </c>
      <c r="K11">
        <v>3.2</v>
      </c>
      <c r="N11" s="1"/>
    </row>
    <row r="12" spans="1:14" x14ac:dyDescent="0.25">
      <c r="A12" s="1" t="s">
        <v>462</v>
      </c>
      <c r="B12">
        <v>3.1</v>
      </c>
      <c r="D12" s="1" t="s">
        <v>489</v>
      </c>
      <c r="E12">
        <v>5</v>
      </c>
      <c r="G12" s="1" t="s">
        <v>337</v>
      </c>
      <c r="H12">
        <v>3.1</v>
      </c>
      <c r="J12" s="1" t="s">
        <v>511</v>
      </c>
      <c r="K12">
        <v>0.1</v>
      </c>
    </row>
    <row r="13" spans="1:14" x14ac:dyDescent="0.25">
      <c r="A13" s="1" t="s">
        <v>455</v>
      </c>
      <c r="B13">
        <v>3</v>
      </c>
      <c r="D13" s="1" t="s">
        <v>473</v>
      </c>
      <c r="E13">
        <v>5</v>
      </c>
      <c r="G13" s="1" t="s">
        <v>327</v>
      </c>
      <c r="H13">
        <v>3.1</v>
      </c>
      <c r="J13" s="1" t="s">
        <v>508</v>
      </c>
      <c r="K13">
        <v>0.1</v>
      </c>
    </row>
    <row r="14" spans="1:14" x14ac:dyDescent="0.25">
      <c r="A14" s="1" t="s">
        <v>456</v>
      </c>
      <c r="B14">
        <v>3</v>
      </c>
      <c r="D14" s="1" t="s">
        <v>484</v>
      </c>
      <c r="E14">
        <v>5</v>
      </c>
      <c r="G14" s="1" t="s">
        <v>340</v>
      </c>
      <c r="H14">
        <v>3</v>
      </c>
      <c r="J14" s="1" t="s">
        <v>57</v>
      </c>
      <c r="K14">
        <v>118.6</v>
      </c>
    </row>
    <row r="15" spans="1:14" x14ac:dyDescent="0.25">
      <c r="A15" s="1" t="s">
        <v>463</v>
      </c>
      <c r="B15">
        <v>3</v>
      </c>
      <c r="D15" s="1" t="s">
        <v>481</v>
      </c>
      <c r="E15">
        <v>5</v>
      </c>
      <c r="G15" s="1" t="s">
        <v>499</v>
      </c>
      <c r="H15">
        <v>3</v>
      </c>
      <c r="K15" s="1"/>
    </row>
    <row r="16" spans="1:14" x14ac:dyDescent="0.25">
      <c r="A16" s="1" t="s">
        <v>460</v>
      </c>
      <c r="B16">
        <v>0.1</v>
      </c>
      <c r="D16" s="1" t="s">
        <v>477</v>
      </c>
      <c r="E16">
        <v>3</v>
      </c>
      <c r="G16" s="1" t="s">
        <v>342</v>
      </c>
      <c r="H16">
        <v>3</v>
      </c>
      <c r="K16" s="1"/>
    </row>
    <row r="17" spans="1:11" x14ac:dyDescent="0.25">
      <c r="A17" s="1" t="s">
        <v>458</v>
      </c>
      <c r="B17">
        <v>0.1</v>
      </c>
      <c r="D17" s="1" t="s">
        <v>492</v>
      </c>
      <c r="E17">
        <v>3</v>
      </c>
      <c r="G17" s="1" t="s">
        <v>495</v>
      </c>
      <c r="H17">
        <v>3</v>
      </c>
      <c r="K17" s="1"/>
    </row>
    <row r="18" spans="1:11" x14ac:dyDescent="0.25">
      <c r="A18" s="1" t="s">
        <v>457</v>
      </c>
      <c r="B18">
        <v>0.1</v>
      </c>
      <c r="D18" s="1" t="s">
        <v>297</v>
      </c>
      <c r="E18">
        <v>3</v>
      </c>
      <c r="G18" s="1" t="s">
        <v>339</v>
      </c>
      <c r="H18">
        <v>3</v>
      </c>
      <c r="K18" s="1"/>
    </row>
    <row r="19" spans="1:11" x14ac:dyDescent="0.25">
      <c r="A19" s="1" t="s">
        <v>57</v>
      </c>
      <c r="B19">
        <v>179.79999999999998</v>
      </c>
      <c r="D19" s="1" t="s">
        <v>271</v>
      </c>
      <c r="E19">
        <v>3</v>
      </c>
      <c r="G19" s="1" t="s">
        <v>313</v>
      </c>
      <c r="H19">
        <v>0.30000000000000004</v>
      </c>
    </row>
    <row r="20" spans="1:11" x14ac:dyDescent="0.25">
      <c r="D20" s="1" t="s">
        <v>476</v>
      </c>
      <c r="E20">
        <v>3</v>
      </c>
      <c r="G20" s="1" t="s">
        <v>312</v>
      </c>
      <c r="H20">
        <v>0.2</v>
      </c>
    </row>
    <row r="21" spans="1:11" x14ac:dyDescent="0.25">
      <c r="D21" s="1" t="s">
        <v>472</v>
      </c>
      <c r="E21">
        <v>3</v>
      </c>
      <c r="G21" s="1" t="s">
        <v>301</v>
      </c>
      <c r="H21">
        <v>0.2</v>
      </c>
    </row>
    <row r="22" spans="1:11" x14ac:dyDescent="0.25">
      <c r="D22" s="1" t="s">
        <v>487</v>
      </c>
      <c r="E22">
        <v>3</v>
      </c>
      <c r="G22" s="1" t="s">
        <v>505</v>
      </c>
      <c r="H22">
        <v>0.1</v>
      </c>
    </row>
    <row r="23" spans="1:11" x14ac:dyDescent="0.25">
      <c r="D23" s="1" t="s">
        <v>475</v>
      </c>
      <c r="E23">
        <v>3</v>
      </c>
      <c r="G23" s="1" t="s">
        <v>628</v>
      </c>
      <c r="H23">
        <v>0.1</v>
      </c>
    </row>
    <row r="24" spans="1:11" x14ac:dyDescent="0.25">
      <c r="D24" s="1" t="s">
        <v>478</v>
      </c>
      <c r="E24">
        <v>3</v>
      </c>
      <c r="G24" s="1" t="s">
        <v>62</v>
      </c>
      <c r="H24">
        <v>0.1</v>
      </c>
    </row>
    <row r="25" spans="1:11" x14ac:dyDescent="0.25">
      <c r="D25" s="1" t="s">
        <v>483</v>
      </c>
      <c r="E25">
        <v>3</v>
      </c>
      <c r="G25" s="1" t="s">
        <v>330</v>
      </c>
      <c r="H25">
        <v>0.1</v>
      </c>
    </row>
    <row r="26" spans="1:11" x14ac:dyDescent="0.25">
      <c r="D26" s="1" t="s">
        <v>480</v>
      </c>
      <c r="E26">
        <v>3</v>
      </c>
      <c r="G26" s="1" t="s">
        <v>308</v>
      </c>
      <c r="H26">
        <v>0.1</v>
      </c>
    </row>
    <row r="27" spans="1:11" x14ac:dyDescent="0.25">
      <c r="D27" s="1" t="s">
        <v>290</v>
      </c>
      <c r="E27">
        <v>3</v>
      </c>
      <c r="G27" s="1" t="s">
        <v>332</v>
      </c>
      <c r="H27">
        <v>0.1</v>
      </c>
    </row>
    <row r="28" spans="1:11" x14ac:dyDescent="0.25">
      <c r="D28" s="1" t="s">
        <v>482</v>
      </c>
      <c r="E28">
        <v>3</v>
      </c>
      <c r="G28" s="1" t="s">
        <v>335</v>
      </c>
      <c r="H28">
        <v>0.1</v>
      </c>
    </row>
    <row r="29" spans="1:11" x14ac:dyDescent="0.25">
      <c r="D29" s="1" t="s">
        <v>291</v>
      </c>
      <c r="E29">
        <v>3</v>
      </c>
      <c r="G29" s="1" t="s">
        <v>334</v>
      </c>
      <c r="H29">
        <v>0.1</v>
      </c>
    </row>
    <row r="30" spans="1:11" x14ac:dyDescent="0.25">
      <c r="D30" s="1" t="s">
        <v>629</v>
      </c>
      <c r="E30">
        <v>0.1</v>
      </c>
      <c r="G30" s="1" t="s">
        <v>494</v>
      </c>
      <c r="H30">
        <v>0.1</v>
      </c>
    </row>
    <row r="31" spans="1:11" x14ac:dyDescent="0.25">
      <c r="D31" s="1" t="s">
        <v>280</v>
      </c>
      <c r="E31">
        <v>0.1</v>
      </c>
      <c r="G31" s="1" t="s">
        <v>57</v>
      </c>
      <c r="H31">
        <v>131.99999999999997</v>
      </c>
    </row>
    <row r="32" spans="1:11" x14ac:dyDescent="0.25">
      <c r="D32" s="1" t="s">
        <v>493</v>
      </c>
      <c r="E32">
        <v>0.1</v>
      </c>
      <c r="G32" s="1"/>
    </row>
    <row r="33" spans="1:11" x14ac:dyDescent="0.25">
      <c r="D33" s="1" t="s">
        <v>62</v>
      </c>
      <c r="E33">
        <v>0.1</v>
      </c>
      <c r="G33" s="1"/>
    </row>
    <row r="34" spans="1:11" x14ac:dyDescent="0.25">
      <c r="D34" s="1" t="s">
        <v>467</v>
      </c>
      <c r="E34">
        <v>0.1</v>
      </c>
      <c r="G34" s="1"/>
    </row>
    <row r="35" spans="1:11" x14ac:dyDescent="0.25">
      <c r="D35" s="1" t="s">
        <v>292</v>
      </c>
      <c r="E35">
        <v>0.1</v>
      </c>
      <c r="G35" s="1"/>
    </row>
    <row r="36" spans="1:11" x14ac:dyDescent="0.25">
      <c r="D36" s="1" t="s">
        <v>57</v>
      </c>
      <c r="E36">
        <v>148.1</v>
      </c>
      <c r="G36" s="1"/>
    </row>
    <row r="37" spans="1:11" x14ac:dyDescent="0.25">
      <c r="D37" s="1"/>
      <c r="G37" s="1"/>
    </row>
    <row r="38" spans="1:11" x14ac:dyDescent="0.25">
      <c r="D38" s="1"/>
    </row>
    <row r="40" spans="1:11" x14ac:dyDescent="0.25">
      <c r="A40" s="7" t="s">
        <v>55</v>
      </c>
      <c r="B40" t="s">
        <v>182</v>
      </c>
      <c r="D40" s="7" t="s">
        <v>186</v>
      </c>
      <c r="E40" t="s">
        <v>182</v>
      </c>
      <c r="G40" s="7" t="s">
        <v>130</v>
      </c>
      <c r="H40" t="s">
        <v>182</v>
      </c>
      <c r="J40" s="8" t="s">
        <v>133</v>
      </c>
      <c r="K40" t="s">
        <v>182</v>
      </c>
    </row>
    <row r="41" spans="1:11" x14ac:dyDescent="0.25">
      <c r="A41" s="1" t="s">
        <v>321</v>
      </c>
      <c r="B41">
        <v>35</v>
      </c>
      <c r="D41" s="1" t="s">
        <v>529</v>
      </c>
      <c r="E41">
        <v>21.5</v>
      </c>
      <c r="G41" s="1" t="s">
        <v>62</v>
      </c>
      <c r="H41">
        <v>27</v>
      </c>
      <c r="J41" t="s">
        <v>563</v>
      </c>
      <c r="K41">
        <v>6</v>
      </c>
    </row>
    <row r="42" spans="1:11" x14ac:dyDescent="0.25">
      <c r="A42" s="1" t="s">
        <v>62</v>
      </c>
      <c r="B42">
        <v>32</v>
      </c>
      <c r="D42" s="1" t="s">
        <v>527</v>
      </c>
      <c r="E42">
        <v>20.399999999999999</v>
      </c>
      <c r="G42" s="1" t="s">
        <v>321</v>
      </c>
      <c r="H42">
        <v>15</v>
      </c>
      <c r="J42" t="s">
        <v>509</v>
      </c>
      <c r="K42">
        <v>6</v>
      </c>
    </row>
    <row r="43" spans="1:11" x14ac:dyDescent="0.25">
      <c r="A43" s="1" t="s">
        <v>375</v>
      </c>
      <c r="B43">
        <v>18</v>
      </c>
      <c r="D43" s="1" t="s">
        <v>525</v>
      </c>
      <c r="E43">
        <v>17.5</v>
      </c>
      <c r="G43" s="1" t="s">
        <v>382</v>
      </c>
      <c r="H43">
        <v>15</v>
      </c>
      <c r="J43" t="s">
        <v>529</v>
      </c>
      <c r="K43">
        <v>3.2</v>
      </c>
    </row>
    <row r="44" spans="1:11" x14ac:dyDescent="0.25">
      <c r="A44" s="1" t="s">
        <v>515</v>
      </c>
      <c r="B44">
        <v>8</v>
      </c>
      <c r="D44" s="1" t="s">
        <v>530</v>
      </c>
      <c r="E44">
        <v>9</v>
      </c>
      <c r="G44" s="1" t="s">
        <v>380</v>
      </c>
      <c r="H44">
        <v>9</v>
      </c>
      <c r="J44" t="s">
        <v>569</v>
      </c>
      <c r="K44">
        <v>3.1</v>
      </c>
    </row>
    <row r="45" spans="1:11" x14ac:dyDescent="0.25">
      <c r="A45" s="1" t="s">
        <v>377</v>
      </c>
      <c r="B45">
        <v>6</v>
      </c>
      <c r="D45" s="1" t="s">
        <v>56</v>
      </c>
      <c r="E45">
        <v>5</v>
      </c>
      <c r="G45" s="1" t="s">
        <v>534</v>
      </c>
      <c r="H45">
        <v>9</v>
      </c>
      <c r="J45" t="s">
        <v>560</v>
      </c>
      <c r="K45">
        <v>3.1</v>
      </c>
    </row>
    <row r="46" spans="1:11" x14ac:dyDescent="0.25">
      <c r="A46" s="1" t="s">
        <v>271</v>
      </c>
      <c r="B46">
        <v>3</v>
      </c>
      <c r="D46" s="1" t="s">
        <v>532</v>
      </c>
      <c r="E46">
        <v>3.1</v>
      </c>
      <c r="G46" s="1" t="s">
        <v>383</v>
      </c>
      <c r="H46">
        <v>9</v>
      </c>
      <c r="J46" t="s">
        <v>405</v>
      </c>
      <c r="K46">
        <v>3.1</v>
      </c>
    </row>
    <row r="47" spans="1:11" x14ac:dyDescent="0.25">
      <c r="A47" s="1" t="s">
        <v>57</v>
      </c>
      <c r="B47">
        <v>102</v>
      </c>
      <c r="D47" s="1" t="s">
        <v>531</v>
      </c>
      <c r="E47">
        <v>3</v>
      </c>
      <c r="G47" s="1" t="s">
        <v>280</v>
      </c>
      <c r="H47">
        <v>6</v>
      </c>
      <c r="J47" t="s">
        <v>408</v>
      </c>
      <c r="K47">
        <v>3.1</v>
      </c>
    </row>
    <row r="48" spans="1:11" x14ac:dyDescent="0.25">
      <c r="D48" s="1" t="s">
        <v>57</v>
      </c>
      <c r="E48">
        <v>79.5</v>
      </c>
      <c r="G48" s="1" t="s">
        <v>392</v>
      </c>
      <c r="H48">
        <v>6</v>
      </c>
      <c r="J48" t="s">
        <v>565</v>
      </c>
      <c r="K48">
        <v>3</v>
      </c>
    </row>
    <row r="49" spans="7:13" x14ac:dyDescent="0.25">
      <c r="G49" s="1" t="s">
        <v>375</v>
      </c>
      <c r="H49">
        <v>6</v>
      </c>
      <c r="J49" t="s">
        <v>570</v>
      </c>
      <c r="K49">
        <v>3</v>
      </c>
    </row>
    <row r="50" spans="7:13" x14ac:dyDescent="0.25">
      <c r="G50" s="1" t="s">
        <v>540</v>
      </c>
      <c r="H50">
        <v>6</v>
      </c>
      <c r="J50" t="s">
        <v>321</v>
      </c>
      <c r="K50">
        <v>3</v>
      </c>
      <c r="M50" t="s">
        <v>1910</v>
      </c>
    </row>
    <row r="51" spans="7:13" x14ac:dyDescent="0.25">
      <c r="G51" s="1" t="s">
        <v>536</v>
      </c>
      <c r="H51">
        <v>6</v>
      </c>
      <c r="J51" t="s">
        <v>404</v>
      </c>
      <c r="K51">
        <v>3</v>
      </c>
    </row>
    <row r="52" spans="7:13" x14ac:dyDescent="0.25">
      <c r="G52" s="1" t="s">
        <v>391</v>
      </c>
      <c r="H52">
        <v>3</v>
      </c>
      <c r="J52" t="s">
        <v>559</v>
      </c>
      <c r="K52">
        <v>3</v>
      </c>
    </row>
    <row r="53" spans="7:13" x14ac:dyDescent="0.25">
      <c r="G53" s="1" t="s">
        <v>537</v>
      </c>
      <c r="H53">
        <v>3</v>
      </c>
      <c r="J53" t="s">
        <v>410</v>
      </c>
      <c r="K53">
        <v>3</v>
      </c>
    </row>
    <row r="54" spans="7:13" x14ac:dyDescent="0.25">
      <c r="G54" s="1" t="s">
        <v>538</v>
      </c>
      <c r="H54">
        <v>3</v>
      </c>
      <c r="J54" t="s">
        <v>561</v>
      </c>
      <c r="K54">
        <v>0.1</v>
      </c>
    </row>
    <row r="55" spans="7:13" x14ac:dyDescent="0.25">
      <c r="G55" s="1" t="s">
        <v>56</v>
      </c>
      <c r="H55">
        <v>3</v>
      </c>
      <c r="J55" t="s">
        <v>571</v>
      </c>
      <c r="K55">
        <v>0.1</v>
      </c>
    </row>
    <row r="56" spans="7:13" x14ac:dyDescent="0.25">
      <c r="G56" s="1" t="s">
        <v>387</v>
      </c>
      <c r="H56">
        <v>3</v>
      </c>
      <c r="J56" t="s">
        <v>407</v>
      </c>
      <c r="K56">
        <v>0.1</v>
      </c>
    </row>
    <row r="57" spans="7:13" x14ac:dyDescent="0.25">
      <c r="G57" s="1" t="s">
        <v>384</v>
      </c>
      <c r="H57">
        <v>3</v>
      </c>
      <c r="J57" t="s">
        <v>413</v>
      </c>
      <c r="K57">
        <v>0.1</v>
      </c>
    </row>
    <row r="58" spans="7:13" x14ac:dyDescent="0.25">
      <c r="G58" s="1" t="s">
        <v>57</v>
      </c>
      <c r="H58">
        <v>132</v>
      </c>
      <c r="J58" t="s">
        <v>562</v>
      </c>
      <c r="K58">
        <v>0.1</v>
      </c>
    </row>
    <row r="59" spans="7:13" x14ac:dyDescent="0.25">
      <c r="J59" t="s">
        <v>568</v>
      </c>
      <c r="K59">
        <v>0.1</v>
      </c>
    </row>
    <row r="60" spans="7:13" x14ac:dyDescent="0.25">
      <c r="G60" s="1"/>
      <c r="J60" t="s">
        <v>567</v>
      </c>
      <c r="K60">
        <v>0.1</v>
      </c>
    </row>
    <row r="61" spans="7:13" x14ac:dyDescent="0.25">
      <c r="G61" s="1"/>
      <c r="J61" t="s">
        <v>57</v>
      </c>
      <c r="K61">
        <v>46.300000000000011</v>
      </c>
    </row>
    <row r="62" spans="7:13" x14ac:dyDescent="0.25">
      <c r="G62" s="1"/>
    </row>
    <row r="63" spans="7:13" x14ac:dyDescent="0.25">
      <c r="G63" s="1"/>
    </row>
    <row r="64" spans="7:13" x14ac:dyDescent="0.25">
      <c r="G64" s="1"/>
    </row>
    <row r="65" spans="1:11" x14ac:dyDescent="0.25">
      <c r="A65" s="7" t="s">
        <v>121</v>
      </c>
      <c r="B65" t="s">
        <v>182</v>
      </c>
      <c r="D65" s="7" t="s">
        <v>71</v>
      </c>
      <c r="E65" t="s">
        <v>182</v>
      </c>
      <c r="G65" s="1"/>
    </row>
    <row r="66" spans="1:11" x14ac:dyDescent="0.25">
      <c r="A66" s="1" t="s">
        <v>62</v>
      </c>
      <c r="B66">
        <v>9.8999999999999968</v>
      </c>
      <c r="D66" s="1" t="s">
        <v>395</v>
      </c>
      <c r="E66">
        <v>18.799999999999997</v>
      </c>
      <c r="G66" s="1"/>
    </row>
    <row r="67" spans="1:11" x14ac:dyDescent="0.25">
      <c r="A67" s="1" t="s">
        <v>321</v>
      </c>
      <c r="B67">
        <v>9.6999999999999975</v>
      </c>
      <c r="D67" s="1" t="s">
        <v>62</v>
      </c>
      <c r="E67">
        <v>18.699999999999996</v>
      </c>
      <c r="G67" s="1"/>
    </row>
    <row r="68" spans="1:11" x14ac:dyDescent="0.25">
      <c r="A68" s="1" t="s">
        <v>417</v>
      </c>
      <c r="B68">
        <v>6.1999999999999993</v>
      </c>
      <c r="D68" s="1" t="s">
        <v>375</v>
      </c>
      <c r="E68">
        <v>15.599999999999998</v>
      </c>
      <c r="G68" s="1"/>
    </row>
    <row r="69" spans="1:11" x14ac:dyDescent="0.25">
      <c r="A69" s="1" t="s">
        <v>428</v>
      </c>
      <c r="B69">
        <v>3.6000000000000005</v>
      </c>
      <c r="D69" s="1" t="s">
        <v>56</v>
      </c>
      <c r="E69">
        <v>3.2</v>
      </c>
      <c r="G69" s="1"/>
    </row>
    <row r="70" spans="1:11" x14ac:dyDescent="0.25">
      <c r="A70" s="1" t="s">
        <v>627</v>
      </c>
      <c r="B70">
        <v>0.1</v>
      </c>
      <c r="D70" s="1" t="s">
        <v>57</v>
      </c>
      <c r="E70">
        <v>56.299999999999983</v>
      </c>
      <c r="G70" s="1"/>
    </row>
    <row r="71" spans="1:11" x14ac:dyDescent="0.25">
      <c r="A71" s="1" t="s">
        <v>57</v>
      </c>
      <c r="B71">
        <v>29.499999999999993</v>
      </c>
      <c r="G71" s="1"/>
    </row>
    <row r="72" spans="1:11" x14ac:dyDescent="0.25">
      <c r="G72" s="1"/>
    </row>
    <row r="73" spans="1:11" x14ac:dyDescent="0.25">
      <c r="G73" s="1"/>
    </row>
    <row r="74" spans="1:11" x14ac:dyDescent="0.25">
      <c r="G74" s="1"/>
    </row>
    <row r="75" spans="1:11" x14ac:dyDescent="0.25">
      <c r="A75" s="7" t="s">
        <v>138</v>
      </c>
      <c r="B75" t="s">
        <v>182</v>
      </c>
      <c r="D75" s="9" t="s">
        <v>132</v>
      </c>
      <c r="E75" t="s">
        <v>182</v>
      </c>
      <c r="G75" s="9" t="s">
        <v>248</v>
      </c>
      <c r="H75" t="s">
        <v>182</v>
      </c>
      <c r="J75" s="9" t="s">
        <v>249</v>
      </c>
      <c r="K75" t="s">
        <v>182</v>
      </c>
    </row>
    <row r="76" spans="1:11" x14ac:dyDescent="0.25">
      <c r="A76" s="1" t="s">
        <v>62</v>
      </c>
      <c r="B76">
        <v>15.1</v>
      </c>
      <c r="D76" s="1" t="s">
        <v>62</v>
      </c>
      <c r="E76" s="51">
        <v>1.4000000000000001</v>
      </c>
      <c r="G76" s="1" t="s">
        <v>62</v>
      </c>
      <c r="H76">
        <v>0.2</v>
      </c>
      <c r="J76" s="1" t="s">
        <v>62</v>
      </c>
      <c r="K76">
        <v>3.8000000000000003</v>
      </c>
    </row>
    <row r="77" spans="1:11" x14ac:dyDescent="0.25">
      <c r="A77" s="1" t="s">
        <v>56</v>
      </c>
      <c r="B77">
        <v>9.1</v>
      </c>
      <c r="D77" s="1" t="s">
        <v>321</v>
      </c>
      <c r="E77">
        <v>1.4000000000000001</v>
      </c>
      <c r="G77" s="1" t="s">
        <v>257</v>
      </c>
      <c r="H77">
        <v>0.1</v>
      </c>
      <c r="J77" s="1" t="s">
        <v>321</v>
      </c>
      <c r="K77">
        <v>3.5</v>
      </c>
    </row>
    <row r="78" spans="1:11" x14ac:dyDescent="0.25">
      <c r="A78" s="1" t="s">
        <v>574</v>
      </c>
      <c r="B78">
        <v>3</v>
      </c>
      <c r="D78" s="1" t="s">
        <v>56</v>
      </c>
      <c r="E78">
        <v>0.7</v>
      </c>
      <c r="G78" s="1" t="s">
        <v>253</v>
      </c>
      <c r="H78">
        <v>0.1</v>
      </c>
      <c r="J78" s="1" t="s">
        <v>461</v>
      </c>
      <c r="K78">
        <v>3.1</v>
      </c>
    </row>
    <row r="79" spans="1:11" x14ac:dyDescent="0.25">
      <c r="A79" s="1" t="s">
        <v>573</v>
      </c>
      <c r="B79">
        <v>3</v>
      </c>
      <c r="D79" s="1" t="s">
        <v>608</v>
      </c>
      <c r="E79">
        <v>0.30000000000000004</v>
      </c>
      <c r="G79" s="1" t="s">
        <v>57</v>
      </c>
      <c r="H79">
        <v>0.4</v>
      </c>
      <c r="J79" s="1" t="s">
        <v>428</v>
      </c>
      <c r="K79">
        <v>0.4</v>
      </c>
    </row>
    <row r="80" spans="1:11" x14ac:dyDescent="0.25">
      <c r="A80" s="1" t="s">
        <v>57</v>
      </c>
      <c r="B80">
        <v>30.2</v>
      </c>
      <c r="D80" s="1" t="s">
        <v>611</v>
      </c>
      <c r="E80">
        <v>0.2</v>
      </c>
      <c r="J80" s="1" t="s">
        <v>427</v>
      </c>
      <c r="K80">
        <v>0.2</v>
      </c>
    </row>
    <row r="81" spans="1:11" x14ac:dyDescent="0.25">
      <c r="D81" s="1" t="s">
        <v>604</v>
      </c>
      <c r="E81">
        <v>0.1</v>
      </c>
      <c r="J81" s="1" t="s">
        <v>56</v>
      </c>
      <c r="K81">
        <v>0.2</v>
      </c>
    </row>
    <row r="82" spans="1:11" x14ac:dyDescent="0.25">
      <c r="D82" s="1" t="s">
        <v>610</v>
      </c>
      <c r="E82">
        <v>0.1</v>
      </c>
      <c r="J82" s="1" t="s">
        <v>432</v>
      </c>
      <c r="K82">
        <v>0.1</v>
      </c>
    </row>
    <row r="83" spans="1:11" x14ac:dyDescent="0.25">
      <c r="D83" s="1" t="s">
        <v>57</v>
      </c>
      <c r="E83">
        <v>4.2</v>
      </c>
      <c r="J83" s="1" t="s">
        <v>430</v>
      </c>
      <c r="K83">
        <v>0.1</v>
      </c>
    </row>
    <row r="84" spans="1:11" x14ac:dyDescent="0.25">
      <c r="J84" s="1" t="s">
        <v>590</v>
      </c>
      <c r="K84">
        <v>0.1</v>
      </c>
    </row>
    <row r="85" spans="1:11" x14ac:dyDescent="0.25">
      <c r="J85" s="1" t="s">
        <v>591</v>
      </c>
      <c r="K85">
        <v>0.1</v>
      </c>
    </row>
    <row r="86" spans="1:11" x14ac:dyDescent="0.25">
      <c r="J86" s="1" t="s">
        <v>433</v>
      </c>
      <c r="K86">
        <v>0.1</v>
      </c>
    </row>
    <row r="87" spans="1:11" x14ac:dyDescent="0.25">
      <c r="J87" s="1" t="s">
        <v>426</v>
      </c>
      <c r="K87">
        <v>0.1</v>
      </c>
    </row>
    <row r="88" spans="1:11" x14ac:dyDescent="0.25">
      <c r="J88" s="1" t="s">
        <v>57</v>
      </c>
      <c r="K88">
        <v>11.799999999999997</v>
      </c>
    </row>
    <row r="91" spans="1:11" x14ac:dyDescent="0.25">
      <c r="A91" s="9" t="s">
        <v>139</v>
      </c>
      <c r="B91" s="50" t="s">
        <v>182</v>
      </c>
      <c r="D91" s="9" t="s">
        <v>189</v>
      </c>
      <c r="E91" t="s">
        <v>182</v>
      </c>
      <c r="G91" s="9" t="s">
        <v>140</v>
      </c>
      <c r="H91" t="s">
        <v>182</v>
      </c>
      <c r="J91" s="9" t="s">
        <v>70</v>
      </c>
      <c r="K91" t="s">
        <v>182</v>
      </c>
    </row>
    <row r="92" spans="1:11" x14ac:dyDescent="0.25">
      <c r="A92" s="1" t="s">
        <v>62</v>
      </c>
      <c r="B92">
        <v>0.2</v>
      </c>
      <c r="D92" s="1" t="s">
        <v>617</v>
      </c>
      <c r="E92">
        <v>0.30000000000000004</v>
      </c>
      <c r="G92" s="1" t="s">
        <v>56</v>
      </c>
      <c r="H92">
        <v>0.4</v>
      </c>
      <c r="J92" s="1" t="s">
        <v>614</v>
      </c>
      <c r="K92">
        <v>3.3000000000000003</v>
      </c>
    </row>
    <row r="93" spans="1:11" x14ac:dyDescent="0.25">
      <c r="A93" s="1" t="s">
        <v>578</v>
      </c>
      <c r="B93">
        <v>0.1</v>
      </c>
      <c r="D93" s="1" t="s">
        <v>620</v>
      </c>
      <c r="E93">
        <v>0.1</v>
      </c>
      <c r="G93" s="1" t="s">
        <v>443</v>
      </c>
      <c r="H93">
        <v>0.2</v>
      </c>
      <c r="J93" s="1" t="s">
        <v>395</v>
      </c>
      <c r="K93">
        <v>3.2</v>
      </c>
    </row>
    <row r="94" spans="1:11" x14ac:dyDescent="0.25">
      <c r="A94" s="1" t="s">
        <v>579</v>
      </c>
      <c r="B94">
        <v>0.2</v>
      </c>
      <c r="D94" s="1" t="s">
        <v>56</v>
      </c>
      <c r="E94">
        <v>0.1</v>
      </c>
      <c r="G94" s="1" t="s">
        <v>622</v>
      </c>
      <c r="H94">
        <v>0.1</v>
      </c>
      <c r="J94" s="1" t="s">
        <v>615</v>
      </c>
      <c r="K94">
        <v>3</v>
      </c>
    </row>
    <row r="95" spans="1:11" x14ac:dyDescent="0.25">
      <c r="A95" s="1" t="s">
        <v>580</v>
      </c>
      <c r="B95">
        <v>0.1</v>
      </c>
      <c r="D95" s="1" t="s">
        <v>439</v>
      </c>
      <c r="E95">
        <v>0.1</v>
      </c>
      <c r="G95" s="1" t="s">
        <v>441</v>
      </c>
      <c r="H95">
        <v>0.1</v>
      </c>
      <c r="J95" s="1" t="s">
        <v>62</v>
      </c>
      <c r="K95">
        <v>0.2</v>
      </c>
    </row>
    <row r="96" spans="1:11" x14ac:dyDescent="0.25">
      <c r="A96" s="1" t="s">
        <v>581</v>
      </c>
      <c r="B96">
        <v>0.1</v>
      </c>
      <c r="D96" s="1" t="s">
        <v>529</v>
      </c>
      <c r="E96">
        <v>0.1</v>
      </c>
      <c r="G96" s="1" t="s">
        <v>621</v>
      </c>
      <c r="H96">
        <v>0.1</v>
      </c>
      <c r="J96" s="1" t="s">
        <v>616</v>
      </c>
      <c r="K96">
        <v>0.1</v>
      </c>
    </row>
    <row r="97" spans="1:11" x14ac:dyDescent="0.25">
      <c r="A97" s="1" t="s">
        <v>582</v>
      </c>
      <c r="B97">
        <v>0.1</v>
      </c>
      <c r="D97" s="1" t="s">
        <v>618</v>
      </c>
      <c r="E97">
        <v>0.1</v>
      </c>
      <c r="G97" s="1" t="s">
        <v>321</v>
      </c>
      <c r="H97">
        <v>0.1</v>
      </c>
      <c r="J97" s="1" t="s">
        <v>375</v>
      </c>
      <c r="K97">
        <v>0.1</v>
      </c>
    </row>
    <row r="98" spans="1:11" x14ac:dyDescent="0.25">
      <c r="A98" s="1" t="s">
        <v>583</v>
      </c>
      <c r="B98">
        <v>0.1</v>
      </c>
      <c r="D98" s="1" t="s">
        <v>619</v>
      </c>
      <c r="E98">
        <v>0.1</v>
      </c>
      <c r="G98" s="1" t="s">
        <v>440</v>
      </c>
      <c r="H98">
        <v>0.1</v>
      </c>
      <c r="J98" s="1" t="s">
        <v>437</v>
      </c>
      <c r="K98">
        <v>0.1</v>
      </c>
    </row>
    <row r="99" spans="1:11" x14ac:dyDescent="0.25">
      <c r="A99" s="1" t="s">
        <v>375</v>
      </c>
      <c r="B99">
        <v>0.1</v>
      </c>
      <c r="D99" s="1" t="s">
        <v>57</v>
      </c>
      <c r="E99">
        <v>0.89999999999999991</v>
      </c>
      <c r="G99" s="1" t="s">
        <v>57</v>
      </c>
      <c r="H99">
        <v>1.0999999999999999</v>
      </c>
      <c r="J99" s="1" t="s">
        <v>612</v>
      </c>
      <c r="K99">
        <v>0.1</v>
      </c>
    </row>
    <row r="100" spans="1:11" x14ac:dyDescent="0.25">
      <c r="A100" s="1" t="s">
        <v>584</v>
      </c>
      <c r="B100">
        <v>3</v>
      </c>
      <c r="J100" s="1" t="s">
        <v>613</v>
      </c>
      <c r="K100">
        <v>0.1</v>
      </c>
    </row>
    <row r="101" spans="1:11" x14ac:dyDescent="0.25">
      <c r="A101" s="1" t="s">
        <v>424</v>
      </c>
      <c r="B101">
        <v>3</v>
      </c>
      <c r="J101" s="1" t="s">
        <v>57</v>
      </c>
      <c r="K101">
        <v>10.199999999999999</v>
      </c>
    </row>
    <row r="102" spans="1:11" x14ac:dyDescent="0.25">
      <c r="A102" s="1" t="s">
        <v>585</v>
      </c>
      <c r="B102">
        <v>0.1</v>
      </c>
    </row>
    <row r="103" spans="1:11" x14ac:dyDescent="0.25">
      <c r="A103" s="1" t="s">
        <v>425</v>
      </c>
      <c r="B103">
        <v>0.1</v>
      </c>
    </row>
    <row r="104" spans="1:11" x14ac:dyDescent="0.25">
      <c r="A104" s="1" t="s">
        <v>586</v>
      </c>
      <c r="B104">
        <v>0.1</v>
      </c>
    </row>
    <row r="105" spans="1:11" x14ac:dyDescent="0.25">
      <c r="A105" s="1" t="s">
        <v>587</v>
      </c>
      <c r="B105">
        <v>3</v>
      </c>
    </row>
    <row r="106" spans="1:11" x14ac:dyDescent="0.25">
      <c r="A106" s="1" t="s">
        <v>588</v>
      </c>
      <c r="B106">
        <v>3</v>
      </c>
    </row>
    <row r="107" spans="1:11" x14ac:dyDescent="0.25">
      <c r="A107" s="1" t="s">
        <v>589</v>
      </c>
      <c r="B107">
        <v>3</v>
      </c>
    </row>
    <row r="108" spans="1:11" x14ac:dyDescent="0.25">
      <c r="A108" s="1" t="s">
        <v>57</v>
      </c>
      <c r="B108">
        <v>16.299999999999997</v>
      </c>
    </row>
    <row r="109" spans="1:11" x14ac:dyDescent="0.25">
      <c r="A109" s="1"/>
    </row>
    <row r="110" spans="1:11" x14ac:dyDescent="0.25">
      <c r="A110" s="1"/>
    </row>
    <row r="111" spans="1:11" x14ac:dyDescent="0.25">
      <c r="A111" s="1"/>
    </row>
    <row r="112" spans="1:11" x14ac:dyDescent="0.25">
      <c r="A112" s="9" t="s">
        <v>190</v>
      </c>
      <c r="B112" t="s">
        <v>182</v>
      </c>
      <c r="D112" s="9" t="s">
        <v>191</v>
      </c>
      <c r="E112" t="s">
        <v>182</v>
      </c>
      <c r="G112" s="9" t="s">
        <v>31</v>
      </c>
      <c r="H112" t="s">
        <v>58</v>
      </c>
    </row>
    <row r="113" spans="1:8" x14ac:dyDescent="0.25">
      <c r="A113" s="1" t="s">
        <v>280</v>
      </c>
      <c r="B113">
        <v>3.1</v>
      </c>
      <c r="D113" s="1" t="s">
        <v>62</v>
      </c>
      <c r="E113">
        <v>0.2</v>
      </c>
      <c r="G113" s="1" t="s">
        <v>625</v>
      </c>
      <c r="H113">
        <v>0.1</v>
      </c>
    </row>
    <row r="114" spans="1:8" x14ac:dyDescent="0.25">
      <c r="A114" s="1" t="s">
        <v>593</v>
      </c>
      <c r="B114">
        <v>3</v>
      </c>
      <c r="D114" s="1" t="s">
        <v>118</v>
      </c>
      <c r="E114">
        <v>0.2</v>
      </c>
      <c r="G114" s="1" t="s">
        <v>56</v>
      </c>
      <c r="H114">
        <v>0.1</v>
      </c>
    </row>
    <row r="115" spans="1:8" x14ac:dyDescent="0.25">
      <c r="A115" s="1" t="s">
        <v>251</v>
      </c>
      <c r="B115">
        <v>0.1</v>
      </c>
      <c r="D115" s="1" t="s">
        <v>57</v>
      </c>
      <c r="E115">
        <v>0.4</v>
      </c>
      <c r="G115" s="1" t="s">
        <v>57</v>
      </c>
      <c r="H115">
        <v>0.2</v>
      </c>
    </row>
    <row r="116" spans="1:8" x14ac:dyDescent="0.25">
      <c r="A116" s="1" t="s">
        <v>57</v>
      </c>
      <c r="B116">
        <v>6.2</v>
      </c>
    </row>
  </sheetData>
  <conditionalFormatting pivot="1">
    <cfRule type="colorScale" priority="66">
      <colorScale>
        <cfvo type="num" val="1"/>
        <cfvo type="num" val="5"/>
        <cfvo type="num" val="10"/>
        <color rgb="FF63BE7B"/>
        <color rgb="FFFFEB84"/>
        <color rgb="FFF8696B"/>
      </colorScale>
    </cfRule>
  </conditionalFormatting>
  <conditionalFormatting pivot="1">
    <cfRule type="colorScale" priority="37">
      <colorScale>
        <cfvo type="num" val="1"/>
        <cfvo type="num" val="5"/>
        <cfvo type="num" val="10"/>
        <color rgb="FF63BE7B"/>
        <color rgb="FFFFEB84"/>
        <color rgb="FFF8696B"/>
      </colorScale>
    </cfRule>
  </conditionalFormatting>
  <conditionalFormatting pivot="1" sqref="K76:K87">
    <cfRule type="colorScale" priority="16">
      <colorScale>
        <cfvo type="num" val="1"/>
        <cfvo type="num" val="5"/>
        <cfvo type="num" val="10"/>
        <color rgb="FF63BE7B"/>
        <color rgb="FFFFEB84"/>
        <color rgb="FFF8696B"/>
      </colorScale>
    </cfRule>
  </conditionalFormatting>
  <conditionalFormatting pivot="1" sqref="E113:E114">
    <cfRule type="colorScale" priority="5">
      <colorScale>
        <cfvo type="num" val="1"/>
        <cfvo type="num" val="5"/>
        <cfvo type="num" val="10"/>
        <color rgb="FF63BE7B"/>
        <color rgb="FFFFEB84"/>
        <color rgb="FFF8696B"/>
      </colorScale>
    </cfRule>
  </conditionalFormatting>
  <conditionalFormatting pivot="1" sqref="B3:B18">
    <cfRule type="colorScale" priority="27">
      <colorScale>
        <cfvo type="num" val="1"/>
        <cfvo type="num" val="5"/>
        <cfvo type="num" val="10"/>
        <color rgb="FF63BE7B"/>
        <color rgb="FFFFEB84"/>
        <color rgb="FFF8696B"/>
      </colorScale>
    </cfRule>
  </conditionalFormatting>
  <conditionalFormatting pivot="1" sqref="H3:H30">
    <cfRule type="colorScale" priority="26">
      <colorScale>
        <cfvo type="num" val="1"/>
        <cfvo type="num" val="5"/>
        <cfvo type="num" val="10"/>
        <color rgb="FF63BE7B"/>
        <color rgb="FFFFEB84"/>
        <color rgb="FFF8696B"/>
      </colorScale>
    </cfRule>
  </conditionalFormatting>
  <conditionalFormatting pivot="1" sqref="K3:K13">
    <cfRule type="colorScale" priority="25">
      <colorScale>
        <cfvo type="num" val="1"/>
        <cfvo type="num" val="5"/>
        <cfvo type="num" val="10"/>
        <color rgb="FF63BE7B"/>
        <color rgb="FFFFEB84"/>
        <color rgb="FFF8696B"/>
      </colorScale>
    </cfRule>
  </conditionalFormatting>
  <conditionalFormatting pivot="1" sqref="E3:E35">
    <cfRule type="colorScale" priority="24">
      <colorScale>
        <cfvo type="num" val="1"/>
        <cfvo type="num" val="5"/>
        <cfvo type="num" val="10"/>
        <color rgb="FF63BE7B"/>
        <color rgb="FFFFEB84"/>
        <color rgb="FFF8696B"/>
      </colorScale>
    </cfRule>
  </conditionalFormatting>
  <conditionalFormatting pivot="1" sqref="B41:B46">
    <cfRule type="colorScale" priority="23">
      <colorScale>
        <cfvo type="num" val="1"/>
        <cfvo type="num" val="5"/>
        <cfvo type="num" val="10"/>
        <color rgb="FF63BE7B"/>
        <color rgb="FFFFEB84"/>
        <color rgb="FFF8696B"/>
      </colorScale>
    </cfRule>
  </conditionalFormatting>
  <conditionalFormatting pivot="1" sqref="E41:E47">
    <cfRule type="colorScale" priority="22">
      <colorScale>
        <cfvo type="num" val="1"/>
        <cfvo type="num" val="5"/>
        <cfvo type="num" val="10"/>
        <color rgb="FF63BE7B"/>
        <color rgb="FFFFEB84"/>
        <color rgb="FFF8696B"/>
      </colorScale>
    </cfRule>
  </conditionalFormatting>
  <conditionalFormatting pivot="1" sqref="H41:H57">
    <cfRule type="colorScale" priority="21">
      <colorScale>
        <cfvo type="num" val="1"/>
        <cfvo type="num" val="5"/>
        <cfvo type="num" val="10"/>
        <color rgb="FF63BE7B"/>
        <color rgb="FFFFEB84"/>
        <color rgb="FFF8696B"/>
      </colorScale>
    </cfRule>
  </conditionalFormatting>
  <conditionalFormatting pivot="1" sqref="K41:K60">
    <cfRule type="colorScale" priority="20">
      <colorScale>
        <cfvo type="num" val="1"/>
        <cfvo type="num" val="5"/>
        <cfvo type="num" val="10"/>
        <color rgb="FF63BE7B"/>
        <color rgb="FFFFEB84"/>
        <color rgb="FFF8696B"/>
      </colorScale>
    </cfRule>
  </conditionalFormatting>
  <conditionalFormatting pivot="1" sqref="B76:B79">
    <cfRule type="colorScale" priority="1">
      <colorScale>
        <cfvo type="num" val="1"/>
        <cfvo type="num" val="5"/>
        <cfvo type="num" val="10"/>
        <color rgb="FF63BE7B"/>
        <color rgb="FFFFEB84"/>
        <color rgb="FFF8696B"/>
      </colorScale>
    </cfRule>
  </conditionalFormatting>
  <conditionalFormatting pivot="1" sqref="E92:E98">
    <cfRule type="colorScale" priority="15">
      <colorScale>
        <cfvo type="num" val="1"/>
        <cfvo type="num" val="5"/>
        <cfvo type="num" val="10"/>
        <color rgb="FF63BE7B"/>
        <color rgb="FFFFEB84"/>
        <color rgb="FFF8696B"/>
      </colorScale>
    </cfRule>
  </conditionalFormatting>
  <conditionalFormatting pivot="1" sqref="H92:H98">
    <cfRule type="colorScale" priority="14">
      <colorScale>
        <cfvo type="num" val="1"/>
        <cfvo type="num" val="5"/>
        <cfvo type="num" val="10"/>
        <color rgb="FF63BE7B"/>
        <color rgb="FFFFEB84"/>
        <color rgb="FFF8696B"/>
      </colorScale>
    </cfRule>
  </conditionalFormatting>
  <conditionalFormatting pivot="1" sqref="K92:K100">
    <cfRule type="colorScale" priority="13">
      <colorScale>
        <cfvo type="num" val="1"/>
        <cfvo type="num" val="5"/>
        <cfvo type="num" val="10"/>
        <color rgb="FF63BE7B"/>
        <color rgb="FFFFEB84"/>
        <color rgb="FFF8696B"/>
      </colorScale>
    </cfRule>
  </conditionalFormatting>
  <conditionalFormatting pivot="1" sqref="H76:H78">
    <cfRule type="colorScale" priority="11">
      <colorScale>
        <cfvo type="num" val="1"/>
        <cfvo type="num" val="5"/>
        <cfvo type="num" val="10"/>
        <color rgb="FF63BE7B"/>
        <color rgb="FFFFEB84"/>
        <color rgb="FFF8696B"/>
      </colorScale>
    </cfRule>
  </conditionalFormatting>
  <conditionalFormatting pivot="1" sqref="E76:E82">
    <cfRule type="colorScale" priority="10">
      <colorScale>
        <cfvo type="num" val="1"/>
        <cfvo type="num" val="5"/>
        <cfvo type="num" val="10"/>
        <color rgb="FF63BE7B"/>
        <color rgb="FFFFEB84"/>
        <color rgb="FFF8696B"/>
      </colorScale>
    </cfRule>
  </conditionalFormatting>
  <conditionalFormatting pivot="1" sqref="B92:B107">
    <cfRule type="colorScale" priority="8">
      <colorScale>
        <cfvo type="num" val="1"/>
        <cfvo type="num" val="5"/>
        <cfvo type="num" val="10"/>
        <color rgb="FF63BE7B"/>
        <color rgb="FFFFEB84"/>
        <color rgb="FFF8696B"/>
      </colorScale>
    </cfRule>
  </conditionalFormatting>
  <conditionalFormatting pivot="1" sqref="B113:B115">
    <cfRule type="colorScale" priority="6">
      <colorScale>
        <cfvo type="num" val="1"/>
        <cfvo type="num" val="5"/>
        <cfvo type="num" val="10"/>
        <color rgb="FF63BE7B"/>
        <color rgb="FFFFEB84"/>
        <color rgb="FFF8696B"/>
      </colorScale>
    </cfRule>
  </conditionalFormatting>
  <conditionalFormatting pivot="1" sqref="H113:H114">
    <cfRule type="colorScale" priority="4">
      <colorScale>
        <cfvo type="num" val="1"/>
        <cfvo type="num" val="5"/>
        <cfvo type="num" val="10"/>
        <color rgb="FF63BE7B"/>
        <color rgb="FFFFEB84"/>
        <color rgb="FFF8696B"/>
      </colorScale>
    </cfRule>
  </conditionalFormatting>
  <conditionalFormatting pivot="1" sqref="B66:B70">
    <cfRule type="colorScale" priority="3">
      <colorScale>
        <cfvo type="num" val="1"/>
        <cfvo type="num" val="5"/>
        <cfvo type="num" val="10"/>
        <color rgb="FF63BE7B"/>
        <color rgb="FFFFEB84"/>
        <color rgb="FFF8696B"/>
      </colorScale>
    </cfRule>
  </conditionalFormatting>
  <conditionalFormatting pivot="1" sqref="E66:E69">
    <cfRule type="colorScale" priority="2">
      <colorScale>
        <cfvo type="num" val="1"/>
        <cfvo type="num" val="5"/>
        <cfvo type="num" val="10"/>
        <color rgb="FF63BE7B"/>
        <color rgb="FFFFEB84"/>
        <color rgb="FFF8696B"/>
      </colorScale>
    </cfRule>
  </conditionalFormatting>
  <pageMargins left="0.7" right="0.7" top="0.75" bottom="0.75" header="0.3" footer="0.3"/>
  <pageSetup orientation="portrait" r:id="rId2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14"/>
  <sheetViews>
    <sheetView topLeftCell="J1" zoomScale="60" zoomScaleNormal="60" workbookViewId="0">
      <selection activeCell="O5" sqref="O5"/>
    </sheetView>
  </sheetViews>
  <sheetFormatPr baseColWidth="10" defaultColWidth="39" defaultRowHeight="15" x14ac:dyDescent="0.25"/>
  <cols>
    <col min="1" max="1" width="10.28515625" style="50" customWidth="1"/>
    <col min="2" max="5" width="39" style="50"/>
    <col min="6" max="6" width="70.140625" style="50" customWidth="1"/>
    <col min="7" max="7" width="24.28515625" style="50" customWidth="1"/>
    <col min="8" max="8" width="22.42578125" style="50" customWidth="1"/>
    <col min="9" max="9" width="22.85546875" style="50" customWidth="1"/>
    <col min="10" max="10" width="39" style="50"/>
    <col min="11" max="11" width="53.85546875" style="50" customWidth="1"/>
    <col min="12" max="12" width="17.140625" style="50" customWidth="1"/>
    <col min="13" max="13" width="3.42578125" style="50" customWidth="1"/>
    <col min="14" max="14" width="64" style="50" customWidth="1"/>
    <col min="15" max="15" width="66.7109375" style="50" customWidth="1"/>
    <col min="16" max="16384" width="39" style="50"/>
  </cols>
  <sheetData>
    <row r="1" spans="1:16" ht="31.5" customHeight="1" thickBot="1" x14ac:dyDescent="0.3">
      <c r="B1" s="203" t="s">
        <v>10</v>
      </c>
      <c r="C1" s="204"/>
      <c r="D1" s="204"/>
      <c r="E1" s="204"/>
      <c r="F1" s="204"/>
      <c r="G1" s="204"/>
      <c r="H1" s="204"/>
      <c r="I1" s="204"/>
      <c r="J1" s="204"/>
      <c r="K1" s="232"/>
      <c r="L1" s="232"/>
    </row>
    <row r="2" spans="1:16" ht="27" customHeight="1" thickTop="1" x14ac:dyDescent="0.25">
      <c r="B2" s="233" t="s">
        <v>153</v>
      </c>
      <c r="C2" s="234"/>
      <c r="D2" s="234"/>
      <c r="E2" s="234"/>
      <c r="F2" s="234"/>
      <c r="G2" s="234"/>
      <c r="H2" s="234"/>
      <c r="I2" s="234"/>
      <c r="J2" s="234"/>
      <c r="K2" s="232"/>
      <c r="L2" s="232"/>
    </row>
    <row r="3" spans="1:16" ht="20.25" customHeight="1" x14ac:dyDescent="0.25">
      <c r="B3" s="235" t="s">
        <v>11</v>
      </c>
      <c r="C3" s="236"/>
      <c r="D3" s="217" t="s">
        <v>12</v>
      </c>
      <c r="E3" s="218"/>
      <c r="F3" s="218"/>
      <c r="G3" s="218"/>
      <c r="H3" s="218"/>
      <c r="I3" s="216"/>
      <c r="J3" s="75" t="s">
        <v>141</v>
      </c>
      <c r="K3" s="232"/>
      <c r="L3" s="232"/>
    </row>
    <row r="4" spans="1:16" ht="16.5" customHeight="1" thickBot="1" x14ac:dyDescent="0.3">
      <c r="B4" s="237" t="s">
        <v>142</v>
      </c>
      <c r="C4" s="238"/>
      <c r="D4" s="221" t="s">
        <v>154</v>
      </c>
      <c r="E4" s="222"/>
      <c r="F4" s="222"/>
      <c r="G4" s="222"/>
      <c r="H4" s="222"/>
      <c r="I4" s="220"/>
      <c r="J4" s="76" t="s">
        <v>465</v>
      </c>
      <c r="K4" s="232"/>
      <c r="L4" s="232"/>
    </row>
    <row r="5" spans="1:16" ht="90" customHeight="1" thickTop="1" x14ac:dyDescent="0.25">
      <c r="B5" s="226" t="s">
        <v>13</v>
      </c>
      <c r="C5" s="227"/>
      <c r="D5" s="228" t="s">
        <v>14</v>
      </c>
      <c r="E5" s="229"/>
      <c r="F5" s="77" t="s">
        <v>15</v>
      </c>
      <c r="G5" s="230" t="s">
        <v>140</v>
      </c>
      <c r="H5" s="230"/>
      <c r="I5" s="78" t="s">
        <v>16</v>
      </c>
      <c r="J5" s="231" t="s">
        <v>17</v>
      </c>
      <c r="K5" s="231"/>
      <c r="L5" s="231"/>
      <c r="N5" s="79" t="s">
        <v>464</v>
      </c>
      <c r="O5" s="80">
        <v>44926</v>
      </c>
    </row>
    <row r="6" spans="1:16" ht="3" customHeight="1" x14ac:dyDescent="0.25">
      <c r="B6" s="77"/>
      <c r="C6" s="129"/>
      <c r="D6" s="130"/>
      <c r="E6" s="131"/>
      <c r="F6" s="77"/>
      <c r="G6" s="132"/>
      <c r="H6" s="132"/>
      <c r="I6" s="78"/>
      <c r="J6" s="160"/>
      <c r="K6" s="160"/>
      <c r="L6" s="160"/>
    </row>
    <row r="7" spans="1:16" ht="68.25" customHeight="1" x14ac:dyDescent="0.25">
      <c r="B7" s="135" t="s">
        <v>6</v>
      </c>
      <c r="C7" s="135" t="s">
        <v>8</v>
      </c>
      <c r="D7" s="135" t="s">
        <v>9</v>
      </c>
      <c r="E7" s="135" t="s">
        <v>24</v>
      </c>
      <c r="F7" s="135" t="s">
        <v>5</v>
      </c>
      <c r="G7" s="135" t="s">
        <v>0</v>
      </c>
      <c r="H7" s="135" t="s">
        <v>1</v>
      </c>
      <c r="I7" s="135" t="s">
        <v>2</v>
      </c>
      <c r="J7" s="135" t="s">
        <v>3</v>
      </c>
      <c r="K7" s="135" t="s">
        <v>4</v>
      </c>
      <c r="L7" s="135" t="s">
        <v>155</v>
      </c>
      <c r="N7" s="85" t="s">
        <v>281</v>
      </c>
      <c r="O7" s="86" t="s">
        <v>282</v>
      </c>
    </row>
    <row r="8" spans="1:16" ht="147.75" customHeight="1" x14ac:dyDescent="0.25">
      <c r="A8" s="97">
        <v>1</v>
      </c>
      <c r="B8" s="89" t="s">
        <v>34</v>
      </c>
      <c r="C8" s="89" t="s">
        <v>1490</v>
      </c>
      <c r="D8" s="89" t="s">
        <v>1491</v>
      </c>
      <c r="E8" s="89" t="s">
        <v>21</v>
      </c>
      <c r="F8" s="89" t="s">
        <v>1909</v>
      </c>
      <c r="G8" s="87">
        <v>2</v>
      </c>
      <c r="H8" s="87">
        <v>5</v>
      </c>
      <c r="I8" s="87">
        <f t="shared" ref="I8:I13" si="0">G8*H8</f>
        <v>10</v>
      </c>
      <c r="J8" s="87" t="str">
        <f t="shared" ref="J8:J13" si="1">IF(I8&lt;12,"BAJO",IF(I8&gt;21,"ALTO","MEDIO"))</f>
        <v>BAJO</v>
      </c>
      <c r="K8" s="89" t="str">
        <f t="shared" ref="K8:K13" si="2">IF(J8="BAJO","El nivel de riesgo es bajo y no se requieren controles adicionales","Favor establezca acá controles adicionales requeridos")</f>
        <v>El nivel de riesgo es bajo y no se requieren controles adicionales</v>
      </c>
      <c r="L8" s="114">
        <f t="shared" ref="L8:L13" si="3">IF(J8="BAJO",0.1,IF(J8="MEDIO",3,5))</f>
        <v>0.1</v>
      </c>
      <c r="N8" s="92" t="s">
        <v>1558</v>
      </c>
      <c r="O8" s="93" t="s">
        <v>1553</v>
      </c>
      <c r="P8" s="117"/>
    </row>
    <row r="9" spans="1:16" ht="138.75" customHeight="1" x14ac:dyDescent="0.25">
      <c r="A9" s="97">
        <v>2</v>
      </c>
      <c r="B9" s="89" t="s">
        <v>34</v>
      </c>
      <c r="C9" s="89" t="s">
        <v>673</v>
      </c>
      <c r="D9" s="89" t="s">
        <v>1492</v>
      </c>
      <c r="E9" s="89" t="s">
        <v>21</v>
      </c>
      <c r="F9" s="89" t="s">
        <v>1493</v>
      </c>
      <c r="G9" s="87">
        <v>2</v>
      </c>
      <c r="H9" s="87">
        <v>5</v>
      </c>
      <c r="I9" s="87">
        <f t="shared" si="0"/>
        <v>10</v>
      </c>
      <c r="J9" s="87" t="str">
        <f t="shared" si="1"/>
        <v>BAJO</v>
      </c>
      <c r="K9" s="89" t="str">
        <f t="shared" si="2"/>
        <v>El nivel de riesgo es bajo y no se requieren controles adicionales</v>
      </c>
      <c r="L9" s="114">
        <f>IF(J9="BAJO",0.1,IF(J9="MEDIO",3,5))</f>
        <v>0.1</v>
      </c>
      <c r="N9" s="92" t="s">
        <v>1558</v>
      </c>
      <c r="O9" s="93" t="s">
        <v>1554</v>
      </c>
      <c r="P9" s="117"/>
    </row>
    <row r="10" spans="1:16" ht="167.25" customHeight="1" x14ac:dyDescent="0.25">
      <c r="A10" s="97">
        <v>3</v>
      </c>
      <c r="B10" s="89" t="s">
        <v>34</v>
      </c>
      <c r="C10" s="89" t="s">
        <v>674</v>
      </c>
      <c r="D10" s="89" t="s">
        <v>1494</v>
      </c>
      <c r="E10" s="89" t="s">
        <v>21</v>
      </c>
      <c r="F10" s="89" t="s">
        <v>1495</v>
      </c>
      <c r="G10" s="87">
        <v>2</v>
      </c>
      <c r="H10" s="87">
        <v>5</v>
      </c>
      <c r="I10" s="87">
        <f t="shared" si="0"/>
        <v>10</v>
      </c>
      <c r="J10" s="87" t="str">
        <f t="shared" si="1"/>
        <v>BAJO</v>
      </c>
      <c r="K10" s="89" t="str">
        <f t="shared" si="2"/>
        <v>El nivel de riesgo es bajo y no se requieren controles adicionales</v>
      </c>
      <c r="L10" s="114">
        <f>IF(J10="BAJO",0.1,IF(J10="MEDIO",3,5))</f>
        <v>0.1</v>
      </c>
      <c r="N10" s="92" t="s">
        <v>1558</v>
      </c>
      <c r="O10" s="93" t="s">
        <v>1553</v>
      </c>
      <c r="P10" s="117"/>
    </row>
    <row r="11" spans="1:16" ht="193.5" customHeight="1" x14ac:dyDescent="0.25">
      <c r="A11" s="97">
        <v>4</v>
      </c>
      <c r="B11" s="89" t="s">
        <v>35</v>
      </c>
      <c r="C11" s="89" t="s">
        <v>1496</v>
      </c>
      <c r="D11" s="89" t="s">
        <v>56</v>
      </c>
      <c r="E11" s="89" t="s">
        <v>442</v>
      </c>
      <c r="F11" s="89" t="s">
        <v>1497</v>
      </c>
      <c r="G11" s="87">
        <v>2</v>
      </c>
      <c r="H11" s="87">
        <v>5</v>
      </c>
      <c r="I11" s="87">
        <f t="shared" si="0"/>
        <v>10</v>
      </c>
      <c r="J11" s="87" t="str">
        <f t="shared" si="1"/>
        <v>BAJO</v>
      </c>
      <c r="K11" s="89" t="str">
        <f t="shared" si="2"/>
        <v>El nivel de riesgo es bajo y no se requieren controles adicionales</v>
      </c>
      <c r="L11" s="114">
        <f t="shared" si="3"/>
        <v>0.1</v>
      </c>
      <c r="N11" s="92" t="s">
        <v>1558</v>
      </c>
      <c r="O11" s="93" t="s">
        <v>1553</v>
      </c>
      <c r="P11" s="117"/>
    </row>
    <row r="12" spans="1:16" ht="189" customHeight="1" x14ac:dyDescent="0.25">
      <c r="A12" s="97">
        <v>5</v>
      </c>
      <c r="B12" s="89" t="s">
        <v>35</v>
      </c>
      <c r="C12" s="89" t="s">
        <v>676</v>
      </c>
      <c r="D12" s="89" t="s">
        <v>1498</v>
      </c>
      <c r="E12" s="89" t="s">
        <v>442</v>
      </c>
      <c r="F12" s="89" t="s">
        <v>1499</v>
      </c>
      <c r="G12" s="87">
        <v>2</v>
      </c>
      <c r="H12" s="87">
        <v>5</v>
      </c>
      <c r="I12" s="87">
        <f t="shared" si="0"/>
        <v>10</v>
      </c>
      <c r="J12" s="87" t="str">
        <f t="shared" si="1"/>
        <v>BAJO</v>
      </c>
      <c r="K12" s="89" t="str">
        <f t="shared" si="2"/>
        <v>El nivel de riesgo es bajo y no se requieren controles adicionales</v>
      </c>
      <c r="L12" s="114">
        <f t="shared" si="3"/>
        <v>0.1</v>
      </c>
      <c r="N12" s="92" t="s">
        <v>1558</v>
      </c>
      <c r="O12" s="93" t="s">
        <v>1554</v>
      </c>
      <c r="P12" s="117"/>
    </row>
    <row r="13" spans="1:16" ht="181.5" customHeight="1" x14ac:dyDescent="0.25">
      <c r="A13" s="97">
        <v>6</v>
      </c>
      <c r="B13" s="89" t="s">
        <v>35</v>
      </c>
      <c r="C13" s="89" t="s">
        <v>675</v>
      </c>
      <c r="D13" s="89" t="s">
        <v>672</v>
      </c>
      <c r="E13" s="89" t="s">
        <v>442</v>
      </c>
      <c r="F13" s="89" t="s">
        <v>1500</v>
      </c>
      <c r="G13" s="87">
        <v>2</v>
      </c>
      <c r="H13" s="87">
        <v>5</v>
      </c>
      <c r="I13" s="87">
        <f t="shared" si="0"/>
        <v>10</v>
      </c>
      <c r="J13" s="87" t="str">
        <f t="shared" si="1"/>
        <v>BAJO</v>
      </c>
      <c r="K13" s="89" t="str">
        <f t="shared" si="2"/>
        <v>El nivel de riesgo es bajo y no se requieren controles adicionales</v>
      </c>
      <c r="L13" s="114">
        <f t="shared" si="3"/>
        <v>0.1</v>
      </c>
      <c r="N13" s="92" t="s">
        <v>1558</v>
      </c>
      <c r="O13" s="93" t="s">
        <v>1553</v>
      </c>
      <c r="P13" s="117"/>
    </row>
    <row r="14" spans="1:16" x14ac:dyDescent="0.25">
      <c r="L14" s="95">
        <f>SUM(L8:L13)</f>
        <v>0.6</v>
      </c>
      <c r="N14" s="50">
        <f>COUNT(L8:L13)</f>
        <v>6</v>
      </c>
    </row>
  </sheetData>
  <dataConsolidate/>
  <mergeCells count="11">
    <mergeCell ref="B5:C5"/>
    <mergeCell ref="D5:E5"/>
    <mergeCell ref="G5:H5"/>
    <mergeCell ref="J5:L5"/>
    <mergeCell ref="B1:J1"/>
    <mergeCell ref="K1:L4"/>
    <mergeCell ref="B2:J2"/>
    <mergeCell ref="B3:C3"/>
    <mergeCell ref="D3:I3"/>
    <mergeCell ref="B4:C4"/>
    <mergeCell ref="D4:I4"/>
  </mergeCells>
  <conditionalFormatting sqref="J8:J9 J12">
    <cfRule type="cellIs" dxfId="26" priority="13" stopIfTrue="1" operator="equal">
      <formula>"ALTO"</formula>
    </cfRule>
    <cfRule type="cellIs" dxfId="25" priority="14" stopIfTrue="1" operator="equal">
      <formula>"MEDIO"</formula>
    </cfRule>
    <cfRule type="cellIs" dxfId="24" priority="15" stopIfTrue="1" operator="equal">
      <formula>"BAJO"</formula>
    </cfRule>
  </conditionalFormatting>
  <conditionalFormatting sqref="J10">
    <cfRule type="cellIs" dxfId="23" priority="10" stopIfTrue="1" operator="equal">
      <formula>"ALTO"</formula>
    </cfRule>
    <cfRule type="cellIs" dxfId="22" priority="11" stopIfTrue="1" operator="equal">
      <formula>"MEDIO"</formula>
    </cfRule>
    <cfRule type="cellIs" dxfId="21" priority="12" stopIfTrue="1" operator="equal">
      <formula>"BAJO"</formula>
    </cfRule>
  </conditionalFormatting>
  <conditionalFormatting sqref="J13">
    <cfRule type="cellIs" dxfId="20" priority="4" stopIfTrue="1" operator="equal">
      <formula>"ALTO"</formula>
    </cfRule>
    <cfRule type="cellIs" dxfId="19" priority="5" stopIfTrue="1" operator="equal">
      <formula>"MEDIO"</formula>
    </cfRule>
    <cfRule type="cellIs" dxfId="18" priority="6" stopIfTrue="1" operator="equal">
      <formula>"BAJO"</formula>
    </cfRule>
  </conditionalFormatting>
  <conditionalFormatting sqref="J11">
    <cfRule type="cellIs" dxfId="17" priority="1" stopIfTrue="1" operator="equal">
      <formula>"ALTO"</formula>
    </cfRule>
    <cfRule type="cellIs" dxfId="16" priority="2" stopIfTrue="1" operator="equal">
      <formula>"MEDIO"</formula>
    </cfRule>
    <cfRule type="cellIs" dxfId="15" priority="3" stopIfTrue="1" operator="equal">
      <formula>"BAJO"</formula>
    </cfRule>
  </conditionalFormatting>
  <dataValidations count="1">
    <dataValidation showInputMessage="1" showErrorMessage="1" errorTitle="Entrada no válida" error="Favor ingrese un valor de la lista" sqref="G8:G13"/>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errorTitle="Entrada no válida" error="Por favor ingrese un valor de la lista desplegable">
          <x14:formula1>
            <xm:f>'\Users\mac\Documents\0 ALCALDIA MAYOR S-G \MATRIZ RIESGOS SGAS SFG\C:\Users\meli\Documents\PROYECTOS1\IDU 2020\SGGC\[FORMATO RIESGOS DE SOBORNO proceso gestion legal.xlsx]Hoja2'!#REF!</xm:f>
          </x14:formula1>
          <xm:sqref>H8:H13</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U12"/>
  <sheetViews>
    <sheetView topLeftCell="E4" zoomScale="70" zoomScaleNormal="70" workbookViewId="0">
      <selection activeCell="E4" sqref="A1:XFD1048576"/>
    </sheetView>
  </sheetViews>
  <sheetFormatPr baseColWidth="10" defaultColWidth="11.42578125" defaultRowHeight="15" x14ac:dyDescent="0.25"/>
  <cols>
    <col min="1" max="1" width="11.42578125" style="50"/>
    <col min="2" max="2" width="29.42578125" style="50" customWidth="1"/>
    <col min="3" max="3" width="61" style="50" customWidth="1"/>
    <col min="4" max="4" width="24.28515625" style="50" customWidth="1"/>
    <col min="5" max="5" width="47.42578125" style="50" bestFit="1" customWidth="1"/>
    <col min="6" max="6" width="63.85546875" style="50" customWidth="1"/>
    <col min="7" max="7" width="14.42578125" style="112" customWidth="1"/>
    <col min="8" max="8" width="15.140625" style="112" customWidth="1"/>
    <col min="9" max="9" width="16.42578125" style="50" customWidth="1"/>
    <col min="10" max="10" width="21.85546875" style="50" customWidth="1"/>
    <col min="11" max="11" width="46.85546875" style="50" customWidth="1"/>
    <col min="12" max="12" width="11.42578125" style="50"/>
    <col min="13" max="13" width="3.140625" style="50" customWidth="1"/>
    <col min="14" max="14" width="59.28515625" style="50" customWidth="1"/>
    <col min="15" max="15" width="59.85546875" style="50" customWidth="1"/>
    <col min="16" max="16384" width="11.42578125" style="50"/>
  </cols>
  <sheetData>
    <row r="1" spans="1:73" ht="31.5" customHeight="1" thickBot="1" x14ac:dyDescent="0.3">
      <c r="B1" s="203" t="s">
        <v>10</v>
      </c>
      <c r="C1" s="204"/>
      <c r="D1" s="204"/>
      <c r="E1" s="204"/>
      <c r="F1" s="204"/>
      <c r="G1" s="204"/>
      <c r="H1" s="204"/>
      <c r="I1" s="204"/>
      <c r="J1" s="204"/>
      <c r="K1" s="232"/>
      <c r="L1" s="232"/>
    </row>
    <row r="2" spans="1:73" ht="27" customHeight="1" thickTop="1" x14ac:dyDescent="0.25">
      <c r="B2" s="233" t="s">
        <v>153</v>
      </c>
      <c r="C2" s="234"/>
      <c r="D2" s="234"/>
      <c r="E2" s="234"/>
      <c r="F2" s="234"/>
      <c r="G2" s="234"/>
      <c r="H2" s="234"/>
      <c r="I2" s="234"/>
      <c r="J2" s="234"/>
      <c r="K2" s="232"/>
      <c r="L2" s="232"/>
    </row>
    <row r="3" spans="1:73" ht="38.25" customHeight="1" x14ac:dyDescent="0.25">
      <c r="B3" s="235" t="s">
        <v>11</v>
      </c>
      <c r="C3" s="236"/>
      <c r="D3" s="217" t="s">
        <v>12</v>
      </c>
      <c r="E3" s="218"/>
      <c r="F3" s="218"/>
      <c r="G3" s="218"/>
      <c r="H3" s="218"/>
      <c r="I3" s="216"/>
      <c r="J3" s="75" t="s">
        <v>141</v>
      </c>
      <c r="K3" s="232"/>
      <c r="L3" s="232"/>
    </row>
    <row r="4" spans="1:73" ht="26.25" customHeight="1" thickBot="1" x14ac:dyDescent="0.3">
      <c r="B4" s="237" t="s">
        <v>142</v>
      </c>
      <c r="C4" s="238"/>
      <c r="D4" s="221" t="s">
        <v>154</v>
      </c>
      <c r="E4" s="222"/>
      <c r="F4" s="222"/>
      <c r="G4" s="222"/>
      <c r="H4" s="222"/>
      <c r="I4" s="220"/>
      <c r="J4" s="76" t="s">
        <v>465</v>
      </c>
      <c r="K4" s="232"/>
      <c r="L4" s="232"/>
    </row>
    <row r="5" spans="1:73" ht="70.5" customHeight="1" thickTop="1" x14ac:dyDescent="0.25">
      <c r="B5" s="226" t="s">
        <v>13</v>
      </c>
      <c r="C5" s="227"/>
      <c r="D5" s="228" t="s">
        <v>14</v>
      </c>
      <c r="E5" s="229"/>
      <c r="F5" s="77" t="s">
        <v>15</v>
      </c>
      <c r="G5" s="230" t="s">
        <v>159</v>
      </c>
      <c r="H5" s="230"/>
      <c r="I5" s="78" t="s">
        <v>16</v>
      </c>
      <c r="J5" s="231" t="s">
        <v>168</v>
      </c>
      <c r="K5" s="231"/>
      <c r="L5" s="231"/>
      <c r="N5" s="79" t="s">
        <v>1683</v>
      </c>
      <c r="O5" s="80">
        <v>44926</v>
      </c>
    </row>
    <row r="6" spans="1:73" ht="3.75" customHeight="1" x14ac:dyDescent="0.25">
      <c r="B6" s="77"/>
      <c r="C6" s="129"/>
      <c r="D6" s="130"/>
      <c r="E6" s="131"/>
      <c r="F6" s="77"/>
      <c r="G6" s="132"/>
      <c r="H6" s="132"/>
      <c r="I6" s="78"/>
      <c r="J6" s="133"/>
      <c r="K6" s="133"/>
      <c r="L6" s="133"/>
    </row>
    <row r="7" spans="1:73" ht="71.25" customHeight="1" x14ac:dyDescent="0.25">
      <c r="B7" s="140" t="s">
        <v>6</v>
      </c>
      <c r="C7" s="135" t="s">
        <v>8</v>
      </c>
      <c r="D7" s="135" t="s">
        <v>9</v>
      </c>
      <c r="E7" s="135" t="s">
        <v>24</v>
      </c>
      <c r="F7" s="135" t="s">
        <v>5</v>
      </c>
      <c r="G7" s="135" t="s">
        <v>0</v>
      </c>
      <c r="H7" s="135" t="s">
        <v>1</v>
      </c>
      <c r="I7" s="135" t="s">
        <v>2</v>
      </c>
      <c r="J7" s="135" t="s">
        <v>3</v>
      </c>
      <c r="K7" s="135" t="s">
        <v>4</v>
      </c>
      <c r="L7" s="135" t="s">
        <v>155</v>
      </c>
      <c r="N7" s="85" t="s">
        <v>281</v>
      </c>
      <c r="O7" s="86" t="s">
        <v>282</v>
      </c>
    </row>
    <row r="8" spans="1:73" ht="121.5" customHeight="1" x14ac:dyDescent="0.25">
      <c r="A8" s="97">
        <v>1</v>
      </c>
      <c r="B8" s="87" t="s">
        <v>265</v>
      </c>
      <c r="C8" s="89" t="s">
        <v>267</v>
      </c>
      <c r="D8" s="87" t="s">
        <v>253</v>
      </c>
      <c r="E8" s="91" t="s">
        <v>266</v>
      </c>
      <c r="F8" s="89" t="s">
        <v>444</v>
      </c>
      <c r="G8" s="87">
        <v>2</v>
      </c>
      <c r="H8" s="87">
        <v>4</v>
      </c>
      <c r="I8" s="87">
        <f>G8*H8</f>
        <v>8</v>
      </c>
      <c r="J8" s="87" t="str">
        <f>IF(I8&lt;12,"BAJO",IF(I8&gt;19,"ALTO","MEDIO"))</f>
        <v>BAJO</v>
      </c>
      <c r="K8" s="89" t="str">
        <f>IF(J8="BAJO","El nivel de riesgo es bajo y no se requieren controles adicionales","Favor establezca acá controles adicionales requeridos")</f>
        <v>El nivel de riesgo es bajo y no se requieren controles adicionales</v>
      </c>
      <c r="L8" s="114">
        <f>IF(J8="BAJO",0.1,IF(J8="MEDIO",3,5))</f>
        <v>0.1</v>
      </c>
      <c r="N8" s="89" t="s">
        <v>1684</v>
      </c>
      <c r="O8" s="93" t="s">
        <v>1685</v>
      </c>
    </row>
    <row r="9" spans="1:73" ht="127.5" customHeight="1" x14ac:dyDescent="0.25">
      <c r="A9" s="97">
        <v>2</v>
      </c>
      <c r="B9" s="87" t="s">
        <v>265</v>
      </c>
      <c r="C9" s="89" t="s">
        <v>268</v>
      </c>
      <c r="D9" s="87" t="s">
        <v>62</v>
      </c>
      <c r="E9" s="91" t="s">
        <v>266</v>
      </c>
      <c r="F9" s="91" t="s">
        <v>445</v>
      </c>
      <c r="G9" s="87">
        <v>2</v>
      </c>
      <c r="H9" s="87">
        <v>4</v>
      </c>
      <c r="I9" s="87">
        <f>G9*H9</f>
        <v>8</v>
      </c>
      <c r="J9" s="87" t="str">
        <f>IF(I9&lt;12,"BAJO",IF(I9&gt;19,"ALTO","MEDIO"))</f>
        <v>BAJO</v>
      </c>
      <c r="K9" s="89" t="str">
        <f>IF(J9="BAJO","El nivel de riesgo es bajo y no se requieren controles adicionales","Favor establezca acá controles adicionales requeridos")</f>
        <v>El nivel de riesgo es bajo y no se requieren controles adicionales</v>
      </c>
      <c r="L9" s="114">
        <f>IF(J9="BAJO",0.1,IF(J9="MEDIO",3,5))</f>
        <v>0.1</v>
      </c>
      <c r="N9" s="89" t="s">
        <v>1684</v>
      </c>
      <c r="O9" s="93" t="s">
        <v>1523</v>
      </c>
    </row>
    <row r="10" spans="1:73" ht="138" customHeight="1" x14ac:dyDescent="0.25">
      <c r="A10" s="97">
        <v>3</v>
      </c>
      <c r="B10" s="87" t="s">
        <v>255</v>
      </c>
      <c r="C10" s="89" t="s">
        <v>256</v>
      </c>
      <c r="D10" s="136" t="s">
        <v>257</v>
      </c>
      <c r="E10" s="91" t="s">
        <v>258</v>
      </c>
      <c r="F10" s="89" t="s">
        <v>446</v>
      </c>
      <c r="G10" s="87">
        <v>2</v>
      </c>
      <c r="H10" s="87">
        <v>3</v>
      </c>
      <c r="I10" s="87">
        <f t="shared" ref="I10:I11" si="0">G10*H10</f>
        <v>6</v>
      </c>
      <c r="J10" s="87" t="str">
        <f t="shared" ref="J10:J11" si="1">IF(I10&lt;12,"BAJO",IF(I10&gt;19,"ALTO","MEDIO"))</f>
        <v>BAJO</v>
      </c>
      <c r="K10" s="89" t="str">
        <f>IF(J10="BAJO","El nivel de riesgo es bajo y no se requieren controles adicionales","Favor establezca acá controles adicionales requeridos")</f>
        <v>El nivel de riesgo es bajo y no se requieren controles adicionales</v>
      </c>
      <c r="L10" s="114">
        <f t="shared" ref="L10:L11" si="2">IF(J10="BAJO",0.1,IF(J10="MEDIO",3,5))</f>
        <v>0.1</v>
      </c>
      <c r="N10" s="89" t="s">
        <v>1506</v>
      </c>
      <c r="O10" s="93" t="s">
        <v>1826</v>
      </c>
      <c r="BT10" s="50">
        <v>1</v>
      </c>
      <c r="BU10" s="50">
        <v>1</v>
      </c>
    </row>
    <row r="11" spans="1:73" ht="160.5" customHeight="1" x14ac:dyDescent="0.25">
      <c r="A11" s="97">
        <v>4</v>
      </c>
      <c r="B11" s="87" t="s">
        <v>255</v>
      </c>
      <c r="C11" s="89" t="s">
        <v>447</v>
      </c>
      <c r="D11" s="136" t="s">
        <v>62</v>
      </c>
      <c r="E11" s="91" t="s">
        <v>258</v>
      </c>
      <c r="F11" s="89" t="s">
        <v>448</v>
      </c>
      <c r="G11" s="87">
        <v>2</v>
      </c>
      <c r="H11" s="87">
        <v>3</v>
      </c>
      <c r="I11" s="87">
        <f t="shared" si="0"/>
        <v>6</v>
      </c>
      <c r="J11" s="87" t="str">
        <f t="shared" si="1"/>
        <v>BAJO</v>
      </c>
      <c r="K11" s="89" t="str">
        <f t="shared" ref="K11" si="3">IF(J11="BAJO","El nivel de riesgo es bajo y no se requieren controles adicionales","Favor establezca acá controles adicionales requeridos")</f>
        <v>El nivel de riesgo es bajo y no se requieren controles adicionales</v>
      </c>
      <c r="L11" s="114">
        <f t="shared" si="2"/>
        <v>0.1</v>
      </c>
      <c r="N11" s="89" t="s">
        <v>1506</v>
      </c>
      <c r="O11" s="93" t="s">
        <v>1826</v>
      </c>
      <c r="BT11" s="50">
        <v>2</v>
      </c>
      <c r="BU11" s="50">
        <v>2</v>
      </c>
    </row>
    <row r="12" spans="1:73" x14ac:dyDescent="0.25">
      <c r="L12" s="95">
        <f>SUM(L8:L11)</f>
        <v>0.4</v>
      </c>
      <c r="N12" s="95">
        <f>COUNT(L8:L11)</f>
        <v>4</v>
      </c>
    </row>
  </sheetData>
  <dataConsolidate/>
  <mergeCells count="11">
    <mergeCell ref="B5:C5"/>
    <mergeCell ref="D5:E5"/>
    <mergeCell ref="G5:H5"/>
    <mergeCell ref="J5:L5"/>
    <mergeCell ref="B1:J1"/>
    <mergeCell ref="K1:L4"/>
    <mergeCell ref="B2:J2"/>
    <mergeCell ref="B3:C3"/>
    <mergeCell ref="D3:I3"/>
    <mergeCell ref="B4:C4"/>
    <mergeCell ref="D4:I4"/>
  </mergeCells>
  <conditionalFormatting sqref="J10:J11">
    <cfRule type="cellIs" dxfId="14" priority="4" stopIfTrue="1" operator="equal">
      <formula>"ALTO"</formula>
    </cfRule>
    <cfRule type="cellIs" dxfId="13" priority="5" stopIfTrue="1" operator="equal">
      <formula>"MEDIO"</formula>
    </cfRule>
    <cfRule type="cellIs" dxfId="12" priority="6" stopIfTrue="1" operator="equal">
      <formula>"BAJO"</formula>
    </cfRule>
  </conditionalFormatting>
  <conditionalFormatting sqref="J8:J9">
    <cfRule type="cellIs" dxfId="11" priority="1" stopIfTrue="1" operator="equal">
      <formula>"ALTO"</formula>
    </cfRule>
    <cfRule type="cellIs" dxfId="10" priority="2" stopIfTrue="1" operator="equal">
      <formula>"MEDIO"</formula>
    </cfRule>
    <cfRule type="cellIs" dxfId="9" priority="3" stopIfTrue="1" operator="equal">
      <formula>"BAJO"</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O16"/>
  <sheetViews>
    <sheetView topLeftCell="I1" zoomScale="71" zoomScaleNormal="71" workbookViewId="0">
      <selection activeCell="X11" sqref="X11"/>
    </sheetView>
  </sheetViews>
  <sheetFormatPr baseColWidth="10" defaultColWidth="11.42578125" defaultRowHeight="15" x14ac:dyDescent="0.25"/>
  <cols>
    <col min="1" max="1" width="8.7109375" style="50" customWidth="1"/>
    <col min="2" max="2" width="25" style="50" customWidth="1"/>
    <col min="3" max="3" width="66.28515625" style="50" customWidth="1"/>
    <col min="4" max="4" width="28.85546875" style="137" customWidth="1"/>
    <col min="5" max="5" width="39.42578125" style="50" customWidth="1"/>
    <col min="6" max="6" width="64.140625" style="137" customWidth="1"/>
    <col min="7" max="9" width="18.85546875" style="50" customWidth="1"/>
    <col min="10" max="10" width="18.42578125" style="50" customWidth="1"/>
    <col min="11" max="11" width="52.42578125" style="50" customWidth="1"/>
    <col min="12" max="12" width="9.140625" style="50" customWidth="1"/>
    <col min="13" max="13" width="2.42578125" style="50" customWidth="1"/>
    <col min="14" max="14" width="56.28515625" style="50" customWidth="1"/>
    <col min="15" max="15" width="58.7109375" style="50" customWidth="1"/>
    <col min="16" max="16384" width="11.42578125" style="50"/>
  </cols>
  <sheetData>
    <row r="1" spans="1:15" ht="31.5" customHeight="1" thickBot="1" x14ac:dyDescent="0.3">
      <c r="B1" s="203" t="s">
        <v>10</v>
      </c>
      <c r="C1" s="204"/>
      <c r="D1" s="204"/>
      <c r="E1" s="204"/>
      <c r="F1" s="204"/>
      <c r="G1" s="204"/>
      <c r="H1" s="204"/>
      <c r="I1" s="204"/>
      <c r="J1" s="204"/>
      <c r="K1" s="232"/>
      <c r="L1" s="232"/>
    </row>
    <row r="2" spans="1:15" ht="27" customHeight="1" thickTop="1" x14ac:dyDescent="0.25">
      <c r="B2" s="233" t="s">
        <v>153</v>
      </c>
      <c r="C2" s="234"/>
      <c r="D2" s="234"/>
      <c r="E2" s="234"/>
      <c r="F2" s="234"/>
      <c r="G2" s="234"/>
      <c r="H2" s="234"/>
      <c r="I2" s="234"/>
      <c r="J2" s="234"/>
      <c r="K2" s="232"/>
      <c r="L2" s="232"/>
    </row>
    <row r="3" spans="1:15" ht="28.5" customHeight="1" x14ac:dyDescent="0.25">
      <c r="B3" s="235" t="s">
        <v>11</v>
      </c>
      <c r="C3" s="236"/>
      <c r="D3" s="217" t="s">
        <v>12</v>
      </c>
      <c r="E3" s="218"/>
      <c r="F3" s="218"/>
      <c r="G3" s="218"/>
      <c r="H3" s="218"/>
      <c r="I3" s="216"/>
      <c r="J3" s="75" t="s">
        <v>141</v>
      </c>
      <c r="K3" s="232"/>
      <c r="L3" s="232"/>
    </row>
    <row r="4" spans="1:15" ht="26.25" customHeight="1" thickBot="1" x14ac:dyDescent="0.3">
      <c r="B4" s="237" t="s">
        <v>142</v>
      </c>
      <c r="C4" s="238"/>
      <c r="D4" s="221" t="s">
        <v>154</v>
      </c>
      <c r="E4" s="222"/>
      <c r="F4" s="222"/>
      <c r="G4" s="222"/>
      <c r="H4" s="222"/>
      <c r="I4" s="220"/>
      <c r="J4" s="76" t="s">
        <v>465</v>
      </c>
      <c r="K4" s="232"/>
      <c r="L4" s="232"/>
    </row>
    <row r="5" spans="1:15" ht="57.75" customHeight="1" thickTop="1" x14ac:dyDescent="0.25">
      <c r="B5" s="226" t="s">
        <v>13</v>
      </c>
      <c r="C5" s="227"/>
      <c r="D5" s="228" t="s">
        <v>14</v>
      </c>
      <c r="E5" s="229"/>
      <c r="F5" s="77" t="s">
        <v>15</v>
      </c>
      <c r="G5" s="230" t="s">
        <v>136</v>
      </c>
      <c r="H5" s="230"/>
      <c r="I5" s="78" t="s">
        <v>16</v>
      </c>
      <c r="J5" s="231" t="s">
        <v>163</v>
      </c>
      <c r="K5" s="231"/>
      <c r="L5" s="231"/>
      <c r="N5" s="79" t="s">
        <v>464</v>
      </c>
      <c r="O5" s="80">
        <v>44926</v>
      </c>
    </row>
    <row r="6" spans="1:15" ht="5.25" customHeight="1" thickBot="1" x14ac:dyDescent="0.3">
      <c r="B6" s="181"/>
      <c r="C6" s="181"/>
      <c r="D6" s="182"/>
      <c r="E6" s="182"/>
      <c r="F6" s="183"/>
      <c r="G6" s="184"/>
      <c r="H6" s="184"/>
      <c r="I6" s="185"/>
      <c r="J6" s="186"/>
      <c r="K6" s="186"/>
      <c r="L6" s="186"/>
    </row>
    <row r="7" spans="1:15" ht="57.75" customHeight="1" x14ac:dyDescent="0.25">
      <c r="A7" s="127"/>
      <c r="B7" s="187" t="s">
        <v>6</v>
      </c>
      <c r="C7" s="188" t="s">
        <v>8</v>
      </c>
      <c r="D7" s="189" t="s">
        <v>9</v>
      </c>
      <c r="E7" s="190" t="s">
        <v>7</v>
      </c>
      <c r="F7" s="190" t="s">
        <v>5</v>
      </c>
      <c r="G7" s="190" t="s">
        <v>0</v>
      </c>
      <c r="H7" s="190" t="s">
        <v>1</v>
      </c>
      <c r="I7" s="190" t="s">
        <v>2</v>
      </c>
      <c r="J7" s="190" t="s">
        <v>3</v>
      </c>
      <c r="K7" s="190" t="s">
        <v>4</v>
      </c>
      <c r="L7" s="190" t="s">
        <v>155</v>
      </c>
      <c r="N7" s="85" t="s">
        <v>281</v>
      </c>
      <c r="O7" s="86" t="s">
        <v>282</v>
      </c>
    </row>
    <row r="8" spans="1:15" ht="121.5" customHeight="1" x14ac:dyDescent="0.25">
      <c r="A8" s="87">
        <v>1</v>
      </c>
      <c r="B8" s="88" t="s">
        <v>18</v>
      </c>
      <c r="C8" s="89" t="s">
        <v>261</v>
      </c>
      <c r="D8" s="89" t="s">
        <v>118</v>
      </c>
      <c r="E8" s="89" t="s">
        <v>188</v>
      </c>
      <c r="F8" s="89" t="s">
        <v>263</v>
      </c>
      <c r="G8" s="87">
        <v>2</v>
      </c>
      <c r="H8" s="87">
        <v>5</v>
      </c>
      <c r="I8" s="87">
        <f t="shared" ref="I8:I11" si="0">G8*H8</f>
        <v>10</v>
      </c>
      <c r="J8" s="87" t="str">
        <f t="shared" ref="J8:J11" si="1">IF(I8&lt;12,"BAJO",IF(I8&gt;19,"ALTO","MEDIO"))</f>
        <v>BAJO</v>
      </c>
      <c r="K8" s="89" t="str">
        <f t="shared" ref="K8:K11" si="2">IF(J8="BAJO","El nivel de riesgo es bajo y no se requieren controles adicionales","Favor establezca acá controles adicionales requeridos")</f>
        <v>El nivel de riesgo es bajo y no se requieren controles adicionales</v>
      </c>
      <c r="L8" s="114">
        <f t="shared" ref="L8:L11" si="3">IF(J8="BAJO",0.1,IF(J8="MEDIO",3,5))</f>
        <v>0.1</v>
      </c>
      <c r="N8" s="89" t="s">
        <v>1524</v>
      </c>
      <c r="O8" s="93" t="s">
        <v>1522</v>
      </c>
    </row>
    <row r="9" spans="1:15" ht="148.5" customHeight="1" x14ac:dyDescent="0.25">
      <c r="A9" s="87">
        <v>2</v>
      </c>
      <c r="B9" s="88" t="s">
        <v>18</v>
      </c>
      <c r="C9" s="89" t="s">
        <v>262</v>
      </c>
      <c r="D9" s="89" t="s">
        <v>62</v>
      </c>
      <c r="E9" s="89" t="s">
        <v>188</v>
      </c>
      <c r="F9" s="89" t="s">
        <v>263</v>
      </c>
      <c r="G9" s="87">
        <v>2</v>
      </c>
      <c r="H9" s="87">
        <v>5</v>
      </c>
      <c r="I9" s="87">
        <f t="shared" si="0"/>
        <v>10</v>
      </c>
      <c r="J9" s="87" t="str">
        <f t="shared" si="1"/>
        <v>BAJO</v>
      </c>
      <c r="K9" s="89" t="str">
        <f t="shared" si="2"/>
        <v>El nivel de riesgo es bajo y no se requieren controles adicionales</v>
      </c>
      <c r="L9" s="114">
        <f t="shared" si="3"/>
        <v>0.1</v>
      </c>
      <c r="N9" s="89" t="s">
        <v>1524</v>
      </c>
      <c r="O9" s="93" t="s">
        <v>1522</v>
      </c>
    </row>
    <row r="10" spans="1:15" ht="148.5" customHeight="1" x14ac:dyDescent="0.25">
      <c r="A10" s="87">
        <v>3</v>
      </c>
      <c r="B10" s="88" t="s">
        <v>18</v>
      </c>
      <c r="C10" s="89" t="s">
        <v>116</v>
      </c>
      <c r="D10" s="89" t="s">
        <v>118</v>
      </c>
      <c r="E10" s="89" t="s">
        <v>188</v>
      </c>
      <c r="F10" s="89" t="s">
        <v>264</v>
      </c>
      <c r="G10" s="87">
        <v>2</v>
      </c>
      <c r="H10" s="87">
        <v>5</v>
      </c>
      <c r="I10" s="87">
        <f t="shared" si="0"/>
        <v>10</v>
      </c>
      <c r="J10" s="87" t="str">
        <f t="shared" si="1"/>
        <v>BAJO</v>
      </c>
      <c r="K10" s="89" t="str">
        <f t="shared" si="2"/>
        <v>El nivel de riesgo es bajo y no se requieren controles adicionales</v>
      </c>
      <c r="L10" s="114">
        <f t="shared" si="3"/>
        <v>0.1</v>
      </c>
      <c r="N10" s="89" t="s">
        <v>1525</v>
      </c>
      <c r="O10" s="93" t="s">
        <v>1522</v>
      </c>
    </row>
    <row r="11" spans="1:15" ht="168.75" customHeight="1" x14ac:dyDescent="0.25">
      <c r="A11" s="87">
        <v>4</v>
      </c>
      <c r="B11" s="88" t="s">
        <v>18</v>
      </c>
      <c r="C11" s="89" t="s">
        <v>117</v>
      </c>
      <c r="D11" s="89" t="s">
        <v>62</v>
      </c>
      <c r="E11" s="89" t="s">
        <v>188</v>
      </c>
      <c r="F11" s="89" t="s">
        <v>264</v>
      </c>
      <c r="G11" s="87">
        <v>2</v>
      </c>
      <c r="H11" s="87">
        <v>5</v>
      </c>
      <c r="I11" s="87">
        <f t="shared" si="0"/>
        <v>10</v>
      </c>
      <c r="J11" s="87" t="str">
        <f t="shared" si="1"/>
        <v>BAJO</v>
      </c>
      <c r="K11" s="89" t="str">
        <f t="shared" si="2"/>
        <v>El nivel de riesgo es bajo y no se requieren controles adicionales</v>
      </c>
      <c r="L11" s="114">
        <f t="shared" si="3"/>
        <v>0.1</v>
      </c>
      <c r="N11" s="89" t="s">
        <v>1525</v>
      </c>
      <c r="O11" s="93" t="s">
        <v>1522</v>
      </c>
    </row>
    <row r="12" spans="1:15" x14ac:dyDescent="0.25">
      <c r="K12" s="117"/>
      <c r="L12" s="95">
        <f>SUM(L8:L11)</f>
        <v>0.4</v>
      </c>
      <c r="N12" s="95">
        <f>COUNT(L8:L11)</f>
        <v>4</v>
      </c>
    </row>
    <row r="13" spans="1:15" x14ac:dyDescent="0.25">
      <c r="D13" s="50"/>
      <c r="F13" s="50"/>
    </row>
    <row r="14" spans="1:15" ht="28.5" customHeight="1" x14ac:dyDescent="0.25">
      <c r="D14" s="50"/>
      <c r="F14" s="50"/>
    </row>
    <row r="15" spans="1:15" x14ac:dyDescent="0.25">
      <c r="D15" s="50"/>
      <c r="F15" s="50"/>
    </row>
    <row r="16" spans="1:15" x14ac:dyDescent="0.25">
      <c r="D16" s="50"/>
      <c r="F16" s="50"/>
    </row>
  </sheetData>
  <dataConsolidate/>
  <mergeCells count="11">
    <mergeCell ref="B5:C5"/>
    <mergeCell ref="D5:E5"/>
    <mergeCell ref="G5:H5"/>
    <mergeCell ref="J5:L5"/>
    <mergeCell ref="B1:J1"/>
    <mergeCell ref="K1:L4"/>
    <mergeCell ref="B2:J2"/>
    <mergeCell ref="B3:C3"/>
    <mergeCell ref="D3:I3"/>
    <mergeCell ref="B4:C4"/>
    <mergeCell ref="D4:I4"/>
  </mergeCells>
  <conditionalFormatting sqref="J8:J11">
    <cfRule type="cellIs" dxfId="8" priority="1" stopIfTrue="1" operator="equal">
      <formula>"ALTO"</formula>
    </cfRule>
    <cfRule type="cellIs" dxfId="7" priority="2" stopIfTrue="1" operator="equal">
      <formula>"MEDIO"</formula>
    </cfRule>
    <cfRule type="cellIs" dxfId="6" priority="3" stopIfTrue="1" operator="equal">
      <formula>"BAJO"</formula>
    </cfRule>
  </conditionalFormatting>
  <dataValidations disablePrompts="1" count="1">
    <dataValidation type="list" allowBlank="1" showInputMessage="1" showErrorMessage="1" sqref="C4:D4">
      <formula1>#REF!</formula1>
    </dataValidation>
  </dataValidation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10"/>
  <sheetViews>
    <sheetView showGridLines="0" topLeftCell="I2" zoomScale="68" zoomScaleNormal="68" zoomScaleSheetLayoutView="87" workbookViewId="0">
      <selection activeCell="O5" sqref="O5"/>
    </sheetView>
  </sheetViews>
  <sheetFormatPr baseColWidth="10" defaultColWidth="11.42578125" defaultRowHeight="14.25" x14ac:dyDescent="0.2"/>
  <cols>
    <col min="1" max="1" width="8.140625" style="16" customWidth="1"/>
    <col min="2" max="2" width="25.140625" style="16" customWidth="1"/>
    <col min="3" max="3" width="66.28515625" style="16" customWidth="1"/>
    <col min="4" max="4" width="27.28515625" style="16" customWidth="1"/>
    <col min="5" max="5" width="42.85546875" style="16" customWidth="1"/>
    <col min="6" max="6" width="63.140625" style="35" customWidth="1"/>
    <col min="7" max="7" width="22.7109375" style="16" customWidth="1"/>
    <col min="8" max="9" width="18.85546875" style="16" customWidth="1"/>
    <col min="10" max="10" width="21.85546875" style="16" customWidth="1"/>
    <col min="11" max="11" width="54.42578125" style="16" customWidth="1"/>
    <col min="12" max="12" width="11.42578125" style="16"/>
    <col min="13" max="13" width="3.7109375" style="16" customWidth="1"/>
    <col min="14" max="14" width="66.42578125" style="16" customWidth="1"/>
    <col min="15" max="15" width="58.85546875" style="16" customWidth="1"/>
    <col min="16" max="16384" width="11.42578125" style="16"/>
  </cols>
  <sheetData>
    <row r="1" spans="1:15" ht="24.75" customHeight="1" thickBot="1" x14ac:dyDescent="0.25">
      <c r="B1" s="260" t="s">
        <v>10</v>
      </c>
      <c r="C1" s="261"/>
      <c r="D1" s="261"/>
      <c r="E1" s="261"/>
      <c r="F1" s="261"/>
      <c r="G1" s="261"/>
      <c r="H1" s="261"/>
      <c r="I1" s="261"/>
      <c r="J1" s="261"/>
      <c r="K1" s="262"/>
      <c r="L1" s="262"/>
    </row>
    <row r="2" spans="1:15" ht="21" customHeight="1" thickTop="1" x14ac:dyDescent="0.2">
      <c r="B2" s="263" t="s">
        <v>153</v>
      </c>
      <c r="C2" s="264"/>
      <c r="D2" s="264"/>
      <c r="E2" s="264"/>
      <c r="F2" s="264"/>
      <c r="G2" s="264"/>
      <c r="H2" s="264"/>
      <c r="I2" s="264"/>
      <c r="J2" s="264"/>
      <c r="K2" s="262"/>
      <c r="L2" s="262"/>
    </row>
    <row r="3" spans="1:15" ht="22.5" customHeight="1" x14ac:dyDescent="0.2">
      <c r="B3" s="265" t="s">
        <v>11</v>
      </c>
      <c r="C3" s="266"/>
      <c r="D3" s="267" t="s">
        <v>12</v>
      </c>
      <c r="E3" s="268"/>
      <c r="F3" s="268"/>
      <c r="G3" s="268"/>
      <c r="H3" s="268"/>
      <c r="I3" s="269"/>
      <c r="J3" s="20" t="s">
        <v>141</v>
      </c>
      <c r="K3" s="262"/>
      <c r="L3" s="262"/>
    </row>
    <row r="4" spans="1:15" ht="24.75" customHeight="1" thickBot="1" x14ac:dyDescent="0.25">
      <c r="B4" s="270" t="s">
        <v>142</v>
      </c>
      <c r="C4" s="271"/>
      <c r="D4" s="272" t="s">
        <v>154</v>
      </c>
      <c r="E4" s="273"/>
      <c r="F4" s="273"/>
      <c r="G4" s="273"/>
      <c r="H4" s="273"/>
      <c r="I4" s="274"/>
      <c r="J4" s="21" t="s">
        <v>465</v>
      </c>
      <c r="K4" s="262"/>
      <c r="L4" s="262"/>
    </row>
    <row r="5" spans="1:15" ht="76.5" customHeight="1" thickTop="1" x14ac:dyDescent="0.2">
      <c r="B5" s="276" t="s">
        <v>13</v>
      </c>
      <c r="C5" s="277"/>
      <c r="D5" s="278" t="s">
        <v>14</v>
      </c>
      <c r="E5" s="279"/>
      <c r="F5" s="36" t="s">
        <v>15</v>
      </c>
      <c r="G5" s="258" t="s">
        <v>31</v>
      </c>
      <c r="H5" s="258"/>
      <c r="I5" s="37" t="s">
        <v>16</v>
      </c>
      <c r="J5" s="280" t="s">
        <v>183</v>
      </c>
      <c r="K5" s="280"/>
      <c r="L5" s="280"/>
      <c r="N5" s="24" t="s">
        <v>1687</v>
      </c>
      <c r="O5" s="25">
        <v>44926</v>
      </c>
    </row>
    <row r="6" spans="1:15" ht="4.5" customHeight="1" x14ac:dyDescent="0.2">
      <c r="B6" s="38"/>
      <c r="C6" s="39"/>
      <c r="D6" s="40"/>
      <c r="E6" s="41"/>
      <c r="F6" s="42"/>
      <c r="G6" s="43"/>
      <c r="H6" s="43"/>
      <c r="I6" s="44"/>
      <c r="J6" s="45"/>
      <c r="K6" s="46"/>
      <c r="L6" s="45"/>
      <c r="N6" s="11"/>
      <c r="O6" s="72">
        <v>44960</v>
      </c>
    </row>
    <row r="7" spans="1:15" ht="75.75" customHeight="1" x14ac:dyDescent="0.2">
      <c r="B7" s="47" t="s">
        <v>6</v>
      </c>
      <c r="C7" s="47" t="s">
        <v>8</v>
      </c>
      <c r="D7" s="47" t="s">
        <v>9</v>
      </c>
      <c r="E7" s="47" t="s">
        <v>7</v>
      </c>
      <c r="F7" s="47" t="s">
        <v>5</v>
      </c>
      <c r="G7" s="47" t="s">
        <v>0</v>
      </c>
      <c r="H7" s="47" t="s">
        <v>1</v>
      </c>
      <c r="I7" s="47" t="s">
        <v>2</v>
      </c>
      <c r="J7" s="47" t="s">
        <v>3</v>
      </c>
      <c r="K7" s="47" t="s">
        <v>4</v>
      </c>
      <c r="L7" s="47" t="s">
        <v>624</v>
      </c>
      <c r="N7" s="26" t="s">
        <v>281</v>
      </c>
      <c r="O7" s="27" t="s">
        <v>282</v>
      </c>
    </row>
    <row r="8" spans="1:15" ht="249.75" customHeight="1" x14ac:dyDescent="0.2">
      <c r="A8" s="15">
        <v>1</v>
      </c>
      <c r="B8" s="14" t="s">
        <v>449</v>
      </c>
      <c r="C8" s="13" t="s">
        <v>1501</v>
      </c>
      <c r="D8" s="15" t="s">
        <v>625</v>
      </c>
      <c r="E8" s="18" t="s">
        <v>23</v>
      </c>
      <c r="F8" s="18" t="s">
        <v>626</v>
      </c>
      <c r="G8" s="15">
        <v>2</v>
      </c>
      <c r="H8" s="15">
        <v>4</v>
      </c>
      <c r="I8" s="15">
        <f t="shared" ref="I8:I9" si="0">G8*H8</f>
        <v>8</v>
      </c>
      <c r="J8" s="15" t="str">
        <f t="shared" ref="J8:J9" si="1">IF(I8&lt;12,"BAJO",IF(I8&gt;19,"ALTO","MEDIO"))</f>
        <v>BAJO</v>
      </c>
      <c r="K8" s="18" t="str">
        <f>IF(J8="BAJO","El nivel de riesgo bajo no requiere controles adicionales","Favor establezca acá controles adicionales requeridos")</f>
        <v>El nivel de riesgo bajo no requiere controles adicionales</v>
      </c>
      <c r="L8" s="31">
        <f t="shared" ref="L8:L9" si="2">IF(J8="BAJO",0.1,IF(J8="MEDIO",3,5))</f>
        <v>0.1</v>
      </c>
      <c r="N8" s="18" t="s">
        <v>1686</v>
      </c>
      <c r="O8" s="52" t="s">
        <v>1526</v>
      </c>
    </row>
    <row r="9" spans="1:15" ht="159.75" customHeight="1" x14ac:dyDescent="0.2">
      <c r="A9" s="15">
        <v>2</v>
      </c>
      <c r="B9" s="14" t="s">
        <v>449</v>
      </c>
      <c r="C9" s="13" t="s">
        <v>1502</v>
      </c>
      <c r="D9" s="15" t="s">
        <v>56</v>
      </c>
      <c r="E9" s="18" t="s">
        <v>23</v>
      </c>
      <c r="F9" s="18" t="s">
        <v>623</v>
      </c>
      <c r="G9" s="15">
        <v>2</v>
      </c>
      <c r="H9" s="15">
        <v>4</v>
      </c>
      <c r="I9" s="15">
        <f t="shared" si="0"/>
        <v>8</v>
      </c>
      <c r="J9" s="15" t="str">
        <f t="shared" si="1"/>
        <v>BAJO</v>
      </c>
      <c r="K9" s="18" t="str">
        <f>IF(J9="BAJO","El nivel de riesgo bajo no requiere controles adicionales","Favor establezca acá controles adicionales requeridos")</f>
        <v>El nivel de riesgo bajo no requiere controles adicionales</v>
      </c>
      <c r="L9" s="31">
        <f t="shared" si="2"/>
        <v>0.1</v>
      </c>
      <c r="N9" s="18" t="s">
        <v>1686</v>
      </c>
      <c r="O9" s="52" t="s">
        <v>1526</v>
      </c>
    </row>
    <row r="10" spans="1:15" ht="15" x14ac:dyDescent="0.2">
      <c r="L10" s="57">
        <f>SUM(L8:L9)</f>
        <v>0.2</v>
      </c>
      <c r="N10" s="57">
        <f>+COUNT(L8:L9)</f>
        <v>2</v>
      </c>
    </row>
  </sheetData>
  <dataConsolidate/>
  <mergeCells count="11">
    <mergeCell ref="B5:C5"/>
    <mergeCell ref="D5:E5"/>
    <mergeCell ref="G5:H5"/>
    <mergeCell ref="J5:L5"/>
    <mergeCell ref="B4:C4"/>
    <mergeCell ref="B1:J1"/>
    <mergeCell ref="K1:L4"/>
    <mergeCell ref="B2:J2"/>
    <mergeCell ref="B3:C3"/>
    <mergeCell ref="D3:I3"/>
    <mergeCell ref="D4:I4"/>
  </mergeCells>
  <conditionalFormatting sqref="J8:J9">
    <cfRule type="cellIs" dxfId="5" priority="1" stopIfTrue="1" operator="equal">
      <formula>"ALTO"</formula>
    </cfRule>
    <cfRule type="cellIs" dxfId="4" priority="2" stopIfTrue="1" operator="equal">
      <formula>"MEDIO"</formula>
    </cfRule>
    <cfRule type="cellIs" dxfId="3" priority="3" stopIfTrue="1" operator="equal">
      <formula>"BAJO"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'/Users/mac/Documents/0 ALCALDIA MAYOR S-G /MATRIZ RIESGOS SGAS SFG/D:\Users\cogarcia3\Documents\9 OTROS_PROYECTOS SGGC 2016-2017\2019\1 ISO 37001 -ANTI SOBORNO\RIESGOS SGAS\Gestión Legal\[FOPE05_MATRIZ_RIESGOS_DE_SOBORNO.GEST_LEGAL_V_5.xlsx]Instructivo'!#REF!</xm:f>
          </x14:formula1>
          <xm:sqref>C4:D4</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L9"/>
  <sheetViews>
    <sheetView zoomScale="66" zoomScaleNormal="66" workbookViewId="0">
      <selection activeCell="C8" sqref="C8"/>
    </sheetView>
  </sheetViews>
  <sheetFormatPr baseColWidth="10" defaultColWidth="11.42578125" defaultRowHeight="14.25" x14ac:dyDescent="0.2"/>
  <cols>
    <col min="1" max="1" width="7.28515625" style="16" customWidth="1"/>
    <col min="2" max="2" width="31.42578125" style="16" customWidth="1"/>
    <col min="3" max="3" width="66.28515625" style="16" customWidth="1"/>
    <col min="4" max="4" width="33.7109375" style="16" customWidth="1"/>
    <col min="5" max="5" width="50.140625" style="16" customWidth="1"/>
    <col min="6" max="6" width="25.85546875" style="16" customWidth="1"/>
    <col min="7" max="7" width="42.85546875" style="16" hidden="1" customWidth="1"/>
    <col min="8" max="8" width="25.140625" style="16" customWidth="1"/>
    <col min="9" max="11" width="18.85546875" style="16" customWidth="1"/>
    <col min="12" max="12" width="15" style="16" customWidth="1"/>
    <col min="13" max="13" width="2.42578125" style="16" customWidth="1"/>
    <col min="14" max="14" width="38.42578125" style="16" customWidth="1"/>
    <col min="15" max="15" width="41.85546875" style="16" customWidth="1"/>
    <col min="16" max="16384" width="11.42578125" style="16"/>
  </cols>
  <sheetData>
    <row r="1" spans="1:1000" s="48" customFormat="1" ht="31.5" customHeight="1" thickBot="1" x14ac:dyDescent="0.25">
      <c r="B1" s="260" t="s">
        <v>10</v>
      </c>
      <c r="C1" s="261"/>
      <c r="D1" s="261"/>
      <c r="E1" s="261"/>
      <c r="F1" s="261"/>
      <c r="G1" s="261"/>
      <c r="H1" s="261"/>
      <c r="I1" s="261"/>
      <c r="J1" s="261"/>
      <c r="K1" s="262"/>
      <c r="L1" s="262"/>
    </row>
    <row r="2" spans="1:1000" s="48" customFormat="1" ht="30" customHeight="1" thickTop="1" x14ac:dyDescent="0.2">
      <c r="B2" s="263" t="s">
        <v>153</v>
      </c>
      <c r="C2" s="264"/>
      <c r="D2" s="264"/>
      <c r="E2" s="264"/>
      <c r="F2" s="264"/>
      <c r="G2" s="264"/>
      <c r="H2" s="264"/>
      <c r="I2" s="264"/>
      <c r="J2" s="264"/>
      <c r="K2" s="262"/>
      <c r="L2" s="262"/>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c r="IW2" s="29"/>
      <c r="IX2" s="29"/>
      <c r="IY2" s="29"/>
      <c r="IZ2" s="29"/>
      <c r="JA2" s="29"/>
      <c r="JB2" s="29"/>
      <c r="JC2" s="29"/>
      <c r="JD2" s="29"/>
      <c r="JE2" s="29"/>
      <c r="JF2" s="29"/>
      <c r="JG2" s="29"/>
      <c r="JH2" s="29"/>
      <c r="JI2" s="29"/>
      <c r="JJ2" s="29"/>
      <c r="JK2" s="29"/>
      <c r="JL2" s="29"/>
      <c r="JM2" s="29"/>
      <c r="JN2" s="29"/>
      <c r="JO2" s="29"/>
      <c r="JP2" s="29"/>
      <c r="JQ2" s="29"/>
      <c r="JR2" s="29"/>
      <c r="JS2" s="29"/>
      <c r="JT2" s="29"/>
      <c r="JU2" s="29"/>
      <c r="JV2" s="29"/>
      <c r="JW2" s="29"/>
      <c r="JX2" s="29"/>
      <c r="JY2" s="29"/>
      <c r="JZ2" s="29"/>
      <c r="KA2" s="29"/>
      <c r="KB2" s="29"/>
      <c r="KC2" s="29"/>
      <c r="KD2" s="29"/>
      <c r="KE2" s="29"/>
      <c r="KF2" s="29"/>
      <c r="KG2" s="29"/>
      <c r="KH2" s="29"/>
      <c r="KI2" s="29"/>
      <c r="KJ2" s="29"/>
      <c r="KK2" s="29"/>
      <c r="KL2" s="29"/>
      <c r="KM2" s="29"/>
      <c r="KN2" s="29"/>
      <c r="KO2" s="29"/>
      <c r="KP2" s="29"/>
      <c r="KQ2" s="29"/>
      <c r="KR2" s="29"/>
      <c r="KS2" s="29"/>
      <c r="KT2" s="29"/>
      <c r="KU2" s="29"/>
      <c r="KV2" s="29"/>
      <c r="KW2" s="29"/>
      <c r="KX2" s="29"/>
      <c r="KY2" s="29"/>
      <c r="KZ2" s="29"/>
      <c r="LA2" s="29"/>
      <c r="LB2" s="29"/>
      <c r="LC2" s="29"/>
      <c r="LD2" s="29"/>
      <c r="LE2" s="29"/>
      <c r="LF2" s="29"/>
      <c r="LG2" s="29"/>
      <c r="LH2" s="29"/>
      <c r="LI2" s="29"/>
      <c r="LJ2" s="29"/>
      <c r="LK2" s="29"/>
      <c r="LL2" s="29"/>
      <c r="LM2" s="29"/>
      <c r="LN2" s="29"/>
      <c r="LO2" s="29"/>
      <c r="LP2" s="29"/>
      <c r="LQ2" s="29"/>
      <c r="LR2" s="29"/>
      <c r="LS2" s="29"/>
      <c r="LT2" s="29"/>
      <c r="LU2" s="29"/>
      <c r="LV2" s="29"/>
      <c r="LW2" s="29"/>
      <c r="LX2" s="29"/>
      <c r="LY2" s="29"/>
      <c r="LZ2" s="29"/>
      <c r="MA2" s="29"/>
      <c r="MB2" s="29"/>
      <c r="MC2" s="29"/>
      <c r="MD2" s="29"/>
      <c r="ME2" s="29"/>
      <c r="MF2" s="29"/>
      <c r="MG2" s="29"/>
      <c r="MH2" s="29"/>
      <c r="MI2" s="29"/>
      <c r="MJ2" s="29"/>
      <c r="MK2" s="29"/>
      <c r="ML2" s="29"/>
      <c r="MM2" s="29"/>
      <c r="MN2" s="29"/>
      <c r="MO2" s="29"/>
      <c r="MP2" s="29"/>
      <c r="MQ2" s="29"/>
      <c r="MR2" s="29"/>
      <c r="MS2" s="29"/>
      <c r="MT2" s="29"/>
      <c r="MU2" s="29"/>
      <c r="MV2" s="29"/>
      <c r="MW2" s="29"/>
      <c r="MX2" s="29"/>
      <c r="MY2" s="29"/>
      <c r="MZ2" s="29"/>
      <c r="NA2" s="29"/>
      <c r="NB2" s="29"/>
      <c r="NC2" s="29"/>
      <c r="ND2" s="29"/>
      <c r="NE2" s="29"/>
      <c r="NF2" s="29"/>
      <c r="NG2" s="29"/>
      <c r="NH2" s="29"/>
      <c r="NI2" s="29"/>
      <c r="NJ2" s="29"/>
      <c r="NK2" s="29"/>
      <c r="NL2" s="29"/>
      <c r="NM2" s="29"/>
      <c r="NN2" s="29"/>
      <c r="NO2" s="29"/>
      <c r="NP2" s="29"/>
      <c r="NQ2" s="29"/>
      <c r="NR2" s="29"/>
      <c r="NS2" s="29"/>
      <c r="NT2" s="29"/>
      <c r="NU2" s="29"/>
      <c r="NV2" s="29"/>
      <c r="NW2" s="29"/>
      <c r="NX2" s="29"/>
      <c r="NY2" s="29"/>
      <c r="NZ2" s="29"/>
      <c r="OA2" s="29"/>
      <c r="OB2" s="29"/>
      <c r="OC2" s="29"/>
      <c r="OD2" s="29"/>
      <c r="OE2" s="29"/>
      <c r="OF2" s="29"/>
      <c r="OG2" s="29"/>
      <c r="OH2" s="29"/>
      <c r="OI2" s="29"/>
      <c r="OJ2" s="29"/>
      <c r="OK2" s="29"/>
      <c r="OL2" s="29"/>
      <c r="OM2" s="29"/>
      <c r="ON2" s="29"/>
      <c r="OO2" s="29"/>
      <c r="OP2" s="29"/>
      <c r="OQ2" s="29"/>
      <c r="OR2" s="29"/>
      <c r="OS2" s="29"/>
      <c r="OT2" s="29"/>
      <c r="OU2" s="29"/>
      <c r="OV2" s="29"/>
      <c r="OW2" s="29"/>
      <c r="OX2" s="29"/>
      <c r="OY2" s="29"/>
      <c r="OZ2" s="29"/>
      <c r="PA2" s="29"/>
      <c r="PB2" s="29"/>
      <c r="PC2" s="29"/>
      <c r="PD2" s="29"/>
      <c r="PE2" s="29"/>
      <c r="PF2" s="29"/>
      <c r="PG2" s="29"/>
      <c r="PH2" s="29"/>
      <c r="PI2" s="29"/>
      <c r="PJ2" s="29"/>
      <c r="PK2" s="29"/>
      <c r="PL2" s="29"/>
      <c r="PM2" s="29"/>
      <c r="PN2" s="29"/>
      <c r="PO2" s="29"/>
      <c r="PP2" s="29"/>
      <c r="PQ2" s="29"/>
      <c r="PR2" s="29"/>
      <c r="PS2" s="29"/>
      <c r="PT2" s="29"/>
      <c r="PU2" s="29"/>
      <c r="PV2" s="29"/>
      <c r="PW2" s="29"/>
      <c r="PX2" s="29"/>
      <c r="PY2" s="29"/>
      <c r="PZ2" s="29"/>
      <c r="QA2" s="29"/>
      <c r="QB2" s="29"/>
      <c r="QC2" s="29"/>
      <c r="QD2" s="29"/>
      <c r="QE2" s="29"/>
      <c r="QF2" s="29"/>
      <c r="QG2" s="29"/>
      <c r="QH2" s="29"/>
      <c r="QI2" s="29"/>
      <c r="QJ2" s="29"/>
      <c r="QK2" s="29"/>
      <c r="QL2" s="29"/>
      <c r="QM2" s="29"/>
      <c r="QN2" s="29"/>
      <c r="QO2" s="29"/>
      <c r="QP2" s="29"/>
      <c r="QQ2" s="29"/>
      <c r="QR2" s="29"/>
      <c r="QS2" s="29"/>
      <c r="QT2" s="29"/>
      <c r="QU2" s="29"/>
      <c r="QV2" s="29"/>
      <c r="QW2" s="29"/>
      <c r="QX2" s="29"/>
      <c r="QY2" s="29"/>
      <c r="QZ2" s="29"/>
      <c r="RA2" s="29"/>
      <c r="RB2" s="29"/>
      <c r="RC2" s="29"/>
      <c r="RD2" s="29"/>
      <c r="RE2" s="29"/>
      <c r="RF2" s="29"/>
      <c r="RG2" s="29"/>
      <c r="RH2" s="29"/>
      <c r="RI2" s="29"/>
      <c r="RJ2" s="29"/>
      <c r="RK2" s="29"/>
      <c r="RL2" s="29"/>
      <c r="RM2" s="29"/>
      <c r="RN2" s="29"/>
      <c r="RO2" s="29"/>
      <c r="RP2" s="29"/>
      <c r="RQ2" s="29"/>
      <c r="RR2" s="29"/>
      <c r="RS2" s="29"/>
      <c r="RT2" s="29"/>
      <c r="RU2" s="29"/>
      <c r="RV2" s="29"/>
      <c r="RW2" s="29"/>
      <c r="RX2" s="29"/>
      <c r="RY2" s="29"/>
      <c r="RZ2" s="29"/>
      <c r="SA2" s="29"/>
      <c r="SB2" s="29"/>
      <c r="SC2" s="29"/>
      <c r="SD2" s="29"/>
      <c r="SE2" s="29"/>
      <c r="SF2" s="29"/>
      <c r="SG2" s="29"/>
      <c r="SH2" s="29"/>
      <c r="SI2" s="29"/>
      <c r="SJ2" s="29"/>
      <c r="SK2" s="29"/>
      <c r="SL2" s="29"/>
      <c r="SM2" s="29"/>
      <c r="SN2" s="29"/>
      <c r="SO2" s="29"/>
      <c r="SP2" s="29"/>
      <c r="SQ2" s="29"/>
      <c r="SR2" s="29"/>
      <c r="SS2" s="29"/>
      <c r="ST2" s="29"/>
      <c r="SU2" s="29"/>
      <c r="SV2" s="29"/>
      <c r="SW2" s="29"/>
      <c r="SX2" s="29"/>
      <c r="SY2" s="29"/>
      <c r="SZ2" s="29"/>
      <c r="TA2" s="29"/>
      <c r="TB2" s="29"/>
      <c r="TC2" s="29"/>
      <c r="TD2" s="29"/>
      <c r="TE2" s="29"/>
      <c r="TF2" s="29"/>
      <c r="TG2" s="29"/>
      <c r="TH2" s="29"/>
      <c r="TI2" s="29"/>
      <c r="TJ2" s="29"/>
      <c r="TK2" s="29"/>
      <c r="TL2" s="29"/>
      <c r="TM2" s="29"/>
      <c r="TN2" s="29"/>
      <c r="TO2" s="29"/>
      <c r="TP2" s="29"/>
      <c r="TQ2" s="29"/>
      <c r="TR2" s="29"/>
      <c r="TS2" s="29"/>
      <c r="TT2" s="29"/>
      <c r="TU2" s="29"/>
      <c r="TV2" s="29"/>
      <c r="TW2" s="29"/>
      <c r="TX2" s="29"/>
      <c r="TY2" s="29"/>
      <c r="TZ2" s="29"/>
      <c r="UA2" s="29"/>
      <c r="UB2" s="29"/>
      <c r="UC2" s="29"/>
      <c r="UD2" s="29"/>
      <c r="UE2" s="29"/>
      <c r="UF2" s="29"/>
      <c r="UG2" s="29"/>
      <c r="UH2" s="29"/>
      <c r="UI2" s="29"/>
      <c r="UJ2" s="29"/>
      <c r="UK2" s="29"/>
      <c r="UL2" s="29"/>
      <c r="UM2" s="29"/>
      <c r="UN2" s="29"/>
      <c r="UO2" s="29"/>
      <c r="UP2" s="29"/>
      <c r="UQ2" s="29"/>
      <c r="UR2" s="29"/>
      <c r="US2" s="29"/>
      <c r="UT2" s="29"/>
      <c r="UU2" s="29"/>
      <c r="UV2" s="29"/>
      <c r="UW2" s="29"/>
      <c r="UX2" s="29"/>
      <c r="UY2" s="29"/>
      <c r="UZ2" s="29"/>
      <c r="VA2" s="29"/>
      <c r="VB2" s="29"/>
      <c r="VC2" s="29"/>
      <c r="VD2" s="29"/>
      <c r="VE2" s="29"/>
      <c r="VF2" s="29"/>
      <c r="VG2" s="29"/>
      <c r="VH2" s="29"/>
      <c r="VI2" s="29"/>
      <c r="VJ2" s="29"/>
      <c r="VK2" s="29"/>
      <c r="VL2" s="29"/>
      <c r="VM2" s="29"/>
      <c r="VN2" s="29"/>
      <c r="VO2" s="29"/>
      <c r="VP2" s="29"/>
      <c r="VQ2" s="29"/>
      <c r="VR2" s="29"/>
      <c r="VS2" s="29"/>
      <c r="VT2" s="29"/>
      <c r="VU2" s="29"/>
      <c r="VV2" s="29"/>
      <c r="VW2" s="29"/>
      <c r="VX2" s="29"/>
      <c r="VY2" s="29"/>
      <c r="VZ2" s="29"/>
      <c r="WA2" s="29"/>
      <c r="WB2" s="29"/>
      <c r="WC2" s="29"/>
      <c r="WD2" s="29"/>
      <c r="WE2" s="29"/>
      <c r="WF2" s="29"/>
      <c r="WG2" s="29"/>
      <c r="WH2" s="29"/>
      <c r="WI2" s="29"/>
      <c r="WJ2" s="29"/>
      <c r="WK2" s="29"/>
      <c r="WL2" s="29"/>
      <c r="WM2" s="29"/>
      <c r="WN2" s="29"/>
      <c r="WO2" s="29"/>
      <c r="WP2" s="29"/>
      <c r="WQ2" s="29"/>
      <c r="WR2" s="29"/>
      <c r="WS2" s="29"/>
      <c r="WT2" s="29"/>
      <c r="WU2" s="29"/>
      <c r="WV2" s="29"/>
      <c r="WW2" s="29"/>
      <c r="WX2" s="29"/>
      <c r="WY2" s="29"/>
      <c r="WZ2" s="29"/>
      <c r="XA2" s="29"/>
      <c r="XB2" s="29"/>
      <c r="XC2" s="29"/>
      <c r="XD2" s="29"/>
      <c r="XE2" s="29"/>
      <c r="XF2" s="29"/>
      <c r="XG2" s="29"/>
      <c r="XH2" s="29"/>
      <c r="XI2" s="29"/>
      <c r="XJ2" s="29"/>
      <c r="XK2" s="29"/>
      <c r="XL2" s="29"/>
      <c r="XM2" s="29"/>
      <c r="XN2" s="29"/>
      <c r="XO2" s="29"/>
      <c r="XP2" s="29"/>
      <c r="XQ2" s="29"/>
      <c r="XR2" s="29"/>
      <c r="XS2" s="29"/>
      <c r="XT2" s="29"/>
      <c r="XU2" s="29"/>
      <c r="XV2" s="29"/>
      <c r="XW2" s="29"/>
      <c r="XX2" s="29"/>
      <c r="XY2" s="29"/>
      <c r="XZ2" s="29"/>
      <c r="YA2" s="29"/>
      <c r="YB2" s="29"/>
      <c r="YC2" s="29"/>
      <c r="YD2" s="29"/>
      <c r="YE2" s="29"/>
      <c r="YF2" s="29"/>
      <c r="YG2" s="29"/>
      <c r="YH2" s="29"/>
      <c r="YI2" s="29"/>
      <c r="YJ2" s="29"/>
      <c r="YK2" s="29"/>
      <c r="YL2" s="29"/>
      <c r="YM2" s="29"/>
      <c r="YN2" s="29"/>
      <c r="YO2" s="29"/>
      <c r="YP2" s="29"/>
      <c r="YQ2" s="29"/>
      <c r="YR2" s="29"/>
      <c r="YS2" s="29"/>
      <c r="YT2" s="29"/>
      <c r="YU2" s="29"/>
      <c r="YV2" s="29"/>
      <c r="YW2" s="29"/>
      <c r="YX2" s="29"/>
      <c r="YY2" s="29"/>
      <c r="YZ2" s="29"/>
      <c r="ZA2" s="29"/>
      <c r="ZB2" s="29"/>
      <c r="ZC2" s="29"/>
      <c r="ZD2" s="29"/>
      <c r="ZE2" s="29"/>
      <c r="ZF2" s="29"/>
      <c r="ZG2" s="29"/>
      <c r="ZH2" s="29"/>
      <c r="ZI2" s="29"/>
      <c r="ZJ2" s="29"/>
      <c r="ZK2" s="29"/>
      <c r="ZL2" s="29"/>
      <c r="ZM2" s="29"/>
      <c r="ZN2" s="29"/>
      <c r="ZO2" s="29"/>
      <c r="ZP2" s="29"/>
      <c r="ZQ2" s="29"/>
      <c r="ZR2" s="29"/>
      <c r="ZS2" s="29"/>
      <c r="ZT2" s="29"/>
      <c r="ZU2" s="29"/>
      <c r="ZV2" s="29"/>
      <c r="ZW2" s="29"/>
      <c r="ZX2" s="29"/>
      <c r="ZY2" s="29"/>
      <c r="ZZ2" s="29"/>
      <c r="AAA2" s="29"/>
      <c r="AAB2" s="29"/>
      <c r="AAC2" s="29"/>
      <c r="AAD2" s="29"/>
      <c r="AAE2" s="29"/>
      <c r="AAF2" s="29"/>
      <c r="AAG2" s="29"/>
      <c r="AAH2" s="29"/>
      <c r="AAI2" s="29"/>
      <c r="AAJ2" s="29"/>
      <c r="AAK2" s="29"/>
      <c r="AAL2" s="29"/>
      <c r="AAM2" s="29"/>
      <c r="AAN2" s="29"/>
      <c r="AAO2" s="29"/>
      <c r="AAP2" s="29"/>
      <c r="AAQ2" s="29"/>
      <c r="AAR2" s="29"/>
      <c r="AAS2" s="29"/>
      <c r="AAT2" s="29"/>
      <c r="AAU2" s="29"/>
      <c r="AAV2" s="29"/>
      <c r="AAW2" s="29"/>
      <c r="AAX2" s="29"/>
      <c r="AAY2" s="29"/>
      <c r="AAZ2" s="29"/>
      <c r="ABA2" s="29"/>
      <c r="ABB2" s="29"/>
      <c r="ABC2" s="29"/>
      <c r="ABD2" s="29"/>
      <c r="ABE2" s="29"/>
      <c r="ABF2" s="29"/>
      <c r="ABG2" s="29"/>
      <c r="ABH2" s="29"/>
      <c r="ABI2" s="29"/>
      <c r="ABJ2" s="29"/>
      <c r="ABK2" s="29"/>
      <c r="ABL2" s="29"/>
      <c r="ABM2" s="29"/>
      <c r="ABN2" s="29"/>
      <c r="ABO2" s="29"/>
      <c r="ABP2" s="29"/>
      <c r="ABQ2" s="29"/>
      <c r="ABR2" s="29"/>
      <c r="ABS2" s="29"/>
      <c r="ABT2" s="29"/>
      <c r="ABU2" s="29"/>
      <c r="ABV2" s="29"/>
      <c r="ABW2" s="29"/>
      <c r="ABX2" s="29"/>
      <c r="ABY2" s="29"/>
      <c r="ABZ2" s="29"/>
      <c r="ACA2" s="29"/>
      <c r="ACB2" s="29"/>
      <c r="ACC2" s="29"/>
      <c r="ACD2" s="29"/>
      <c r="ACE2" s="29"/>
      <c r="ACF2" s="29"/>
      <c r="ACG2" s="29"/>
      <c r="ACH2" s="29"/>
      <c r="ACI2" s="29"/>
      <c r="ACJ2" s="29"/>
      <c r="ACK2" s="29"/>
      <c r="ACL2" s="29"/>
      <c r="ACM2" s="29"/>
      <c r="ACN2" s="29"/>
      <c r="ACO2" s="29"/>
      <c r="ACP2" s="29"/>
      <c r="ACQ2" s="29"/>
      <c r="ACR2" s="29"/>
      <c r="ACS2" s="29"/>
      <c r="ACT2" s="29"/>
      <c r="ACU2" s="29"/>
      <c r="ACV2" s="29"/>
      <c r="ACW2" s="29"/>
      <c r="ACX2" s="29"/>
      <c r="ACY2" s="29"/>
      <c r="ACZ2" s="29"/>
      <c r="ADA2" s="29"/>
      <c r="ADB2" s="29"/>
      <c r="ADC2" s="29"/>
      <c r="ADD2" s="29"/>
      <c r="ADE2" s="29"/>
      <c r="ADF2" s="29"/>
      <c r="ADG2" s="29"/>
      <c r="ADH2" s="29"/>
      <c r="ADI2" s="29"/>
      <c r="ADJ2" s="29"/>
      <c r="ADK2" s="29"/>
      <c r="ADL2" s="29"/>
      <c r="ADM2" s="29"/>
      <c r="ADN2" s="29"/>
      <c r="ADO2" s="29"/>
      <c r="ADP2" s="29"/>
      <c r="ADQ2" s="29"/>
      <c r="ADR2" s="29"/>
      <c r="ADS2" s="29"/>
      <c r="ADT2" s="29"/>
      <c r="ADU2" s="29"/>
      <c r="ADV2" s="29"/>
      <c r="ADW2" s="29"/>
      <c r="ADX2" s="29"/>
      <c r="ADY2" s="29"/>
      <c r="ADZ2" s="29"/>
      <c r="AEA2" s="29"/>
      <c r="AEB2" s="29"/>
      <c r="AEC2" s="29"/>
      <c r="AED2" s="29"/>
      <c r="AEE2" s="29"/>
      <c r="AEF2" s="29"/>
      <c r="AEG2" s="29"/>
      <c r="AEH2" s="29"/>
      <c r="AEI2" s="29"/>
      <c r="AEJ2" s="29"/>
      <c r="AEK2" s="29"/>
      <c r="AEL2" s="29"/>
      <c r="AEM2" s="29"/>
      <c r="AEN2" s="29"/>
      <c r="AEO2" s="29"/>
      <c r="AEP2" s="29"/>
      <c r="AEQ2" s="29"/>
      <c r="AER2" s="29"/>
      <c r="AES2" s="29"/>
      <c r="AET2" s="29"/>
      <c r="AEU2" s="29"/>
      <c r="AEV2" s="29"/>
      <c r="AEW2" s="29"/>
      <c r="AEX2" s="29"/>
      <c r="AEY2" s="29"/>
      <c r="AEZ2" s="29"/>
      <c r="AFA2" s="29"/>
      <c r="AFB2" s="29"/>
      <c r="AFC2" s="29"/>
      <c r="AFD2" s="29"/>
      <c r="AFE2" s="29"/>
      <c r="AFF2" s="29"/>
      <c r="AFG2" s="29"/>
      <c r="AFH2" s="29"/>
      <c r="AFI2" s="29"/>
      <c r="AFJ2" s="29"/>
      <c r="AFK2" s="29"/>
      <c r="AFL2" s="29"/>
      <c r="AFM2" s="29"/>
      <c r="AFN2" s="29"/>
      <c r="AFO2" s="29"/>
      <c r="AFP2" s="29"/>
      <c r="AFQ2" s="29"/>
      <c r="AFR2" s="29"/>
      <c r="AFS2" s="29"/>
      <c r="AFT2" s="29"/>
      <c r="AFU2" s="29"/>
      <c r="AFV2" s="29"/>
      <c r="AFW2" s="29"/>
      <c r="AFX2" s="29"/>
      <c r="AFY2" s="29"/>
      <c r="AFZ2" s="29"/>
      <c r="AGA2" s="29"/>
      <c r="AGB2" s="29"/>
      <c r="AGC2" s="29"/>
      <c r="AGD2" s="29"/>
      <c r="AGE2" s="29"/>
      <c r="AGF2" s="29"/>
      <c r="AGG2" s="29"/>
      <c r="AGH2" s="29"/>
      <c r="AGI2" s="29"/>
      <c r="AGJ2" s="29"/>
      <c r="AGK2" s="29"/>
      <c r="AGL2" s="29"/>
      <c r="AGM2" s="29"/>
      <c r="AGN2" s="29"/>
      <c r="AGO2" s="29"/>
      <c r="AGP2" s="29"/>
      <c r="AGQ2" s="29"/>
      <c r="AGR2" s="29"/>
      <c r="AGS2" s="29"/>
      <c r="AGT2" s="29"/>
      <c r="AGU2" s="29"/>
      <c r="AGV2" s="29"/>
      <c r="AGW2" s="29"/>
      <c r="AGX2" s="29"/>
      <c r="AGY2" s="29"/>
      <c r="AGZ2" s="29"/>
      <c r="AHA2" s="29"/>
      <c r="AHB2" s="29"/>
      <c r="AHC2" s="29"/>
      <c r="AHD2" s="29"/>
      <c r="AHE2" s="29"/>
      <c r="AHF2" s="29"/>
      <c r="AHG2" s="29"/>
      <c r="AHH2" s="29"/>
      <c r="AHI2" s="29"/>
      <c r="AHJ2" s="29"/>
      <c r="AHK2" s="29"/>
      <c r="AHL2" s="29"/>
      <c r="AHM2" s="29"/>
      <c r="AHN2" s="29"/>
      <c r="AHO2" s="29"/>
      <c r="AHP2" s="29"/>
      <c r="AHQ2" s="29"/>
      <c r="AHR2" s="29"/>
      <c r="AHS2" s="29"/>
      <c r="AHT2" s="29"/>
      <c r="AHU2" s="29"/>
      <c r="AHV2" s="29"/>
      <c r="AHW2" s="29"/>
      <c r="AHX2" s="29"/>
      <c r="AHY2" s="29"/>
      <c r="AHZ2" s="29"/>
      <c r="AIA2" s="29"/>
      <c r="AIB2" s="29"/>
      <c r="AIC2" s="29"/>
      <c r="AID2" s="29"/>
      <c r="AIE2" s="29"/>
      <c r="AIF2" s="29"/>
      <c r="AIG2" s="29"/>
      <c r="AIH2" s="29"/>
      <c r="AII2" s="29"/>
      <c r="AIJ2" s="29"/>
      <c r="AIK2" s="29"/>
      <c r="AIL2" s="29"/>
      <c r="AIM2" s="29"/>
      <c r="AIN2" s="29"/>
      <c r="AIO2" s="29"/>
      <c r="AIP2" s="29"/>
      <c r="AIQ2" s="29"/>
      <c r="AIR2" s="29"/>
      <c r="AIS2" s="29"/>
      <c r="AIT2" s="29"/>
      <c r="AIU2" s="29"/>
      <c r="AIV2" s="29"/>
      <c r="AIW2" s="29"/>
      <c r="AIX2" s="29"/>
      <c r="AIY2" s="29"/>
      <c r="AIZ2" s="29"/>
      <c r="AJA2" s="29"/>
      <c r="AJB2" s="29"/>
      <c r="AJC2" s="29"/>
      <c r="AJD2" s="29"/>
      <c r="AJE2" s="29"/>
      <c r="AJF2" s="29"/>
      <c r="AJG2" s="29"/>
      <c r="AJH2" s="29"/>
      <c r="AJI2" s="29"/>
      <c r="AJJ2" s="29"/>
      <c r="AJK2" s="29"/>
      <c r="AJL2" s="29"/>
      <c r="AJM2" s="29"/>
      <c r="AJN2" s="29"/>
      <c r="AJO2" s="29"/>
      <c r="AJP2" s="29"/>
      <c r="AJQ2" s="29"/>
      <c r="AJR2" s="29"/>
      <c r="AJS2" s="29"/>
      <c r="AJT2" s="29"/>
      <c r="AJU2" s="29"/>
      <c r="AJV2" s="29"/>
      <c r="AJW2" s="29"/>
      <c r="AJX2" s="29"/>
      <c r="AJY2" s="29"/>
      <c r="AJZ2" s="29"/>
      <c r="AKA2" s="29"/>
      <c r="AKB2" s="29"/>
      <c r="AKC2" s="29"/>
      <c r="AKD2" s="29"/>
      <c r="AKE2" s="29"/>
      <c r="AKF2" s="29"/>
      <c r="AKG2" s="29"/>
      <c r="AKH2" s="29"/>
      <c r="AKI2" s="29"/>
      <c r="AKJ2" s="29"/>
      <c r="AKK2" s="29"/>
      <c r="AKL2" s="29"/>
      <c r="AKM2" s="29"/>
      <c r="AKN2" s="29"/>
      <c r="AKO2" s="29"/>
      <c r="AKP2" s="29"/>
      <c r="AKQ2" s="29"/>
      <c r="AKR2" s="29"/>
      <c r="AKS2" s="29"/>
      <c r="AKT2" s="29"/>
      <c r="AKU2" s="29"/>
      <c r="AKV2" s="29"/>
      <c r="AKW2" s="29"/>
      <c r="AKX2" s="29"/>
      <c r="AKY2" s="29"/>
      <c r="AKZ2" s="29"/>
      <c r="ALA2" s="29"/>
      <c r="ALB2" s="29"/>
      <c r="ALC2" s="29"/>
      <c r="ALD2" s="29"/>
      <c r="ALE2" s="29"/>
      <c r="ALF2" s="29"/>
      <c r="ALG2" s="29"/>
      <c r="ALH2" s="29"/>
      <c r="ALI2" s="29"/>
      <c r="ALJ2" s="29"/>
      <c r="ALK2" s="29"/>
      <c r="ALL2" s="29"/>
    </row>
    <row r="3" spans="1:1000" s="48" customFormat="1" ht="17.25" customHeight="1" x14ac:dyDescent="0.2">
      <c r="B3" s="265" t="s">
        <v>11</v>
      </c>
      <c r="C3" s="266"/>
      <c r="D3" s="267" t="s">
        <v>12</v>
      </c>
      <c r="E3" s="268"/>
      <c r="F3" s="268"/>
      <c r="G3" s="268"/>
      <c r="H3" s="268"/>
      <c r="I3" s="269"/>
      <c r="J3" s="20" t="s">
        <v>141</v>
      </c>
      <c r="K3" s="262"/>
      <c r="L3" s="262"/>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29"/>
      <c r="IV3" s="29"/>
      <c r="IW3" s="29"/>
      <c r="IX3" s="29"/>
      <c r="IY3" s="29"/>
      <c r="IZ3" s="29"/>
      <c r="JA3" s="29"/>
      <c r="JB3" s="29"/>
      <c r="JC3" s="29"/>
      <c r="JD3" s="29"/>
      <c r="JE3" s="29"/>
      <c r="JF3" s="29"/>
      <c r="JG3" s="29"/>
      <c r="JH3" s="29"/>
      <c r="JI3" s="29"/>
      <c r="JJ3" s="29"/>
      <c r="JK3" s="29"/>
      <c r="JL3" s="29"/>
      <c r="JM3" s="29"/>
      <c r="JN3" s="29"/>
      <c r="JO3" s="29"/>
      <c r="JP3" s="29"/>
      <c r="JQ3" s="29"/>
      <c r="JR3" s="29"/>
      <c r="JS3" s="29"/>
      <c r="JT3" s="29"/>
      <c r="JU3" s="29"/>
      <c r="JV3" s="29"/>
      <c r="JW3" s="29"/>
      <c r="JX3" s="29"/>
      <c r="JY3" s="29"/>
      <c r="JZ3" s="29"/>
      <c r="KA3" s="29"/>
      <c r="KB3" s="29"/>
      <c r="KC3" s="29"/>
      <c r="KD3" s="29"/>
      <c r="KE3" s="29"/>
      <c r="KF3" s="29"/>
      <c r="KG3" s="29"/>
      <c r="KH3" s="29"/>
      <c r="KI3" s="29"/>
      <c r="KJ3" s="29"/>
      <c r="KK3" s="29"/>
      <c r="KL3" s="29"/>
      <c r="KM3" s="29"/>
      <c r="KN3" s="29"/>
      <c r="KO3" s="29"/>
      <c r="KP3" s="29"/>
      <c r="KQ3" s="29"/>
      <c r="KR3" s="29"/>
      <c r="KS3" s="29"/>
      <c r="KT3" s="29"/>
      <c r="KU3" s="29"/>
      <c r="KV3" s="29"/>
      <c r="KW3" s="29"/>
      <c r="KX3" s="29"/>
      <c r="KY3" s="29"/>
      <c r="KZ3" s="29"/>
      <c r="LA3" s="29"/>
      <c r="LB3" s="29"/>
      <c r="LC3" s="29"/>
      <c r="LD3" s="29"/>
      <c r="LE3" s="29"/>
      <c r="LF3" s="29"/>
      <c r="LG3" s="29"/>
      <c r="LH3" s="29"/>
      <c r="LI3" s="29"/>
      <c r="LJ3" s="29"/>
      <c r="LK3" s="29"/>
      <c r="LL3" s="29"/>
      <c r="LM3" s="29"/>
      <c r="LN3" s="29"/>
      <c r="LO3" s="29"/>
      <c r="LP3" s="29"/>
      <c r="LQ3" s="29"/>
      <c r="LR3" s="29"/>
      <c r="LS3" s="29"/>
      <c r="LT3" s="29"/>
      <c r="LU3" s="29"/>
      <c r="LV3" s="29"/>
      <c r="LW3" s="29"/>
      <c r="LX3" s="29"/>
      <c r="LY3" s="29"/>
      <c r="LZ3" s="29"/>
      <c r="MA3" s="29"/>
      <c r="MB3" s="29"/>
      <c r="MC3" s="29"/>
      <c r="MD3" s="29"/>
      <c r="ME3" s="29"/>
      <c r="MF3" s="29"/>
      <c r="MG3" s="29"/>
      <c r="MH3" s="29"/>
      <c r="MI3" s="29"/>
      <c r="MJ3" s="29"/>
      <c r="MK3" s="29"/>
      <c r="ML3" s="29"/>
      <c r="MM3" s="29"/>
      <c r="MN3" s="29"/>
      <c r="MO3" s="29"/>
      <c r="MP3" s="29"/>
      <c r="MQ3" s="29"/>
      <c r="MR3" s="29"/>
      <c r="MS3" s="29"/>
      <c r="MT3" s="29"/>
      <c r="MU3" s="29"/>
      <c r="MV3" s="29"/>
      <c r="MW3" s="29"/>
      <c r="MX3" s="29"/>
      <c r="MY3" s="29"/>
      <c r="MZ3" s="29"/>
      <c r="NA3" s="29"/>
      <c r="NB3" s="29"/>
      <c r="NC3" s="29"/>
      <c r="ND3" s="29"/>
      <c r="NE3" s="29"/>
      <c r="NF3" s="29"/>
      <c r="NG3" s="29"/>
      <c r="NH3" s="29"/>
      <c r="NI3" s="29"/>
      <c r="NJ3" s="29"/>
      <c r="NK3" s="29"/>
      <c r="NL3" s="29"/>
      <c r="NM3" s="29"/>
      <c r="NN3" s="29"/>
      <c r="NO3" s="29"/>
      <c r="NP3" s="29"/>
      <c r="NQ3" s="29"/>
      <c r="NR3" s="29"/>
      <c r="NS3" s="29"/>
      <c r="NT3" s="29"/>
      <c r="NU3" s="29"/>
      <c r="NV3" s="29"/>
      <c r="NW3" s="29"/>
      <c r="NX3" s="29"/>
      <c r="NY3" s="29"/>
      <c r="NZ3" s="29"/>
      <c r="OA3" s="29"/>
      <c r="OB3" s="29"/>
      <c r="OC3" s="29"/>
      <c r="OD3" s="29"/>
      <c r="OE3" s="29"/>
      <c r="OF3" s="29"/>
      <c r="OG3" s="29"/>
      <c r="OH3" s="29"/>
      <c r="OI3" s="29"/>
      <c r="OJ3" s="29"/>
      <c r="OK3" s="29"/>
      <c r="OL3" s="29"/>
      <c r="OM3" s="29"/>
      <c r="ON3" s="29"/>
      <c r="OO3" s="29"/>
      <c r="OP3" s="29"/>
      <c r="OQ3" s="29"/>
      <c r="OR3" s="29"/>
      <c r="OS3" s="29"/>
      <c r="OT3" s="29"/>
      <c r="OU3" s="29"/>
      <c r="OV3" s="29"/>
      <c r="OW3" s="29"/>
      <c r="OX3" s="29"/>
      <c r="OY3" s="29"/>
      <c r="OZ3" s="29"/>
      <c r="PA3" s="29"/>
      <c r="PB3" s="29"/>
      <c r="PC3" s="29"/>
      <c r="PD3" s="29"/>
      <c r="PE3" s="29"/>
      <c r="PF3" s="29"/>
      <c r="PG3" s="29"/>
      <c r="PH3" s="29"/>
      <c r="PI3" s="29"/>
      <c r="PJ3" s="29"/>
      <c r="PK3" s="29"/>
      <c r="PL3" s="29"/>
      <c r="PM3" s="29"/>
      <c r="PN3" s="29"/>
      <c r="PO3" s="29"/>
      <c r="PP3" s="29"/>
      <c r="PQ3" s="29"/>
      <c r="PR3" s="29"/>
      <c r="PS3" s="29"/>
      <c r="PT3" s="29"/>
      <c r="PU3" s="29"/>
      <c r="PV3" s="29"/>
      <c r="PW3" s="29"/>
      <c r="PX3" s="29"/>
      <c r="PY3" s="29"/>
      <c r="PZ3" s="29"/>
      <c r="QA3" s="29"/>
      <c r="QB3" s="29"/>
      <c r="QC3" s="29"/>
      <c r="QD3" s="29"/>
      <c r="QE3" s="29"/>
      <c r="QF3" s="29"/>
      <c r="QG3" s="29"/>
      <c r="QH3" s="29"/>
      <c r="QI3" s="29"/>
      <c r="QJ3" s="29"/>
      <c r="QK3" s="29"/>
      <c r="QL3" s="29"/>
      <c r="QM3" s="29"/>
      <c r="QN3" s="29"/>
      <c r="QO3" s="29"/>
      <c r="QP3" s="29"/>
      <c r="QQ3" s="29"/>
      <c r="QR3" s="29"/>
      <c r="QS3" s="29"/>
      <c r="QT3" s="29"/>
      <c r="QU3" s="29"/>
      <c r="QV3" s="29"/>
      <c r="QW3" s="29"/>
      <c r="QX3" s="29"/>
      <c r="QY3" s="29"/>
      <c r="QZ3" s="29"/>
      <c r="RA3" s="29"/>
      <c r="RB3" s="29"/>
      <c r="RC3" s="29"/>
      <c r="RD3" s="29"/>
      <c r="RE3" s="29"/>
      <c r="RF3" s="29"/>
      <c r="RG3" s="29"/>
      <c r="RH3" s="29"/>
      <c r="RI3" s="29"/>
      <c r="RJ3" s="29"/>
      <c r="RK3" s="29"/>
      <c r="RL3" s="29"/>
      <c r="RM3" s="29"/>
      <c r="RN3" s="29"/>
      <c r="RO3" s="29"/>
      <c r="RP3" s="29"/>
      <c r="RQ3" s="29"/>
      <c r="RR3" s="29"/>
      <c r="RS3" s="29"/>
      <c r="RT3" s="29"/>
      <c r="RU3" s="29"/>
      <c r="RV3" s="29"/>
      <c r="RW3" s="29"/>
      <c r="RX3" s="29"/>
      <c r="RY3" s="29"/>
      <c r="RZ3" s="29"/>
      <c r="SA3" s="29"/>
      <c r="SB3" s="29"/>
      <c r="SC3" s="29"/>
      <c r="SD3" s="29"/>
      <c r="SE3" s="29"/>
      <c r="SF3" s="29"/>
      <c r="SG3" s="29"/>
      <c r="SH3" s="29"/>
      <c r="SI3" s="29"/>
      <c r="SJ3" s="29"/>
      <c r="SK3" s="29"/>
      <c r="SL3" s="29"/>
      <c r="SM3" s="29"/>
      <c r="SN3" s="29"/>
      <c r="SO3" s="29"/>
      <c r="SP3" s="29"/>
      <c r="SQ3" s="29"/>
      <c r="SR3" s="29"/>
      <c r="SS3" s="29"/>
      <c r="ST3" s="29"/>
      <c r="SU3" s="29"/>
      <c r="SV3" s="29"/>
      <c r="SW3" s="29"/>
      <c r="SX3" s="29"/>
      <c r="SY3" s="29"/>
      <c r="SZ3" s="29"/>
      <c r="TA3" s="29"/>
      <c r="TB3" s="29"/>
      <c r="TC3" s="29"/>
      <c r="TD3" s="29"/>
      <c r="TE3" s="29"/>
      <c r="TF3" s="29"/>
      <c r="TG3" s="29"/>
      <c r="TH3" s="29"/>
      <c r="TI3" s="29"/>
      <c r="TJ3" s="29"/>
      <c r="TK3" s="29"/>
      <c r="TL3" s="29"/>
      <c r="TM3" s="29"/>
      <c r="TN3" s="29"/>
      <c r="TO3" s="29"/>
      <c r="TP3" s="29"/>
      <c r="TQ3" s="29"/>
      <c r="TR3" s="29"/>
      <c r="TS3" s="29"/>
      <c r="TT3" s="29"/>
      <c r="TU3" s="29"/>
      <c r="TV3" s="29"/>
      <c r="TW3" s="29"/>
      <c r="TX3" s="29"/>
      <c r="TY3" s="29"/>
      <c r="TZ3" s="29"/>
      <c r="UA3" s="29"/>
      <c r="UB3" s="29"/>
      <c r="UC3" s="29"/>
      <c r="UD3" s="29"/>
      <c r="UE3" s="29"/>
      <c r="UF3" s="29"/>
      <c r="UG3" s="29"/>
      <c r="UH3" s="29"/>
      <c r="UI3" s="29"/>
      <c r="UJ3" s="29"/>
      <c r="UK3" s="29"/>
      <c r="UL3" s="29"/>
      <c r="UM3" s="29"/>
      <c r="UN3" s="29"/>
      <c r="UO3" s="29"/>
      <c r="UP3" s="29"/>
      <c r="UQ3" s="29"/>
      <c r="UR3" s="29"/>
      <c r="US3" s="29"/>
      <c r="UT3" s="29"/>
      <c r="UU3" s="29"/>
      <c r="UV3" s="29"/>
      <c r="UW3" s="29"/>
      <c r="UX3" s="29"/>
      <c r="UY3" s="29"/>
      <c r="UZ3" s="29"/>
      <c r="VA3" s="29"/>
      <c r="VB3" s="29"/>
      <c r="VC3" s="29"/>
      <c r="VD3" s="29"/>
      <c r="VE3" s="29"/>
      <c r="VF3" s="29"/>
      <c r="VG3" s="29"/>
      <c r="VH3" s="29"/>
      <c r="VI3" s="29"/>
      <c r="VJ3" s="29"/>
      <c r="VK3" s="29"/>
      <c r="VL3" s="29"/>
      <c r="VM3" s="29"/>
      <c r="VN3" s="29"/>
      <c r="VO3" s="29"/>
      <c r="VP3" s="29"/>
      <c r="VQ3" s="29"/>
      <c r="VR3" s="29"/>
      <c r="VS3" s="29"/>
      <c r="VT3" s="29"/>
      <c r="VU3" s="29"/>
      <c r="VV3" s="29"/>
      <c r="VW3" s="29"/>
      <c r="VX3" s="29"/>
      <c r="VY3" s="29"/>
      <c r="VZ3" s="29"/>
      <c r="WA3" s="29"/>
      <c r="WB3" s="29"/>
      <c r="WC3" s="29"/>
      <c r="WD3" s="29"/>
      <c r="WE3" s="29"/>
      <c r="WF3" s="29"/>
      <c r="WG3" s="29"/>
      <c r="WH3" s="29"/>
      <c r="WI3" s="29"/>
      <c r="WJ3" s="29"/>
      <c r="WK3" s="29"/>
      <c r="WL3" s="29"/>
      <c r="WM3" s="29"/>
      <c r="WN3" s="29"/>
      <c r="WO3" s="29"/>
      <c r="WP3" s="29"/>
      <c r="WQ3" s="29"/>
      <c r="WR3" s="29"/>
      <c r="WS3" s="29"/>
      <c r="WT3" s="29"/>
      <c r="WU3" s="29"/>
      <c r="WV3" s="29"/>
      <c r="WW3" s="29"/>
      <c r="WX3" s="29"/>
      <c r="WY3" s="29"/>
      <c r="WZ3" s="29"/>
      <c r="XA3" s="29"/>
      <c r="XB3" s="29"/>
      <c r="XC3" s="29"/>
      <c r="XD3" s="29"/>
      <c r="XE3" s="29"/>
      <c r="XF3" s="29"/>
      <c r="XG3" s="29"/>
      <c r="XH3" s="29"/>
      <c r="XI3" s="29"/>
      <c r="XJ3" s="29"/>
      <c r="XK3" s="29"/>
      <c r="XL3" s="29"/>
      <c r="XM3" s="29"/>
      <c r="XN3" s="29"/>
      <c r="XO3" s="29"/>
      <c r="XP3" s="29"/>
      <c r="XQ3" s="29"/>
      <c r="XR3" s="29"/>
      <c r="XS3" s="29"/>
      <c r="XT3" s="29"/>
      <c r="XU3" s="29"/>
      <c r="XV3" s="29"/>
      <c r="XW3" s="29"/>
      <c r="XX3" s="29"/>
      <c r="XY3" s="29"/>
      <c r="XZ3" s="29"/>
      <c r="YA3" s="29"/>
      <c r="YB3" s="29"/>
      <c r="YC3" s="29"/>
      <c r="YD3" s="29"/>
      <c r="YE3" s="29"/>
      <c r="YF3" s="29"/>
      <c r="YG3" s="29"/>
      <c r="YH3" s="29"/>
      <c r="YI3" s="29"/>
      <c r="YJ3" s="29"/>
      <c r="YK3" s="29"/>
      <c r="YL3" s="29"/>
      <c r="YM3" s="29"/>
      <c r="YN3" s="29"/>
      <c r="YO3" s="29"/>
      <c r="YP3" s="29"/>
      <c r="YQ3" s="29"/>
      <c r="YR3" s="29"/>
      <c r="YS3" s="29"/>
      <c r="YT3" s="29"/>
      <c r="YU3" s="29"/>
      <c r="YV3" s="29"/>
      <c r="YW3" s="29"/>
      <c r="YX3" s="29"/>
      <c r="YY3" s="29"/>
      <c r="YZ3" s="29"/>
      <c r="ZA3" s="29"/>
      <c r="ZB3" s="29"/>
      <c r="ZC3" s="29"/>
      <c r="ZD3" s="29"/>
      <c r="ZE3" s="29"/>
      <c r="ZF3" s="29"/>
      <c r="ZG3" s="29"/>
      <c r="ZH3" s="29"/>
      <c r="ZI3" s="29"/>
      <c r="ZJ3" s="29"/>
      <c r="ZK3" s="29"/>
      <c r="ZL3" s="29"/>
      <c r="ZM3" s="29"/>
      <c r="ZN3" s="29"/>
      <c r="ZO3" s="29"/>
      <c r="ZP3" s="29"/>
      <c r="ZQ3" s="29"/>
      <c r="ZR3" s="29"/>
      <c r="ZS3" s="29"/>
      <c r="ZT3" s="29"/>
      <c r="ZU3" s="29"/>
      <c r="ZV3" s="29"/>
      <c r="ZW3" s="29"/>
      <c r="ZX3" s="29"/>
      <c r="ZY3" s="29"/>
      <c r="ZZ3" s="29"/>
      <c r="AAA3" s="29"/>
      <c r="AAB3" s="29"/>
      <c r="AAC3" s="29"/>
      <c r="AAD3" s="29"/>
      <c r="AAE3" s="29"/>
      <c r="AAF3" s="29"/>
      <c r="AAG3" s="29"/>
      <c r="AAH3" s="29"/>
      <c r="AAI3" s="29"/>
      <c r="AAJ3" s="29"/>
      <c r="AAK3" s="29"/>
      <c r="AAL3" s="29"/>
      <c r="AAM3" s="29"/>
      <c r="AAN3" s="29"/>
      <c r="AAO3" s="29"/>
      <c r="AAP3" s="29"/>
      <c r="AAQ3" s="29"/>
      <c r="AAR3" s="29"/>
      <c r="AAS3" s="29"/>
      <c r="AAT3" s="29"/>
      <c r="AAU3" s="29"/>
      <c r="AAV3" s="29"/>
      <c r="AAW3" s="29"/>
      <c r="AAX3" s="29"/>
      <c r="AAY3" s="29"/>
      <c r="AAZ3" s="29"/>
      <c r="ABA3" s="29"/>
      <c r="ABB3" s="29"/>
      <c r="ABC3" s="29"/>
      <c r="ABD3" s="29"/>
      <c r="ABE3" s="29"/>
      <c r="ABF3" s="29"/>
      <c r="ABG3" s="29"/>
      <c r="ABH3" s="29"/>
      <c r="ABI3" s="29"/>
      <c r="ABJ3" s="29"/>
      <c r="ABK3" s="29"/>
      <c r="ABL3" s="29"/>
      <c r="ABM3" s="29"/>
      <c r="ABN3" s="29"/>
      <c r="ABO3" s="29"/>
      <c r="ABP3" s="29"/>
      <c r="ABQ3" s="29"/>
      <c r="ABR3" s="29"/>
      <c r="ABS3" s="29"/>
      <c r="ABT3" s="29"/>
      <c r="ABU3" s="29"/>
      <c r="ABV3" s="29"/>
      <c r="ABW3" s="29"/>
      <c r="ABX3" s="29"/>
      <c r="ABY3" s="29"/>
      <c r="ABZ3" s="29"/>
      <c r="ACA3" s="29"/>
      <c r="ACB3" s="29"/>
      <c r="ACC3" s="29"/>
      <c r="ACD3" s="29"/>
      <c r="ACE3" s="29"/>
      <c r="ACF3" s="29"/>
      <c r="ACG3" s="29"/>
      <c r="ACH3" s="29"/>
      <c r="ACI3" s="29"/>
      <c r="ACJ3" s="29"/>
      <c r="ACK3" s="29"/>
      <c r="ACL3" s="29"/>
      <c r="ACM3" s="29"/>
      <c r="ACN3" s="29"/>
      <c r="ACO3" s="29"/>
      <c r="ACP3" s="29"/>
      <c r="ACQ3" s="29"/>
      <c r="ACR3" s="29"/>
      <c r="ACS3" s="29"/>
      <c r="ACT3" s="29"/>
      <c r="ACU3" s="29"/>
      <c r="ACV3" s="29"/>
      <c r="ACW3" s="29"/>
      <c r="ACX3" s="29"/>
      <c r="ACY3" s="29"/>
      <c r="ACZ3" s="29"/>
      <c r="ADA3" s="29"/>
      <c r="ADB3" s="29"/>
      <c r="ADC3" s="29"/>
      <c r="ADD3" s="29"/>
      <c r="ADE3" s="29"/>
      <c r="ADF3" s="29"/>
      <c r="ADG3" s="29"/>
      <c r="ADH3" s="29"/>
      <c r="ADI3" s="29"/>
      <c r="ADJ3" s="29"/>
      <c r="ADK3" s="29"/>
      <c r="ADL3" s="29"/>
      <c r="ADM3" s="29"/>
      <c r="ADN3" s="29"/>
      <c r="ADO3" s="29"/>
      <c r="ADP3" s="29"/>
      <c r="ADQ3" s="29"/>
      <c r="ADR3" s="29"/>
      <c r="ADS3" s="29"/>
      <c r="ADT3" s="29"/>
      <c r="ADU3" s="29"/>
      <c r="ADV3" s="29"/>
      <c r="ADW3" s="29"/>
      <c r="ADX3" s="29"/>
      <c r="ADY3" s="29"/>
      <c r="ADZ3" s="29"/>
      <c r="AEA3" s="29"/>
      <c r="AEB3" s="29"/>
      <c r="AEC3" s="29"/>
      <c r="AED3" s="29"/>
      <c r="AEE3" s="29"/>
      <c r="AEF3" s="29"/>
      <c r="AEG3" s="29"/>
      <c r="AEH3" s="29"/>
      <c r="AEI3" s="29"/>
      <c r="AEJ3" s="29"/>
      <c r="AEK3" s="29"/>
      <c r="AEL3" s="29"/>
      <c r="AEM3" s="29"/>
      <c r="AEN3" s="29"/>
      <c r="AEO3" s="29"/>
      <c r="AEP3" s="29"/>
      <c r="AEQ3" s="29"/>
      <c r="AER3" s="29"/>
      <c r="AES3" s="29"/>
      <c r="AET3" s="29"/>
      <c r="AEU3" s="29"/>
      <c r="AEV3" s="29"/>
      <c r="AEW3" s="29"/>
      <c r="AEX3" s="29"/>
      <c r="AEY3" s="29"/>
      <c r="AEZ3" s="29"/>
      <c r="AFA3" s="29"/>
      <c r="AFB3" s="29"/>
      <c r="AFC3" s="29"/>
      <c r="AFD3" s="29"/>
      <c r="AFE3" s="29"/>
      <c r="AFF3" s="29"/>
      <c r="AFG3" s="29"/>
      <c r="AFH3" s="29"/>
      <c r="AFI3" s="29"/>
      <c r="AFJ3" s="29"/>
      <c r="AFK3" s="29"/>
      <c r="AFL3" s="29"/>
      <c r="AFM3" s="29"/>
      <c r="AFN3" s="29"/>
      <c r="AFO3" s="29"/>
      <c r="AFP3" s="29"/>
      <c r="AFQ3" s="29"/>
      <c r="AFR3" s="29"/>
      <c r="AFS3" s="29"/>
      <c r="AFT3" s="29"/>
      <c r="AFU3" s="29"/>
      <c r="AFV3" s="29"/>
      <c r="AFW3" s="29"/>
      <c r="AFX3" s="29"/>
      <c r="AFY3" s="29"/>
      <c r="AFZ3" s="29"/>
      <c r="AGA3" s="29"/>
      <c r="AGB3" s="29"/>
      <c r="AGC3" s="29"/>
      <c r="AGD3" s="29"/>
      <c r="AGE3" s="29"/>
      <c r="AGF3" s="29"/>
      <c r="AGG3" s="29"/>
      <c r="AGH3" s="29"/>
      <c r="AGI3" s="29"/>
      <c r="AGJ3" s="29"/>
      <c r="AGK3" s="29"/>
      <c r="AGL3" s="29"/>
      <c r="AGM3" s="29"/>
      <c r="AGN3" s="29"/>
      <c r="AGO3" s="29"/>
      <c r="AGP3" s="29"/>
      <c r="AGQ3" s="29"/>
      <c r="AGR3" s="29"/>
      <c r="AGS3" s="29"/>
      <c r="AGT3" s="29"/>
      <c r="AGU3" s="29"/>
      <c r="AGV3" s="29"/>
      <c r="AGW3" s="29"/>
      <c r="AGX3" s="29"/>
      <c r="AGY3" s="29"/>
      <c r="AGZ3" s="29"/>
      <c r="AHA3" s="29"/>
      <c r="AHB3" s="29"/>
      <c r="AHC3" s="29"/>
      <c r="AHD3" s="29"/>
      <c r="AHE3" s="29"/>
      <c r="AHF3" s="29"/>
      <c r="AHG3" s="29"/>
      <c r="AHH3" s="29"/>
      <c r="AHI3" s="29"/>
      <c r="AHJ3" s="29"/>
      <c r="AHK3" s="29"/>
      <c r="AHL3" s="29"/>
      <c r="AHM3" s="29"/>
      <c r="AHN3" s="29"/>
      <c r="AHO3" s="29"/>
      <c r="AHP3" s="29"/>
      <c r="AHQ3" s="29"/>
      <c r="AHR3" s="29"/>
      <c r="AHS3" s="29"/>
      <c r="AHT3" s="29"/>
      <c r="AHU3" s="29"/>
      <c r="AHV3" s="29"/>
      <c r="AHW3" s="29"/>
      <c r="AHX3" s="29"/>
      <c r="AHY3" s="29"/>
      <c r="AHZ3" s="29"/>
      <c r="AIA3" s="29"/>
      <c r="AIB3" s="29"/>
      <c r="AIC3" s="29"/>
      <c r="AID3" s="29"/>
      <c r="AIE3" s="29"/>
      <c r="AIF3" s="29"/>
      <c r="AIG3" s="29"/>
      <c r="AIH3" s="29"/>
      <c r="AII3" s="29"/>
      <c r="AIJ3" s="29"/>
      <c r="AIK3" s="29"/>
      <c r="AIL3" s="29"/>
      <c r="AIM3" s="29"/>
      <c r="AIN3" s="29"/>
      <c r="AIO3" s="29"/>
      <c r="AIP3" s="29"/>
      <c r="AIQ3" s="29"/>
      <c r="AIR3" s="29"/>
      <c r="AIS3" s="29"/>
      <c r="AIT3" s="29"/>
      <c r="AIU3" s="29"/>
      <c r="AIV3" s="29"/>
      <c r="AIW3" s="29"/>
      <c r="AIX3" s="29"/>
      <c r="AIY3" s="29"/>
      <c r="AIZ3" s="29"/>
      <c r="AJA3" s="29"/>
      <c r="AJB3" s="29"/>
      <c r="AJC3" s="29"/>
      <c r="AJD3" s="29"/>
      <c r="AJE3" s="29"/>
      <c r="AJF3" s="29"/>
      <c r="AJG3" s="29"/>
      <c r="AJH3" s="29"/>
      <c r="AJI3" s="29"/>
      <c r="AJJ3" s="29"/>
      <c r="AJK3" s="29"/>
      <c r="AJL3" s="29"/>
      <c r="AJM3" s="29"/>
      <c r="AJN3" s="29"/>
      <c r="AJO3" s="29"/>
      <c r="AJP3" s="29"/>
      <c r="AJQ3" s="29"/>
      <c r="AJR3" s="29"/>
      <c r="AJS3" s="29"/>
      <c r="AJT3" s="29"/>
      <c r="AJU3" s="29"/>
      <c r="AJV3" s="29"/>
      <c r="AJW3" s="29"/>
      <c r="AJX3" s="29"/>
      <c r="AJY3" s="29"/>
      <c r="AJZ3" s="29"/>
      <c r="AKA3" s="29"/>
      <c r="AKB3" s="29"/>
      <c r="AKC3" s="29"/>
      <c r="AKD3" s="29"/>
      <c r="AKE3" s="29"/>
      <c r="AKF3" s="29"/>
      <c r="AKG3" s="29"/>
      <c r="AKH3" s="29"/>
      <c r="AKI3" s="29"/>
      <c r="AKJ3" s="29"/>
      <c r="AKK3" s="29"/>
      <c r="AKL3" s="29"/>
      <c r="AKM3" s="29"/>
      <c r="AKN3" s="29"/>
      <c r="AKO3" s="29"/>
      <c r="AKP3" s="29"/>
      <c r="AKQ3" s="29"/>
      <c r="AKR3" s="29"/>
      <c r="AKS3" s="29"/>
      <c r="AKT3" s="29"/>
      <c r="AKU3" s="29"/>
      <c r="AKV3" s="29"/>
      <c r="AKW3" s="29"/>
      <c r="AKX3" s="29"/>
      <c r="AKY3" s="29"/>
      <c r="AKZ3" s="29"/>
      <c r="ALA3" s="29"/>
      <c r="ALB3" s="29"/>
      <c r="ALC3" s="29"/>
      <c r="ALD3" s="29"/>
      <c r="ALE3" s="29"/>
      <c r="ALF3" s="29"/>
      <c r="ALG3" s="29"/>
      <c r="ALH3" s="29"/>
      <c r="ALI3" s="29"/>
      <c r="ALJ3" s="29"/>
      <c r="ALK3" s="29"/>
      <c r="ALL3" s="29"/>
    </row>
    <row r="4" spans="1:1000" s="29" customFormat="1" ht="21.75" customHeight="1" thickBot="1" x14ac:dyDescent="0.25">
      <c r="B4" s="270" t="s">
        <v>142</v>
      </c>
      <c r="C4" s="271"/>
      <c r="D4" s="272" t="s">
        <v>154</v>
      </c>
      <c r="E4" s="273"/>
      <c r="F4" s="282"/>
      <c r="G4" s="282"/>
      <c r="H4" s="282"/>
      <c r="I4" s="274"/>
      <c r="J4" s="21" t="s">
        <v>465</v>
      </c>
      <c r="K4" s="262"/>
      <c r="L4" s="262"/>
    </row>
    <row r="5" spans="1:1000" s="48" customFormat="1" ht="109.5" customHeight="1" thickTop="1" x14ac:dyDescent="0.2">
      <c r="B5" s="276" t="s">
        <v>13</v>
      </c>
      <c r="C5" s="277"/>
      <c r="D5" s="278" t="s">
        <v>14</v>
      </c>
      <c r="E5" s="279"/>
      <c r="F5" s="37" t="s">
        <v>15</v>
      </c>
      <c r="G5" s="258" t="s">
        <v>176</v>
      </c>
      <c r="H5" s="258"/>
      <c r="I5" s="37" t="s">
        <v>16</v>
      </c>
      <c r="J5" s="280" t="s">
        <v>223</v>
      </c>
      <c r="K5" s="280"/>
      <c r="L5" s="280"/>
      <c r="N5" s="24" t="s">
        <v>464</v>
      </c>
      <c r="O5" s="25"/>
    </row>
    <row r="6" spans="1:1000" s="48" customFormat="1" ht="5.25" customHeight="1" x14ac:dyDescent="0.2">
      <c r="B6" s="281"/>
      <c r="C6" s="281"/>
      <c r="D6" s="281"/>
      <c r="E6" s="281"/>
      <c r="F6" s="281"/>
      <c r="G6" s="281"/>
      <c r="H6" s="281"/>
      <c r="I6" s="281"/>
      <c r="J6" s="281"/>
      <c r="K6" s="281"/>
      <c r="L6" s="281"/>
      <c r="N6" s="11"/>
      <c r="O6" s="11"/>
    </row>
    <row r="7" spans="1:1000" ht="60" x14ac:dyDescent="0.2">
      <c r="B7" s="47" t="s">
        <v>6</v>
      </c>
      <c r="C7" s="47" t="s">
        <v>8</v>
      </c>
      <c r="D7" s="47" t="s">
        <v>9</v>
      </c>
      <c r="E7" s="47" t="s">
        <v>7</v>
      </c>
      <c r="F7" s="47" t="s">
        <v>5</v>
      </c>
      <c r="G7" s="47" t="s">
        <v>0</v>
      </c>
      <c r="H7" s="47" t="s">
        <v>1</v>
      </c>
      <c r="I7" s="47" t="s">
        <v>2</v>
      </c>
      <c r="J7" s="47" t="s">
        <v>3</v>
      </c>
      <c r="K7" s="47" t="s">
        <v>4</v>
      </c>
      <c r="L7" s="47" t="s">
        <v>155</v>
      </c>
      <c r="N7" s="26" t="s">
        <v>281</v>
      </c>
      <c r="O7" s="27" t="s">
        <v>282</v>
      </c>
    </row>
    <row r="8" spans="1:1000" ht="144.75" customHeight="1" x14ac:dyDescent="0.2">
      <c r="A8" s="15">
        <v>1</v>
      </c>
      <c r="B8" s="15" t="s">
        <v>53</v>
      </c>
      <c r="C8" s="49" t="s">
        <v>54</v>
      </c>
      <c r="D8" s="15"/>
      <c r="E8" s="15"/>
      <c r="F8" s="15"/>
      <c r="G8" s="15"/>
      <c r="H8" s="15"/>
      <c r="I8" s="15"/>
      <c r="J8" s="15">
        <f>+H8*I8</f>
        <v>0</v>
      </c>
      <c r="K8" s="15" t="str">
        <f>IF(J8&lt;12,"BAJO",IF(J8&gt;19,"ALTO","MEDIO"))</f>
        <v>BAJO</v>
      </c>
      <c r="L8" s="15">
        <f>IF(K8="BAJO",0.1,IF(J8="MEDIO",3,5))</f>
        <v>0.1</v>
      </c>
      <c r="N8" s="15" t="s">
        <v>630</v>
      </c>
      <c r="O8" s="15" t="s">
        <v>630</v>
      </c>
      <c r="BV8" s="16">
        <v>1</v>
      </c>
      <c r="BW8" s="16">
        <v>1</v>
      </c>
    </row>
    <row r="9" spans="1:1000" ht="15" x14ac:dyDescent="0.2">
      <c r="L9" s="57">
        <f>SUM(L8)</f>
        <v>0.1</v>
      </c>
      <c r="N9" s="57">
        <f>+COUNT(L8)</f>
        <v>1</v>
      </c>
    </row>
  </sheetData>
  <dataConsolidate/>
  <mergeCells count="12">
    <mergeCell ref="B1:J1"/>
    <mergeCell ref="K1:L4"/>
    <mergeCell ref="B2:J2"/>
    <mergeCell ref="B3:C3"/>
    <mergeCell ref="D3:I3"/>
    <mergeCell ref="B4:C4"/>
    <mergeCell ref="D4:I4"/>
    <mergeCell ref="B6:L6"/>
    <mergeCell ref="B5:C5"/>
    <mergeCell ref="D5:E5"/>
    <mergeCell ref="G5:H5"/>
    <mergeCell ref="J5:L5"/>
  </mergeCells>
  <conditionalFormatting sqref="K8">
    <cfRule type="cellIs" dxfId="2" priority="1" stopIfTrue="1" operator="equal">
      <formula>"ALTO"</formula>
    </cfRule>
    <cfRule type="cellIs" dxfId="1" priority="2" stopIfTrue="1" operator="equal">
      <formula>"MEDIO"</formula>
    </cfRule>
    <cfRule type="cellIs" dxfId="0" priority="3" stopIfTrue="1" operator="equal">
      <formula>"BAJO"</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56"/>
  <sheetViews>
    <sheetView topLeftCell="A6" zoomScale="73" zoomScaleNormal="73" zoomScaleSheetLayoutView="110" workbookViewId="0">
      <selection activeCell="C8" sqref="C8"/>
    </sheetView>
  </sheetViews>
  <sheetFormatPr baseColWidth="10" defaultColWidth="11.42578125" defaultRowHeight="15" x14ac:dyDescent="0.25"/>
  <cols>
    <col min="1" max="1" width="11.42578125" style="50"/>
    <col min="2" max="2" width="41.85546875" style="50" customWidth="1"/>
    <col min="3" max="3" width="66.28515625" style="50" customWidth="1"/>
    <col min="4" max="4" width="29.85546875" style="167" customWidth="1"/>
    <col min="5" max="5" width="36.42578125" style="50" customWidth="1"/>
    <col min="6" max="6" width="79.28515625" style="50" customWidth="1"/>
    <col min="7" max="8" width="18.85546875" style="112" customWidth="1"/>
    <col min="9" max="9" width="21.140625" style="50" customWidth="1"/>
    <col min="10" max="10" width="21" style="50" customWidth="1"/>
    <col min="11" max="11" width="69.7109375" style="50" customWidth="1"/>
    <col min="12" max="12" width="11.42578125" style="50"/>
    <col min="13" max="13" width="5.140625" style="50" customWidth="1"/>
    <col min="14" max="14" width="65.5703125" style="50" customWidth="1"/>
    <col min="15" max="15" width="61.7109375" style="50" customWidth="1"/>
    <col min="16" max="16384" width="11.42578125" style="50"/>
  </cols>
  <sheetData>
    <row r="1" spans="1:15" ht="31.5" customHeight="1" thickBot="1" x14ac:dyDescent="0.3">
      <c r="B1" s="203" t="s">
        <v>10</v>
      </c>
      <c r="C1" s="204"/>
      <c r="D1" s="204"/>
      <c r="E1" s="204"/>
      <c r="F1" s="204"/>
      <c r="G1" s="204"/>
      <c r="H1" s="204"/>
      <c r="I1" s="204"/>
      <c r="J1" s="205"/>
      <c r="K1" s="206"/>
      <c r="L1" s="207"/>
    </row>
    <row r="2" spans="1:15" ht="26.25" customHeight="1" thickTop="1" x14ac:dyDescent="0.25">
      <c r="B2" s="212" t="s">
        <v>153</v>
      </c>
      <c r="C2" s="213"/>
      <c r="D2" s="213"/>
      <c r="E2" s="213"/>
      <c r="F2" s="213"/>
      <c r="G2" s="213"/>
      <c r="H2" s="213"/>
      <c r="I2" s="213"/>
      <c r="J2" s="214"/>
      <c r="K2" s="208"/>
      <c r="L2" s="209"/>
    </row>
    <row r="3" spans="1:15" x14ac:dyDescent="0.25">
      <c r="B3" s="215" t="s">
        <v>11</v>
      </c>
      <c r="C3" s="216"/>
      <c r="D3" s="217" t="s">
        <v>12</v>
      </c>
      <c r="E3" s="218"/>
      <c r="F3" s="218"/>
      <c r="G3" s="218"/>
      <c r="H3" s="218"/>
      <c r="I3" s="216"/>
      <c r="J3" s="75" t="s">
        <v>141</v>
      </c>
      <c r="K3" s="208"/>
      <c r="L3" s="209"/>
    </row>
    <row r="4" spans="1:15" ht="15" customHeight="1" thickBot="1" x14ac:dyDescent="0.3">
      <c r="B4" s="219" t="s">
        <v>142</v>
      </c>
      <c r="C4" s="220"/>
      <c r="D4" s="221" t="s">
        <v>154</v>
      </c>
      <c r="E4" s="222"/>
      <c r="F4" s="222"/>
      <c r="G4" s="222"/>
      <c r="H4" s="222"/>
      <c r="I4" s="220"/>
      <c r="J4" s="76" t="s">
        <v>465</v>
      </c>
      <c r="K4" s="210"/>
      <c r="L4" s="211"/>
    </row>
    <row r="5" spans="1:15" ht="75.75" customHeight="1" thickTop="1" x14ac:dyDescent="0.25">
      <c r="B5" s="194" t="s">
        <v>13</v>
      </c>
      <c r="C5" s="195"/>
      <c r="D5" s="196" t="s">
        <v>1506</v>
      </c>
      <c r="E5" s="197"/>
      <c r="F5" s="77" t="s">
        <v>15</v>
      </c>
      <c r="G5" s="198" t="s">
        <v>127</v>
      </c>
      <c r="H5" s="199"/>
      <c r="I5" s="78" t="s">
        <v>16</v>
      </c>
      <c r="J5" s="200" t="s">
        <v>167</v>
      </c>
      <c r="K5" s="201"/>
      <c r="L5" s="202"/>
      <c r="N5" s="79" t="s">
        <v>464</v>
      </c>
      <c r="O5" s="138">
        <v>44926</v>
      </c>
    </row>
    <row r="6" spans="1:15" ht="6" customHeight="1" x14ac:dyDescent="0.25">
      <c r="B6" s="77"/>
      <c r="C6" s="129"/>
      <c r="D6" s="130"/>
      <c r="E6" s="131"/>
      <c r="F6" s="77"/>
      <c r="G6" s="132"/>
      <c r="H6" s="132"/>
      <c r="I6" s="78"/>
      <c r="J6" s="133"/>
      <c r="K6" s="133"/>
      <c r="L6" s="133"/>
    </row>
    <row r="7" spans="1:15" ht="90.75" customHeight="1" x14ac:dyDescent="0.25">
      <c r="B7" s="84" t="s">
        <v>6</v>
      </c>
      <c r="C7" s="84" t="s">
        <v>8</v>
      </c>
      <c r="D7" s="84" t="s">
        <v>9</v>
      </c>
      <c r="E7" s="84" t="s">
        <v>24</v>
      </c>
      <c r="F7" s="84" t="s">
        <v>5</v>
      </c>
      <c r="G7" s="84" t="s">
        <v>0</v>
      </c>
      <c r="H7" s="84" t="s">
        <v>1</v>
      </c>
      <c r="I7" s="84" t="s">
        <v>2</v>
      </c>
      <c r="J7" s="84" t="s">
        <v>3</v>
      </c>
      <c r="K7" s="84" t="s">
        <v>4</v>
      </c>
      <c r="L7" s="84" t="s">
        <v>155</v>
      </c>
      <c r="N7" s="85" t="s">
        <v>281</v>
      </c>
      <c r="O7" s="86" t="s">
        <v>282</v>
      </c>
    </row>
    <row r="8" spans="1:15" ht="90" x14ac:dyDescent="0.25">
      <c r="A8" s="87">
        <v>1</v>
      </c>
      <c r="B8" s="160" t="s">
        <v>39</v>
      </c>
      <c r="C8" s="89" t="s">
        <v>225</v>
      </c>
      <c r="D8" s="89" t="s">
        <v>56</v>
      </c>
      <c r="E8" s="89" t="s">
        <v>41</v>
      </c>
      <c r="F8" s="161" t="s">
        <v>887</v>
      </c>
      <c r="G8" s="87">
        <v>3</v>
      </c>
      <c r="H8" s="87">
        <v>3</v>
      </c>
      <c r="I8" s="87">
        <f t="shared" ref="I8:I53" si="0">G8*H8</f>
        <v>9</v>
      </c>
      <c r="J8" s="87" t="str">
        <f>IF(I8&lt;12,"BAJO",IF(I8&gt;19,"ALTO","MEDIO"))</f>
        <v>BAJO</v>
      </c>
      <c r="K8" s="89" t="str">
        <f t="shared" ref="K8:K10" si="1">IF(J8="BAJO","El nivel de riesgo es bajo y no se requieren controles adicionales","Favor establezca acá controles adicionales requeridos")</f>
        <v>El nivel de riesgo es bajo y no se requieren controles adicionales</v>
      </c>
      <c r="L8" s="87">
        <f>IF(J8="BAJO",0.1,IF(J8="MEDIO",3,5))</f>
        <v>0.1</v>
      </c>
      <c r="N8" s="161" t="s">
        <v>1742</v>
      </c>
      <c r="O8" s="93" t="s">
        <v>1762</v>
      </c>
    </row>
    <row r="9" spans="1:15" ht="90" x14ac:dyDescent="0.25">
      <c r="A9" s="87">
        <v>2</v>
      </c>
      <c r="B9" s="160" t="s">
        <v>39</v>
      </c>
      <c r="C9" s="89" t="s">
        <v>224</v>
      </c>
      <c r="D9" s="162" t="s">
        <v>888</v>
      </c>
      <c r="E9" s="89" t="s">
        <v>41</v>
      </c>
      <c r="F9" s="161" t="s">
        <v>887</v>
      </c>
      <c r="G9" s="87">
        <v>2</v>
      </c>
      <c r="H9" s="87">
        <v>3</v>
      </c>
      <c r="I9" s="87">
        <f t="shared" si="0"/>
        <v>6</v>
      </c>
      <c r="J9" s="87" t="str">
        <f t="shared" ref="J9:J10" si="2">IF(I9&lt;12,"BAJO",IF(I9&gt;19,"ALTO","MEDIO"))</f>
        <v>BAJO</v>
      </c>
      <c r="K9" s="89" t="s">
        <v>286</v>
      </c>
      <c r="L9" s="87">
        <f t="shared" ref="L9:L10" si="3">IF(J9="BAJO",0.1,IF(J9="MEDIO",3,5))</f>
        <v>0.1</v>
      </c>
      <c r="N9" s="161" t="s">
        <v>1742</v>
      </c>
      <c r="O9" s="93" t="s">
        <v>1762</v>
      </c>
    </row>
    <row r="10" spans="1:15" ht="120" x14ac:dyDescent="0.25">
      <c r="A10" s="87">
        <v>3</v>
      </c>
      <c r="B10" s="160" t="s">
        <v>39</v>
      </c>
      <c r="C10" s="89" t="s">
        <v>224</v>
      </c>
      <c r="D10" s="162" t="s">
        <v>453</v>
      </c>
      <c r="E10" s="89" t="s">
        <v>41</v>
      </c>
      <c r="F10" s="161" t="s">
        <v>931</v>
      </c>
      <c r="G10" s="87">
        <v>2</v>
      </c>
      <c r="H10" s="87">
        <v>3</v>
      </c>
      <c r="I10" s="87">
        <f t="shared" si="0"/>
        <v>6</v>
      </c>
      <c r="J10" s="87" t="str">
        <f t="shared" si="2"/>
        <v>BAJO</v>
      </c>
      <c r="K10" s="89" t="str">
        <f t="shared" si="1"/>
        <v>El nivel de riesgo es bajo y no se requieren controles adicionales</v>
      </c>
      <c r="L10" s="87">
        <f t="shared" si="3"/>
        <v>0.1</v>
      </c>
      <c r="N10" s="161" t="s">
        <v>1742</v>
      </c>
      <c r="O10" s="93" t="s">
        <v>1762</v>
      </c>
    </row>
    <row r="11" spans="1:15" ht="234.75" customHeight="1" x14ac:dyDescent="0.25">
      <c r="A11" s="87">
        <v>4</v>
      </c>
      <c r="B11" s="160" t="s">
        <v>39</v>
      </c>
      <c r="C11" s="89" t="s">
        <v>90</v>
      </c>
      <c r="D11" s="89" t="s">
        <v>56</v>
      </c>
      <c r="E11" s="89" t="s">
        <v>41</v>
      </c>
      <c r="F11" s="161" t="s">
        <v>889</v>
      </c>
      <c r="G11" s="163">
        <v>3</v>
      </c>
      <c r="H11" s="87">
        <v>5</v>
      </c>
      <c r="I11" s="87">
        <f t="shared" si="0"/>
        <v>15</v>
      </c>
      <c r="J11" s="87" t="str">
        <f>IF(I11&lt;12,"BAJO",IF(I11&gt;19,"ALTO","MEDIO"))</f>
        <v>MEDIO</v>
      </c>
      <c r="K11" s="89" t="s">
        <v>1503</v>
      </c>
      <c r="L11" s="87">
        <f>IF(J11="BAJO",0.1,IF(J11="MEDIO",3,5))</f>
        <v>3</v>
      </c>
      <c r="N11" s="161" t="s">
        <v>1743</v>
      </c>
      <c r="O11" s="93" t="s">
        <v>1763</v>
      </c>
    </row>
    <row r="12" spans="1:15" ht="186" customHeight="1" x14ac:dyDescent="0.25">
      <c r="A12" s="87">
        <v>5</v>
      </c>
      <c r="B12" s="160" t="s">
        <v>39</v>
      </c>
      <c r="C12" s="89" t="s">
        <v>104</v>
      </c>
      <c r="D12" s="162" t="s">
        <v>452</v>
      </c>
      <c r="E12" s="89" t="s">
        <v>40</v>
      </c>
      <c r="F12" s="161" t="s">
        <v>454</v>
      </c>
      <c r="G12" s="163" t="s">
        <v>103</v>
      </c>
      <c r="H12" s="87">
        <v>5</v>
      </c>
      <c r="I12" s="87">
        <f t="shared" si="0"/>
        <v>15</v>
      </c>
      <c r="J12" s="87" t="str">
        <f t="shared" ref="J12:J16" si="4">IF(I12&lt;12,"BAJO",IF(I12&gt;19,"ALTO","MEDIO"))</f>
        <v>MEDIO</v>
      </c>
      <c r="K12" s="89" t="s">
        <v>1504</v>
      </c>
      <c r="L12" s="87">
        <f t="shared" ref="L12:L16" si="5">IF(J12="BAJO",0.1,IF(J12="MEDIO",3,5))</f>
        <v>3</v>
      </c>
      <c r="N12" s="161" t="s">
        <v>1743</v>
      </c>
      <c r="O12" s="93" t="s">
        <v>1764</v>
      </c>
    </row>
    <row r="13" spans="1:15" ht="165" customHeight="1" x14ac:dyDescent="0.25">
      <c r="A13" s="87">
        <v>6</v>
      </c>
      <c r="B13" s="160" t="s">
        <v>39</v>
      </c>
      <c r="C13" s="89" t="s">
        <v>104</v>
      </c>
      <c r="D13" s="162" t="s">
        <v>452</v>
      </c>
      <c r="E13" s="89" t="s">
        <v>40</v>
      </c>
      <c r="F13" s="161" t="s">
        <v>890</v>
      </c>
      <c r="G13" s="163" t="s">
        <v>103</v>
      </c>
      <c r="H13" s="87">
        <v>5</v>
      </c>
      <c r="I13" s="87">
        <f t="shared" si="0"/>
        <v>15</v>
      </c>
      <c r="J13" s="87" t="str">
        <f t="shared" si="4"/>
        <v>MEDIO</v>
      </c>
      <c r="K13" s="89" t="s">
        <v>1504</v>
      </c>
      <c r="L13" s="87">
        <f t="shared" si="5"/>
        <v>3</v>
      </c>
      <c r="N13" s="161" t="s">
        <v>1743</v>
      </c>
      <c r="O13" s="93" t="s">
        <v>1765</v>
      </c>
    </row>
    <row r="14" spans="1:15" ht="169.5" customHeight="1" x14ac:dyDescent="0.25">
      <c r="A14" s="87">
        <v>7</v>
      </c>
      <c r="B14" s="160" t="s">
        <v>39</v>
      </c>
      <c r="C14" s="89" t="s">
        <v>891</v>
      </c>
      <c r="D14" s="89" t="s">
        <v>56</v>
      </c>
      <c r="E14" s="89" t="s">
        <v>41</v>
      </c>
      <c r="F14" s="161" t="s">
        <v>892</v>
      </c>
      <c r="G14" s="87">
        <v>3</v>
      </c>
      <c r="H14" s="87">
        <v>4</v>
      </c>
      <c r="I14" s="87">
        <f t="shared" si="0"/>
        <v>12</v>
      </c>
      <c r="J14" s="87" t="str">
        <f t="shared" si="4"/>
        <v>MEDIO</v>
      </c>
      <c r="K14" s="89" t="s">
        <v>1503</v>
      </c>
      <c r="L14" s="87">
        <f t="shared" si="5"/>
        <v>3</v>
      </c>
      <c r="N14" s="161" t="s">
        <v>1744</v>
      </c>
      <c r="O14" s="93" t="s">
        <v>1612</v>
      </c>
    </row>
    <row r="15" spans="1:15" ht="162.75" customHeight="1" x14ac:dyDescent="0.25">
      <c r="A15" s="87">
        <v>8</v>
      </c>
      <c r="B15" s="160" t="s">
        <v>39</v>
      </c>
      <c r="C15" s="89" t="s">
        <v>893</v>
      </c>
      <c r="D15" s="89" t="s">
        <v>452</v>
      </c>
      <c r="E15" s="89" t="s">
        <v>40</v>
      </c>
      <c r="F15" s="161" t="s">
        <v>892</v>
      </c>
      <c r="G15" s="87">
        <v>3</v>
      </c>
      <c r="H15" s="87">
        <v>4</v>
      </c>
      <c r="I15" s="87">
        <f t="shared" si="0"/>
        <v>12</v>
      </c>
      <c r="J15" s="87" t="str">
        <f t="shared" si="4"/>
        <v>MEDIO</v>
      </c>
      <c r="K15" s="89" t="s">
        <v>1504</v>
      </c>
      <c r="L15" s="87">
        <f t="shared" si="5"/>
        <v>3</v>
      </c>
      <c r="N15" s="161" t="s">
        <v>1744</v>
      </c>
      <c r="O15" s="93" t="s">
        <v>1612</v>
      </c>
    </row>
    <row r="16" spans="1:15" ht="210" x14ac:dyDescent="0.25">
      <c r="A16" s="87">
        <v>9</v>
      </c>
      <c r="B16" s="160" t="s">
        <v>39</v>
      </c>
      <c r="C16" s="89" t="s">
        <v>893</v>
      </c>
      <c r="D16" s="89" t="s">
        <v>453</v>
      </c>
      <c r="E16" s="89" t="s">
        <v>40</v>
      </c>
      <c r="F16" s="161" t="s">
        <v>894</v>
      </c>
      <c r="G16" s="87">
        <v>3</v>
      </c>
      <c r="H16" s="87">
        <v>4</v>
      </c>
      <c r="I16" s="87">
        <f t="shared" si="0"/>
        <v>12</v>
      </c>
      <c r="J16" s="87" t="str">
        <f t="shared" si="4"/>
        <v>MEDIO</v>
      </c>
      <c r="K16" s="89" t="s">
        <v>1505</v>
      </c>
      <c r="L16" s="87">
        <f t="shared" si="5"/>
        <v>3</v>
      </c>
      <c r="N16" s="161" t="s">
        <v>1744</v>
      </c>
      <c r="O16" s="93" t="s">
        <v>1612</v>
      </c>
    </row>
    <row r="17" spans="1:15" ht="153" customHeight="1" x14ac:dyDescent="0.25">
      <c r="A17" s="87">
        <v>10</v>
      </c>
      <c r="B17" s="160" t="s">
        <v>39</v>
      </c>
      <c r="C17" s="89" t="s">
        <v>91</v>
      </c>
      <c r="D17" s="162" t="s">
        <v>56</v>
      </c>
      <c r="E17" s="89" t="s">
        <v>40</v>
      </c>
      <c r="F17" s="161" t="s">
        <v>895</v>
      </c>
      <c r="G17" s="87">
        <v>3</v>
      </c>
      <c r="H17" s="87">
        <v>5</v>
      </c>
      <c r="I17" s="87">
        <f t="shared" si="0"/>
        <v>15</v>
      </c>
      <c r="J17" s="87" t="str">
        <f t="shared" ref="J17:J26" si="6">IF(I17&lt;12,"BAJO",IF(I17&gt;19,"ALTO","MEDIO"))</f>
        <v>MEDIO</v>
      </c>
      <c r="K17" s="89" t="s">
        <v>1503</v>
      </c>
      <c r="L17" s="87">
        <f t="shared" ref="L17:L26" si="7">IF(J17="BAJO",0.1,IF(J17="MEDIO",3,5))</f>
        <v>3</v>
      </c>
      <c r="N17" s="161" t="s">
        <v>1745</v>
      </c>
      <c r="O17" s="93" t="s">
        <v>1615</v>
      </c>
    </row>
    <row r="18" spans="1:15" ht="169.5" customHeight="1" x14ac:dyDescent="0.25">
      <c r="A18" s="87">
        <v>11</v>
      </c>
      <c r="B18" s="160" t="s">
        <v>39</v>
      </c>
      <c r="C18" s="89" t="s">
        <v>95</v>
      </c>
      <c r="D18" s="89" t="s">
        <v>452</v>
      </c>
      <c r="E18" s="89" t="s">
        <v>40</v>
      </c>
      <c r="F18" s="161" t="s">
        <v>892</v>
      </c>
      <c r="G18" s="87">
        <v>3</v>
      </c>
      <c r="H18" s="87">
        <v>5</v>
      </c>
      <c r="I18" s="87">
        <f t="shared" si="0"/>
        <v>15</v>
      </c>
      <c r="J18" s="87" t="str">
        <f t="shared" si="6"/>
        <v>MEDIO</v>
      </c>
      <c r="K18" s="89" t="s">
        <v>1504</v>
      </c>
      <c r="L18" s="87">
        <f t="shared" si="7"/>
        <v>3</v>
      </c>
      <c r="N18" s="161" t="s">
        <v>1745</v>
      </c>
      <c r="O18" s="93" t="s">
        <v>1612</v>
      </c>
    </row>
    <row r="19" spans="1:15" ht="210" x14ac:dyDescent="0.25">
      <c r="A19" s="87">
        <v>12</v>
      </c>
      <c r="B19" s="160" t="s">
        <v>39</v>
      </c>
      <c r="C19" s="89" t="s">
        <v>243</v>
      </c>
      <c r="D19" s="89" t="s">
        <v>453</v>
      </c>
      <c r="E19" s="89" t="s">
        <v>40</v>
      </c>
      <c r="F19" s="161" t="s">
        <v>896</v>
      </c>
      <c r="G19" s="87">
        <v>3</v>
      </c>
      <c r="H19" s="87">
        <v>5</v>
      </c>
      <c r="I19" s="87">
        <f t="shared" si="0"/>
        <v>15</v>
      </c>
      <c r="J19" s="87" t="str">
        <f t="shared" si="6"/>
        <v>MEDIO</v>
      </c>
      <c r="K19" s="89" t="s">
        <v>1505</v>
      </c>
      <c r="L19" s="87">
        <f t="shared" si="7"/>
        <v>3</v>
      </c>
      <c r="N19" s="161" t="s">
        <v>1745</v>
      </c>
      <c r="O19" s="93" t="s">
        <v>1615</v>
      </c>
    </row>
    <row r="20" spans="1:15" ht="191.25" customHeight="1" x14ac:dyDescent="0.25">
      <c r="A20" s="87">
        <v>13</v>
      </c>
      <c r="B20" s="164" t="s">
        <v>897</v>
      </c>
      <c r="C20" s="89" t="s">
        <v>195</v>
      </c>
      <c r="D20" s="89" t="s">
        <v>56</v>
      </c>
      <c r="E20" s="89" t="s">
        <v>40</v>
      </c>
      <c r="F20" s="161" t="s">
        <v>898</v>
      </c>
      <c r="G20" s="87">
        <v>4</v>
      </c>
      <c r="H20" s="87">
        <v>5</v>
      </c>
      <c r="I20" s="87">
        <f t="shared" si="0"/>
        <v>20</v>
      </c>
      <c r="J20" s="87" t="str">
        <f t="shared" si="6"/>
        <v>ALTO</v>
      </c>
      <c r="K20" s="89" t="s">
        <v>1503</v>
      </c>
      <c r="L20" s="87">
        <f t="shared" si="7"/>
        <v>5</v>
      </c>
      <c r="M20" s="117"/>
      <c r="N20" s="161" t="s">
        <v>1746</v>
      </c>
      <c r="O20" s="93" t="s">
        <v>1613</v>
      </c>
    </row>
    <row r="21" spans="1:15" ht="190.5" customHeight="1" x14ac:dyDescent="0.25">
      <c r="A21" s="87">
        <v>14</v>
      </c>
      <c r="B21" s="164" t="s">
        <v>897</v>
      </c>
      <c r="C21" s="89" t="s">
        <v>196</v>
      </c>
      <c r="D21" s="165" t="s">
        <v>450</v>
      </c>
      <c r="E21" s="89" t="s">
        <v>40</v>
      </c>
      <c r="F21" s="161" t="s">
        <v>898</v>
      </c>
      <c r="G21" s="87">
        <v>4</v>
      </c>
      <c r="H21" s="87">
        <v>5</v>
      </c>
      <c r="I21" s="87">
        <f t="shared" si="0"/>
        <v>20</v>
      </c>
      <c r="J21" s="87" t="str">
        <f t="shared" si="6"/>
        <v>ALTO</v>
      </c>
      <c r="K21" s="89" t="s">
        <v>1504</v>
      </c>
      <c r="L21" s="87">
        <f t="shared" si="7"/>
        <v>5</v>
      </c>
      <c r="M21" s="117"/>
      <c r="N21" s="161" t="s">
        <v>1746</v>
      </c>
      <c r="O21" s="93" t="s">
        <v>1613</v>
      </c>
    </row>
    <row r="22" spans="1:15" ht="240" x14ac:dyDescent="0.25">
      <c r="A22" s="87">
        <v>15</v>
      </c>
      <c r="B22" s="164" t="s">
        <v>897</v>
      </c>
      <c r="C22" s="89" t="s">
        <v>196</v>
      </c>
      <c r="D22" s="162" t="s">
        <v>899</v>
      </c>
      <c r="E22" s="89" t="s">
        <v>40</v>
      </c>
      <c r="F22" s="161" t="s">
        <v>939</v>
      </c>
      <c r="G22" s="87">
        <v>4</v>
      </c>
      <c r="H22" s="87">
        <v>5</v>
      </c>
      <c r="I22" s="87">
        <f t="shared" si="0"/>
        <v>20</v>
      </c>
      <c r="J22" s="87" t="str">
        <f t="shared" si="6"/>
        <v>ALTO</v>
      </c>
      <c r="K22" s="89" t="s">
        <v>1505</v>
      </c>
      <c r="L22" s="87">
        <f t="shared" si="7"/>
        <v>5</v>
      </c>
      <c r="M22" s="117"/>
      <c r="N22" s="161" t="s">
        <v>1746</v>
      </c>
      <c r="O22" s="93" t="s">
        <v>1625</v>
      </c>
    </row>
    <row r="23" spans="1:15" ht="120" x14ac:dyDescent="0.25">
      <c r="A23" s="87">
        <v>16</v>
      </c>
      <c r="B23" s="160" t="s">
        <v>42</v>
      </c>
      <c r="C23" s="89" t="s">
        <v>92</v>
      </c>
      <c r="D23" s="162" t="s">
        <v>56</v>
      </c>
      <c r="E23" s="89" t="s">
        <v>40</v>
      </c>
      <c r="F23" s="161" t="s">
        <v>900</v>
      </c>
      <c r="G23" s="87">
        <v>3</v>
      </c>
      <c r="H23" s="87">
        <v>5</v>
      </c>
      <c r="I23" s="87">
        <f t="shared" si="0"/>
        <v>15</v>
      </c>
      <c r="J23" s="87" t="str">
        <f t="shared" si="6"/>
        <v>MEDIO</v>
      </c>
      <c r="K23" s="89" t="s">
        <v>1503</v>
      </c>
      <c r="L23" s="87">
        <f t="shared" si="7"/>
        <v>3</v>
      </c>
      <c r="M23" s="117"/>
      <c r="N23" s="161" t="s">
        <v>1747</v>
      </c>
      <c r="O23" s="93" t="s">
        <v>1614</v>
      </c>
    </row>
    <row r="24" spans="1:15" ht="156" customHeight="1" x14ac:dyDescent="0.25">
      <c r="A24" s="87">
        <v>17</v>
      </c>
      <c r="B24" s="160" t="s">
        <v>42</v>
      </c>
      <c r="C24" s="89" t="s">
        <v>96</v>
      </c>
      <c r="D24" s="89" t="s">
        <v>452</v>
      </c>
      <c r="E24" s="89" t="s">
        <v>40</v>
      </c>
      <c r="F24" s="161" t="s">
        <v>901</v>
      </c>
      <c r="G24" s="87">
        <v>3</v>
      </c>
      <c r="H24" s="87">
        <v>5</v>
      </c>
      <c r="I24" s="87">
        <f t="shared" si="0"/>
        <v>15</v>
      </c>
      <c r="J24" s="87" t="str">
        <f t="shared" si="6"/>
        <v>MEDIO</v>
      </c>
      <c r="K24" s="89" t="s">
        <v>1504</v>
      </c>
      <c r="L24" s="87">
        <f t="shared" si="7"/>
        <v>3</v>
      </c>
      <c r="M24" s="117"/>
      <c r="N24" s="161" t="s">
        <v>1747</v>
      </c>
      <c r="O24" s="93" t="s">
        <v>1613</v>
      </c>
    </row>
    <row r="25" spans="1:15" ht="201" customHeight="1" x14ac:dyDescent="0.25">
      <c r="A25" s="87">
        <v>18</v>
      </c>
      <c r="B25" s="160" t="s">
        <v>146</v>
      </c>
      <c r="C25" s="89" t="s">
        <v>96</v>
      </c>
      <c r="D25" s="89" t="s">
        <v>453</v>
      </c>
      <c r="E25" s="89" t="s">
        <v>40</v>
      </c>
      <c r="F25" s="161" t="s">
        <v>902</v>
      </c>
      <c r="G25" s="87">
        <v>3</v>
      </c>
      <c r="H25" s="87">
        <v>5</v>
      </c>
      <c r="I25" s="87">
        <f t="shared" si="0"/>
        <v>15</v>
      </c>
      <c r="J25" s="87" t="str">
        <f t="shared" si="6"/>
        <v>MEDIO</v>
      </c>
      <c r="K25" s="89" t="s">
        <v>1505</v>
      </c>
      <c r="L25" s="87">
        <f t="shared" si="7"/>
        <v>3</v>
      </c>
      <c r="M25" s="117"/>
      <c r="N25" s="161" t="s">
        <v>1747</v>
      </c>
      <c r="O25" s="93" t="s">
        <v>1625</v>
      </c>
    </row>
    <row r="26" spans="1:15" ht="195" customHeight="1" x14ac:dyDescent="0.25">
      <c r="A26" s="87">
        <v>19</v>
      </c>
      <c r="B26" s="160" t="s">
        <v>42</v>
      </c>
      <c r="C26" s="89" t="s">
        <v>903</v>
      </c>
      <c r="D26" s="162" t="s">
        <v>56</v>
      </c>
      <c r="E26" s="89" t="s">
        <v>40</v>
      </c>
      <c r="F26" s="161" t="s">
        <v>904</v>
      </c>
      <c r="G26" s="87">
        <v>3</v>
      </c>
      <c r="H26" s="87">
        <v>5</v>
      </c>
      <c r="I26" s="87">
        <f t="shared" si="0"/>
        <v>15</v>
      </c>
      <c r="J26" s="87" t="str">
        <f t="shared" si="6"/>
        <v>MEDIO</v>
      </c>
      <c r="K26" s="89" t="s">
        <v>1503</v>
      </c>
      <c r="L26" s="87">
        <f t="shared" si="7"/>
        <v>3</v>
      </c>
      <c r="M26" s="117"/>
      <c r="N26" s="161" t="s">
        <v>1748</v>
      </c>
      <c r="O26" s="93" t="s">
        <v>1615</v>
      </c>
    </row>
    <row r="27" spans="1:15" ht="195" customHeight="1" x14ac:dyDescent="0.25">
      <c r="A27" s="87">
        <v>20</v>
      </c>
      <c r="B27" s="160" t="s">
        <v>42</v>
      </c>
      <c r="C27" s="89" t="s">
        <v>905</v>
      </c>
      <c r="D27" s="162" t="s">
        <v>906</v>
      </c>
      <c r="E27" s="89" t="s">
        <v>40</v>
      </c>
      <c r="F27" s="161" t="s">
        <v>907</v>
      </c>
      <c r="G27" s="87">
        <v>3</v>
      </c>
      <c r="H27" s="87">
        <v>5</v>
      </c>
      <c r="I27" s="87">
        <f t="shared" si="0"/>
        <v>15</v>
      </c>
      <c r="J27" s="87" t="str">
        <f>IF(I27&lt;12,"BAJO",IF(I27&gt;19,"ALTO","MEDIO"))</f>
        <v>MEDIO</v>
      </c>
      <c r="K27" s="89" t="s">
        <v>1504</v>
      </c>
      <c r="L27" s="87">
        <f>IF(J27="BAJO",0.1,IF(J27="MEDIO",3,5))</f>
        <v>3</v>
      </c>
      <c r="M27" s="117"/>
      <c r="N27" s="161" t="s">
        <v>1748</v>
      </c>
      <c r="O27" s="93" t="s">
        <v>1613</v>
      </c>
    </row>
    <row r="28" spans="1:15" ht="210" x14ac:dyDescent="0.25">
      <c r="A28" s="87">
        <v>21</v>
      </c>
      <c r="B28" s="160" t="s">
        <v>147</v>
      </c>
      <c r="C28" s="89" t="s">
        <v>905</v>
      </c>
      <c r="D28" s="89" t="s">
        <v>453</v>
      </c>
      <c r="E28" s="89" t="s">
        <v>40</v>
      </c>
      <c r="F28" s="161" t="s">
        <v>932</v>
      </c>
      <c r="G28" s="87">
        <v>3</v>
      </c>
      <c r="H28" s="87">
        <v>5</v>
      </c>
      <c r="I28" s="87">
        <f t="shared" si="0"/>
        <v>15</v>
      </c>
      <c r="J28" s="87" t="str">
        <f t="shared" ref="J28:J35" si="8">IF(I28&lt;12,"BAJO",IF(I28&gt;19,"ALTO","MEDIO"))</f>
        <v>MEDIO</v>
      </c>
      <c r="K28" s="89" t="s">
        <v>1505</v>
      </c>
      <c r="L28" s="87">
        <f t="shared" ref="L28:L35" si="9">IF(J28="BAJO",0.1,IF(J28="MEDIO",3,5))</f>
        <v>3</v>
      </c>
      <c r="M28" s="117"/>
      <c r="N28" s="161" t="s">
        <v>1748</v>
      </c>
      <c r="O28" s="93" t="s">
        <v>1625</v>
      </c>
    </row>
    <row r="29" spans="1:15" ht="159.75" customHeight="1" x14ac:dyDescent="0.25">
      <c r="A29" s="87">
        <v>22</v>
      </c>
      <c r="B29" s="160" t="s">
        <v>42</v>
      </c>
      <c r="C29" s="89" t="s">
        <v>105</v>
      </c>
      <c r="D29" s="162" t="s">
        <v>56</v>
      </c>
      <c r="E29" s="89" t="s">
        <v>40</v>
      </c>
      <c r="F29" s="161" t="s">
        <v>686</v>
      </c>
      <c r="G29" s="87">
        <v>3</v>
      </c>
      <c r="H29" s="87">
        <v>5</v>
      </c>
      <c r="I29" s="87">
        <f t="shared" si="0"/>
        <v>15</v>
      </c>
      <c r="J29" s="87" t="str">
        <f t="shared" si="8"/>
        <v>MEDIO</v>
      </c>
      <c r="K29" s="89" t="s">
        <v>1503</v>
      </c>
      <c r="L29" s="87">
        <f t="shared" si="9"/>
        <v>3</v>
      </c>
      <c r="M29" s="117"/>
      <c r="N29" s="161" t="s">
        <v>1749</v>
      </c>
      <c r="O29" s="93" t="s">
        <v>1612</v>
      </c>
    </row>
    <row r="30" spans="1:15" ht="96" customHeight="1" x14ac:dyDescent="0.25">
      <c r="A30" s="87">
        <v>23</v>
      </c>
      <c r="B30" s="160" t="s">
        <v>42</v>
      </c>
      <c r="C30" s="89" t="s">
        <v>106</v>
      </c>
      <c r="D30" s="89" t="s">
        <v>452</v>
      </c>
      <c r="E30" s="89" t="s">
        <v>40</v>
      </c>
      <c r="F30" s="161" t="s">
        <v>908</v>
      </c>
      <c r="G30" s="87">
        <v>3</v>
      </c>
      <c r="H30" s="87">
        <v>5</v>
      </c>
      <c r="I30" s="87">
        <f t="shared" si="0"/>
        <v>15</v>
      </c>
      <c r="J30" s="87" t="str">
        <f t="shared" si="8"/>
        <v>MEDIO</v>
      </c>
      <c r="K30" s="89" t="s">
        <v>1504</v>
      </c>
      <c r="L30" s="87">
        <f t="shared" si="9"/>
        <v>3</v>
      </c>
      <c r="M30" s="117"/>
      <c r="N30" s="161" t="s">
        <v>1749</v>
      </c>
      <c r="O30" s="93" t="s">
        <v>1614</v>
      </c>
    </row>
    <row r="31" spans="1:15" ht="199.5" customHeight="1" x14ac:dyDescent="0.25">
      <c r="A31" s="87">
        <v>24</v>
      </c>
      <c r="B31" s="160" t="s">
        <v>146</v>
      </c>
      <c r="C31" s="89" t="s">
        <v>106</v>
      </c>
      <c r="D31" s="89" t="s">
        <v>453</v>
      </c>
      <c r="E31" s="89" t="s">
        <v>40</v>
      </c>
      <c r="F31" s="161" t="s">
        <v>933</v>
      </c>
      <c r="G31" s="87">
        <v>3</v>
      </c>
      <c r="H31" s="87">
        <v>5</v>
      </c>
      <c r="I31" s="87">
        <f t="shared" si="0"/>
        <v>15</v>
      </c>
      <c r="J31" s="87" t="str">
        <f t="shared" si="8"/>
        <v>MEDIO</v>
      </c>
      <c r="K31" s="89" t="s">
        <v>1505</v>
      </c>
      <c r="L31" s="87">
        <f t="shared" si="9"/>
        <v>3</v>
      </c>
      <c r="M31" s="117"/>
      <c r="N31" s="161" t="s">
        <v>1749</v>
      </c>
      <c r="O31" s="93" t="s">
        <v>1613</v>
      </c>
    </row>
    <row r="32" spans="1:15" ht="188.25" customHeight="1" x14ac:dyDescent="0.25">
      <c r="A32" s="87">
        <v>25</v>
      </c>
      <c r="B32" s="164" t="s">
        <v>897</v>
      </c>
      <c r="C32" s="89" t="s">
        <v>101</v>
      </c>
      <c r="D32" s="89" t="s">
        <v>56</v>
      </c>
      <c r="E32" s="89" t="s">
        <v>40</v>
      </c>
      <c r="F32" s="161" t="s">
        <v>909</v>
      </c>
      <c r="G32" s="87">
        <v>3</v>
      </c>
      <c r="H32" s="87">
        <v>5</v>
      </c>
      <c r="I32" s="87">
        <f t="shared" si="0"/>
        <v>15</v>
      </c>
      <c r="J32" s="87" t="str">
        <f t="shared" si="8"/>
        <v>MEDIO</v>
      </c>
      <c r="K32" s="89" t="s">
        <v>1503</v>
      </c>
      <c r="L32" s="87">
        <f t="shared" si="9"/>
        <v>3</v>
      </c>
      <c r="N32" s="161" t="s">
        <v>1750</v>
      </c>
      <c r="O32" s="93" t="s">
        <v>1612</v>
      </c>
    </row>
    <row r="33" spans="1:15" ht="194.25" customHeight="1" x14ac:dyDescent="0.25">
      <c r="A33" s="87">
        <v>26</v>
      </c>
      <c r="B33" s="164" t="s">
        <v>897</v>
      </c>
      <c r="C33" s="89" t="s">
        <v>102</v>
      </c>
      <c r="D33" s="165" t="s">
        <v>910</v>
      </c>
      <c r="E33" s="89" t="s">
        <v>40</v>
      </c>
      <c r="F33" s="161" t="s">
        <v>909</v>
      </c>
      <c r="G33" s="87">
        <v>3</v>
      </c>
      <c r="H33" s="87">
        <v>5</v>
      </c>
      <c r="I33" s="87">
        <f t="shared" si="0"/>
        <v>15</v>
      </c>
      <c r="J33" s="87" t="str">
        <f t="shared" si="8"/>
        <v>MEDIO</v>
      </c>
      <c r="K33" s="89" t="s">
        <v>1504</v>
      </c>
      <c r="L33" s="87">
        <f t="shared" si="9"/>
        <v>3</v>
      </c>
      <c r="N33" s="161" t="s">
        <v>1750</v>
      </c>
      <c r="O33" s="93" t="s">
        <v>1612</v>
      </c>
    </row>
    <row r="34" spans="1:15" ht="198.75" customHeight="1" x14ac:dyDescent="0.25">
      <c r="A34" s="87">
        <v>27</v>
      </c>
      <c r="B34" s="164" t="s">
        <v>897</v>
      </c>
      <c r="C34" s="89" t="s">
        <v>102</v>
      </c>
      <c r="D34" s="162" t="s">
        <v>451</v>
      </c>
      <c r="E34" s="89" t="s">
        <v>40</v>
      </c>
      <c r="F34" s="161" t="s">
        <v>911</v>
      </c>
      <c r="G34" s="87">
        <v>3</v>
      </c>
      <c r="H34" s="87">
        <v>5</v>
      </c>
      <c r="I34" s="87">
        <f t="shared" si="0"/>
        <v>15</v>
      </c>
      <c r="J34" s="87" t="str">
        <f t="shared" si="8"/>
        <v>MEDIO</v>
      </c>
      <c r="K34" s="89" t="s">
        <v>1505</v>
      </c>
      <c r="L34" s="87">
        <f t="shared" si="9"/>
        <v>3</v>
      </c>
      <c r="N34" s="161" t="s">
        <v>1750</v>
      </c>
      <c r="O34" s="93" t="s">
        <v>1615</v>
      </c>
    </row>
    <row r="35" spans="1:15" ht="158.25" customHeight="1" x14ac:dyDescent="0.25">
      <c r="A35" s="87">
        <v>28</v>
      </c>
      <c r="B35" s="160" t="s">
        <v>42</v>
      </c>
      <c r="C35" s="89" t="s">
        <v>93</v>
      </c>
      <c r="D35" s="162" t="s">
        <v>56</v>
      </c>
      <c r="E35" s="89" t="s">
        <v>43</v>
      </c>
      <c r="F35" s="161" t="s">
        <v>884</v>
      </c>
      <c r="G35" s="87">
        <v>3</v>
      </c>
      <c r="H35" s="87">
        <v>5</v>
      </c>
      <c r="I35" s="87">
        <f t="shared" si="0"/>
        <v>15</v>
      </c>
      <c r="J35" s="87" t="str">
        <f t="shared" si="8"/>
        <v>MEDIO</v>
      </c>
      <c r="K35" s="89" t="s">
        <v>1503</v>
      </c>
      <c r="L35" s="87">
        <f t="shared" si="9"/>
        <v>3</v>
      </c>
      <c r="M35" s="117"/>
      <c r="N35" s="161" t="s">
        <v>1751</v>
      </c>
      <c r="O35" s="93" t="s">
        <v>1612</v>
      </c>
    </row>
    <row r="36" spans="1:15" ht="246" customHeight="1" x14ac:dyDescent="0.25">
      <c r="A36" s="87">
        <v>29</v>
      </c>
      <c r="B36" s="160" t="s">
        <v>42</v>
      </c>
      <c r="C36" s="89" t="s">
        <v>97</v>
      </c>
      <c r="D36" s="165" t="s">
        <v>912</v>
      </c>
      <c r="E36" s="89" t="s">
        <v>43</v>
      </c>
      <c r="F36" s="161" t="s">
        <v>913</v>
      </c>
      <c r="G36" s="87">
        <v>3</v>
      </c>
      <c r="H36" s="87">
        <v>5</v>
      </c>
      <c r="I36" s="87">
        <f t="shared" si="0"/>
        <v>15</v>
      </c>
      <c r="J36" s="87" t="str">
        <f>IF(I36&lt;12,"BAJO",IF(I36&gt;19,"ALTO","MEDIO"))</f>
        <v>MEDIO</v>
      </c>
      <c r="K36" s="89" t="s">
        <v>1504</v>
      </c>
      <c r="L36" s="87">
        <f>IF(J36="BAJO",0.1,IF(J36="MEDIO",3,5))</f>
        <v>3</v>
      </c>
      <c r="M36" s="117"/>
      <c r="N36" s="161" t="s">
        <v>1751</v>
      </c>
      <c r="O36" s="93" t="s">
        <v>1612</v>
      </c>
    </row>
    <row r="37" spans="1:15" ht="197.25" customHeight="1" x14ac:dyDescent="0.25">
      <c r="A37" s="87">
        <v>30</v>
      </c>
      <c r="B37" s="160" t="s">
        <v>147</v>
      </c>
      <c r="C37" s="89" t="s">
        <v>97</v>
      </c>
      <c r="D37" s="89" t="s">
        <v>453</v>
      </c>
      <c r="E37" s="89" t="s">
        <v>43</v>
      </c>
      <c r="F37" s="161" t="s">
        <v>934</v>
      </c>
      <c r="G37" s="87">
        <v>3</v>
      </c>
      <c r="H37" s="87">
        <v>5</v>
      </c>
      <c r="I37" s="87">
        <f t="shared" si="0"/>
        <v>15</v>
      </c>
      <c r="J37" s="87" t="str">
        <f t="shared" ref="J37:J45" si="10">IF(I37&lt;12,"BAJO",IF(I37&gt;19,"ALTO","MEDIO"))</f>
        <v>MEDIO</v>
      </c>
      <c r="K37" s="89" t="s">
        <v>1505</v>
      </c>
      <c r="L37" s="87">
        <f t="shared" ref="L37:L45" si="11">IF(J37="BAJO",0.1,IF(J37="MEDIO",3,5))</f>
        <v>3</v>
      </c>
      <c r="M37" s="117"/>
      <c r="N37" s="161" t="s">
        <v>1751</v>
      </c>
      <c r="O37" s="93" t="s">
        <v>1615</v>
      </c>
    </row>
    <row r="38" spans="1:15" ht="180.75" customHeight="1" x14ac:dyDescent="0.25">
      <c r="A38" s="87">
        <v>31</v>
      </c>
      <c r="B38" s="160" t="s">
        <v>44</v>
      </c>
      <c r="C38" s="89" t="s">
        <v>94</v>
      </c>
      <c r="D38" s="162" t="s">
        <v>56</v>
      </c>
      <c r="E38" s="89" t="s">
        <v>43</v>
      </c>
      <c r="F38" s="161" t="s">
        <v>885</v>
      </c>
      <c r="G38" s="87">
        <v>3</v>
      </c>
      <c r="H38" s="87">
        <v>5</v>
      </c>
      <c r="I38" s="87">
        <f t="shared" si="0"/>
        <v>15</v>
      </c>
      <c r="J38" s="87" t="str">
        <f t="shared" si="10"/>
        <v>MEDIO</v>
      </c>
      <c r="K38" s="89" t="s">
        <v>1503</v>
      </c>
      <c r="L38" s="87">
        <f t="shared" si="11"/>
        <v>3</v>
      </c>
      <c r="M38" s="117"/>
      <c r="N38" s="161" t="s">
        <v>1752</v>
      </c>
      <c r="O38" s="93" t="s">
        <v>1613</v>
      </c>
    </row>
    <row r="39" spans="1:15" ht="150.75" customHeight="1" x14ac:dyDescent="0.25">
      <c r="A39" s="87">
        <v>32</v>
      </c>
      <c r="B39" s="160" t="s">
        <v>44</v>
      </c>
      <c r="C39" s="89" t="s">
        <v>98</v>
      </c>
      <c r="D39" s="165" t="s">
        <v>914</v>
      </c>
      <c r="E39" s="89" t="s">
        <v>43</v>
      </c>
      <c r="F39" s="161" t="s">
        <v>913</v>
      </c>
      <c r="G39" s="87">
        <v>3</v>
      </c>
      <c r="H39" s="87">
        <v>5</v>
      </c>
      <c r="I39" s="87">
        <f t="shared" si="0"/>
        <v>15</v>
      </c>
      <c r="J39" s="87" t="str">
        <f t="shared" si="10"/>
        <v>MEDIO</v>
      </c>
      <c r="K39" s="89" t="s">
        <v>1504</v>
      </c>
      <c r="L39" s="87">
        <f t="shared" si="11"/>
        <v>3</v>
      </c>
      <c r="M39" s="117"/>
      <c r="N39" s="161" t="s">
        <v>1752</v>
      </c>
      <c r="O39" s="93" t="s">
        <v>1612</v>
      </c>
    </row>
    <row r="40" spans="1:15" ht="138" customHeight="1" x14ac:dyDescent="0.25">
      <c r="A40" s="87">
        <v>33</v>
      </c>
      <c r="B40" s="164" t="s">
        <v>148</v>
      </c>
      <c r="C40" s="89" t="s">
        <v>98</v>
      </c>
      <c r="D40" s="89" t="s">
        <v>452</v>
      </c>
      <c r="E40" s="89" t="s">
        <v>43</v>
      </c>
      <c r="F40" s="161" t="s">
        <v>277</v>
      </c>
      <c r="G40" s="87">
        <v>3</v>
      </c>
      <c r="H40" s="87">
        <v>5</v>
      </c>
      <c r="I40" s="87">
        <f t="shared" si="0"/>
        <v>15</v>
      </c>
      <c r="J40" s="87" t="str">
        <f t="shared" si="10"/>
        <v>MEDIO</v>
      </c>
      <c r="K40" s="89" t="s">
        <v>1504</v>
      </c>
      <c r="L40" s="87">
        <f t="shared" si="11"/>
        <v>3</v>
      </c>
      <c r="M40" s="117"/>
      <c r="N40" s="161" t="s">
        <v>1752</v>
      </c>
      <c r="O40" s="93" t="s">
        <v>1614</v>
      </c>
    </row>
    <row r="41" spans="1:15" ht="180.75" customHeight="1" x14ac:dyDescent="0.25">
      <c r="A41" s="87">
        <v>34</v>
      </c>
      <c r="B41" s="160" t="s">
        <v>149</v>
      </c>
      <c r="C41" s="89" t="s">
        <v>98</v>
      </c>
      <c r="D41" s="89" t="s">
        <v>453</v>
      </c>
      <c r="E41" s="89" t="s">
        <v>43</v>
      </c>
      <c r="F41" s="161" t="s">
        <v>915</v>
      </c>
      <c r="G41" s="87">
        <v>3</v>
      </c>
      <c r="H41" s="87">
        <v>5</v>
      </c>
      <c r="I41" s="87">
        <f t="shared" si="0"/>
        <v>15</v>
      </c>
      <c r="J41" s="87" t="str">
        <f t="shared" si="10"/>
        <v>MEDIO</v>
      </c>
      <c r="K41" s="89" t="s">
        <v>1505</v>
      </c>
      <c r="L41" s="87">
        <f t="shared" si="11"/>
        <v>3</v>
      </c>
      <c r="M41" s="117"/>
      <c r="N41" s="161" t="s">
        <v>1752</v>
      </c>
      <c r="O41" s="93" t="s">
        <v>1615</v>
      </c>
    </row>
    <row r="42" spans="1:15" ht="197.25" customHeight="1" x14ac:dyDescent="0.25">
      <c r="A42" s="87">
        <v>35</v>
      </c>
      <c r="B42" s="164" t="s">
        <v>916</v>
      </c>
      <c r="C42" s="89" t="s">
        <v>917</v>
      </c>
      <c r="D42" s="162" t="s">
        <v>457</v>
      </c>
      <c r="E42" s="90" t="s">
        <v>187</v>
      </c>
      <c r="F42" s="89" t="s">
        <v>1896</v>
      </c>
      <c r="G42" s="132">
        <v>2</v>
      </c>
      <c r="H42" s="132">
        <v>5</v>
      </c>
      <c r="I42" s="87">
        <f t="shared" si="0"/>
        <v>10</v>
      </c>
      <c r="J42" s="87" t="str">
        <f t="shared" si="10"/>
        <v>BAJO</v>
      </c>
      <c r="K42" s="89" t="str">
        <f t="shared" ref="K42:K44" si="12">IF(J42="BAJO","El nivel de riesgo es bajo y no se requieren controles adicionales","Favor establezca acá controles adicionales requeridos")</f>
        <v>El nivel de riesgo es bajo y no se requieren controles adicionales</v>
      </c>
      <c r="L42" s="87">
        <f t="shared" si="11"/>
        <v>0.1</v>
      </c>
      <c r="M42" s="117"/>
      <c r="N42" s="161" t="s">
        <v>1753</v>
      </c>
      <c r="O42" s="93" t="s">
        <v>1528</v>
      </c>
    </row>
    <row r="43" spans="1:15" ht="141.75" customHeight="1" x14ac:dyDescent="0.25">
      <c r="A43" s="87">
        <v>36</v>
      </c>
      <c r="B43" s="164" t="s">
        <v>916</v>
      </c>
      <c r="C43" s="89" t="s">
        <v>687</v>
      </c>
      <c r="D43" s="162" t="s">
        <v>462</v>
      </c>
      <c r="E43" s="89" t="s">
        <v>23</v>
      </c>
      <c r="F43" s="89" t="s">
        <v>918</v>
      </c>
      <c r="G43" s="87">
        <v>2</v>
      </c>
      <c r="H43" s="87">
        <v>5</v>
      </c>
      <c r="I43" s="87">
        <f t="shared" si="0"/>
        <v>10</v>
      </c>
      <c r="J43" s="87" t="str">
        <f t="shared" si="10"/>
        <v>BAJO</v>
      </c>
      <c r="K43" s="89" t="s">
        <v>286</v>
      </c>
      <c r="L43" s="87">
        <f t="shared" si="11"/>
        <v>0.1</v>
      </c>
      <c r="M43" s="117"/>
      <c r="N43" s="161" t="s">
        <v>1753</v>
      </c>
      <c r="O43" s="93" t="s">
        <v>1613</v>
      </c>
    </row>
    <row r="44" spans="1:15" ht="201" customHeight="1" x14ac:dyDescent="0.25">
      <c r="A44" s="87">
        <v>37</v>
      </c>
      <c r="B44" s="164" t="s">
        <v>916</v>
      </c>
      <c r="C44" s="89" t="s">
        <v>688</v>
      </c>
      <c r="D44" s="89" t="s">
        <v>458</v>
      </c>
      <c r="E44" s="89" t="s">
        <v>23</v>
      </c>
      <c r="F44" s="89" t="s">
        <v>1897</v>
      </c>
      <c r="G44" s="87">
        <v>2</v>
      </c>
      <c r="H44" s="87">
        <v>5</v>
      </c>
      <c r="I44" s="87">
        <f t="shared" si="0"/>
        <v>10</v>
      </c>
      <c r="J44" s="87" t="str">
        <f t="shared" si="10"/>
        <v>BAJO</v>
      </c>
      <c r="K44" s="89" t="str">
        <f t="shared" si="12"/>
        <v>El nivel de riesgo es bajo y no se requieren controles adicionales</v>
      </c>
      <c r="L44" s="87">
        <f t="shared" si="11"/>
        <v>0.1</v>
      </c>
      <c r="M44" s="117"/>
      <c r="N44" s="161" t="s">
        <v>1754</v>
      </c>
      <c r="O44" s="93" t="s">
        <v>1615</v>
      </c>
    </row>
    <row r="45" spans="1:15" ht="167.25" customHeight="1" x14ac:dyDescent="0.25">
      <c r="A45" s="87">
        <v>38</v>
      </c>
      <c r="B45" s="160" t="s">
        <v>46</v>
      </c>
      <c r="C45" s="89" t="s">
        <v>919</v>
      </c>
      <c r="D45" s="165" t="s">
        <v>375</v>
      </c>
      <c r="E45" s="89" t="s">
        <v>41</v>
      </c>
      <c r="F45" s="89" t="s">
        <v>935</v>
      </c>
      <c r="G45" s="87">
        <v>3</v>
      </c>
      <c r="H45" s="87">
        <v>5</v>
      </c>
      <c r="I45" s="87">
        <f t="shared" si="0"/>
        <v>15</v>
      </c>
      <c r="J45" s="87" t="str">
        <f t="shared" si="10"/>
        <v>MEDIO</v>
      </c>
      <c r="K45" s="89" t="s">
        <v>1503</v>
      </c>
      <c r="L45" s="87">
        <f t="shared" si="11"/>
        <v>3</v>
      </c>
      <c r="M45" s="117"/>
      <c r="N45" s="161" t="s">
        <v>1754</v>
      </c>
      <c r="O45" s="93" t="s">
        <v>1612</v>
      </c>
    </row>
    <row r="46" spans="1:15" ht="162.75" customHeight="1" x14ac:dyDescent="0.25">
      <c r="A46" s="87">
        <v>39</v>
      </c>
      <c r="B46" s="160" t="s">
        <v>46</v>
      </c>
      <c r="C46" s="89" t="s">
        <v>99</v>
      </c>
      <c r="D46" s="165" t="s">
        <v>459</v>
      </c>
      <c r="E46" s="89" t="s">
        <v>41</v>
      </c>
      <c r="F46" s="89" t="s">
        <v>920</v>
      </c>
      <c r="G46" s="166" t="s">
        <v>103</v>
      </c>
      <c r="H46" s="87">
        <v>5</v>
      </c>
      <c r="I46" s="87">
        <f t="shared" si="0"/>
        <v>15</v>
      </c>
      <c r="J46" s="87" t="str">
        <f>IF(I46&lt;12,"BAJO",IF(I46&gt;19,"ALTO","MEDIO"))</f>
        <v>MEDIO</v>
      </c>
      <c r="K46" s="89" t="s">
        <v>1504</v>
      </c>
      <c r="L46" s="87">
        <f>IF(J46="BAJO",0.1,IF(J46="MEDIO",3,5))</f>
        <v>3</v>
      </c>
      <c r="M46" s="117"/>
      <c r="N46" s="161" t="s">
        <v>1754</v>
      </c>
      <c r="O46" s="93" t="s">
        <v>1536</v>
      </c>
    </row>
    <row r="47" spans="1:15" ht="147.75" customHeight="1" x14ac:dyDescent="0.25">
      <c r="A47" s="87">
        <v>40</v>
      </c>
      <c r="B47" s="160" t="s">
        <v>287</v>
      </c>
      <c r="C47" s="89" t="s">
        <v>99</v>
      </c>
      <c r="D47" s="165" t="s">
        <v>317</v>
      </c>
      <c r="E47" s="89" t="s">
        <v>41</v>
      </c>
      <c r="F47" s="89" t="s">
        <v>936</v>
      </c>
      <c r="G47" s="166" t="s">
        <v>103</v>
      </c>
      <c r="H47" s="87">
        <v>5</v>
      </c>
      <c r="I47" s="87">
        <f t="shared" si="0"/>
        <v>15</v>
      </c>
      <c r="J47" s="87" t="str">
        <f t="shared" ref="J47:J54" si="13">IF(I47&lt;12,"BAJO",IF(I47&gt;19,"ALTO","MEDIO"))</f>
        <v>MEDIO</v>
      </c>
      <c r="K47" s="89" t="s">
        <v>1505</v>
      </c>
      <c r="L47" s="87">
        <f t="shared" ref="L47:L54" si="14">IF(J47="BAJO",0.1,IF(J47="MEDIO",3,5))</f>
        <v>3</v>
      </c>
      <c r="M47" s="117"/>
      <c r="N47" s="161" t="s">
        <v>1754</v>
      </c>
      <c r="O47" s="93" t="s">
        <v>1612</v>
      </c>
    </row>
    <row r="48" spans="1:15" ht="90" x14ac:dyDescent="0.25">
      <c r="A48" s="87">
        <v>41</v>
      </c>
      <c r="B48" s="160" t="s">
        <v>46</v>
      </c>
      <c r="C48" s="89" t="s">
        <v>100</v>
      </c>
      <c r="D48" s="165" t="s">
        <v>921</v>
      </c>
      <c r="E48" s="89" t="s">
        <v>41</v>
      </c>
      <c r="F48" s="89" t="s">
        <v>1898</v>
      </c>
      <c r="G48" s="87">
        <v>1</v>
      </c>
      <c r="H48" s="87">
        <v>5</v>
      </c>
      <c r="I48" s="87">
        <f t="shared" si="0"/>
        <v>5</v>
      </c>
      <c r="J48" s="87" t="str">
        <f t="shared" si="13"/>
        <v>BAJO</v>
      </c>
      <c r="K48" s="89" t="s">
        <v>286</v>
      </c>
      <c r="L48" s="87">
        <f t="shared" si="14"/>
        <v>0.1</v>
      </c>
      <c r="M48" s="117"/>
      <c r="N48" s="161" t="s">
        <v>1754</v>
      </c>
      <c r="O48" s="93" t="s">
        <v>1614</v>
      </c>
    </row>
    <row r="49" spans="1:15" ht="177" customHeight="1" x14ac:dyDescent="0.25">
      <c r="A49" s="87">
        <v>42</v>
      </c>
      <c r="B49" s="164" t="s">
        <v>150</v>
      </c>
      <c r="C49" s="89" t="s">
        <v>100</v>
      </c>
      <c r="D49" s="165" t="s">
        <v>280</v>
      </c>
      <c r="E49" s="89" t="s">
        <v>41</v>
      </c>
      <c r="F49" s="89" t="s">
        <v>1898</v>
      </c>
      <c r="G49" s="87">
        <v>1</v>
      </c>
      <c r="H49" s="87">
        <v>5</v>
      </c>
      <c r="I49" s="87">
        <f t="shared" si="0"/>
        <v>5</v>
      </c>
      <c r="J49" s="87" t="str">
        <f t="shared" si="13"/>
        <v>BAJO</v>
      </c>
      <c r="K49" s="89" t="s">
        <v>286</v>
      </c>
      <c r="L49" s="87">
        <f t="shared" si="14"/>
        <v>0.1</v>
      </c>
      <c r="M49" s="117"/>
      <c r="N49" s="161" t="s">
        <v>1755</v>
      </c>
      <c r="O49" s="93" t="s">
        <v>1614</v>
      </c>
    </row>
    <row r="50" spans="1:15" ht="144.75" customHeight="1" x14ac:dyDescent="0.25">
      <c r="A50" s="87">
        <v>43</v>
      </c>
      <c r="B50" s="164" t="s">
        <v>47</v>
      </c>
      <c r="C50" s="89" t="s">
        <v>922</v>
      </c>
      <c r="D50" s="165" t="s">
        <v>375</v>
      </c>
      <c r="E50" s="89" t="s">
        <v>19</v>
      </c>
      <c r="F50" s="89" t="s">
        <v>923</v>
      </c>
      <c r="G50" s="87">
        <v>3</v>
      </c>
      <c r="H50" s="87">
        <v>5</v>
      </c>
      <c r="I50" s="87">
        <f t="shared" si="0"/>
        <v>15</v>
      </c>
      <c r="J50" s="87" t="str">
        <f t="shared" si="13"/>
        <v>MEDIO</v>
      </c>
      <c r="K50" s="89" t="s">
        <v>1503</v>
      </c>
      <c r="L50" s="87">
        <f t="shared" si="14"/>
        <v>3</v>
      </c>
      <c r="M50" s="117"/>
      <c r="N50" s="161" t="s">
        <v>1755</v>
      </c>
      <c r="O50" s="93" t="s">
        <v>1613</v>
      </c>
    </row>
    <row r="51" spans="1:15" ht="119.25" customHeight="1" x14ac:dyDescent="0.25">
      <c r="A51" s="87">
        <v>44</v>
      </c>
      <c r="B51" s="164" t="s">
        <v>47</v>
      </c>
      <c r="C51" s="89" t="s">
        <v>166</v>
      </c>
      <c r="D51" s="165" t="s">
        <v>924</v>
      </c>
      <c r="E51" s="89" t="s">
        <v>187</v>
      </c>
      <c r="F51" s="89" t="s">
        <v>925</v>
      </c>
      <c r="G51" s="166" t="s">
        <v>103</v>
      </c>
      <c r="H51" s="87">
        <v>5</v>
      </c>
      <c r="I51" s="87">
        <f t="shared" si="0"/>
        <v>15</v>
      </c>
      <c r="J51" s="87" t="str">
        <f t="shared" si="13"/>
        <v>MEDIO</v>
      </c>
      <c r="K51" s="89" t="s">
        <v>1504</v>
      </c>
      <c r="L51" s="87">
        <f t="shared" si="14"/>
        <v>3</v>
      </c>
      <c r="M51" s="117"/>
      <c r="N51" s="161" t="s">
        <v>1755</v>
      </c>
      <c r="O51" s="93" t="s">
        <v>1614</v>
      </c>
    </row>
    <row r="52" spans="1:15" ht="134.25" customHeight="1" x14ac:dyDescent="0.25">
      <c r="A52" s="87">
        <v>45</v>
      </c>
      <c r="B52" s="164" t="s">
        <v>47</v>
      </c>
      <c r="C52" s="89" t="s">
        <v>166</v>
      </c>
      <c r="D52" s="165" t="s">
        <v>280</v>
      </c>
      <c r="E52" s="89" t="s">
        <v>187</v>
      </c>
      <c r="F52" s="89" t="s">
        <v>1899</v>
      </c>
      <c r="G52" s="166" t="s">
        <v>103</v>
      </c>
      <c r="H52" s="87">
        <v>5</v>
      </c>
      <c r="I52" s="87">
        <f t="shared" si="0"/>
        <v>15</v>
      </c>
      <c r="J52" s="87" t="str">
        <f t="shared" si="13"/>
        <v>MEDIO</v>
      </c>
      <c r="K52" s="89" t="s">
        <v>1505</v>
      </c>
      <c r="L52" s="87">
        <f t="shared" si="14"/>
        <v>3</v>
      </c>
      <c r="M52" s="117"/>
      <c r="N52" s="161" t="s">
        <v>1755</v>
      </c>
      <c r="O52" s="93" t="s">
        <v>1613</v>
      </c>
    </row>
    <row r="53" spans="1:15" ht="151.5" customHeight="1" x14ac:dyDescent="0.25">
      <c r="A53" s="87">
        <v>46</v>
      </c>
      <c r="B53" s="160" t="s">
        <v>151</v>
      </c>
      <c r="C53" s="89" t="s">
        <v>926</v>
      </c>
      <c r="D53" s="165" t="s">
        <v>927</v>
      </c>
      <c r="E53" s="89" t="s">
        <v>45</v>
      </c>
      <c r="F53" s="89" t="s">
        <v>937</v>
      </c>
      <c r="G53" s="87">
        <v>4</v>
      </c>
      <c r="H53" s="87">
        <v>5</v>
      </c>
      <c r="I53" s="87">
        <f t="shared" si="0"/>
        <v>20</v>
      </c>
      <c r="J53" s="87" t="str">
        <f t="shared" si="13"/>
        <v>ALTO</v>
      </c>
      <c r="K53" s="89" t="s">
        <v>1503</v>
      </c>
      <c r="L53" s="87">
        <f t="shared" si="14"/>
        <v>5</v>
      </c>
      <c r="M53" s="117"/>
      <c r="N53" s="161" t="s">
        <v>1756</v>
      </c>
      <c r="O53" s="93" t="s">
        <v>1613</v>
      </c>
    </row>
    <row r="54" spans="1:15" ht="156" customHeight="1" x14ac:dyDescent="0.25">
      <c r="A54" s="87">
        <v>47</v>
      </c>
      <c r="B54" s="160" t="s">
        <v>151</v>
      </c>
      <c r="C54" s="89" t="s">
        <v>115</v>
      </c>
      <c r="D54" s="165" t="s">
        <v>928</v>
      </c>
      <c r="E54" s="89" t="s">
        <v>45</v>
      </c>
      <c r="F54" s="89" t="s">
        <v>886</v>
      </c>
      <c r="G54" s="87">
        <v>4</v>
      </c>
      <c r="H54" s="87">
        <v>5</v>
      </c>
      <c r="I54" s="87">
        <f t="shared" ref="I54:I55" si="15">G54*H54</f>
        <v>20</v>
      </c>
      <c r="J54" s="87" t="str">
        <f t="shared" si="13"/>
        <v>ALTO</v>
      </c>
      <c r="K54" s="89" t="s">
        <v>1504</v>
      </c>
      <c r="L54" s="87">
        <f t="shared" si="14"/>
        <v>5</v>
      </c>
      <c r="M54" s="117"/>
      <c r="N54" s="161" t="s">
        <v>1756</v>
      </c>
      <c r="O54" s="93" t="s">
        <v>1614</v>
      </c>
    </row>
    <row r="55" spans="1:15" ht="210" x14ac:dyDescent="0.25">
      <c r="A55" s="87">
        <v>48</v>
      </c>
      <c r="B55" s="160" t="s">
        <v>151</v>
      </c>
      <c r="C55" s="89" t="s">
        <v>115</v>
      </c>
      <c r="D55" s="165" t="s">
        <v>929</v>
      </c>
      <c r="E55" s="89" t="s">
        <v>45</v>
      </c>
      <c r="F55" s="89" t="s">
        <v>938</v>
      </c>
      <c r="G55" s="87">
        <v>4</v>
      </c>
      <c r="H55" s="87">
        <v>5</v>
      </c>
      <c r="I55" s="87">
        <f t="shared" si="15"/>
        <v>20</v>
      </c>
      <c r="J55" s="87" t="str">
        <f t="shared" ref="J55" si="16">IF(I55&lt;12,"BAJO",IF(I55&gt;19,"ALTO","MEDIO"))</f>
        <v>ALTO</v>
      </c>
      <c r="K55" s="89" t="s">
        <v>1505</v>
      </c>
      <c r="L55" s="87">
        <f t="shared" ref="L55" si="17">IF(J55="BAJO",0.1,IF(J55="MEDIO",3,5))</f>
        <v>5</v>
      </c>
      <c r="M55" s="117"/>
      <c r="N55" s="161" t="s">
        <v>1756</v>
      </c>
      <c r="O55" s="93" t="s">
        <v>1613</v>
      </c>
    </row>
    <row r="56" spans="1:15" ht="30" customHeight="1" x14ac:dyDescent="0.25">
      <c r="L56" s="168">
        <f>SUM(L8:L55)</f>
        <v>132.79999999999995</v>
      </c>
      <c r="N56" s="95">
        <f>COUNT(L8:L55)</f>
        <v>48</v>
      </c>
    </row>
  </sheetData>
  <autoFilter ref="A7:L56"/>
  <dataConsolidate/>
  <mergeCells count="11">
    <mergeCell ref="B5:C5"/>
    <mergeCell ref="D5:E5"/>
    <mergeCell ref="G5:H5"/>
    <mergeCell ref="J5:L5"/>
    <mergeCell ref="B1:J1"/>
    <mergeCell ref="K1:L4"/>
    <mergeCell ref="B2:J2"/>
    <mergeCell ref="B3:C3"/>
    <mergeCell ref="D3:I3"/>
    <mergeCell ref="B4:C4"/>
    <mergeCell ref="D4:I4"/>
  </mergeCells>
  <conditionalFormatting sqref="J8:J10 J17:J29 J35:J45 J53:J55">
    <cfRule type="cellIs" dxfId="590" priority="19" stopIfTrue="1" operator="equal">
      <formula>"ALTO"</formula>
    </cfRule>
    <cfRule type="cellIs" dxfId="589" priority="20" stopIfTrue="1" operator="equal">
      <formula>"MEDIO"</formula>
    </cfRule>
    <cfRule type="cellIs" dxfId="588" priority="21" stopIfTrue="1" operator="equal">
      <formula>"BAJO"</formula>
    </cfRule>
  </conditionalFormatting>
  <conditionalFormatting sqref="J46:J51">
    <cfRule type="cellIs" dxfId="587" priority="13" stopIfTrue="1" operator="equal">
      <formula>"ALTO"</formula>
    </cfRule>
    <cfRule type="cellIs" dxfId="586" priority="14" stopIfTrue="1" operator="equal">
      <formula>"MEDIO"</formula>
    </cfRule>
    <cfRule type="cellIs" dxfId="585" priority="15" stopIfTrue="1" operator="equal">
      <formula>"BAJO"</formula>
    </cfRule>
  </conditionalFormatting>
  <conditionalFormatting sqref="J11:J16">
    <cfRule type="cellIs" dxfId="584" priority="25" stopIfTrue="1" operator="equal">
      <formula>"ALTO"</formula>
    </cfRule>
    <cfRule type="cellIs" dxfId="583" priority="26" stopIfTrue="1" operator="equal">
      <formula>"MEDIO"</formula>
    </cfRule>
    <cfRule type="cellIs" dxfId="582" priority="27" stopIfTrue="1" operator="equal">
      <formula>"BAJO"</formula>
    </cfRule>
  </conditionalFormatting>
  <conditionalFormatting sqref="J32:J34">
    <cfRule type="cellIs" dxfId="581" priority="7" stopIfTrue="1" operator="equal">
      <formula>"ALTO"</formula>
    </cfRule>
    <cfRule type="cellIs" dxfId="580" priority="8" stopIfTrue="1" operator="equal">
      <formula>"MEDIO"</formula>
    </cfRule>
    <cfRule type="cellIs" dxfId="579" priority="9" stopIfTrue="1" operator="equal">
      <formula>"BAJO"</formula>
    </cfRule>
  </conditionalFormatting>
  <conditionalFormatting sqref="J30:J31">
    <cfRule type="cellIs" dxfId="578" priority="4" stopIfTrue="1" operator="equal">
      <formula>"ALTO"</formula>
    </cfRule>
    <cfRule type="cellIs" dxfId="577" priority="5" stopIfTrue="1" operator="equal">
      <formula>"MEDIO"</formula>
    </cfRule>
    <cfRule type="cellIs" dxfId="576" priority="6" stopIfTrue="1" operator="equal">
      <formula>"BAJO"</formula>
    </cfRule>
  </conditionalFormatting>
  <conditionalFormatting sqref="J52">
    <cfRule type="cellIs" dxfId="575" priority="1" stopIfTrue="1" operator="equal">
      <formula>"ALTO"</formula>
    </cfRule>
    <cfRule type="cellIs" dxfId="574" priority="2" stopIfTrue="1" operator="equal">
      <formula>"MEDIO"</formula>
    </cfRule>
    <cfRule type="cellIs" dxfId="573" priority="3" stopIfTrue="1" operator="equal">
      <formula>"BAJO"</formula>
    </cfRule>
  </conditionalFormatting>
  <pageMargins left="0.31496062992125984" right="0.31496062992125984" top="0.35433070866141736" bottom="0.35433070866141736" header="0.31496062992125984" footer="0.31496062992125984"/>
  <pageSetup paperSize="14" scale="33" orientation="landscape"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U74"/>
  <sheetViews>
    <sheetView topLeftCell="G45" zoomScale="69" zoomScaleNormal="69" workbookViewId="0">
      <selection activeCell="G45" sqref="A1:XFD1048576"/>
    </sheetView>
  </sheetViews>
  <sheetFormatPr baseColWidth="10" defaultColWidth="11.42578125" defaultRowHeight="90.75" customHeight="1" x14ac:dyDescent="0.25"/>
  <cols>
    <col min="1" max="1" width="11.42578125" style="97"/>
    <col min="2" max="2" width="23.42578125" style="50" customWidth="1"/>
    <col min="3" max="3" width="63.28515625" style="50" customWidth="1"/>
    <col min="4" max="4" width="41.28515625" style="50" customWidth="1"/>
    <col min="5" max="5" width="56" style="159" customWidth="1"/>
    <col min="6" max="6" width="69.85546875" style="50" customWidth="1"/>
    <col min="7" max="7" width="20.140625" style="50" customWidth="1"/>
    <col min="8" max="9" width="16" style="50" customWidth="1"/>
    <col min="10" max="10" width="21.85546875" style="50" customWidth="1"/>
    <col min="11" max="11" width="80" style="50" customWidth="1"/>
    <col min="12" max="12" width="15" style="50" customWidth="1"/>
    <col min="13" max="13" width="4.140625" style="50" customWidth="1"/>
    <col min="14" max="14" width="84.140625" style="50" customWidth="1"/>
    <col min="15" max="15" width="72.28515625" style="50" customWidth="1"/>
    <col min="16" max="16384" width="11.42578125" style="50"/>
  </cols>
  <sheetData>
    <row r="1" spans="1:73" ht="27.75" customHeight="1" thickBot="1" x14ac:dyDescent="0.3">
      <c r="B1" s="203" t="s">
        <v>10</v>
      </c>
      <c r="C1" s="204"/>
      <c r="D1" s="204"/>
      <c r="E1" s="204"/>
      <c r="F1" s="204"/>
      <c r="G1" s="204"/>
      <c r="H1" s="204"/>
      <c r="I1" s="204"/>
      <c r="J1" s="205"/>
      <c r="K1" s="206"/>
      <c r="L1" s="207"/>
    </row>
    <row r="2" spans="1:73" ht="22.5" customHeight="1" thickTop="1" x14ac:dyDescent="0.25">
      <c r="B2" s="212" t="s">
        <v>153</v>
      </c>
      <c r="C2" s="213"/>
      <c r="D2" s="213"/>
      <c r="E2" s="213"/>
      <c r="F2" s="213"/>
      <c r="G2" s="213"/>
      <c r="H2" s="213"/>
      <c r="I2" s="213"/>
      <c r="J2" s="214"/>
      <c r="K2" s="208"/>
      <c r="L2" s="209"/>
    </row>
    <row r="3" spans="1:73" ht="26.25" customHeight="1" x14ac:dyDescent="0.25">
      <c r="B3" s="215" t="s">
        <v>11</v>
      </c>
      <c r="C3" s="216"/>
      <c r="D3" s="217" t="s">
        <v>12</v>
      </c>
      <c r="E3" s="218"/>
      <c r="F3" s="218"/>
      <c r="G3" s="218"/>
      <c r="H3" s="218"/>
      <c r="I3" s="216"/>
      <c r="J3" s="75" t="s">
        <v>141</v>
      </c>
      <c r="K3" s="208"/>
      <c r="L3" s="209"/>
    </row>
    <row r="4" spans="1:73" ht="21.75" customHeight="1" thickBot="1" x14ac:dyDescent="0.3">
      <c r="B4" s="219" t="s">
        <v>142</v>
      </c>
      <c r="C4" s="220"/>
      <c r="D4" s="221" t="s">
        <v>154</v>
      </c>
      <c r="E4" s="222"/>
      <c r="F4" s="222"/>
      <c r="G4" s="222"/>
      <c r="H4" s="222"/>
      <c r="I4" s="220"/>
      <c r="J4" s="76" t="s">
        <v>465</v>
      </c>
      <c r="K4" s="210"/>
      <c r="L4" s="211"/>
    </row>
    <row r="5" spans="1:73" ht="90.75" customHeight="1" thickTop="1" x14ac:dyDescent="0.25">
      <c r="B5" s="194" t="s">
        <v>13</v>
      </c>
      <c r="C5" s="195"/>
      <c r="D5" s="196" t="s">
        <v>14</v>
      </c>
      <c r="E5" s="197"/>
      <c r="F5" s="77" t="s">
        <v>15</v>
      </c>
      <c r="G5" s="198" t="s">
        <v>129</v>
      </c>
      <c r="H5" s="199"/>
      <c r="I5" s="78" t="s">
        <v>16</v>
      </c>
      <c r="J5" s="223" t="s">
        <v>466</v>
      </c>
      <c r="K5" s="224"/>
      <c r="L5" s="225"/>
      <c r="N5" s="79" t="s">
        <v>464</v>
      </c>
      <c r="O5" s="80">
        <v>44926</v>
      </c>
    </row>
    <row r="6" spans="1:73" ht="9" customHeight="1" x14ac:dyDescent="0.25">
      <c r="B6" s="77"/>
      <c r="C6" s="129"/>
      <c r="D6" s="130"/>
      <c r="E6" s="131"/>
      <c r="F6" s="77"/>
      <c r="G6" s="132"/>
      <c r="H6" s="132"/>
      <c r="I6" s="78"/>
      <c r="J6" s="133"/>
      <c r="K6" s="133"/>
      <c r="L6" s="133"/>
    </row>
    <row r="7" spans="1:73" ht="90.75" customHeight="1" x14ac:dyDescent="0.25">
      <c r="B7" s="135" t="s">
        <v>6</v>
      </c>
      <c r="C7" s="135" t="s">
        <v>8</v>
      </c>
      <c r="D7" s="135" t="s">
        <v>9</v>
      </c>
      <c r="E7" s="135" t="s">
        <v>24</v>
      </c>
      <c r="F7" s="135" t="s">
        <v>5</v>
      </c>
      <c r="G7" s="135" t="s">
        <v>0</v>
      </c>
      <c r="H7" s="135" t="s">
        <v>1</v>
      </c>
      <c r="I7" s="135" t="s">
        <v>2</v>
      </c>
      <c r="J7" s="135" t="s">
        <v>3</v>
      </c>
      <c r="K7" s="135" t="s">
        <v>4</v>
      </c>
      <c r="L7" s="135" t="s">
        <v>155</v>
      </c>
      <c r="N7" s="85" t="s">
        <v>281</v>
      </c>
      <c r="O7" s="86" t="s">
        <v>282</v>
      </c>
    </row>
    <row r="8" spans="1:73" ht="211.5" customHeight="1" x14ac:dyDescent="0.25">
      <c r="A8" s="87">
        <v>1</v>
      </c>
      <c r="B8" s="87" t="s">
        <v>242</v>
      </c>
      <c r="C8" s="89" t="s">
        <v>743</v>
      </c>
      <c r="D8" s="89" t="s">
        <v>471</v>
      </c>
      <c r="E8" s="89" t="s">
        <v>23</v>
      </c>
      <c r="F8" s="89" t="s">
        <v>944</v>
      </c>
      <c r="G8" s="87">
        <v>3</v>
      </c>
      <c r="H8" s="87">
        <v>5</v>
      </c>
      <c r="I8" s="87">
        <f t="shared" ref="I8:I45" si="0">G8*H8</f>
        <v>15</v>
      </c>
      <c r="J8" s="87" t="str">
        <f>IF(I8&lt;12,"BAJO",IF(I8&gt;19,"ALTO","MEDIO"))</f>
        <v>MEDIO</v>
      </c>
      <c r="K8" s="89" t="s">
        <v>1503</v>
      </c>
      <c r="L8" s="87">
        <f>IF(J8="BAJO",0.1,IF(J8="MEDIO",3,5))</f>
        <v>3</v>
      </c>
      <c r="N8" s="89" t="s">
        <v>1719</v>
      </c>
      <c r="O8" s="93" t="s">
        <v>1612</v>
      </c>
      <c r="BT8" s="50">
        <v>1</v>
      </c>
      <c r="BU8" s="50">
        <v>1</v>
      </c>
    </row>
    <row r="9" spans="1:73" ht="191.25" customHeight="1" x14ac:dyDescent="0.25">
      <c r="A9" s="87">
        <v>2</v>
      </c>
      <c r="B9" s="87" t="s">
        <v>242</v>
      </c>
      <c r="C9" s="89" t="s">
        <v>744</v>
      </c>
      <c r="D9" s="89" t="s">
        <v>472</v>
      </c>
      <c r="E9" s="89" t="s">
        <v>23</v>
      </c>
      <c r="F9" s="89" t="s">
        <v>945</v>
      </c>
      <c r="G9" s="87">
        <v>3</v>
      </c>
      <c r="H9" s="87">
        <v>5</v>
      </c>
      <c r="I9" s="87">
        <f t="shared" si="0"/>
        <v>15</v>
      </c>
      <c r="J9" s="87" t="str">
        <f t="shared" ref="J9:J42" si="1">IF(I9&lt;12,"BAJO",IF(I9&gt;19,"ALTO","MEDIO"))</f>
        <v>MEDIO</v>
      </c>
      <c r="K9" s="89" t="s">
        <v>1505</v>
      </c>
      <c r="L9" s="87">
        <f t="shared" ref="L9:L48" si="2">IF(J9="BAJO",0.1,IF(J9="MEDIO",3,5))</f>
        <v>3</v>
      </c>
      <c r="N9" s="89" t="s">
        <v>1720</v>
      </c>
      <c r="O9" s="93" t="s">
        <v>1617</v>
      </c>
      <c r="BT9" s="50">
        <v>2</v>
      </c>
      <c r="BU9" s="50">
        <v>2</v>
      </c>
    </row>
    <row r="10" spans="1:73" ht="307.5" customHeight="1" x14ac:dyDescent="0.25">
      <c r="A10" s="87">
        <v>3</v>
      </c>
      <c r="B10" s="87" t="s">
        <v>288</v>
      </c>
      <c r="C10" s="89" t="s">
        <v>745</v>
      </c>
      <c r="D10" s="89" t="s">
        <v>473</v>
      </c>
      <c r="E10" s="89" t="s">
        <v>19</v>
      </c>
      <c r="F10" s="89" t="s">
        <v>946</v>
      </c>
      <c r="G10" s="87">
        <v>4</v>
      </c>
      <c r="H10" s="87">
        <v>5</v>
      </c>
      <c r="I10" s="87">
        <f t="shared" si="0"/>
        <v>20</v>
      </c>
      <c r="J10" s="87" t="str">
        <f t="shared" si="1"/>
        <v>ALTO</v>
      </c>
      <c r="K10" s="89" t="s">
        <v>1505</v>
      </c>
      <c r="L10" s="87">
        <f t="shared" si="2"/>
        <v>5</v>
      </c>
      <c r="N10" s="89" t="s">
        <v>1721</v>
      </c>
      <c r="O10" s="93" t="s">
        <v>1537</v>
      </c>
    </row>
    <row r="11" spans="1:73" ht="327.75" customHeight="1" x14ac:dyDescent="0.25">
      <c r="A11" s="87">
        <v>4</v>
      </c>
      <c r="B11" s="87" t="s">
        <v>288</v>
      </c>
      <c r="C11" s="89" t="s">
        <v>746</v>
      </c>
      <c r="D11" s="89" t="s">
        <v>289</v>
      </c>
      <c r="E11" s="89" t="s">
        <v>19</v>
      </c>
      <c r="F11" s="89" t="s">
        <v>947</v>
      </c>
      <c r="G11" s="87">
        <v>4</v>
      </c>
      <c r="H11" s="87">
        <v>5</v>
      </c>
      <c r="I11" s="87">
        <f t="shared" si="0"/>
        <v>20</v>
      </c>
      <c r="J11" s="87" t="str">
        <f t="shared" si="1"/>
        <v>ALTO</v>
      </c>
      <c r="K11" s="89" t="s">
        <v>1504</v>
      </c>
      <c r="L11" s="87">
        <f t="shared" si="2"/>
        <v>5</v>
      </c>
      <c r="N11" s="89" t="s">
        <v>1720</v>
      </c>
      <c r="O11" s="93" t="s">
        <v>1618</v>
      </c>
    </row>
    <row r="12" spans="1:73" ht="138.75" customHeight="1" x14ac:dyDescent="0.25">
      <c r="A12" s="87">
        <v>5</v>
      </c>
      <c r="B12" s="87" t="s">
        <v>288</v>
      </c>
      <c r="C12" s="89" t="s">
        <v>747</v>
      </c>
      <c r="D12" s="89" t="s">
        <v>474</v>
      </c>
      <c r="E12" s="89" t="s">
        <v>468</v>
      </c>
      <c r="F12" s="89" t="s">
        <v>469</v>
      </c>
      <c r="G12" s="87">
        <v>4</v>
      </c>
      <c r="H12" s="87">
        <v>5</v>
      </c>
      <c r="I12" s="87">
        <f t="shared" si="0"/>
        <v>20</v>
      </c>
      <c r="J12" s="87" t="str">
        <f t="shared" si="1"/>
        <v>ALTO</v>
      </c>
      <c r="K12" s="89" t="s">
        <v>1503</v>
      </c>
      <c r="L12" s="87">
        <f t="shared" si="2"/>
        <v>5</v>
      </c>
      <c r="N12" s="89" t="s">
        <v>1722</v>
      </c>
      <c r="O12" s="93" t="s">
        <v>1536</v>
      </c>
    </row>
    <row r="13" spans="1:73" ht="232.5" customHeight="1" x14ac:dyDescent="0.25">
      <c r="A13" s="87">
        <v>6</v>
      </c>
      <c r="B13" s="87" t="s">
        <v>242</v>
      </c>
      <c r="C13" s="89" t="s">
        <v>948</v>
      </c>
      <c r="D13" s="89" t="s">
        <v>475</v>
      </c>
      <c r="E13" s="89" t="s">
        <v>23</v>
      </c>
      <c r="F13" s="89" t="s">
        <v>949</v>
      </c>
      <c r="G13" s="87">
        <v>4</v>
      </c>
      <c r="H13" s="87">
        <v>5</v>
      </c>
      <c r="I13" s="87">
        <f t="shared" si="0"/>
        <v>20</v>
      </c>
      <c r="J13" s="87" t="str">
        <f t="shared" si="1"/>
        <v>ALTO</v>
      </c>
      <c r="K13" s="89" t="s">
        <v>1505</v>
      </c>
      <c r="L13" s="87">
        <f t="shared" si="2"/>
        <v>5</v>
      </c>
      <c r="N13" s="89" t="s">
        <v>1723</v>
      </c>
      <c r="O13" s="93" t="s">
        <v>1619</v>
      </c>
    </row>
    <row r="14" spans="1:73" ht="198" customHeight="1" x14ac:dyDescent="0.25">
      <c r="A14" s="87">
        <v>7</v>
      </c>
      <c r="B14" s="87" t="s">
        <v>242</v>
      </c>
      <c r="C14" s="89" t="s">
        <v>950</v>
      </c>
      <c r="D14" s="89" t="s">
        <v>289</v>
      </c>
      <c r="E14" s="89" t="s">
        <v>23</v>
      </c>
      <c r="F14" s="89" t="s">
        <v>951</v>
      </c>
      <c r="G14" s="87">
        <v>4</v>
      </c>
      <c r="H14" s="87">
        <v>5</v>
      </c>
      <c r="I14" s="87">
        <f t="shared" si="0"/>
        <v>20</v>
      </c>
      <c r="J14" s="87" t="str">
        <f t="shared" si="1"/>
        <v>ALTO</v>
      </c>
      <c r="K14" s="89" t="s">
        <v>1504</v>
      </c>
      <c r="L14" s="87">
        <f t="shared" si="2"/>
        <v>5</v>
      </c>
      <c r="N14" s="89" t="s">
        <v>1723</v>
      </c>
      <c r="O14" s="93" t="s">
        <v>1620</v>
      </c>
    </row>
    <row r="15" spans="1:73" ht="175.5" customHeight="1" x14ac:dyDescent="0.25">
      <c r="A15" s="87">
        <v>8</v>
      </c>
      <c r="B15" s="87" t="s">
        <v>242</v>
      </c>
      <c r="C15" s="89" t="s">
        <v>952</v>
      </c>
      <c r="D15" s="89" t="s">
        <v>290</v>
      </c>
      <c r="E15" s="89" t="s">
        <v>23</v>
      </c>
      <c r="F15" s="89" t="s">
        <v>951</v>
      </c>
      <c r="G15" s="87">
        <v>4</v>
      </c>
      <c r="H15" s="87">
        <v>5</v>
      </c>
      <c r="I15" s="87">
        <f t="shared" si="0"/>
        <v>20</v>
      </c>
      <c r="J15" s="87" t="str">
        <f t="shared" si="1"/>
        <v>ALTO</v>
      </c>
      <c r="K15" s="89" t="s">
        <v>1503</v>
      </c>
      <c r="L15" s="87">
        <f t="shared" si="2"/>
        <v>5</v>
      </c>
      <c r="N15" s="89" t="s">
        <v>1571</v>
      </c>
      <c r="O15" s="93" t="s">
        <v>1613</v>
      </c>
    </row>
    <row r="16" spans="1:73" ht="157.5" customHeight="1" x14ac:dyDescent="0.25">
      <c r="A16" s="87">
        <v>9</v>
      </c>
      <c r="B16" s="87" t="s">
        <v>201</v>
      </c>
      <c r="C16" s="89" t="s">
        <v>749</v>
      </c>
      <c r="D16" s="89" t="s">
        <v>748</v>
      </c>
      <c r="E16" s="89" t="s">
        <v>19</v>
      </c>
      <c r="F16" s="89" t="s">
        <v>953</v>
      </c>
      <c r="G16" s="87">
        <v>3</v>
      </c>
      <c r="H16" s="87">
        <v>5</v>
      </c>
      <c r="I16" s="87">
        <f t="shared" si="0"/>
        <v>15</v>
      </c>
      <c r="J16" s="87" t="str">
        <f t="shared" si="1"/>
        <v>MEDIO</v>
      </c>
      <c r="K16" s="89" t="s">
        <v>1503</v>
      </c>
      <c r="L16" s="87">
        <f t="shared" si="2"/>
        <v>3</v>
      </c>
      <c r="N16" s="89" t="s">
        <v>1572</v>
      </c>
      <c r="O16" s="93" t="s">
        <v>1612</v>
      </c>
    </row>
    <row r="17" spans="1:15" ht="188.25" customHeight="1" x14ac:dyDescent="0.25">
      <c r="A17" s="87">
        <v>10</v>
      </c>
      <c r="B17" s="87" t="s">
        <v>201</v>
      </c>
      <c r="C17" s="89" t="s">
        <v>954</v>
      </c>
      <c r="D17" s="89" t="s">
        <v>479</v>
      </c>
      <c r="E17" s="89" t="s">
        <v>19</v>
      </c>
      <c r="F17" s="89" t="s">
        <v>955</v>
      </c>
      <c r="G17" s="87">
        <v>3</v>
      </c>
      <c r="H17" s="87">
        <v>5</v>
      </c>
      <c r="I17" s="87">
        <f t="shared" si="0"/>
        <v>15</v>
      </c>
      <c r="J17" s="87" t="str">
        <f t="shared" si="1"/>
        <v>MEDIO</v>
      </c>
      <c r="K17" s="89" t="s">
        <v>1505</v>
      </c>
      <c r="L17" s="87">
        <f t="shared" si="2"/>
        <v>3</v>
      </c>
      <c r="N17" s="89" t="s">
        <v>1724</v>
      </c>
      <c r="O17" s="93" t="s">
        <v>1617</v>
      </c>
    </row>
    <row r="18" spans="1:15" ht="205.5" customHeight="1" x14ac:dyDescent="0.25">
      <c r="A18" s="87">
        <v>11</v>
      </c>
      <c r="B18" s="87" t="s">
        <v>201</v>
      </c>
      <c r="C18" s="89" t="s">
        <v>956</v>
      </c>
      <c r="D18" s="89" t="s">
        <v>291</v>
      </c>
      <c r="E18" s="89" t="s">
        <v>19</v>
      </c>
      <c r="F18" s="89" t="s">
        <v>957</v>
      </c>
      <c r="G18" s="87">
        <v>3</v>
      </c>
      <c r="H18" s="87">
        <v>5</v>
      </c>
      <c r="I18" s="87">
        <f t="shared" si="0"/>
        <v>15</v>
      </c>
      <c r="J18" s="87" t="str">
        <f t="shared" si="1"/>
        <v>MEDIO</v>
      </c>
      <c r="K18" s="89" t="s">
        <v>1504</v>
      </c>
      <c r="L18" s="87">
        <f t="shared" si="2"/>
        <v>3</v>
      </c>
      <c r="N18" s="89" t="s">
        <v>1724</v>
      </c>
      <c r="O18" s="93" t="s">
        <v>1620</v>
      </c>
    </row>
    <row r="19" spans="1:15" ht="160.5" customHeight="1" x14ac:dyDescent="0.25">
      <c r="A19" s="87">
        <v>12</v>
      </c>
      <c r="B19" s="87" t="s">
        <v>201</v>
      </c>
      <c r="C19" s="89" t="s">
        <v>750</v>
      </c>
      <c r="D19" s="89" t="s">
        <v>56</v>
      </c>
      <c r="E19" s="89" t="s">
        <v>187</v>
      </c>
      <c r="F19" s="89" t="s">
        <v>958</v>
      </c>
      <c r="G19" s="87">
        <v>2</v>
      </c>
      <c r="H19" s="87">
        <v>5</v>
      </c>
      <c r="I19" s="87">
        <f t="shared" si="0"/>
        <v>10</v>
      </c>
      <c r="J19" s="87" t="str">
        <f t="shared" si="1"/>
        <v>BAJO</v>
      </c>
      <c r="K19" s="89" t="str">
        <f t="shared" ref="K19:K21" si="3">IF(J19="BAJO","El nivel de riesgo es bajo y no se requieren controles adicionales","Favor establezca acá controles adicionales requeridos")</f>
        <v>El nivel de riesgo es bajo y no se requieren controles adicionales</v>
      </c>
      <c r="L19" s="87">
        <f t="shared" si="2"/>
        <v>0.1</v>
      </c>
      <c r="N19" s="89" t="s">
        <v>1572</v>
      </c>
      <c r="O19" s="93" t="s">
        <v>1616</v>
      </c>
    </row>
    <row r="20" spans="1:15" ht="190.5" customHeight="1" x14ac:dyDescent="0.25">
      <c r="A20" s="87">
        <v>13</v>
      </c>
      <c r="B20" s="87" t="s">
        <v>201</v>
      </c>
      <c r="C20" s="89" t="s">
        <v>940</v>
      </c>
      <c r="D20" s="89" t="s">
        <v>62</v>
      </c>
      <c r="E20" s="89" t="s">
        <v>187</v>
      </c>
      <c r="F20" s="89" t="s">
        <v>959</v>
      </c>
      <c r="G20" s="87">
        <v>2</v>
      </c>
      <c r="H20" s="87">
        <v>5</v>
      </c>
      <c r="I20" s="87">
        <f t="shared" si="0"/>
        <v>10</v>
      </c>
      <c r="J20" s="87" t="str">
        <f t="shared" si="1"/>
        <v>BAJO</v>
      </c>
      <c r="K20" s="89" t="str">
        <f t="shared" si="3"/>
        <v>El nivel de riesgo es bajo y no se requieren controles adicionales</v>
      </c>
      <c r="L20" s="87">
        <f t="shared" si="2"/>
        <v>0.1</v>
      </c>
      <c r="N20" s="89" t="s">
        <v>1572</v>
      </c>
      <c r="O20" s="93" t="s">
        <v>1528</v>
      </c>
    </row>
    <row r="21" spans="1:15" ht="152.25" customHeight="1" x14ac:dyDescent="0.25">
      <c r="A21" s="87">
        <v>14</v>
      </c>
      <c r="B21" s="87" t="s">
        <v>201</v>
      </c>
      <c r="C21" s="89" t="s">
        <v>751</v>
      </c>
      <c r="D21" s="89" t="s">
        <v>292</v>
      </c>
      <c r="E21" s="89" t="s">
        <v>187</v>
      </c>
      <c r="F21" s="89" t="s">
        <v>960</v>
      </c>
      <c r="G21" s="87">
        <v>2</v>
      </c>
      <c r="H21" s="87">
        <v>5</v>
      </c>
      <c r="I21" s="87">
        <f t="shared" si="0"/>
        <v>10</v>
      </c>
      <c r="J21" s="87" t="str">
        <f t="shared" si="1"/>
        <v>BAJO</v>
      </c>
      <c r="K21" s="89" t="str">
        <f t="shared" si="3"/>
        <v>El nivel de riesgo es bajo y no se requieren controles adicionales</v>
      </c>
      <c r="L21" s="87">
        <f t="shared" si="2"/>
        <v>0.1</v>
      </c>
      <c r="N21" s="89" t="s">
        <v>1572</v>
      </c>
      <c r="O21" s="93" t="s">
        <v>1529</v>
      </c>
    </row>
    <row r="22" spans="1:15" ht="205.5" customHeight="1" x14ac:dyDescent="0.25">
      <c r="A22" s="87">
        <v>15</v>
      </c>
      <c r="B22" s="87" t="s">
        <v>201</v>
      </c>
      <c r="C22" s="89" t="s">
        <v>941</v>
      </c>
      <c r="D22" s="89" t="s">
        <v>480</v>
      </c>
      <c r="E22" s="89" t="s">
        <v>23</v>
      </c>
      <c r="F22" s="89" t="s">
        <v>961</v>
      </c>
      <c r="G22" s="87">
        <v>3</v>
      </c>
      <c r="H22" s="87">
        <v>5</v>
      </c>
      <c r="I22" s="87">
        <f t="shared" si="0"/>
        <v>15</v>
      </c>
      <c r="J22" s="87" t="str">
        <f t="shared" si="1"/>
        <v>MEDIO</v>
      </c>
      <c r="K22" s="89" t="s">
        <v>1503</v>
      </c>
      <c r="L22" s="87">
        <f t="shared" si="2"/>
        <v>3</v>
      </c>
      <c r="N22" s="89" t="s">
        <v>1572</v>
      </c>
      <c r="O22" s="93" t="s">
        <v>1621</v>
      </c>
    </row>
    <row r="23" spans="1:15" ht="201" customHeight="1" x14ac:dyDescent="0.25">
      <c r="A23" s="87">
        <v>16</v>
      </c>
      <c r="B23" s="87" t="s">
        <v>201</v>
      </c>
      <c r="C23" s="89" t="s">
        <v>962</v>
      </c>
      <c r="D23" s="89" t="s">
        <v>479</v>
      </c>
      <c r="E23" s="89" t="s">
        <v>23</v>
      </c>
      <c r="F23" s="89" t="s">
        <v>963</v>
      </c>
      <c r="G23" s="87">
        <v>3</v>
      </c>
      <c r="H23" s="87">
        <v>5</v>
      </c>
      <c r="I23" s="87">
        <f t="shared" si="0"/>
        <v>15</v>
      </c>
      <c r="J23" s="87" t="str">
        <f t="shared" si="1"/>
        <v>MEDIO</v>
      </c>
      <c r="K23" s="89" t="s">
        <v>1505</v>
      </c>
      <c r="L23" s="87">
        <f t="shared" si="2"/>
        <v>3</v>
      </c>
      <c r="N23" s="89" t="s">
        <v>1725</v>
      </c>
      <c r="O23" s="93" t="s">
        <v>1622</v>
      </c>
    </row>
    <row r="24" spans="1:15" ht="196.5" customHeight="1" x14ac:dyDescent="0.25">
      <c r="A24" s="87">
        <v>17</v>
      </c>
      <c r="B24" s="87" t="s">
        <v>201</v>
      </c>
      <c r="C24" s="89" t="s">
        <v>964</v>
      </c>
      <c r="D24" s="89" t="s">
        <v>289</v>
      </c>
      <c r="E24" s="89" t="s">
        <v>23</v>
      </c>
      <c r="F24" s="89" t="s">
        <v>965</v>
      </c>
      <c r="G24" s="87">
        <v>3</v>
      </c>
      <c r="H24" s="87">
        <v>5</v>
      </c>
      <c r="I24" s="87">
        <f t="shared" si="0"/>
        <v>15</v>
      </c>
      <c r="J24" s="87" t="str">
        <f t="shared" si="1"/>
        <v>MEDIO</v>
      </c>
      <c r="K24" s="89" t="s">
        <v>1504</v>
      </c>
      <c r="L24" s="87">
        <f t="shared" si="2"/>
        <v>3</v>
      </c>
      <c r="N24" s="89" t="s">
        <v>1725</v>
      </c>
      <c r="O24" s="93" t="s">
        <v>1623</v>
      </c>
    </row>
    <row r="25" spans="1:15" ht="154.5" customHeight="1" x14ac:dyDescent="0.25">
      <c r="A25" s="87">
        <v>18</v>
      </c>
      <c r="B25" s="87" t="s">
        <v>201</v>
      </c>
      <c r="C25" s="89" t="s">
        <v>966</v>
      </c>
      <c r="D25" s="89" t="s">
        <v>56</v>
      </c>
      <c r="E25" s="89" t="s">
        <v>19</v>
      </c>
      <c r="F25" s="89" t="s">
        <v>967</v>
      </c>
      <c r="G25" s="87">
        <v>4</v>
      </c>
      <c r="H25" s="87">
        <v>5</v>
      </c>
      <c r="I25" s="87">
        <f t="shared" si="0"/>
        <v>20</v>
      </c>
      <c r="J25" s="87" t="str">
        <f t="shared" si="1"/>
        <v>ALTO</v>
      </c>
      <c r="K25" s="89" t="s">
        <v>1503</v>
      </c>
      <c r="L25" s="87">
        <f t="shared" si="2"/>
        <v>5</v>
      </c>
      <c r="N25" s="89" t="s">
        <v>1572</v>
      </c>
      <c r="O25" s="93" t="s">
        <v>1614</v>
      </c>
    </row>
    <row r="26" spans="1:15" ht="207.75" customHeight="1" x14ac:dyDescent="0.25">
      <c r="A26" s="87">
        <v>19</v>
      </c>
      <c r="B26" s="87" t="s">
        <v>201</v>
      </c>
      <c r="C26" s="89" t="s">
        <v>968</v>
      </c>
      <c r="D26" s="89" t="s">
        <v>481</v>
      </c>
      <c r="E26" s="89" t="s">
        <v>19</v>
      </c>
      <c r="F26" s="89" t="s">
        <v>969</v>
      </c>
      <c r="G26" s="87">
        <v>4</v>
      </c>
      <c r="H26" s="87">
        <v>5</v>
      </c>
      <c r="I26" s="87">
        <f t="shared" si="0"/>
        <v>20</v>
      </c>
      <c r="J26" s="87" t="str">
        <f t="shared" si="1"/>
        <v>ALTO</v>
      </c>
      <c r="K26" s="89" t="s">
        <v>1505</v>
      </c>
      <c r="L26" s="87">
        <f t="shared" si="2"/>
        <v>5</v>
      </c>
      <c r="N26" s="89" t="s">
        <v>1725</v>
      </c>
      <c r="O26" s="93" t="s">
        <v>1620</v>
      </c>
    </row>
    <row r="27" spans="1:15" ht="186" customHeight="1" x14ac:dyDescent="0.25">
      <c r="A27" s="87">
        <v>20</v>
      </c>
      <c r="B27" s="87" t="s">
        <v>201</v>
      </c>
      <c r="C27" s="89" t="s">
        <v>942</v>
      </c>
      <c r="D27" s="89" t="s">
        <v>289</v>
      </c>
      <c r="E27" s="89" t="s">
        <v>19</v>
      </c>
      <c r="F27" s="89" t="s">
        <v>970</v>
      </c>
      <c r="G27" s="87">
        <v>4</v>
      </c>
      <c r="H27" s="87">
        <v>5</v>
      </c>
      <c r="I27" s="87">
        <f t="shared" si="0"/>
        <v>20</v>
      </c>
      <c r="J27" s="87" t="str">
        <f t="shared" si="1"/>
        <v>ALTO</v>
      </c>
      <c r="K27" s="89" t="s">
        <v>1504</v>
      </c>
      <c r="L27" s="87">
        <f t="shared" si="2"/>
        <v>5</v>
      </c>
      <c r="N27" s="89" t="s">
        <v>1725</v>
      </c>
      <c r="O27" s="93" t="s">
        <v>1537</v>
      </c>
    </row>
    <row r="28" spans="1:15" ht="261.75" customHeight="1" x14ac:dyDescent="0.25">
      <c r="A28" s="87">
        <v>21</v>
      </c>
      <c r="B28" s="87" t="s">
        <v>201</v>
      </c>
      <c r="C28" s="89" t="s">
        <v>470</v>
      </c>
      <c r="D28" s="89" t="s">
        <v>482</v>
      </c>
      <c r="E28" s="89" t="s">
        <v>19</v>
      </c>
      <c r="F28" s="89" t="s">
        <v>971</v>
      </c>
      <c r="G28" s="87">
        <v>3</v>
      </c>
      <c r="H28" s="87">
        <v>5</v>
      </c>
      <c r="I28" s="87">
        <f t="shared" si="0"/>
        <v>15</v>
      </c>
      <c r="J28" s="87" t="str">
        <f t="shared" si="1"/>
        <v>MEDIO</v>
      </c>
      <c r="K28" s="89" t="s">
        <v>1505</v>
      </c>
      <c r="L28" s="87">
        <f t="shared" si="2"/>
        <v>3</v>
      </c>
      <c r="N28" s="89" t="s">
        <v>1725</v>
      </c>
      <c r="O28" s="93" t="s">
        <v>1620</v>
      </c>
    </row>
    <row r="29" spans="1:15" ht="211.5" customHeight="1" x14ac:dyDescent="0.25">
      <c r="A29" s="87">
        <v>22</v>
      </c>
      <c r="B29" s="87" t="s">
        <v>201</v>
      </c>
      <c r="C29" s="89" t="s">
        <v>752</v>
      </c>
      <c r="D29" s="89" t="s">
        <v>293</v>
      </c>
      <c r="E29" s="89" t="s">
        <v>19</v>
      </c>
      <c r="F29" s="89" t="s">
        <v>972</v>
      </c>
      <c r="G29" s="87">
        <v>3</v>
      </c>
      <c r="H29" s="87">
        <v>5</v>
      </c>
      <c r="I29" s="87">
        <f t="shared" ref="I29" si="4">G29*H29</f>
        <v>15</v>
      </c>
      <c r="J29" s="87" t="str">
        <f t="shared" si="1"/>
        <v>MEDIO</v>
      </c>
      <c r="K29" s="89" t="s">
        <v>1504</v>
      </c>
      <c r="L29" s="87">
        <f t="shared" si="2"/>
        <v>3</v>
      </c>
      <c r="N29" s="89" t="s">
        <v>1725</v>
      </c>
      <c r="O29" s="93" t="s">
        <v>1537</v>
      </c>
    </row>
    <row r="30" spans="1:15" ht="221.25" customHeight="1" x14ac:dyDescent="0.25">
      <c r="A30" s="87">
        <v>23</v>
      </c>
      <c r="B30" s="87" t="s">
        <v>201</v>
      </c>
      <c r="C30" s="89" t="s">
        <v>753</v>
      </c>
      <c r="D30" s="89" t="s">
        <v>56</v>
      </c>
      <c r="E30" s="89" t="s">
        <v>19</v>
      </c>
      <c r="F30" s="89" t="s">
        <v>973</v>
      </c>
      <c r="G30" s="87">
        <v>3</v>
      </c>
      <c r="H30" s="87">
        <v>5</v>
      </c>
      <c r="I30" s="87">
        <f t="shared" si="0"/>
        <v>15</v>
      </c>
      <c r="J30" s="87" t="str">
        <f t="shared" si="1"/>
        <v>MEDIO</v>
      </c>
      <c r="K30" s="89" t="s">
        <v>1503</v>
      </c>
      <c r="L30" s="87">
        <f t="shared" si="2"/>
        <v>3</v>
      </c>
      <c r="N30" s="89" t="s">
        <v>1573</v>
      </c>
      <c r="O30" s="93" t="s">
        <v>1612</v>
      </c>
    </row>
    <row r="31" spans="1:15" ht="229.5" customHeight="1" x14ac:dyDescent="0.25">
      <c r="A31" s="87">
        <v>24</v>
      </c>
      <c r="B31" s="87" t="s">
        <v>201</v>
      </c>
      <c r="C31" s="89" t="s">
        <v>114</v>
      </c>
      <c r="D31" s="89" t="s">
        <v>483</v>
      </c>
      <c r="E31" s="89" t="s">
        <v>19</v>
      </c>
      <c r="F31" s="89" t="s">
        <v>974</v>
      </c>
      <c r="G31" s="87">
        <v>4</v>
      </c>
      <c r="H31" s="87">
        <v>4</v>
      </c>
      <c r="I31" s="87">
        <f t="shared" si="0"/>
        <v>16</v>
      </c>
      <c r="J31" s="87" t="str">
        <f t="shared" si="1"/>
        <v>MEDIO</v>
      </c>
      <c r="K31" s="89" t="s">
        <v>1505</v>
      </c>
      <c r="L31" s="87">
        <f t="shared" si="2"/>
        <v>3</v>
      </c>
      <c r="N31" s="89" t="s">
        <v>1725</v>
      </c>
      <c r="O31" s="93" t="s">
        <v>1617</v>
      </c>
    </row>
    <row r="32" spans="1:15" ht="216" customHeight="1" x14ac:dyDescent="0.25">
      <c r="A32" s="87">
        <v>25</v>
      </c>
      <c r="B32" s="87" t="s">
        <v>201</v>
      </c>
      <c r="C32" s="89" t="s">
        <v>114</v>
      </c>
      <c r="D32" s="89" t="s">
        <v>293</v>
      </c>
      <c r="E32" s="89" t="s">
        <v>19</v>
      </c>
      <c r="F32" s="89" t="s">
        <v>975</v>
      </c>
      <c r="G32" s="87">
        <v>4</v>
      </c>
      <c r="H32" s="87">
        <v>4</v>
      </c>
      <c r="I32" s="87">
        <f t="shared" si="0"/>
        <v>16</v>
      </c>
      <c r="J32" s="87" t="str">
        <f t="shared" si="1"/>
        <v>MEDIO</v>
      </c>
      <c r="K32" s="89" t="s">
        <v>1504</v>
      </c>
      <c r="L32" s="87">
        <f t="shared" si="2"/>
        <v>3</v>
      </c>
      <c r="N32" s="89" t="s">
        <v>1725</v>
      </c>
      <c r="O32" s="93" t="s">
        <v>1620</v>
      </c>
    </row>
    <row r="33" spans="1:15" ht="228" customHeight="1" x14ac:dyDescent="0.25">
      <c r="A33" s="87">
        <v>26</v>
      </c>
      <c r="B33" s="87" t="s">
        <v>201</v>
      </c>
      <c r="C33" s="89" t="s">
        <v>754</v>
      </c>
      <c r="D33" s="89" t="s">
        <v>56</v>
      </c>
      <c r="E33" s="89" t="s">
        <v>19</v>
      </c>
      <c r="F33" s="89" t="s">
        <v>976</v>
      </c>
      <c r="G33" s="87">
        <v>4</v>
      </c>
      <c r="H33" s="87">
        <v>4</v>
      </c>
      <c r="I33" s="87">
        <f t="shared" si="0"/>
        <v>16</v>
      </c>
      <c r="J33" s="87" t="str">
        <f t="shared" si="1"/>
        <v>MEDIO</v>
      </c>
      <c r="K33" s="89" t="s">
        <v>1503</v>
      </c>
      <c r="L33" s="87">
        <f t="shared" si="2"/>
        <v>3</v>
      </c>
      <c r="N33" s="89" t="s">
        <v>1573</v>
      </c>
      <c r="O33" s="93" t="s">
        <v>1537</v>
      </c>
    </row>
    <row r="34" spans="1:15" ht="203.25" customHeight="1" x14ac:dyDescent="0.25">
      <c r="A34" s="87">
        <v>27</v>
      </c>
      <c r="B34" s="87" t="s">
        <v>294</v>
      </c>
      <c r="C34" s="89" t="s">
        <v>977</v>
      </c>
      <c r="D34" s="89" t="s">
        <v>484</v>
      </c>
      <c r="E34" s="89" t="s">
        <v>19</v>
      </c>
      <c r="F34" s="89" t="s">
        <v>978</v>
      </c>
      <c r="G34" s="87">
        <v>4</v>
      </c>
      <c r="H34" s="87">
        <v>5</v>
      </c>
      <c r="I34" s="87">
        <f t="shared" si="0"/>
        <v>20</v>
      </c>
      <c r="J34" s="87" t="str">
        <f t="shared" si="1"/>
        <v>ALTO</v>
      </c>
      <c r="K34" s="89" t="s">
        <v>1505</v>
      </c>
      <c r="L34" s="87">
        <f t="shared" si="2"/>
        <v>5</v>
      </c>
      <c r="N34" s="89" t="s">
        <v>1726</v>
      </c>
      <c r="O34" s="93" t="s">
        <v>1619</v>
      </c>
    </row>
    <row r="35" spans="1:15" ht="229.5" customHeight="1" x14ac:dyDescent="0.25">
      <c r="A35" s="87">
        <v>28</v>
      </c>
      <c r="B35" s="87" t="s">
        <v>294</v>
      </c>
      <c r="C35" s="89" t="s">
        <v>979</v>
      </c>
      <c r="D35" s="89" t="s">
        <v>755</v>
      </c>
      <c r="E35" s="89" t="s">
        <v>19</v>
      </c>
      <c r="F35" s="89" t="s">
        <v>980</v>
      </c>
      <c r="G35" s="87">
        <v>4</v>
      </c>
      <c r="H35" s="87">
        <v>5</v>
      </c>
      <c r="I35" s="87">
        <f t="shared" si="0"/>
        <v>20</v>
      </c>
      <c r="J35" s="87" t="str">
        <f t="shared" si="1"/>
        <v>ALTO</v>
      </c>
      <c r="K35" s="89" t="s">
        <v>1504</v>
      </c>
      <c r="L35" s="87">
        <f t="shared" si="2"/>
        <v>5</v>
      </c>
      <c r="N35" s="89" t="s">
        <v>1725</v>
      </c>
      <c r="O35" s="93" t="s">
        <v>1617</v>
      </c>
    </row>
    <row r="36" spans="1:15" ht="168.75" customHeight="1" x14ac:dyDescent="0.25">
      <c r="A36" s="87">
        <v>29</v>
      </c>
      <c r="B36" s="87" t="s">
        <v>296</v>
      </c>
      <c r="C36" s="89" t="s">
        <v>756</v>
      </c>
      <c r="D36" s="89" t="s">
        <v>485</v>
      </c>
      <c r="E36" s="89" t="s">
        <v>19</v>
      </c>
      <c r="F36" s="89" t="s">
        <v>981</v>
      </c>
      <c r="G36" s="87">
        <v>4</v>
      </c>
      <c r="H36" s="87">
        <v>5</v>
      </c>
      <c r="I36" s="87">
        <f t="shared" si="0"/>
        <v>20</v>
      </c>
      <c r="J36" s="87" t="str">
        <f t="shared" si="1"/>
        <v>ALTO</v>
      </c>
      <c r="K36" s="89" t="s">
        <v>1503</v>
      </c>
      <c r="L36" s="87">
        <f t="shared" si="2"/>
        <v>5</v>
      </c>
      <c r="N36" s="89" t="s">
        <v>1726</v>
      </c>
      <c r="O36" s="93" t="s">
        <v>1613</v>
      </c>
    </row>
    <row r="37" spans="1:15" ht="178.5" customHeight="1" x14ac:dyDescent="0.25">
      <c r="A37" s="87">
        <v>30</v>
      </c>
      <c r="B37" s="87" t="s">
        <v>202</v>
      </c>
      <c r="C37" s="89" t="s">
        <v>757</v>
      </c>
      <c r="D37" s="89" t="s">
        <v>471</v>
      </c>
      <c r="E37" s="89" t="s">
        <v>23</v>
      </c>
      <c r="F37" s="89" t="s">
        <v>486</v>
      </c>
      <c r="G37" s="87">
        <v>4</v>
      </c>
      <c r="H37" s="87">
        <v>5</v>
      </c>
      <c r="I37" s="87">
        <f t="shared" si="0"/>
        <v>20</v>
      </c>
      <c r="J37" s="87" t="str">
        <f t="shared" si="1"/>
        <v>ALTO</v>
      </c>
      <c r="K37" s="89" t="s">
        <v>1503</v>
      </c>
      <c r="L37" s="87">
        <f t="shared" si="2"/>
        <v>5</v>
      </c>
      <c r="N37" s="89" t="s">
        <v>1573</v>
      </c>
      <c r="O37" s="93" t="s">
        <v>1615</v>
      </c>
    </row>
    <row r="38" spans="1:15" ht="231.75" customHeight="1" x14ac:dyDescent="0.25">
      <c r="A38" s="87">
        <v>31</v>
      </c>
      <c r="B38" s="87" t="s">
        <v>202</v>
      </c>
      <c r="C38" s="89" t="s">
        <v>758</v>
      </c>
      <c r="D38" s="89" t="s">
        <v>487</v>
      </c>
      <c r="E38" s="89" t="s">
        <v>23</v>
      </c>
      <c r="F38" s="89" t="s">
        <v>982</v>
      </c>
      <c r="G38" s="87">
        <v>4</v>
      </c>
      <c r="H38" s="87">
        <v>5</v>
      </c>
      <c r="I38" s="87">
        <f t="shared" si="0"/>
        <v>20</v>
      </c>
      <c r="J38" s="87" t="str">
        <f t="shared" si="1"/>
        <v>ALTO</v>
      </c>
      <c r="K38" s="89" t="s">
        <v>1505</v>
      </c>
      <c r="L38" s="87">
        <f t="shared" si="2"/>
        <v>5</v>
      </c>
      <c r="N38" s="89" t="s">
        <v>1725</v>
      </c>
      <c r="O38" s="93" t="s">
        <v>1624</v>
      </c>
    </row>
    <row r="39" spans="1:15" ht="237" customHeight="1" x14ac:dyDescent="0.25">
      <c r="A39" s="87">
        <v>32</v>
      </c>
      <c r="B39" s="87" t="s">
        <v>202</v>
      </c>
      <c r="C39" s="89" t="s">
        <v>759</v>
      </c>
      <c r="D39" s="89" t="s">
        <v>297</v>
      </c>
      <c r="E39" s="89" t="s">
        <v>23</v>
      </c>
      <c r="F39" s="89" t="s">
        <v>488</v>
      </c>
      <c r="G39" s="87">
        <v>4</v>
      </c>
      <c r="H39" s="87">
        <v>5</v>
      </c>
      <c r="I39" s="87">
        <f t="shared" si="0"/>
        <v>20</v>
      </c>
      <c r="J39" s="87" t="str">
        <f t="shared" si="1"/>
        <v>ALTO</v>
      </c>
      <c r="K39" s="89" t="s">
        <v>1504</v>
      </c>
      <c r="L39" s="87">
        <f t="shared" si="2"/>
        <v>5</v>
      </c>
      <c r="N39" s="89" t="s">
        <v>1725</v>
      </c>
      <c r="O39" s="93" t="s">
        <v>1619</v>
      </c>
    </row>
    <row r="40" spans="1:15" ht="158.25" customHeight="1" x14ac:dyDescent="0.25">
      <c r="A40" s="87">
        <v>33</v>
      </c>
      <c r="B40" s="87" t="s">
        <v>202</v>
      </c>
      <c r="C40" s="89" t="s">
        <v>760</v>
      </c>
      <c r="D40" s="89" t="s">
        <v>271</v>
      </c>
      <c r="E40" s="89" t="s">
        <v>23</v>
      </c>
      <c r="F40" s="89" t="s">
        <v>983</v>
      </c>
      <c r="G40" s="87">
        <v>4</v>
      </c>
      <c r="H40" s="87">
        <v>4</v>
      </c>
      <c r="I40" s="87">
        <f t="shared" si="0"/>
        <v>16</v>
      </c>
      <c r="J40" s="87" t="str">
        <f t="shared" si="1"/>
        <v>MEDIO</v>
      </c>
      <c r="K40" s="89" t="s">
        <v>1503</v>
      </c>
      <c r="L40" s="87">
        <f t="shared" si="2"/>
        <v>3</v>
      </c>
      <c r="N40" s="89" t="s">
        <v>1573</v>
      </c>
      <c r="O40" s="93" t="s">
        <v>1613</v>
      </c>
    </row>
    <row r="41" spans="1:15" ht="194.25" customHeight="1" x14ac:dyDescent="0.25">
      <c r="A41" s="87">
        <v>34</v>
      </c>
      <c r="B41" s="87" t="s">
        <v>202</v>
      </c>
      <c r="C41" s="89" t="s">
        <v>491</v>
      </c>
      <c r="D41" s="89" t="s">
        <v>492</v>
      </c>
      <c r="E41" s="89" t="s">
        <v>298</v>
      </c>
      <c r="F41" s="89" t="s">
        <v>984</v>
      </c>
      <c r="G41" s="87">
        <v>4</v>
      </c>
      <c r="H41" s="87">
        <v>4</v>
      </c>
      <c r="I41" s="87">
        <f>G41*H41</f>
        <v>16</v>
      </c>
      <c r="J41" s="87" t="str">
        <f t="shared" si="1"/>
        <v>MEDIO</v>
      </c>
      <c r="K41" s="89" t="s">
        <v>1505</v>
      </c>
      <c r="L41" s="87">
        <f t="shared" si="2"/>
        <v>3</v>
      </c>
      <c r="N41" s="89" t="s">
        <v>1725</v>
      </c>
      <c r="O41" s="93" t="s">
        <v>1619</v>
      </c>
    </row>
    <row r="42" spans="1:15" ht="195" customHeight="1" x14ac:dyDescent="0.25">
      <c r="A42" s="87">
        <v>35</v>
      </c>
      <c r="B42" s="87" t="s">
        <v>202</v>
      </c>
      <c r="C42" s="89" t="s">
        <v>491</v>
      </c>
      <c r="D42" s="89" t="s">
        <v>289</v>
      </c>
      <c r="E42" s="89" t="s">
        <v>298</v>
      </c>
      <c r="F42" s="89" t="s">
        <v>985</v>
      </c>
      <c r="G42" s="87">
        <v>4</v>
      </c>
      <c r="H42" s="87">
        <v>4</v>
      </c>
      <c r="I42" s="87">
        <f>G42*H42</f>
        <v>16</v>
      </c>
      <c r="J42" s="87" t="str">
        <f t="shared" si="1"/>
        <v>MEDIO</v>
      </c>
      <c r="K42" s="89" t="s">
        <v>1504</v>
      </c>
      <c r="L42" s="87">
        <f t="shared" si="2"/>
        <v>3</v>
      </c>
      <c r="N42" s="89" t="s">
        <v>1725</v>
      </c>
      <c r="O42" s="93" t="s">
        <v>1617</v>
      </c>
    </row>
    <row r="43" spans="1:15" ht="162.75" customHeight="1" x14ac:dyDescent="0.25">
      <c r="A43" s="87">
        <v>36</v>
      </c>
      <c r="B43" s="87" t="s">
        <v>202</v>
      </c>
      <c r="C43" s="89" t="s">
        <v>761</v>
      </c>
      <c r="D43" s="89" t="s">
        <v>493</v>
      </c>
      <c r="E43" s="89" t="s">
        <v>19</v>
      </c>
      <c r="F43" s="89" t="s">
        <v>986</v>
      </c>
      <c r="G43" s="87">
        <v>3</v>
      </c>
      <c r="H43" s="87">
        <v>3</v>
      </c>
      <c r="I43" s="87">
        <f t="shared" si="0"/>
        <v>9</v>
      </c>
      <c r="J43" s="87" t="str">
        <f t="shared" ref="J43:J48" si="5">IF(I43&lt;12,"BAJO",IF(I43&gt;19,"ALTO","MEDIO"))</f>
        <v>BAJO</v>
      </c>
      <c r="K43" s="89" t="str">
        <f t="shared" ref="K43:K45" si="6">IF(J43="BAJO","El nivel de riesgo es bajo y no se requieren controles adicionales","Favor establezca acá controles adicionales requeridos")</f>
        <v>El nivel de riesgo es bajo y no se requieren controles adicionales</v>
      </c>
      <c r="L43" s="87">
        <f t="shared" si="2"/>
        <v>0.1</v>
      </c>
      <c r="N43" s="89" t="s">
        <v>1574</v>
      </c>
      <c r="O43" s="93" t="s">
        <v>1616</v>
      </c>
    </row>
    <row r="44" spans="1:15" ht="132" customHeight="1" x14ac:dyDescent="0.25">
      <c r="A44" s="87">
        <v>37</v>
      </c>
      <c r="B44" s="87" t="s">
        <v>202</v>
      </c>
      <c r="C44" s="89" t="s">
        <v>761</v>
      </c>
      <c r="D44" s="89" t="s">
        <v>289</v>
      </c>
      <c r="E44" s="89" t="s">
        <v>19</v>
      </c>
      <c r="F44" s="89" t="s">
        <v>987</v>
      </c>
      <c r="G44" s="87">
        <v>3</v>
      </c>
      <c r="H44" s="87">
        <v>3</v>
      </c>
      <c r="I44" s="87">
        <f t="shared" si="0"/>
        <v>9</v>
      </c>
      <c r="J44" s="87" t="str">
        <f t="shared" si="5"/>
        <v>BAJO</v>
      </c>
      <c r="K44" s="89" t="str">
        <f t="shared" si="6"/>
        <v>El nivel de riesgo es bajo y no se requieren controles adicionales</v>
      </c>
      <c r="L44" s="87">
        <f t="shared" si="2"/>
        <v>0.1</v>
      </c>
      <c r="N44" s="89" t="s">
        <v>1574</v>
      </c>
      <c r="O44" s="93" t="s">
        <v>1529</v>
      </c>
    </row>
    <row r="45" spans="1:15" ht="105.75" customHeight="1" x14ac:dyDescent="0.25">
      <c r="A45" s="87">
        <v>38</v>
      </c>
      <c r="B45" s="87" t="s">
        <v>202</v>
      </c>
      <c r="C45" s="89" t="s">
        <v>762</v>
      </c>
      <c r="D45" s="89" t="s">
        <v>471</v>
      </c>
      <c r="E45" s="89" t="s">
        <v>19</v>
      </c>
      <c r="F45" s="89" t="s">
        <v>988</v>
      </c>
      <c r="G45" s="87">
        <v>3</v>
      </c>
      <c r="H45" s="87">
        <v>3</v>
      </c>
      <c r="I45" s="87">
        <f t="shared" si="0"/>
        <v>9</v>
      </c>
      <c r="J45" s="87" t="str">
        <f t="shared" si="5"/>
        <v>BAJO</v>
      </c>
      <c r="K45" s="89" t="str">
        <f t="shared" si="6"/>
        <v>El nivel de riesgo es bajo y no se requieren controles adicionales</v>
      </c>
      <c r="L45" s="87">
        <f t="shared" si="2"/>
        <v>0.1</v>
      </c>
      <c r="N45" s="89" t="s">
        <v>1574</v>
      </c>
      <c r="O45" s="93" t="s">
        <v>1611</v>
      </c>
    </row>
    <row r="46" spans="1:15" ht="186" customHeight="1" x14ac:dyDescent="0.25">
      <c r="A46" s="87">
        <v>39</v>
      </c>
      <c r="B46" s="87" t="s">
        <v>202</v>
      </c>
      <c r="C46" s="89" t="s">
        <v>1895</v>
      </c>
      <c r="D46" s="89" t="s">
        <v>471</v>
      </c>
      <c r="E46" s="89" t="s">
        <v>19</v>
      </c>
      <c r="F46" s="89" t="s">
        <v>943</v>
      </c>
      <c r="G46" s="87">
        <v>3</v>
      </c>
      <c r="H46" s="87">
        <v>5</v>
      </c>
      <c r="I46" s="87">
        <f>G46*H46</f>
        <v>15</v>
      </c>
      <c r="J46" s="87" t="str">
        <f t="shared" si="5"/>
        <v>MEDIO</v>
      </c>
      <c r="K46" s="89" t="s">
        <v>1503</v>
      </c>
      <c r="L46" s="87">
        <f t="shared" si="2"/>
        <v>3</v>
      </c>
      <c r="N46" s="89" t="s">
        <v>1574</v>
      </c>
      <c r="O46" s="93" t="s">
        <v>1613</v>
      </c>
    </row>
    <row r="47" spans="1:15" ht="234" customHeight="1" x14ac:dyDescent="0.25">
      <c r="A47" s="87">
        <v>40</v>
      </c>
      <c r="B47" s="87" t="s">
        <v>202</v>
      </c>
      <c r="C47" s="89" t="s">
        <v>763</v>
      </c>
      <c r="D47" s="89" t="s">
        <v>280</v>
      </c>
      <c r="E47" s="89" t="s">
        <v>19</v>
      </c>
      <c r="F47" s="89" t="s">
        <v>989</v>
      </c>
      <c r="G47" s="87">
        <v>3</v>
      </c>
      <c r="H47" s="87">
        <v>5</v>
      </c>
      <c r="I47" s="87">
        <f>G47*H47</f>
        <v>15</v>
      </c>
      <c r="J47" s="87" t="str">
        <f t="shared" si="5"/>
        <v>MEDIO</v>
      </c>
      <c r="K47" s="89" t="s">
        <v>1505</v>
      </c>
      <c r="L47" s="87">
        <f t="shared" si="2"/>
        <v>3</v>
      </c>
      <c r="N47" s="89" t="s">
        <v>1725</v>
      </c>
      <c r="O47" s="93" t="s">
        <v>1619</v>
      </c>
    </row>
    <row r="48" spans="1:15" ht="219" customHeight="1" x14ac:dyDescent="0.25">
      <c r="A48" s="87">
        <v>41</v>
      </c>
      <c r="B48" s="87" t="s">
        <v>202</v>
      </c>
      <c r="C48" s="89" t="s">
        <v>763</v>
      </c>
      <c r="D48" s="89" t="s">
        <v>289</v>
      </c>
      <c r="E48" s="89" t="s">
        <v>19</v>
      </c>
      <c r="F48" s="89" t="s">
        <v>764</v>
      </c>
      <c r="G48" s="87">
        <v>3</v>
      </c>
      <c r="H48" s="87">
        <v>5</v>
      </c>
      <c r="I48" s="87">
        <f>G48*H48</f>
        <v>15</v>
      </c>
      <c r="J48" s="87" t="str">
        <f t="shared" si="5"/>
        <v>MEDIO</v>
      </c>
      <c r="K48" s="89" t="s">
        <v>1504</v>
      </c>
      <c r="L48" s="87">
        <f t="shared" si="2"/>
        <v>3</v>
      </c>
      <c r="N48" s="89" t="s">
        <v>1725</v>
      </c>
      <c r="O48" s="93" t="s">
        <v>1617</v>
      </c>
    </row>
    <row r="49" spans="12:14" ht="23.25" customHeight="1" x14ac:dyDescent="0.25">
      <c r="L49" s="95">
        <f>SUM(L8:L48)</f>
        <v>135.6</v>
      </c>
      <c r="N49" s="95">
        <f>+COUNT(L8:L48)</f>
        <v>41</v>
      </c>
    </row>
    <row r="50" spans="12:14" ht="23.25" customHeight="1" x14ac:dyDescent="0.25"/>
    <row r="51" spans="12:14" ht="23.25" customHeight="1" x14ac:dyDescent="0.25"/>
    <row r="52" spans="12:14" ht="23.25" customHeight="1" x14ac:dyDescent="0.25"/>
    <row r="53" spans="12:14" ht="23.25" customHeight="1" x14ac:dyDescent="0.25"/>
    <row r="54" spans="12:14" ht="23.25" customHeight="1" x14ac:dyDescent="0.25"/>
    <row r="55" spans="12:14" ht="23.25" customHeight="1" x14ac:dyDescent="0.25"/>
    <row r="56" spans="12:14" ht="23.25" customHeight="1" x14ac:dyDescent="0.25"/>
    <row r="57" spans="12:14" ht="23.25" customHeight="1" x14ac:dyDescent="0.25"/>
    <row r="58" spans="12:14" ht="23.25" customHeight="1" x14ac:dyDescent="0.25"/>
    <row r="59" spans="12:14" ht="23.25" customHeight="1" x14ac:dyDescent="0.25"/>
    <row r="60" spans="12:14" ht="23.25" customHeight="1" x14ac:dyDescent="0.25"/>
    <row r="61" spans="12:14" ht="23.25" customHeight="1" x14ac:dyDescent="0.25"/>
    <row r="62" spans="12:14" ht="23.25" customHeight="1" x14ac:dyDescent="0.25"/>
    <row r="63" spans="12:14" ht="23.25" customHeight="1" x14ac:dyDescent="0.25"/>
    <row r="64" spans="12:14" ht="23.25" customHeight="1" x14ac:dyDescent="0.25"/>
    <row r="65" ht="23.25" customHeight="1" x14ac:dyDescent="0.25"/>
    <row r="66" ht="23.25" customHeight="1" x14ac:dyDescent="0.25"/>
    <row r="67" ht="23.25" customHeight="1" x14ac:dyDescent="0.25"/>
    <row r="68" ht="23.25" customHeight="1" x14ac:dyDescent="0.25"/>
    <row r="69" ht="23.25" customHeight="1" x14ac:dyDescent="0.25"/>
    <row r="70" ht="23.25" customHeight="1" x14ac:dyDescent="0.25"/>
    <row r="71" ht="23.25" customHeight="1" x14ac:dyDescent="0.25"/>
    <row r="72" ht="23.25" customHeight="1" x14ac:dyDescent="0.25"/>
    <row r="73" ht="23.25" customHeight="1" x14ac:dyDescent="0.25"/>
    <row r="74" ht="23.25" customHeight="1" x14ac:dyDescent="0.25"/>
  </sheetData>
  <dataConsolidate/>
  <mergeCells count="11">
    <mergeCell ref="B5:C5"/>
    <mergeCell ref="D5:E5"/>
    <mergeCell ref="G5:H5"/>
    <mergeCell ref="J5:L5"/>
    <mergeCell ref="B1:J1"/>
    <mergeCell ref="K1:L4"/>
    <mergeCell ref="B2:J2"/>
    <mergeCell ref="B3:C3"/>
    <mergeCell ref="D3:I3"/>
    <mergeCell ref="B4:C4"/>
    <mergeCell ref="D4:I4"/>
  </mergeCells>
  <conditionalFormatting sqref="J8:J9 J12:J13 J28 J30:J31 J33:J34 J43 J45:J46 J15:J17 J40:J41">
    <cfRule type="cellIs" dxfId="572" priority="61" stopIfTrue="1" operator="equal">
      <formula>"ALTO"</formula>
    </cfRule>
    <cfRule type="cellIs" dxfId="571" priority="62" stopIfTrue="1" operator="equal">
      <formula>"MEDIO"</formula>
    </cfRule>
    <cfRule type="cellIs" dxfId="570" priority="63" stopIfTrue="1" operator="equal">
      <formula>"BAJO"</formula>
    </cfRule>
  </conditionalFormatting>
  <conditionalFormatting sqref="J10 J20 J22:J23 J25:J26 J36:J38">
    <cfRule type="cellIs" dxfId="569" priority="58" stopIfTrue="1" operator="equal">
      <formula>"ALTO"</formula>
    </cfRule>
    <cfRule type="cellIs" dxfId="568" priority="59" stopIfTrue="1" operator="equal">
      <formula>"MEDIO"</formula>
    </cfRule>
    <cfRule type="cellIs" dxfId="567" priority="60" stopIfTrue="1" operator="equal">
      <formula>"BAJO"</formula>
    </cfRule>
  </conditionalFormatting>
  <conditionalFormatting sqref="J11">
    <cfRule type="cellIs" dxfId="566" priority="52" stopIfTrue="1" operator="equal">
      <formula>"ALTO"</formula>
    </cfRule>
    <cfRule type="cellIs" dxfId="565" priority="53" stopIfTrue="1" operator="equal">
      <formula>"MEDIO"</formula>
    </cfRule>
    <cfRule type="cellIs" dxfId="564" priority="54" stopIfTrue="1" operator="equal">
      <formula>"BAJO"</formula>
    </cfRule>
  </conditionalFormatting>
  <conditionalFormatting sqref="J14">
    <cfRule type="cellIs" dxfId="563" priority="49" stopIfTrue="1" operator="equal">
      <formula>"ALTO"</formula>
    </cfRule>
    <cfRule type="cellIs" dxfId="562" priority="50" stopIfTrue="1" operator="equal">
      <formula>"MEDIO"</formula>
    </cfRule>
    <cfRule type="cellIs" dxfId="561" priority="51" stopIfTrue="1" operator="equal">
      <formula>"BAJO"</formula>
    </cfRule>
  </conditionalFormatting>
  <conditionalFormatting sqref="J18">
    <cfRule type="cellIs" dxfId="560" priority="40" stopIfTrue="1" operator="equal">
      <formula>"ALTO"</formula>
    </cfRule>
    <cfRule type="cellIs" dxfId="559" priority="41" stopIfTrue="1" operator="equal">
      <formula>"MEDIO"</formula>
    </cfRule>
    <cfRule type="cellIs" dxfId="558" priority="42" stopIfTrue="1" operator="equal">
      <formula>"BAJO"</formula>
    </cfRule>
  </conditionalFormatting>
  <conditionalFormatting sqref="J19">
    <cfRule type="cellIs" dxfId="557" priority="37" stopIfTrue="1" operator="equal">
      <formula>"ALTO"</formula>
    </cfRule>
    <cfRule type="cellIs" dxfId="556" priority="38" stopIfTrue="1" operator="equal">
      <formula>"MEDIO"</formula>
    </cfRule>
    <cfRule type="cellIs" dxfId="555" priority="39" stopIfTrue="1" operator="equal">
      <formula>"BAJO"</formula>
    </cfRule>
  </conditionalFormatting>
  <conditionalFormatting sqref="J21">
    <cfRule type="cellIs" dxfId="554" priority="34" stopIfTrue="1" operator="equal">
      <formula>"ALTO"</formula>
    </cfRule>
    <cfRule type="cellIs" dxfId="553" priority="35" stopIfTrue="1" operator="equal">
      <formula>"MEDIO"</formula>
    </cfRule>
    <cfRule type="cellIs" dxfId="552" priority="36" stopIfTrue="1" operator="equal">
      <formula>"BAJO"</formula>
    </cfRule>
  </conditionalFormatting>
  <conditionalFormatting sqref="J24">
    <cfRule type="cellIs" dxfId="551" priority="31" stopIfTrue="1" operator="equal">
      <formula>"ALTO"</formula>
    </cfRule>
    <cfRule type="cellIs" dxfId="550" priority="32" stopIfTrue="1" operator="equal">
      <formula>"MEDIO"</formula>
    </cfRule>
    <cfRule type="cellIs" dxfId="549" priority="33" stopIfTrue="1" operator="equal">
      <formula>"BAJO"</formula>
    </cfRule>
  </conditionalFormatting>
  <conditionalFormatting sqref="J27">
    <cfRule type="cellIs" dxfId="548" priority="28" stopIfTrue="1" operator="equal">
      <formula>"ALTO"</formula>
    </cfRule>
    <cfRule type="cellIs" dxfId="547" priority="29" stopIfTrue="1" operator="equal">
      <formula>"MEDIO"</formula>
    </cfRule>
    <cfRule type="cellIs" dxfId="546" priority="30" stopIfTrue="1" operator="equal">
      <formula>"BAJO"</formula>
    </cfRule>
  </conditionalFormatting>
  <conditionalFormatting sqref="J29">
    <cfRule type="cellIs" dxfId="545" priority="25" stopIfTrue="1" operator="equal">
      <formula>"ALTO"</formula>
    </cfRule>
    <cfRule type="cellIs" dxfId="544" priority="26" stopIfTrue="1" operator="equal">
      <formula>"MEDIO"</formula>
    </cfRule>
    <cfRule type="cellIs" dxfId="543" priority="27" stopIfTrue="1" operator="equal">
      <formula>"BAJO"</formula>
    </cfRule>
  </conditionalFormatting>
  <conditionalFormatting sqref="J32">
    <cfRule type="cellIs" dxfId="542" priority="22" stopIfTrue="1" operator="equal">
      <formula>"ALTO"</formula>
    </cfRule>
    <cfRule type="cellIs" dxfId="541" priority="23" stopIfTrue="1" operator="equal">
      <formula>"MEDIO"</formula>
    </cfRule>
    <cfRule type="cellIs" dxfId="540" priority="24" stopIfTrue="1" operator="equal">
      <formula>"BAJO"</formula>
    </cfRule>
  </conditionalFormatting>
  <conditionalFormatting sqref="J35">
    <cfRule type="cellIs" dxfId="539" priority="19" stopIfTrue="1" operator="equal">
      <formula>"ALTO"</formula>
    </cfRule>
    <cfRule type="cellIs" dxfId="538" priority="20" stopIfTrue="1" operator="equal">
      <formula>"MEDIO"</formula>
    </cfRule>
    <cfRule type="cellIs" dxfId="537" priority="21" stopIfTrue="1" operator="equal">
      <formula>"BAJO"</formula>
    </cfRule>
  </conditionalFormatting>
  <conditionalFormatting sqref="J39">
    <cfRule type="cellIs" dxfId="536" priority="16" stopIfTrue="1" operator="equal">
      <formula>"ALTO"</formula>
    </cfRule>
    <cfRule type="cellIs" dxfId="535" priority="17" stopIfTrue="1" operator="equal">
      <formula>"MEDIO"</formula>
    </cfRule>
    <cfRule type="cellIs" dxfId="534" priority="18" stopIfTrue="1" operator="equal">
      <formula>"BAJO"</formula>
    </cfRule>
  </conditionalFormatting>
  <conditionalFormatting sqref="J42">
    <cfRule type="cellIs" dxfId="533" priority="10" stopIfTrue="1" operator="equal">
      <formula>"ALTO"</formula>
    </cfRule>
    <cfRule type="cellIs" dxfId="532" priority="11" stopIfTrue="1" operator="equal">
      <formula>"MEDIO"</formula>
    </cfRule>
    <cfRule type="cellIs" dxfId="531" priority="12" stopIfTrue="1" operator="equal">
      <formula>"BAJO"</formula>
    </cfRule>
  </conditionalFormatting>
  <conditionalFormatting sqref="J44">
    <cfRule type="cellIs" dxfId="530" priority="7" stopIfTrue="1" operator="equal">
      <formula>"ALTO"</formula>
    </cfRule>
    <cfRule type="cellIs" dxfId="529" priority="8" stopIfTrue="1" operator="equal">
      <formula>"MEDIO"</formula>
    </cfRule>
    <cfRule type="cellIs" dxfId="528" priority="9" stopIfTrue="1" operator="equal">
      <formula>"BAJO"</formula>
    </cfRule>
  </conditionalFormatting>
  <conditionalFormatting sqref="J47">
    <cfRule type="cellIs" dxfId="527" priority="4" stopIfTrue="1" operator="equal">
      <formula>"ALTO"</formula>
    </cfRule>
    <cfRule type="cellIs" dxfId="526" priority="5" stopIfTrue="1" operator="equal">
      <formula>"MEDIO"</formula>
    </cfRule>
    <cfRule type="cellIs" dxfId="525" priority="6" stopIfTrue="1" operator="equal">
      <formula>"BAJO"</formula>
    </cfRule>
  </conditionalFormatting>
  <conditionalFormatting sqref="J48">
    <cfRule type="cellIs" dxfId="524" priority="1" stopIfTrue="1" operator="equal">
      <formula>"ALTO"</formula>
    </cfRule>
    <cfRule type="cellIs" dxfId="523" priority="2" stopIfTrue="1" operator="equal">
      <formula>"MEDIO"</formula>
    </cfRule>
    <cfRule type="cellIs" dxfId="522" priority="3" stopIfTrue="1" operator="equal">
      <formula>"BAJO"</formula>
    </cfRule>
  </conditionalFormatting>
  <pageMargins left="0.7" right="0.7" top="0.75" bottom="0.75" header="0.3" footer="0.3"/>
  <pageSetup scale="51" orientation="portrait" r:id="rId1"/>
  <colBreaks count="1" manualBreakCount="1">
    <brk id="5" max="89"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P122"/>
  <sheetViews>
    <sheetView topLeftCell="H75" zoomScale="75" zoomScaleNormal="75" zoomScaleSheetLayoutView="80" workbookViewId="0">
      <selection activeCell="H75" sqref="A1:XFD1048576"/>
    </sheetView>
  </sheetViews>
  <sheetFormatPr baseColWidth="10" defaultColWidth="25" defaultRowHeight="15" x14ac:dyDescent="0.25"/>
  <cols>
    <col min="1" max="1" width="12.42578125" style="97" customWidth="1"/>
    <col min="2" max="2" width="25" style="50"/>
    <col min="3" max="3" width="62.42578125" style="50" customWidth="1"/>
    <col min="4" max="4" width="32" style="50" customWidth="1"/>
    <col min="5" max="5" width="49.85546875" style="117" customWidth="1"/>
    <col min="6" max="6" width="69.42578125" style="50" customWidth="1"/>
    <col min="7" max="8" width="25" style="112"/>
    <col min="9" max="10" width="25" style="50"/>
    <col min="11" max="11" width="86.85546875" style="50" customWidth="1"/>
    <col min="12" max="12" width="8.42578125" style="50" customWidth="1"/>
    <col min="13" max="13" width="3.7109375" style="50" customWidth="1"/>
    <col min="14" max="14" width="71.140625" style="50" customWidth="1"/>
    <col min="15" max="15" width="64.42578125" style="50" customWidth="1"/>
    <col min="16" max="16" width="33.140625" style="50" customWidth="1"/>
    <col min="17" max="16384" width="25" style="50"/>
  </cols>
  <sheetData>
    <row r="1" spans="1:68" ht="24" customHeight="1" thickBot="1" x14ac:dyDescent="0.3">
      <c r="B1" s="203" t="s">
        <v>10</v>
      </c>
      <c r="C1" s="204"/>
      <c r="D1" s="204"/>
      <c r="E1" s="204"/>
      <c r="F1" s="204"/>
      <c r="G1" s="204"/>
      <c r="H1" s="204"/>
      <c r="I1" s="204"/>
      <c r="J1" s="204"/>
      <c r="K1" s="232"/>
      <c r="L1" s="232"/>
    </row>
    <row r="2" spans="1:68" ht="27" customHeight="1" thickTop="1" x14ac:dyDescent="0.25">
      <c r="B2" s="233" t="s">
        <v>153</v>
      </c>
      <c r="C2" s="234"/>
      <c r="D2" s="234"/>
      <c r="E2" s="234"/>
      <c r="F2" s="234"/>
      <c r="G2" s="234"/>
      <c r="H2" s="234"/>
      <c r="I2" s="234"/>
      <c r="J2" s="234"/>
      <c r="K2" s="232"/>
      <c r="L2" s="232"/>
    </row>
    <row r="3" spans="1:68" ht="31.5" customHeight="1" x14ac:dyDescent="0.25">
      <c r="B3" s="235" t="s">
        <v>11</v>
      </c>
      <c r="C3" s="236"/>
      <c r="D3" s="217" t="s">
        <v>12</v>
      </c>
      <c r="E3" s="218"/>
      <c r="F3" s="218"/>
      <c r="G3" s="218"/>
      <c r="H3" s="218"/>
      <c r="I3" s="216"/>
      <c r="J3" s="75" t="s">
        <v>141</v>
      </c>
      <c r="K3" s="232"/>
      <c r="L3" s="232"/>
    </row>
    <row r="4" spans="1:68" ht="26.25" customHeight="1" thickBot="1" x14ac:dyDescent="0.3">
      <c r="B4" s="237" t="s">
        <v>142</v>
      </c>
      <c r="C4" s="238"/>
      <c r="D4" s="221" t="s">
        <v>154</v>
      </c>
      <c r="E4" s="222"/>
      <c r="F4" s="222"/>
      <c r="G4" s="222"/>
      <c r="H4" s="222"/>
      <c r="I4" s="220"/>
      <c r="J4" s="76" t="s">
        <v>465</v>
      </c>
      <c r="K4" s="232"/>
      <c r="L4" s="232"/>
    </row>
    <row r="5" spans="1:68" ht="72" customHeight="1" thickTop="1" x14ac:dyDescent="0.25">
      <c r="B5" s="226" t="s">
        <v>13</v>
      </c>
      <c r="C5" s="227"/>
      <c r="D5" s="228" t="s">
        <v>14</v>
      </c>
      <c r="E5" s="229"/>
      <c r="F5" s="77" t="s">
        <v>15</v>
      </c>
      <c r="G5" s="230" t="s">
        <v>69</v>
      </c>
      <c r="H5" s="230"/>
      <c r="I5" s="78" t="s">
        <v>16</v>
      </c>
      <c r="J5" s="231" t="s">
        <v>169</v>
      </c>
      <c r="K5" s="231"/>
      <c r="L5" s="231"/>
      <c r="N5" s="79" t="s">
        <v>464</v>
      </c>
      <c r="O5" s="80">
        <v>44926</v>
      </c>
    </row>
    <row r="6" spans="1:68" ht="9.75" customHeight="1" x14ac:dyDescent="0.25">
      <c r="B6" s="77"/>
      <c r="C6" s="129"/>
      <c r="D6" s="130"/>
      <c r="E6" s="150"/>
      <c r="F6" s="77"/>
      <c r="G6" s="132"/>
      <c r="H6" s="132"/>
      <c r="I6" s="78"/>
      <c r="J6" s="133"/>
      <c r="K6" s="133"/>
      <c r="L6" s="133"/>
    </row>
    <row r="7" spans="1:68" ht="92.25" customHeight="1" x14ac:dyDescent="0.25">
      <c r="B7" s="84" t="s">
        <v>6</v>
      </c>
      <c r="C7" s="84" t="s">
        <v>49</v>
      </c>
      <c r="D7" s="84" t="s">
        <v>9</v>
      </c>
      <c r="E7" s="151" t="s">
        <v>24</v>
      </c>
      <c r="F7" s="84" t="s">
        <v>5</v>
      </c>
      <c r="G7" s="84" t="s">
        <v>0</v>
      </c>
      <c r="H7" s="84" t="s">
        <v>1</v>
      </c>
      <c r="I7" s="84" t="s">
        <v>2</v>
      </c>
      <c r="J7" s="84" t="s">
        <v>3</v>
      </c>
      <c r="K7" s="84" t="s">
        <v>3</v>
      </c>
      <c r="L7" s="84" t="s">
        <v>155</v>
      </c>
      <c r="N7" s="85" t="s">
        <v>281</v>
      </c>
      <c r="O7" s="86" t="s">
        <v>282</v>
      </c>
    </row>
    <row r="8" spans="1:68" ht="204.75" customHeight="1" x14ac:dyDescent="0.25">
      <c r="A8" s="87">
        <v>1</v>
      </c>
      <c r="B8" s="87" t="s">
        <v>299</v>
      </c>
      <c r="C8" s="152" t="s">
        <v>233</v>
      </c>
      <c r="D8" s="89" t="s">
        <v>313</v>
      </c>
      <c r="E8" s="89" t="s">
        <v>23</v>
      </c>
      <c r="F8" s="152" t="s">
        <v>990</v>
      </c>
      <c r="G8" s="87">
        <v>1</v>
      </c>
      <c r="H8" s="87">
        <v>3</v>
      </c>
      <c r="I8" s="87">
        <f t="shared" ref="I8:I36" si="0">G8*H8</f>
        <v>3</v>
      </c>
      <c r="J8" s="87" t="str">
        <f>IF(I8&lt;12,"BAJO",IF(I8&gt;19,"ALTO","MEDIO"))</f>
        <v>BAJO</v>
      </c>
      <c r="K8" s="91" t="str">
        <f>IF(J8="BAJO","El nivel de riesgo es bajo y no se requieren controles adicionales","Favor establezca acá controles adicionales requeridos")</f>
        <v>El nivel de riesgo es bajo y no se requieren controles adicionales</v>
      </c>
      <c r="L8" s="114">
        <f>IF(J8="BAJO",0.1,IF(J8="MEDIO",3,5))</f>
        <v>0.1</v>
      </c>
      <c r="N8" s="153" t="s">
        <v>1827</v>
      </c>
      <c r="O8" s="93" t="s">
        <v>1766</v>
      </c>
      <c r="BO8" s="50">
        <v>1</v>
      </c>
      <c r="BP8" s="50">
        <v>1</v>
      </c>
    </row>
    <row r="9" spans="1:68" ht="135" customHeight="1" x14ac:dyDescent="0.25">
      <c r="A9" s="87">
        <v>2</v>
      </c>
      <c r="B9" s="87" t="s">
        <v>299</v>
      </c>
      <c r="C9" s="152" t="s">
        <v>300</v>
      </c>
      <c r="D9" s="89" t="s">
        <v>301</v>
      </c>
      <c r="E9" s="89" t="s">
        <v>1889</v>
      </c>
      <c r="F9" s="89" t="s">
        <v>631</v>
      </c>
      <c r="G9" s="87">
        <v>1</v>
      </c>
      <c r="H9" s="87">
        <v>3</v>
      </c>
      <c r="I9" s="87">
        <f t="shared" si="0"/>
        <v>3</v>
      </c>
      <c r="J9" s="87" t="str">
        <f t="shared" ref="J9:J36" si="1">IF(I9&lt;12,"BAJO",IF(I9&gt;19,"ALTO","MEDIO"))</f>
        <v>BAJO</v>
      </c>
      <c r="K9" s="91" t="str">
        <f t="shared" ref="K9:K45" si="2">IF(J9="BAJO","El nivel de riesgo es bajo y no se requieren controles adicionales","Favor establezca acá controles adicionales requeridos")</f>
        <v>El nivel de riesgo es bajo y no se requieren controles adicionales</v>
      </c>
      <c r="L9" s="114">
        <f t="shared" ref="L9:L71" si="3">IF(J9="BAJO",0.1,IF(J9="MEDIO",3,5))</f>
        <v>0.1</v>
      </c>
      <c r="N9" s="153" t="s">
        <v>1827</v>
      </c>
      <c r="O9" s="93" t="s">
        <v>1632</v>
      </c>
      <c r="BO9" s="50">
        <v>2</v>
      </c>
      <c r="BP9" s="50">
        <v>2</v>
      </c>
    </row>
    <row r="10" spans="1:68" ht="130.5" customHeight="1" x14ac:dyDescent="0.25">
      <c r="A10" s="87">
        <v>3</v>
      </c>
      <c r="B10" s="87" t="s">
        <v>299</v>
      </c>
      <c r="C10" s="152" t="s">
        <v>302</v>
      </c>
      <c r="D10" s="89" t="s">
        <v>62</v>
      </c>
      <c r="E10" s="89" t="s">
        <v>19</v>
      </c>
      <c r="F10" s="89" t="s">
        <v>991</v>
      </c>
      <c r="G10" s="87">
        <v>1</v>
      </c>
      <c r="H10" s="87">
        <v>4</v>
      </c>
      <c r="I10" s="87">
        <f t="shared" si="0"/>
        <v>4</v>
      </c>
      <c r="J10" s="87" t="str">
        <f t="shared" si="1"/>
        <v>BAJO</v>
      </c>
      <c r="K10" s="136" t="s">
        <v>144</v>
      </c>
      <c r="L10" s="114">
        <f t="shared" si="3"/>
        <v>0.1</v>
      </c>
      <c r="N10" s="153" t="s">
        <v>1827</v>
      </c>
      <c r="O10" s="93" t="s">
        <v>1632</v>
      </c>
    </row>
    <row r="11" spans="1:68" ht="137.25" customHeight="1" x14ac:dyDescent="0.25">
      <c r="A11" s="87">
        <v>4</v>
      </c>
      <c r="B11" s="87" t="s">
        <v>299</v>
      </c>
      <c r="C11" s="152" t="s">
        <v>304</v>
      </c>
      <c r="D11" s="89" t="s">
        <v>301</v>
      </c>
      <c r="E11" s="89" t="s">
        <v>19</v>
      </c>
      <c r="F11" s="89" t="s">
        <v>303</v>
      </c>
      <c r="G11" s="87">
        <v>1</v>
      </c>
      <c r="H11" s="87">
        <v>4</v>
      </c>
      <c r="I11" s="87">
        <f t="shared" si="0"/>
        <v>4</v>
      </c>
      <c r="J11" s="87" t="str">
        <f t="shared" si="1"/>
        <v>BAJO</v>
      </c>
      <c r="K11" s="136" t="s">
        <v>30</v>
      </c>
      <c r="L11" s="114">
        <f t="shared" si="3"/>
        <v>0.1</v>
      </c>
      <c r="N11" s="153" t="s">
        <v>1827</v>
      </c>
      <c r="O11" s="93" t="s">
        <v>1633</v>
      </c>
    </row>
    <row r="12" spans="1:68" ht="137.1" customHeight="1" x14ac:dyDescent="0.25">
      <c r="A12" s="87">
        <v>5</v>
      </c>
      <c r="B12" s="87" t="s">
        <v>299</v>
      </c>
      <c r="C12" s="89" t="s">
        <v>305</v>
      </c>
      <c r="D12" s="154" t="s">
        <v>317</v>
      </c>
      <c r="E12" s="89" t="s">
        <v>23</v>
      </c>
      <c r="F12" s="155" t="s">
        <v>992</v>
      </c>
      <c r="G12" s="87">
        <v>2</v>
      </c>
      <c r="H12" s="87">
        <v>2</v>
      </c>
      <c r="I12" s="87">
        <f t="shared" si="0"/>
        <v>4</v>
      </c>
      <c r="J12" s="87" t="str">
        <f t="shared" si="1"/>
        <v>BAJO</v>
      </c>
      <c r="K12" s="91" t="str">
        <f t="shared" si="2"/>
        <v>El nivel de riesgo es bajo y no se requieren controles adicionales</v>
      </c>
      <c r="L12" s="114">
        <f t="shared" si="3"/>
        <v>0.1</v>
      </c>
      <c r="N12" s="153" t="s">
        <v>1827</v>
      </c>
      <c r="O12" s="93" t="s">
        <v>1634</v>
      </c>
    </row>
    <row r="13" spans="1:68" ht="130.5" customHeight="1" x14ac:dyDescent="0.25">
      <c r="A13" s="87">
        <v>6</v>
      </c>
      <c r="B13" s="87" t="s">
        <v>299</v>
      </c>
      <c r="C13" s="89" t="s">
        <v>307</v>
      </c>
      <c r="D13" s="154" t="s">
        <v>308</v>
      </c>
      <c r="E13" s="89" t="s">
        <v>23</v>
      </c>
      <c r="F13" s="155" t="s">
        <v>306</v>
      </c>
      <c r="G13" s="87">
        <v>2</v>
      </c>
      <c r="H13" s="87">
        <v>2</v>
      </c>
      <c r="I13" s="87">
        <f t="shared" si="0"/>
        <v>4</v>
      </c>
      <c r="J13" s="87" t="str">
        <f t="shared" si="1"/>
        <v>BAJO</v>
      </c>
      <c r="K13" s="91" t="str">
        <f t="shared" si="2"/>
        <v>El nivel de riesgo es bajo y no se requieren controles adicionales</v>
      </c>
      <c r="L13" s="114">
        <f t="shared" si="3"/>
        <v>0.1</v>
      </c>
      <c r="N13" s="153" t="s">
        <v>1827</v>
      </c>
      <c r="O13" s="93" t="s">
        <v>1632</v>
      </c>
    </row>
    <row r="14" spans="1:68" ht="151.5" customHeight="1" x14ac:dyDescent="0.25">
      <c r="A14" s="87">
        <v>7</v>
      </c>
      <c r="B14" s="87" t="s">
        <v>299</v>
      </c>
      <c r="C14" s="89" t="s">
        <v>309</v>
      </c>
      <c r="D14" s="154" t="s">
        <v>313</v>
      </c>
      <c r="E14" s="89" t="s">
        <v>23</v>
      </c>
      <c r="F14" s="155" t="s">
        <v>993</v>
      </c>
      <c r="G14" s="87">
        <v>3</v>
      </c>
      <c r="H14" s="87">
        <v>2</v>
      </c>
      <c r="I14" s="87">
        <f t="shared" si="0"/>
        <v>6</v>
      </c>
      <c r="J14" s="87" t="str">
        <f t="shared" si="1"/>
        <v>BAJO</v>
      </c>
      <c r="K14" s="91" t="str">
        <f t="shared" si="2"/>
        <v>El nivel de riesgo es bajo y no se requieren controles adicionales</v>
      </c>
      <c r="L14" s="114">
        <f t="shared" si="3"/>
        <v>0.1</v>
      </c>
      <c r="N14" s="153" t="s">
        <v>1827</v>
      </c>
      <c r="O14" s="93" t="s">
        <v>1631</v>
      </c>
    </row>
    <row r="15" spans="1:68" ht="117.75" customHeight="1" x14ac:dyDescent="0.25">
      <c r="A15" s="87">
        <v>8</v>
      </c>
      <c r="B15" s="87" t="s">
        <v>299</v>
      </c>
      <c r="C15" s="89" t="s">
        <v>310</v>
      </c>
      <c r="D15" s="154" t="s">
        <v>317</v>
      </c>
      <c r="E15" s="89" t="s">
        <v>50</v>
      </c>
      <c r="F15" s="155" t="s">
        <v>994</v>
      </c>
      <c r="G15" s="87">
        <v>1</v>
      </c>
      <c r="H15" s="87">
        <v>4</v>
      </c>
      <c r="I15" s="87">
        <f t="shared" si="0"/>
        <v>4</v>
      </c>
      <c r="J15" s="87" t="str">
        <f t="shared" si="1"/>
        <v>BAJO</v>
      </c>
      <c r="K15" s="91" t="str">
        <f t="shared" si="2"/>
        <v>El nivel de riesgo es bajo y no se requieren controles adicionales</v>
      </c>
      <c r="L15" s="114">
        <f t="shared" si="3"/>
        <v>0.1</v>
      </c>
      <c r="N15" s="153" t="s">
        <v>1827</v>
      </c>
      <c r="O15" s="93" t="s">
        <v>1631</v>
      </c>
      <c r="P15" s="93"/>
    </row>
    <row r="16" spans="1:68" ht="135.75" customHeight="1" x14ac:dyDescent="0.25">
      <c r="A16" s="87">
        <v>9</v>
      </c>
      <c r="B16" s="87" t="s">
        <v>299</v>
      </c>
      <c r="C16" s="89" t="s">
        <v>311</v>
      </c>
      <c r="D16" s="154" t="s">
        <v>312</v>
      </c>
      <c r="E16" s="89" t="s">
        <v>50</v>
      </c>
      <c r="F16" s="155" t="s">
        <v>632</v>
      </c>
      <c r="G16" s="87">
        <v>1</v>
      </c>
      <c r="H16" s="87">
        <v>4</v>
      </c>
      <c r="I16" s="87">
        <f t="shared" si="0"/>
        <v>4</v>
      </c>
      <c r="J16" s="87" t="str">
        <f t="shared" si="1"/>
        <v>BAJO</v>
      </c>
      <c r="K16" s="91" t="str">
        <f t="shared" si="2"/>
        <v>El nivel de riesgo es bajo y no se requieren controles adicionales</v>
      </c>
      <c r="L16" s="114">
        <f t="shared" si="3"/>
        <v>0.1</v>
      </c>
      <c r="N16" s="153" t="s">
        <v>1827</v>
      </c>
      <c r="O16" s="93" t="s">
        <v>1633</v>
      </c>
    </row>
    <row r="17" spans="1:15" ht="192.75" customHeight="1" x14ac:dyDescent="0.25">
      <c r="A17" s="87">
        <v>10</v>
      </c>
      <c r="B17" s="87" t="s">
        <v>299</v>
      </c>
      <c r="C17" s="89" t="s">
        <v>634</v>
      </c>
      <c r="D17" s="154" t="s">
        <v>317</v>
      </c>
      <c r="E17" s="89" t="s">
        <v>20</v>
      </c>
      <c r="F17" s="155" t="s">
        <v>995</v>
      </c>
      <c r="G17" s="87">
        <v>2</v>
      </c>
      <c r="H17" s="87">
        <v>3</v>
      </c>
      <c r="I17" s="87">
        <f t="shared" si="0"/>
        <v>6</v>
      </c>
      <c r="J17" s="87" t="str">
        <f t="shared" si="1"/>
        <v>BAJO</v>
      </c>
      <c r="K17" s="91" t="str">
        <f t="shared" si="2"/>
        <v>El nivel de riesgo es bajo y no se requieren controles adicionales</v>
      </c>
      <c r="L17" s="114">
        <f t="shared" si="3"/>
        <v>0.1</v>
      </c>
      <c r="N17" s="153" t="s">
        <v>1827</v>
      </c>
      <c r="O17" s="93" t="s">
        <v>1635</v>
      </c>
    </row>
    <row r="18" spans="1:15" ht="183.75" customHeight="1" x14ac:dyDescent="0.25">
      <c r="A18" s="87">
        <v>11</v>
      </c>
      <c r="B18" s="87" t="s">
        <v>299</v>
      </c>
      <c r="C18" s="89" t="s">
        <v>635</v>
      </c>
      <c r="D18" s="154" t="s">
        <v>312</v>
      </c>
      <c r="E18" s="89" t="s">
        <v>20</v>
      </c>
      <c r="F18" s="155" t="s">
        <v>633</v>
      </c>
      <c r="G18" s="87">
        <v>2</v>
      </c>
      <c r="H18" s="87">
        <v>3</v>
      </c>
      <c r="I18" s="87">
        <f t="shared" si="0"/>
        <v>6</v>
      </c>
      <c r="J18" s="87" t="str">
        <f t="shared" si="1"/>
        <v>BAJO</v>
      </c>
      <c r="K18" s="91" t="str">
        <f t="shared" si="2"/>
        <v>El nivel de riesgo es bajo y no se requieren controles adicionales</v>
      </c>
      <c r="L18" s="114">
        <f t="shared" si="3"/>
        <v>0.1</v>
      </c>
      <c r="N18" s="153" t="s">
        <v>1827</v>
      </c>
      <c r="O18" s="93" t="s">
        <v>1631</v>
      </c>
    </row>
    <row r="19" spans="1:15" ht="169.5" customHeight="1" x14ac:dyDescent="0.25">
      <c r="A19" s="87">
        <v>12</v>
      </c>
      <c r="B19" s="87" t="s">
        <v>299</v>
      </c>
      <c r="C19" s="89" t="s">
        <v>636</v>
      </c>
      <c r="D19" s="154" t="s">
        <v>313</v>
      </c>
      <c r="E19" s="89" t="s">
        <v>20</v>
      </c>
      <c r="F19" s="155" t="s">
        <v>996</v>
      </c>
      <c r="G19" s="87">
        <v>2</v>
      </c>
      <c r="H19" s="87">
        <v>3</v>
      </c>
      <c r="I19" s="87">
        <f t="shared" si="0"/>
        <v>6</v>
      </c>
      <c r="J19" s="87" t="str">
        <f t="shared" si="1"/>
        <v>BAJO</v>
      </c>
      <c r="K19" s="91" t="str">
        <f t="shared" si="2"/>
        <v>El nivel de riesgo es bajo y no se requieren controles adicionales</v>
      </c>
      <c r="L19" s="114">
        <f t="shared" si="3"/>
        <v>0.1</v>
      </c>
      <c r="N19" s="153" t="s">
        <v>1827</v>
      </c>
      <c r="O19" s="93" t="s">
        <v>1636</v>
      </c>
    </row>
    <row r="20" spans="1:15" ht="159" customHeight="1" x14ac:dyDescent="0.25">
      <c r="A20" s="87">
        <v>13</v>
      </c>
      <c r="B20" s="87" t="s">
        <v>299</v>
      </c>
      <c r="C20" s="89" t="s">
        <v>314</v>
      </c>
      <c r="D20" s="154" t="s">
        <v>375</v>
      </c>
      <c r="E20" s="89" t="s">
        <v>20</v>
      </c>
      <c r="F20" s="155" t="s">
        <v>997</v>
      </c>
      <c r="G20" s="87">
        <v>3</v>
      </c>
      <c r="H20" s="87">
        <v>3</v>
      </c>
      <c r="I20" s="87">
        <f t="shared" si="0"/>
        <v>9</v>
      </c>
      <c r="J20" s="87" t="str">
        <f t="shared" si="1"/>
        <v>BAJO</v>
      </c>
      <c r="K20" s="91" t="str">
        <f t="shared" si="2"/>
        <v>El nivel de riesgo es bajo y no se requieren controles adicionales</v>
      </c>
      <c r="L20" s="114">
        <f t="shared" si="3"/>
        <v>0.1</v>
      </c>
      <c r="N20" s="153" t="s">
        <v>1827</v>
      </c>
      <c r="O20" s="93" t="s">
        <v>1631</v>
      </c>
    </row>
    <row r="21" spans="1:15" ht="159" customHeight="1" x14ac:dyDescent="0.25">
      <c r="A21" s="87">
        <v>14</v>
      </c>
      <c r="B21" s="87" t="s">
        <v>299</v>
      </c>
      <c r="C21" s="89" t="s">
        <v>316</v>
      </c>
      <c r="D21" s="154" t="s">
        <v>317</v>
      </c>
      <c r="E21" s="89" t="s">
        <v>20</v>
      </c>
      <c r="F21" s="155" t="s">
        <v>998</v>
      </c>
      <c r="G21" s="87">
        <v>3</v>
      </c>
      <c r="H21" s="87">
        <v>3</v>
      </c>
      <c r="I21" s="87">
        <f t="shared" si="0"/>
        <v>9</v>
      </c>
      <c r="J21" s="87" t="str">
        <f t="shared" si="1"/>
        <v>BAJO</v>
      </c>
      <c r="K21" s="91" t="str">
        <f t="shared" si="2"/>
        <v>El nivel de riesgo es bajo y no se requieren controles adicionales</v>
      </c>
      <c r="L21" s="114">
        <f t="shared" si="3"/>
        <v>0.1</v>
      </c>
      <c r="N21" s="153" t="s">
        <v>1827</v>
      </c>
      <c r="O21" s="93" t="s">
        <v>1634</v>
      </c>
    </row>
    <row r="22" spans="1:15" ht="140.25" customHeight="1" x14ac:dyDescent="0.25">
      <c r="A22" s="87">
        <v>15</v>
      </c>
      <c r="B22" s="87" t="s">
        <v>299</v>
      </c>
      <c r="C22" s="89" t="s">
        <v>318</v>
      </c>
      <c r="D22" s="154" t="s">
        <v>319</v>
      </c>
      <c r="E22" s="89" t="s">
        <v>20</v>
      </c>
      <c r="F22" s="155" t="s">
        <v>315</v>
      </c>
      <c r="G22" s="87">
        <v>3</v>
      </c>
      <c r="H22" s="87">
        <v>3</v>
      </c>
      <c r="I22" s="87">
        <f t="shared" si="0"/>
        <v>9</v>
      </c>
      <c r="J22" s="87" t="str">
        <f t="shared" si="1"/>
        <v>BAJO</v>
      </c>
      <c r="K22" s="91" t="str">
        <f t="shared" si="2"/>
        <v>El nivel de riesgo es bajo y no se requieren controles adicionales</v>
      </c>
      <c r="L22" s="114">
        <f t="shared" si="3"/>
        <v>0.1</v>
      </c>
      <c r="N22" s="153" t="s">
        <v>1827</v>
      </c>
      <c r="O22" s="93" t="s">
        <v>1632</v>
      </c>
    </row>
    <row r="23" spans="1:15" ht="151.5" customHeight="1" x14ac:dyDescent="0.25">
      <c r="A23" s="87">
        <v>16</v>
      </c>
      <c r="B23" s="87" t="s">
        <v>299</v>
      </c>
      <c r="C23" s="89" t="s">
        <v>236</v>
      </c>
      <c r="D23" s="154" t="s">
        <v>494</v>
      </c>
      <c r="E23" s="89" t="s">
        <v>23</v>
      </c>
      <c r="F23" s="155" t="s">
        <v>999</v>
      </c>
      <c r="G23" s="87">
        <v>1</v>
      </c>
      <c r="H23" s="87">
        <v>4</v>
      </c>
      <c r="I23" s="87">
        <f t="shared" si="0"/>
        <v>4</v>
      </c>
      <c r="J23" s="87" t="str">
        <f t="shared" si="1"/>
        <v>BAJO</v>
      </c>
      <c r="K23" s="91" t="str">
        <f t="shared" si="2"/>
        <v>El nivel de riesgo es bajo y no se requieren controles adicionales</v>
      </c>
      <c r="L23" s="114">
        <f t="shared" si="3"/>
        <v>0.1</v>
      </c>
      <c r="N23" s="153" t="s">
        <v>1827</v>
      </c>
      <c r="O23" s="93" t="s">
        <v>1631</v>
      </c>
    </row>
    <row r="24" spans="1:15" ht="147.75" customHeight="1" x14ac:dyDescent="0.25">
      <c r="A24" s="87">
        <v>17</v>
      </c>
      <c r="B24" s="87" t="s">
        <v>299</v>
      </c>
      <c r="C24" s="89" t="s">
        <v>320</v>
      </c>
      <c r="D24" s="154" t="s">
        <v>321</v>
      </c>
      <c r="E24" s="89" t="s">
        <v>23</v>
      </c>
      <c r="F24" s="155" t="s">
        <v>322</v>
      </c>
      <c r="G24" s="87">
        <v>1</v>
      </c>
      <c r="H24" s="87">
        <v>4</v>
      </c>
      <c r="I24" s="87">
        <f t="shared" si="0"/>
        <v>4</v>
      </c>
      <c r="J24" s="87" t="str">
        <f t="shared" si="1"/>
        <v>BAJO</v>
      </c>
      <c r="K24" s="91" t="str">
        <f t="shared" si="2"/>
        <v>El nivel de riesgo es bajo y no se requieren controles adicionales</v>
      </c>
      <c r="L24" s="114">
        <f t="shared" si="3"/>
        <v>0.1</v>
      </c>
      <c r="N24" s="153" t="s">
        <v>1827</v>
      </c>
      <c r="O24" s="93" t="s">
        <v>1630</v>
      </c>
    </row>
    <row r="25" spans="1:15" ht="132.75" customHeight="1" x14ac:dyDescent="0.25">
      <c r="A25" s="87">
        <v>18</v>
      </c>
      <c r="B25" s="87" t="s">
        <v>299</v>
      </c>
      <c r="C25" s="89" t="s">
        <v>237</v>
      </c>
      <c r="D25" s="154" t="s">
        <v>336</v>
      </c>
      <c r="E25" s="89" t="s">
        <v>1889</v>
      </c>
      <c r="F25" s="155" t="s">
        <v>1000</v>
      </c>
      <c r="G25" s="87">
        <v>1</v>
      </c>
      <c r="H25" s="87">
        <v>4</v>
      </c>
      <c r="I25" s="87">
        <f t="shared" si="0"/>
        <v>4</v>
      </c>
      <c r="J25" s="87" t="str">
        <f t="shared" si="1"/>
        <v>BAJO</v>
      </c>
      <c r="K25" s="91" t="str">
        <f>IF(J25="BAJO","El nivel de riesgo es bajo y no se requieren controles adicionales","Favor establezca acá controles adicionales requeridos")</f>
        <v>El nivel de riesgo es bajo y no se requieren controles adicionales</v>
      </c>
      <c r="L25" s="114">
        <f t="shared" si="3"/>
        <v>0.1</v>
      </c>
      <c r="N25" s="153" t="s">
        <v>1827</v>
      </c>
      <c r="O25" s="93" t="s">
        <v>1632</v>
      </c>
    </row>
    <row r="26" spans="1:15" ht="223.5" customHeight="1" x14ac:dyDescent="0.25">
      <c r="A26" s="87">
        <v>19</v>
      </c>
      <c r="B26" s="87" t="s">
        <v>299</v>
      </c>
      <c r="C26" s="89" t="s">
        <v>323</v>
      </c>
      <c r="D26" s="154" t="s">
        <v>461</v>
      </c>
      <c r="E26" s="89" t="s">
        <v>27</v>
      </c>
      <c r="F26" s="155" t="s">
        <v>1001</v>
      </c>
      <c r="G26" s="87">
        <v>3</v>
      </c>
      <c r="H26" s="87">
        <v>4</v>
      </c>
      <c r="I26" s="87">
        <f t="shared" si="0"/>
        <v>12</v>
      </c>
      <c r="J26" s="87" t="str">
        <f t="shared" si="1"/>
        <v>MEDIO</v>
      </c>
      <c r="K26" s="89" t="s">
        <v>1503</v>
      </c>
      <c r="L26" s="114">
        <f t="shared" si="3"/>
        <v>3</v>
      </c>
      <c r="N26" s="153" t="s">
        <v>1827</v>
      </c>
      <c r="O26" s="93" t="s">
        <v>1615</v>
      </c>
    </row>
    <row r="27" spans="1:15" ht="180" x14ac:dyDescent="0.25">
      <c r="A27" s="87">
        <v>20</v>
      </c>
      <c r="B27" s="87" t="s">
        <v>299</v>
      </c>
      <c r="C27" s="89" t="s">
        <v>325</v>
      </c>
      <c r="D27" s="154" t="s">
        <v>495</v>
      </c>
      <c r="E27" s="89" t="s">
        <v>27</v>
      </c>
      <c r="F27" s="155" t="s">
        <v>640</v>
      </c>
      <c r="G27" s="156">
        <v>3</v>
      </c>
      <c r="H27" s="156">
        <v>4</v>
      </c>
      <c r="I27" s="87">
        <f t="shared" si="0"/>
        <v>12</v>
      </c>
      <c r="J27" s="87" t="str">
        <f t="shared" si="1"/>
        <v>MEDIO</v>
      </c>
      <c r="K27" s="89" t="s">
        <v>1505</v>
      </c>
      <c r="L27" s="114">
        <f t="shared" si="3"/>
        <v>3</v>
      </c>
      <c r="N27" s="153" t="s">
        <v>1827</v>
      </c>
      <c r="O27" s="93" t="s">
        <v>1620</v>
      </c>
    </row>
    <row r="28" spans="1:15" ht="180" x14ac:dyDescent="0.25">
      <c r="A28" s="87">
        <v>21</v>
      </c>
      <c r="B28" s="87" t="s">
        <v>299</v>
      </c>
      <c r="C28" s="89" t="s">
        <v>326</v>
      </c>
      <c r="D28" s="154" t="s">
        <v>321</v>
      </c>
      <c r="E28" s="89" t="s">
        <v>27</v>
      </c>
      <c r="F28" s="155" t="s">
        <v>324</v>
      </c>
      <c r="G28" s="156">
        <v>3</v>
      </c>
      <c r="H28" s="156">
        <v>4</v>
      </c>
      <c r="I28" s="87">
        <f t="shared" si="0"/>
        <v>12</v>
      </c>
      <c r="J28" s="87" t="str">
        <f t="shared" si="1"/>
        <v>MEDIO</v>
      </c>
      <c r="K28" s="89" t="s">
        <v>1504</v>
      </c>
      <c r="L28" s="114">
        <f t="shared" si="3"/>
        <v>3</v>
      </c>
      <c r="N28" s="153" t="s">
        <v>1827</v>
      </c>
      <c r="O28" s="93" t="s">
        <v>1620</v>
      </c>
    </row>
    <row r="29" spans="1:15" ht="171" customHeight="1" x14ac:dyDescent="0.25">
      <c r="A29" s="87">
        <v>22</v>
      </c>
      <c r="B29" s="87" t="s">
        <v>299</v>
      </c>
      <c r="C29" s="89" t="s">
        <v>637</v>
      </c>
      <c r="D29" s="154" t="s">
        <v>317</v>
      </c>
      <c r="E29" s="89" t="s">
        <v>23</v>
      </c>
      <c r="F29" s="155" t="s">
        <v>1002</v>
      </c>
      <c r="G29" s="87">
        <v>3</v>
      </c>
      <c r="H29" s="87">
        <v>4</v>
      </c>
      <c r="I29" s="87">
        <f t="shared" si="0"/>
        <v>12</v>
      </c>
      <c r="J29" s="87" t="str">
        <f t="shared" si="1"/>
        <v>MEDIO</v>
      </c>
      <c r="K29" s="89" t="s">
        <v>1505</v>
      </c>
      <c r="L29" s="114">
        <f t="shared" si="3"/>
        <v>3</v>
      </c>
      <c r="N29" s="153" t="s">
        <v>1827</v>
      </c>
      <c r="O29" s="93" t="s">
        <v>1619</v>
      </c>
    </row>
    <row r="30" spans="1:15" ht="171" customHeight="1" x14ac:dyDescent="0.25">
      <c r="A30" s="87">
        <v>23</v>
      </c>
      <c r="B30" s="87" t="s">
        <v>299</v>
      </c>
      <c r="C30" s="89" t="s">
        <v>1003</v>
      </c>
      <c r="D30" s="154" t="s">
        <v>327</v>
      </c>
      <c r="E30" s="89" t="s">
        <v>23</v>
      </c>
      <c r="F30" s="155" t="s">
        <v>1004</v>
      </c>
      <c r="G30" s="87">
        <v>3</v>
      </c>
      <c r="H30" s="87">
        <v>4</v>
      </c>
      <c r="I30" s="87">
        <f t="shared" si="0"/>
        <v>12</v>
      </c>
      <c r="J30" s="87" t="str">
        <f t="shared" si="1"/>
        <v>MEDIO</v>
      </c>
      <c r="K30" s="89" t="s">
        <v>1504</v>
      </c>
      <c r="L30" s="114">
        <f t="shared" si="3"/>
        <v>3</v>
      </c>
      <c r="N30" s="153" t="s">
        <v>1827</v>
      </c>
      <c r="O30" s="93" t="s">
        <v>1620</v>
      </c>
    </row>
    <row r="31" spans="1:15" ht="205.5" customHeight="1" x14ac:dyDescent="0.25">
      <c r="A31" s="87">
        <v>24</v>
      </c>
      <c r="B31" s="87" t="s">
        <v>299</v>
      </c>
      <c r="C31" s="89" t="s">
        <v>1005</v>
      </c>
      <c r="D31" s="154" t="s">
        <v>375</v>
      </c>
      <c r="E31" s="89" t="s">
        <v>411</v>
      </c>
      <c r="F31" s="155" t="s">
        <v>1006</v>
      </c>
      <c r="G31" s="87">
        <v>3</v>
      </c>
      <c r="H31" s="87">
        <v>4</v>
      </c>
      <c r="I31" s="87">
        <f t="shared" si="0"/>
        <v>12</v>
      </c>
      <c r="J31" s="87" t="str">
        <f t="shared" si="1"/>
        <v>MEDIO</v>
      </c>
      <c r="K31" s="89" t="s">
        <v>1503</v>
      </c>
      <c r="L31" s="114">
        <f t="shared" si="3"/>
        <v>3</v>
      </c>
      <c r="N31" s="153" t="s">
        <v>1827</v>
      </c>
      <c r="O31" s="93" t="s">
        <v>1615</v>
      </c>
    </row>
    <row r="32" spans="1:15" ht="155.25" customHeight="1" x14ac:dyDescent="0.25">
      <c r="A32" s="87">
        <v>25</v>
      </c>
      <c r="B32" s="87" t="s">
        <v>299</v>
      </c>
      <c r="C32" s="89" t="s">
        <v>1007</v>
      </c>
      <c r="D32" s="154" t="s">
        <v>375</v>
      </c>
      <c r="E32" s="89" t="s">
        <v>23</v>
      </c>
      <c r="F32" s="155" t="s">
        <v>1008</v>
      </c>
      <c r="G32" s="87">
        <v>1</v>
      </c>
      <c r="H32" s="87">
        <v>3</v>
      </c>
      <c r="I32" s="87">
        <f t="shared" si="0"/>
        <v>3</v>
      </c>
      <c r="J32" s="87" t="str">
        <f t="shared" si="1"/>
        <v>BAJO</v>
      </c>
      <c r="K32" s="91" t="str">
        <f t="shared" si="2"/>
        <v>El nivel de riesgo es bajo y no se requieren controles adicionales</v>
      </c>
      <c r="L32" s="114">
        <f t="shared" si="3"/>
        <v>0.1</v>
      </c>
      <c r="N32" s="153" t="s">
        <v>1827</v>
      </c>
      <c r="O32" s="93" t="s">
        <v>1633</v>
      </c>
    </row>
    <row r="33" spans="1:15" ht="163.5" customHeight="1" x14ac:dyDescent="0.25">
      <c r="A33" s="87">
        <v>26</v>
      </c>
      <c r="B33" s="87" t="s">
        <v>299</v>
      </c>
      <c r="C33" s="89" t="s">
        <v>1009</v>
      </c>
      <c r="D33" s="154" t="s">
        <v>317</v>
      </c>
      <c r="E33" s="89" t="s">
        <v>1890</v>
      </c>
      <c r="F33" s="155" t="s">
        <v>1010</v>
      </c>
      <c r="G33" s="87">
        <v>1</v>
      </c>
      <c r="H33" s="87">
        <v>3</v>
      </c>
      <c r="I33" s="87">
        <f t="shared" si="0"/>
        <v>3</v>
      </c>
      <c r="J33" s="87" t="str">
        <f t="shared" si="1"/>
        <v>BAJO</v>
      </c>
      <c r="K33" s="91" t="str">
        <f t="shared" si="2"/>
        <v>El nivel de riesgo es bajo y no se requieren controles adicionales</v>
      </c>
      <c r="L33" s="114">
        <f t="shared" si="3"/>
        <v>0.1</v>
      </c>
      <c r="N33" s="153" t="s">
        <v>1827</v>
      </c>
      <c r="O33" s="93" t="s">
        <v>1630</v>
      </c>
    </row>
    <row r="34" spans="1:15" ht="111.75" customHeight="1" x14ac:dyDescent="0.25">
      <c r="A34" s="87">
        <v>27</v>
      </c>
      <c r="B34" s="87" t="s">
        <v>299</v>
      </c>
      <c r="C34" s="89" t="s">
        <v>238</v>
      </c>
      <c r="D34" s="154" t="s">
        <v>336</v>
      </c>
      <c r="E34" s="89" t="s">
        <v>19</v>
      </c>
      <c r="F34" s="155" t="s">
        <v>1011</v>
      </c>
      <c r="G34" s="87">
        <v>3</v>
      </c>
      <c r="H34" s="87">
        <v>3</v>
      </c>
      <c r="I34" s="87">
        <f t="shared" si="0"/>
        <v>9</v>
      </c>
      <c r="J34" s="87" t="str">
        <f t="shared" si="1"/>
        <v>BAJO</v>
      </c>
      <c r="K34" s="91" t="str">
        <f t="shared" si="2"/>
        <v>El nivel de riesgo es bajo y no se requieren controles adicionales</v>
      </c>
      <c r="L34" s="114">
        <f t="shared" si="3"/>
        <v>0.1</v>
      </c>
      <c r="N34" s="153" t="s">
        <v>1827</v>
      </c>
      <c r="O34" s="93" t="s">
        <v>1630</v>
      </c>
    </row>
    <row r="35" spans="1:15" ht="127.5" customHeight="1" x14ac:dyDescent="0.25">
      <c r="A35" s="87">
        <v>28</v>
      </c>
      <c r="B35" s="87" t="s">
        <v>299</v>
      </c>
      <c r="C35" s="89" t="s">
        <v>329</v>
      </c>
      <c r="D35" s="154" t="s">
        <v>330</v>
      </c>
      <c r="E35" s="89" t="s">
        <v>19</v>
      </c>
      <c r="F35" s="155" t="s">
        <v>1012</v>
      </c>
      <c r="G35" s="87">
        <v>3</v>
      </c>
      <c r="H35" s="87">
        <v>3</v>
      </c>
      <c r="I35" s="87">
        <f t="shared" si="0"/>
        <v>9</v>
      </c>
      <c r="J35" s="87" t="str">
        <f t="shared" si="1"/>
        <v>BAJO</v>
      </c>
      <c r="K35" s="91" t="str">
        <f t="shared" si="2"/>
        <v>El nivel de riesgo es bajo y no se requieren controles adicionales</v>
      </c>
      <c r="L35" s="114">
        <f t="shared" si="3"/>
        <v>0.1</v>
      </c>
      <c r="N35" s="153" t="s">
        <v>1827</v>
      </c>
      <c r="O35" s="93" t="s">
        <v>1632</v>
      </c>
    </row>
    <row r="36" spans="1:15" ht="111.75" customHeight="1" x14ac:dyDescent="0.25">
      <c r="A36" s="87">
        <v>29</v>
      </c>
      <c r="B36" s="87" t="s">
        <v>299</v>
      </c>
      <c r="C36" s="89" t="s">
        <v>331</v>
      </c>
      <c r="D36" s="154" t="s">
        <v>332</v>
      </c>
      <c r="E36" s="89" t="s">
        <v>19</v>
      </c>
      <c r="F36" s="155" t="s">
        <v>328</v>
      </c>
      <c r="G36" s="87">
        <v>3</v>
      </c>
      <c r="H36" s="87">
        <v>3</v>
      </c>
      <c r="I36" s="87">
        <f t="shared" si="0"/>
        <v>9</v>
      </c>
      <c r="J36" s="87" t="str">
        <f t="shared" si="1"/>
        <v>BAJO</v>
      </c>
      <c r="K36" s="91" t="str">
        <f t="shared" si="2"/>
        <v>El nivel de riesgo es bajo y no se requieren controles adicionales</v>
      </c>
      <c r="L36" s="114">
        <f t="shared" si="3"/>
        <v>0.1</v>
      </c>
      <c r="N36" s="153" t="s">
        <v>1827</v>
      </c>
      <c r="O36" s="93" t="s">
        <v>1633</v>
      </c>
    </row>
    <row r="37" spans="1:15" ht="141.75" customHeight="1" x14ac:dyDescent="0.25">
      <c r="A37" s="87">
        <v>30</v>
      </c>
      <c r="B37" s="87" t="s">
        <v>299</v>
      </c>
      <c r="C37" s="89" t="s">
        <v>1013</v>
      </c>
      <c r="D37" s="154" t="s">
        <v>336</v>
      </c>
      <c r="E37" s="89" t="s">
        <v>1889</v>
      </c>
      <c r="F37" s="155" t="s">
        <v>1014</v>
      </c>
      <c r="G37" s="87">
        <v>3</v>
      </c>
      <c r="H37" s="87">
        <v>3</v>
      </c>
      <c r="I37" s="87">
        <f t="shared" ref="I37:I69" si="4">G37*H37</f>
        <v>9</v>
      </c>
      <c r="J37" s="87" t="str">
        <f t="shared" ref="J37:J70" si="5">IF(I37&lt;12,"BAJO",IF(I37&gt;19,"ALTO","MEDIO"))</f>
        <v>BAJO</v>
      </c>
      <c r="K37" s="91" t="str">
        <f t="shared" si="2"/>
        <v>El nivel de riesgo es bajo y no se requieren controles adicionales</v>
      </c>
      <c r="L37" s="114">
        <f t="shared" si="3"/>
        <v>0.1</v>
      </c>
      <c r="N37" s="153" t="s">
        <v>1827</v>
      </c>
      <c r="O37" s="93" t="s">
        <v>1631</v>
      </c>
    </row>
    <row r="38" spans="1:15" ht="141.75" customHeight="1" x14ac:dyDescent="0.25">
      <c r="A38" s="87">
        <v>31</v>
      </c>
      <c r="B38" s="87" t="s">
        <v>299</v>
      </c>
      <c r="C38" s="89" t="s">
        <v>1015</v>
      </c>
      <c r="D38" s="154" t="s">
        <v>317</v>
      </c>
      <c r="E38" s="89" t="s">
        <v>1889</v>
      </c>
      <c r="F38" s="155" t="s">
        <v>1016</v>
      </c>
      <c r="G38" s="87">
        <v>2</v>
      </c>
      <c r="H38" s="87">
        <v>3</v>
      </c>
      <c r="I38" s="87">
        <f t="shared" si="4"/>
        <v>6</v>
      </c>
      <c r="J38" s="87" t="str">
        <f t="shared" si="5"/>
        <v>BAJO</v>
      </c>
      <c r="K38" s="91" t="str">
        <f t="shared" si="2"/>
        <v>El nivel de riesgo es bajo y no se requieren controles adicionales</v>
      </c>
      <c r="L38" s="114">
        <f t="shared" si="3"/>
        <v>0.1</v>
      </c>
      <c r="N38" s="153" t="s">
        <v>1827</v>
      </c>
      <c r="O38" s="93" t="s">
        <v>1634</v>
      </c>
    </row>
    <row r="39" spans="1:15" ht="141.75" customHeight="1" x14ac:dyDescent="0.25">
      <c r="A39" s="87">
        <v>32</v>
      </c>
      <c r="B39" s="87" t="s">
        <v>299</v>
      </c>
      <c r="C39" s="89" t="s">
        <v>1017</v>
      </c>
      <c r="D39" s="154" t="s">
        <v>327</v>
      </c>
      <c r="E39" s="89" t="s">
        <v>468</v>
      </c>
      <c r="F39" s="155" t="s">
        <v>333</v>
      </c>
      <c r="G39" s="87">
        <v>2</v>
      </c>
      <c r="H39" s="87">
        <v>3</v>
      </c>
      <c r="I39" s="87">
        <f t="shared" si="4"/>
        <v>6</v>
      </c>
      <c r="J39" s="87" t="str">
        <f t="shared" si="5"/>
        <v>BAJO</v>
      </c>
      <c r="K39" s="91" t="str">
        <f t="shared" si="2"/>
        <v>El nivel de riesgo es bajo y no se requieren controles adicionales</v>
      </c>
      <c r="L39" s="114">
        <f t="shared" si="3"/>
        <v>0.1</v>
      </c>
      <c r="N39" s="153" t="s">
        <v>1827</v>
      </c>
      <c r="O39" s="93" t="s">
        <v>1632</v>
      </c>
    </row>
    <row r="40" spans="1:15" ht="135" customHeight="1" x14ac:dyDescent="0.25">
      <c r="A40" s="87">
        <v>33</v>
      </c>
      <c r="B40" s="87" t="s">
        <v>299</v>
      </c>
      <c r="C40" s="89" t="s">
        <v>239</v>
      </c>
      <c r="D40" s="154" t="s">
        <v>334</v>
      </c>
      <c r="E40" s="89" t="s">
        <v>23</v>
      </c>
      <c r="F40" s="155" t="s">
        <v>1018</v>
      </c>
      <c r="G40" s="87">
        <v>1</v>
      </c>
      <c r="H40" s="87">
        <v>3</v>
      </c>
      <c r="I40" s="87">
        <f t="shared" si="4"/>
        <v>3</v>
      </c>
      <c r="J40" s="87" t="str">
        <f t="shared" si="5"/>
        <v>BAJO</v>
      </c>
      <c r="K40" s="91" t="str">
        <f t="shared" si="2"/>
        <v>El nivel de riesgo es bajo y no se requieren controles adicionales</v>
      </c>
      <c r="L40" s="114">
        <f t="shared" si="3"/>
        <v>0.1</v>
      </c>
      <c r="N40" s="153" t="s">
        <v>1827</v>
      </c>
      <c r="O40" s="93" t="s">
        <v>1631</v>
      </c>
    </row>
    <row r="41" spans="1:15" ht="155.1" customHeight="1" x14ac:dyDescent="0.25">
      <c r="A41" s="87">
        <v>34</v>
      </c>
      <c r="B41" s="87" t="s">
        <v>299</v>
      </c>
      <c r="C41" s="89" t="s">
        <v>496</v>
      </c>
      <c r="D41" s="154" t="s">
        <v>497</v>
      </c>
      <c r="E41" s="89" t="s">
        <v>1891</v>
      </c>
      <c r="F41" s="155" t="s">
        <v>1019</v>
      </c>
      <c r="G41" s="87">
        <v>1</v>
      </c>
      <c r="H41" s="87">
        <v>3</v>
      </c>
      <c r="I41" s="87">
        <f t="shared" si="4"/>
        <v>3</v>
      </c>
      <c r="J41" s="87" t="str">
        <f t="shared" si="5"/>
        <v>BAJO</v>
      </c>
      <c r="K41" s="91" t="str">
        <f t="shared" si="2"/>
        <v>El nivel de riesgo es bajo y no se requieren controles adicionales</v>
      </c>
      <c r="L41" s="114">
        <f t="shared" si="3"/>
        <v>0.1</v>
      </c>
      <c r="N41" s="153" t="s">
        <v>1827</v>
      </c>
      <c r="O41" s="93" t="s">
        <v>1635</v>
      </c>
    </row>
    <row r="42" spans="1:15" ht="154.5" customHeight="1" x14ac:dyDescent="0.25">
      <c r="A42" s="87">
        <v>35</v>
      </c>
      <c r="B42" s="87" t="s">
        <v>299</v>
      </c>
      <c r="C42" s="89" t="s">
        <v>498</v>
      </c>
      <c r="D42" s="154" t="s">
        <v>335</v>
      </c>
      <c r="E42" s="89" t="s">
        <v>1891</v>
      </c>
      <c r="F42" s="155" t="s">
        <v>1020</v>
      </c>
      <c r="G42" s="87">
        <v>1</v>
      </c>
      <c r="H42" s="87">
        <v>3</v>
      </c>
      <c r="I42" s="87">
        <f t="shared" si="4"/>
        <v>3</v>
      </c>
      <c r="J42" s="87" t="str">
        <f t="shared" si="5"/>
        <v>BAJO</v>
      </c>
      <c r="K42" s="91" t="str">
        <f t="shared" si="2"/>
        <v>El nivel de riesgo es bajo y no se requieren controles adicionales</v>
      </c>
      <c r="L42" s="114">
        <f t="shared" si="3"/>
        <v>0.1</v>
      </c>
      <c r="N42" s="153" t="s">
        <v>1827</v>
      </c>
      <c r="O42" s="93" t="s">
        <v>1632</v>
      </c>
    </row>
    <row r="43" spans="1:15" ht="160.5" customHeight="1" x14ac:dyDescent="0.25">
      <c r="A43" s="87">
        <v>36</v>
      </c>
      <c r="B43" s="87" t="s">
        <v>299</v>
      </c>
      <c r="C43" s="89" t="s">
        <v>1021</v>
      </c>
      <c r="D43" s="154" t="s">
        <v>336</v>
      </c>
      <c r="E43" s="89" t="s">
        <v>411</v>
      </c>
      <c r="F43" s="155" t="s">
        <v>1022</v>
      </c>
      <c r="G43" s="87">
        <v>2</v>
      </c>
      <c r="H43" s="87">
        <v>3</v>
      </c>
      <c r="I43" s="87">
        <f t="shared" si="4"/>
        <v>6</v>
      </c>
      <c r="J43" s="87" t="str">
        <f t="shared" si="5"/>
        <v>BAJO</v>
      </c>
      <c r="K43" s="91" t="str">
        <f t="shared" si="2"/>
        <v>El nivel de riesgo es bajo y no se requieren controles adicionales</v>
      </c>
      <c r="L43" s="114">
        <f t="shared" si="3"/>
        <v>0.1</v>
      </c>
      <c r="N43" s="153" t="s">
        <v>1827</v>
      </c>
      <c r="O43" s="93" t="s">
        <v>1634</v>
      </c>
    </row>
    <row r="44" spans="1:15" ht="160.5" customHeight="1" x14ac:dyDescent="0.25">
      <c r="A44" s="87">
        <v>37</v>
      </c>
      <c r="B44" s="87" t="s">
        <v>299</v>
      </c>
      <c r="C44" s="89" t="s">
        <v>1023</v>
      </c>
      <c r="D44" s="154" t="s">
        <v>317</v>
      </c>
      <c r="E44" s="89" t="s">
        <v>23</v>
      </c>
      <c r="F44" s="155" t="s">
        <v>1024</v>
      </c>
      <c r="G44" s="87">
        <v>1</v>
      </c>
      <c r="H44" s="87">
        <v>3</v>
      </c>
      <c r="I44" s="87">
        <f t="shared" si="4"/>
        <v>3</v>
      </c>
      <c r="J44" s="87" t="str">
        <f t="shared" si="5"/>
        <v>BAJO</v>
      </c>
      <c r="K44" s="91" t="str">
        <f t="shared" si="2"/>
        <v>El nivel de riesgo es bajo y no se requieren controles adicionales</v>
      </c>
      <c r="L44" s="114">
        <f t="shared" si="3"/>
        <v>0.1</v>
      </c>
      <c r="N44" s="153" t="s">
        <v>1827</v>
      </c>
      <c r="O44" s="93" t="s">
        <v>1635</v>
      </c>
    </row>
    <row r="45" spans="1:15" ht="122.25" customHeight="1" x14ac:dyDescent="0.25">
      <c r="A45" s="87">
        <v>38</v>
      </c>
      <c r="B45" s="87" t="s">
        <v>299</v>
      </c>
      <c r="C45" s="89" t="s">
        <v>1025</v>
      </c>
      <c r="D45" s="154" t="s">
        <v>337</v>
      </c>
      <c r="E45" s="89" t="s">
        <v>23</v>
      </c>
      <c r="F45" s="155" t="s">
        <v>1026</v>
      </c>
      <c r="G45" s="87">
        <v>1</v>
      </c>
      <c r="H45" s="87">
        <v>3</v>
      </c>
      <c r="I45" s="87">
        <f t="shared" si="4"/>
        <v>3</v>
      </c>
      <c r="J45" s="87" t="str">
        <f t="shared" si="5"/>
        <v>BAJO</v>
      </c>
      <c r="K45" s="91" t="str">
        <f t="shared" si="2"/>
        <v>El nivel de riesgo es bajo y no se requieren controles adicionales</v>
      </c>
      <c r="L45" s="114">
        <f t="shared" si="3"/>
        <v>0.1</v>
      </c>
      <c r="N45" s="153" t="s">
        <v>1827</v>
      </c>
      <c r="O45" s="93" t="s">
        <v>1631</v>
      </c>
    </row>
    <row r="46" spans="1:15" ht="170.25" customHeight="1" x14ac:dyDescent="0.25">
      <c r="A46" s="87">
        <v>39</v>
      </c>
      <c r="B46" s="87" t="s">
        <v>299</v>
      </c>
      <c r="C46" s="89" t="s">
        <v>1027</v>
      </c>
      <c r="D46" s="154" t="s">
        <v>375</v>
      </c>
      <c r="E46" s="89" t="s">
        <v>19</v>
      </c>
      <c r="F46" s="155" t="s">
        <v>1028</v>
      </c>
      <c r="G46" s="87">
        <v>3</v>
      </c>
      <c r="H46" s="156">
        <v>4</v>
      </c>
      <c r="I46" s="87">
        <f t="shared" si="4"/>
        <v>12</v>
      </c>
      <c r="J46" s="87" t="str">
        <f t="shared" si="5"/>
        <v>MEDIO</v>
      </c>
      <c r="K46" s="89" t="s">
        <v>1503</v>
      </c>
      <c r="L46" s="114">
        <f t="shared" si="3"/>
        <v>3</v>
      </c>
      <c r="N46" s="153" t="s">
        <v>1827</v>
      </c>
      <c r="O46" s="93" t="s">
        <v>1615</v>
      </c>
    </row>
    <row r="47" spans="1:15" ht="180" x14ac:dyDescent="0.25">
      <c r="A47" s="87">
        <v>40</v>
      </c>
      <c r="B47" s="87" t="s">
        <v>299</v>
      </c>
      <c r="C47" s="89" t="s">
        <v>1029</v>
      </c>
      <c r="D47" s="154" t="s">
        <v>317</v>
      </c>
      <c r="E47" s="89" t="s">
        <v>19</v>
      </c>
      <c r="F47" s="155" t="s">
        <v>1030</v>
      </c>
      <c r="G47" s="87">
        <v>3</v>
      </c>
      <c r="H47" s="156">
        <v>4</v>
      </c>
      <c r="I47" s="87">
        <f t="shared" si="4"/>
        <v>12</v>
      </c>
      <c r="J47" s="87" t="str">
        <f t="shared" si="5"/>
        <v>MEDIO</v>
      </c>
      <c r="K47" s="89" t="s">
        <v>1505</v>
      </c>
      <c r="L47" s="114">
        <f t="shared" si="3"/>
        <v>3</v>
      </c>
      <c r="N47" s="153" t="s">
        <v>1827</v>
      </c>
      <c r="O47" s="93" t="s">
        <v>1619</v>
      </c>
    </row>
    <row r="48" spans="1:15" ht="180" x14ac:dyDescent="0.25">
      <c r="A48" s="87">
        <v>41</v>
      </c>
      <c r="B48" s="87" t="s">
        <v>299</v>
      </c>
      <c r="C48" s="89" t="s">
        <v>1031</v>
      </c>
      <c r="D48" s="154" t="s">
        <v>319</v>
      </c>
      <c r="E48" s="89" t="s">
        <v>19</v>
      </c>
      <c r="F48" s="155" t="s">
        <v>338</v>
      </c>
      <c r="G48" s="87">
        <v>3</v>
      </c>
      <c r="H48" s="156">
        <v>4</v>
      </c>
      <c r="I48" s="87">
        <f t="shared" si="4"/>
        <v>12</v>
      </c>
      <c r="J48" s="87" t="str">
        <f t="shared" si="5"/>
        <v>MEDIO</v>
      </c>
      <c r="K48" s="89" t="s">
        <v>1504</v>
      </c>
      <c r="L48" s="114">
        <f t="shared" si="3"/>
        <v>3</v>
      </c>
      <c r="N48" s="153" t="s">
        <v>1827</v>
      </c>
      <c r="O48" s="93" t="s">
        <v>1620</v>
      </c>
    </row>
    <row r="49" spans="1:15" ht="189.75" customHeight="1" x14ac:dyDescent="0.25">
      <c r="A49" s="87">
        <v>42</v>
      </c>
      <c r="B49" s="87" t="s">
        <v>299</v>
      </c>
      <c r="C49" s="89" t="s">
        <v>1032</v>
      </c>
      <c r="D49" s="154" t="s">
        <v>336</v>
      </c>
      <c r="E49" s="89" t="s">
        <v>468</v>
      </c>
      <c r="F49" s="155" t="s">
        <v>1033</v>
      </c>
      <c r="G49" s="87">
        <v>3</v>
      </c>
      <c r="H49" s="87">
        <v>4</v>
      </c>
      <c r="I49" s="87">
        <f t="shared" si="4"/>
        <v>12</v>
      </c>
      <c r="J49" s="87" t="str">
        <f t="shared" si="5"/>
        <v>MEDIO</v>
      </c>
      <c r="K49" s="89" t="s">
        <v>1503</v>
      </c>
      <c r="L49" s="114">
        <f t="shared" si="3"/>
        <v>3</v>
      </c>
      <c r="N49" s="153" t="s">
        <v>1827</v>
      </c>
      <c r="O49" s="93" t="s">
        <v>1621</v>
      </c>
    </row>
    <row r="50" spans="1:15" ht="217.5" customHeight="1" x14ac:dyDescent="0.25">
      <c r="A50" s="87">
        <v>43</v>
      </c>
      <c r="B50" s="87" t="s">
        <v>299</v>
      </c>
      <c r="C50" s="89" t="s">
        <v>1034</v>
      </c>
      <c r="D50" s="154" t="s">
        <v>339</v>
      </c>
      <c r="E50" s="89" t="s">
        <v>23</v>
      </c>
      <c r="F50" s="155" t="s">
        <v>1035</v>
      </c>
      <c r="G50" s="87">
        <v>3</v>
      </c>
      <c r="H50" s="87">
        <v>4</v>
      </c>
      <c r="I50" s="87">
        <f t="shared" si="4"/>
        <v>12</v>
      </c>
      <c r="J50" s="87" t="str">
        <f t="shared" si="5"/>
        <v>MEDIO</v>
      </c>
      <c r="K50" s="89" t="s">
        <v>1505</v>
      </c>
      <c r="L50" s="114">
        <f t="shared" si="3"/>
        <v>3</v>
      </c>
      <c r="N50" s="153" t="s">
        <v>1827</v>
      </c>
      <c r="O50" s="93" t="s">
        <v>1622</v>
      </c>
    </row>
    <row r="51" spans="1:15" ht="195" customHeight="1" x14ac:dyDescent="0.25">
      <c r="A51" s="87">
        <v>44</v>
      </c>
      <c r="B51" s="87" t="s">
        <v>299</v>
      </c>
      <c r="C51" s="89" t="s">
        <v>1036</v>
      </c>
      <c r="D51" s="154" t="s">
        <v>337</v>
      </c>
      <c r="E51" s="89" t="s">
        <v>23</v>
      </c>
      <c r="F51" s="155" t="s">
        <v>1037</v>
      </c>
      <c r="G51" s="87">
        <v>3</v>
      </c>
      <c r="H51" s="87">
        <v>4</v>
      </c>
      <c r="I51" s="87">
        <f t="shared" si="4"/>
        <v>12</v>
      </c>
      <c r="J51" s="87" t="str">
        <f t="shared" si="5"/>
        <v>MEDIO</v>
      </c>
      <c r="K51" s="89" t="s">
        <v>1504</v>
      </c>
      <c r="L51" s="114">
        <f t="shared" si="3"/>
        <v>3</v>
      </c>
      <c r="N51" s="153" t="s">
        <v>1827</v>
      </c>
      <c r="O51" s="93" t="s">
        <v>1619</v>
      </c>
    </row>
    <row r="52" spans="1:15" ht="159.75" customHeight="1" x14ac:dyDescent="0.25">
      <c r="A52" s="87">
        <v>45</v>
      </c>
      <c r="B52" s="87" t="s">
        <v>299</v>
      </c>
      <c r="C52" s="89" t="s">
        <v>1038</v>
      </c>
      <c r="D52" s="154" t="s">
        <v>336</v>
      </c>
      <c r="E52" s="89" t="s">
        <v>19</v>
      </c>
      <c r="F52" s="155" t="s">
        <v>1039</v>
      </c>
      <c r="G52" s="87">
        <v>4</v>
      </c>
      <c r="H52" s="87">
        <v>4</v>
      </c>
      <c r="I52" s="87">
        <f t="shared" si="4"/>
        <v>16</v>
      </c>
      <c r="J52" s="87" t="str">
        <f t="shared" si="5"/>
        <v>MEDIO</v>
      </c>
      <c r="K52" s="89" t="s">
        <v>1503</v>
      </c>
      <c r="L52" s="114">
        <f t="shared" si="3"/>
        <v>3</v>
      </c>
      <c r="N52" s="153" t="s">
        <v>1827</v>
      </c>
      <c r="O52" s="93" t="s">
        <v>1613</v>
      </c>
    </row>
    <row r="53" spans="1:15" ht="190.5" customHeight="1" x14ac:dyDescent="0.25">
      <c r="A53" s="87">
        <v>46</v>
      </c>
      <c r="B53" s="87" t="s">
        <v>299</v>
      </c>
      <c r="C53" s="89" t="s">
        <v>1040</v>
      </c>
      <c r="D53" s="154" t="s">
        <v>499</v>
      </c>
      <c r="E53" s="89" t="s">
        <v>500</v>
      </c>
      <c r="F53" s="155" t="s">
        <v>1041</v>
      </c>
      <c r="G53" s="87">
        <v>3</v>
      </c>
      <c r="H53" s="87">
        <v>4</v>
      </c>
      <c r="I53" s="87">
        <f t="shared" si="4"/>
        <v>12</v>
      </c>
      <c r="J53" s="87" t="str">
        <f t="shared" si="5"/>
        <v>MEDIO</v>
      </c>
      <c r="K53" s="89" t="s">
        <v>1505</v>
      </c>
      <c r="L53" s="114">
        <f t="shared" si="3"/>
        <v>3</v>
      </c>
      <c r="N53" s="153" t="s">
        <v>1827</v>
      </c>
      <c r="O53" s="93" t="s">
        <v>1619</v>
      </c>
    </row>
    <row r="54" spans="1:15" ht="171" customHeight="1" x14ac:dyDescent="0.25">
      <c r="A54" s="87">
        <v>47</v>
      </c>
      <c r="B54" s="87" t="s">
        <v>299</v>
      </c>
      <c r="C54" s="89" t="s">
        <v>1042</v>
      </c>
      <c r="D54" s="154" t="s">
        <v>340</v>
      </c>
      <c r="E54" s="89" t="s">
        <v>1892</v>
      </c>
      <c r="F54" s="155" t="s">
        <v>1039</v>
      </c>
      <c r="G54" s="87">
        <v>3</v>
      </c>
      <c r="H54" s="87">
        <v>4</v>
      </c>
      <c r="I54" s="87">
        <f t="shared" si="4"/>
        <v>12</v>
      </c>
      <c r="J54" s="87" t="str">
        <f t="shared" si="5"/>
        <v>MEDIO</v>
      </c>
      <c r="K54" s="89" t="s">
        <v>1504</v>
      </c>
      <c r="L54" s="114">
        <f t="shared" si="3"/>
        <v>3</v>
      </c>
      <c r="N54" s="153" t="s">
        <v>1827</v>
      </c>
      <c r="O54" s="93" t="s">
        <v>1620</v>
      </c>
    </row>
    <row r="55" spans="1:15" ht="185.25" customHeight="1" x14ac:dyDescent="0.25">
      <c r="A55" s="87">
        <v>48</v>
      </c>
      <c r="B55" s="87" t="s">
        <v>299</v>
      </c>
      <c r="C55" s="89" t="s">
        <v>1043</v>
      </c>
      <c r="D55" s="154" t="s">
        <v>341</v>
      </c>
      <c r="E55" s="89" t="s">
        <v>1892</v>
      </c>
      <c r="F55" s="155" t="s">
        <v>1044</v>
      </c>
      <c r="G55" s="87">
        <v>3</v>
      </c>
      <c r="H55" s="87">
        <v>4</v>
      </c>
      <c r="I55" s="87">
        <f t="shared" si="4"/>
        <v>12</v>
      </c>
      <c r="J55" s="87" t="str">
        <f t="shared" si="5"/>
        <v>MEDIO</v>
      </c>
      <c r="K55" s="89" t="s">
        <v>1503</v>
      </c>
      <c r="L55" s="114">
        <f t="shared" si="3"/>
        <v>3</v>
      </c>
      <c r="N55" s="153" t="s">
        <v>1827</v>
      </c>
      <c r="O55" s="93" t="s">
        <v>1619</v>
      </c>
    </row>
    <row r="56" spans="1:15" ht="206.25" customHeight="1" x14ac:dyDescent="0.25">
      <c r="A56" s="87">
        <v>49</v>
      </c>
      <c r="B56" s="87" t="s">
        <v>299</v>
      </c>
      <c r="C56" s="89" t="s">
        <v>1045</v>
      </c>
      <c r="D56" s="154" t="s">
        <v>317</v>
      </c>
      <c r="E56" s="89" t="s">
        <v>19</v>
      </c>
      <c r="F56" s="155" t="s">
        <v>1046</v>
      </c>
      <c r="G56" s="87">
        <v>3</v>
      </c>
      <c r="H56" s="87">
        <v>4</v>
      </c>
      <c r="I56" s="87">
        <f t="shared" si="4"/>
        <v>12</v>
      </c>
      <c r="J56" s="87" t="str">
        <f t="shared" si="5"/>
        <v>MEDIO</v>
      </c>
      <c r="K56" s="89" t="s">
        <v>1505</v>
      </c>
      <c r="L56" s="114">
        <f t="shared" si="3"/>
        <v>3</v>
      </c>
      <c r="N56" s="153" t="s">
        <v>1827</v>
      </c>
      <c r="O56" s="93" t="s">
        <v>1624</v>
      </c>
    </row>
    <row r="57" spans="1:15" ht="159" customHeight="1" x14ac:dyDescent="0.25">
      <c r="A57" s="87">
        <v>50</v>
      </c>
      <c r="B57" s="87" t="s">
        <v>299</v>
      </c>
      <c r="C57" s="89" t="s">
        <v>1047</v>
      </c>
      <c r="D57" s="154" t="s">
        <v>342</v>
      </c>
      <c r="E57" s="89" t="s">
        <v>19</v>
      </c>
      <c r="F57" s="155" t="s">
        <v>1048</v>
      </c>
      <c r="G57" s="87">
        <v>3</v>
      </c>
      <c r="H57" s="87">
        <v>4</v>
      </c>
      <c r="I57" s="87">
        <f t="shared" si="4"/>
        <v>12</v>
      </c>
      <c r="J57" s="87" t="str">
        <f t="shared" si="5"/>
        <v>MEDIO</v>
      </c>
      <c r="K57" s="89" t="s">
        <v>1504</v>
      </c>
      <c r="L57" s="114">
        <f t="shared" si="3"/>
        <v>3</v>
      </c>
      <c r="N57" s="153" t="s">
        <v>1827</v>
      </c>
      <c r="O57" s="93" t="s">
        <v>1617</v>
      </c>
    </row>
    <row r="58" spans="1:15" ht="184.5" customHeight="1" x14ac:dyDescent="0.25">
      <c r="A58" s="87">
        <v>51</v>
      </c>
      <c r="B58" s="87" t="s">
        <v>299</v>
      </c>
      <c r="C58" s="89" t="s">
        <v>240</v>
      </c>
      <c r="D58" s="154" t="s">
        <v>336</v>
      </c>
      <c r="E58" s="89" t="s">
        <v>23</v>
      </c>
      <c r="F58" s="155" t="s">
        <v>1049</v>
      </c>
      <c r="G58" s="87">
        <v>3</v>
      </c>
      <c r="H58" s="156">
        <v>5</v>
      </c>
      <c r="I58" s="87">
        <f t="shared" si="4"/>
        <v>15</v>
      </c>
      <c r="J58" s="87" t="str">
        <f t="shared" si="5"/>
        <v>MEDIO</v>
      </c>
      <c r="K58" s="89" t="s">
        <v>1503</v>
      </c>
      <c r="L58" s="114">
        <f t="shared" si="3"/>
        <v>3</v>
      </c>
      <c r="N58" s="153" t="s">
        <v>1827</v>
      </c>
      <c r="O58" s="93" t="s">
        <v>1625</v>
      </c>
    </row>
    <row r="59" spans="1:15" ht="214.5" customHeight="1" x14ac:dyDescent="0.25">
      <c r="A59" s="87">
        <v>52</v>
      </c>
      <c r="B59" s="87" t="s">
        <v>299</v>
      </c>
      <c r="C59" s="89" t="s">
        <v>74</v>
      </c>
      <c r="D59" s="154" t="s">
        <v>317</v>
      </c>
      <c r="E59" s="89" t="s">
        <v>501</v>
      </c>
      <c r="F59" s="155" t="s">
        <v>1050</v>
      </c>
      <c r="G59" s="156">
        <v>3</v>
      </c>
      <c r="H59" s="156">
        <v>5</v>
      </c>
      <c r="I59" s="87">
        <f t="shared" si="4"/>
        <v>15</v>
      </c>
      <c r="J59" s="87" t="str">
        <f t="shared" si="5"/>
        <v>MEDIO</v>
      </c>
      <c r="K59" s="89" t="s">
        <v>1505</v>
      </c>
      <c r="L59" s="114">
        <f t="shared" si="3"/>
        <v>3</v>
      </c>
      <c r="N59" s="153" t="s">
        <v>1827</v>
      </c>
      <c r="O59" s="93" t="s">
        <v>1617</v>
      </c>
    </row>
    <row r="60" spans="1:15" ht="212.25" customHeight="1" x14ac:dyDescent="0.25">
      <c r="A60" s="87">
        <v>53</v>
      </c>
      <c r="B60" s="87" t="s">
        <v>299</v>
      </c>
      <c r="C60" s="89" t="s">
        <v>343</v>
      </c>
      <c r="D60" s="154" t="s">
        <v>344</v>
      </c>
      <c r="E60" s="89" t="s">
        <v>502</v>
      </c>
      <c r="F60" s="155" t="s">
        <v>1051</v>
      </c>
      <c r="G60" s="156">
        <v>3</v>
      </c>
      <c r="H60" s="156">
        <v>5</v>
      </c>
      <c r="I60" s="87">
        <f t="shared" si="4"/>
        <v>15</v>
      </c>
      <c r="J60" s="87" t="str">
        <f t="shared" si="5"/>
        <v>MEDIO</v>
      </c>
      <c r="K60" s="89" t="s">
        <v>1504</v>
      </c>
      <c r="L60" s="114">
        <f t="shared" si="3"/>
        <v>3</v>
      </c>
      <c r="N60" s="153" t="s">
        <v>1827</v>
      </c>
      <c r="O60" s="93" t="s">
        <v>1617</v>
      </c>
    </row>
    <row r="61" spans="1:15" ht="123.75" customHeight="1" x14ac:dyDescent="0.25">
      <c r="A61" s="87">
        <v>54</v>
      </c>
      <c r="B61" s="87" t="s">
        <v>299</v>
      </c>
      <c r="C61" s="89" t="s">
        <v>1052</v>
      </c>
      <c r="D61" s="154" t="s">
        <v>336</v>
      </c>
      <c r="E61" s="89" t="s">
        <v>19</v>
      </c>
      <c r="F61" s="155" t="s">
        <v>1053</v>
      </c>
      <c r="G61" s="156">
        <v>3</v>
      </c>
      <c r="H61" s="156">
        <v>5</v>
      </c>
      <c r="I61" s="87">
        <f t="shared" si="4"/>
        <v>15</v>
      </c>
      <c r="J61" s="87" t="str">
        <f t="shared" si="5"/>
        <v>MEDIO</v>
      </c>
      <c r="K61" s="89" t="s">
        <v>1503</v>
      </c>
      <c r="L61" s="114">
        <f t="shared" si="3"/>
        <v>3</v>
      </c>
      <c r="N61" s="153" t="s">
        <v>1827</v>
      </c>
      <c r="O61" s="93" t="s">
        <v>1626</v>
      </c>
    </row>
    <row r="62" spans="1:15" ht="180" x14ac:dyDescent="0.25">
      <c r="A62" s="87">
        <v>55</v>
      </c>
      <c r="B62" s="87" t="s">
        <v>299</v>
      </c>
      <c r="C62" s="89" t="s">
        <v>1054</v>
      </c>
      <c r="D62" s="154" t="s">
        <v>317</v>
      </c>
      <c r="E62" s="89" t="s">
        <v>503</v>
      </c>
      <c r="F62" s="155" t="s">
        <v>1055</v>
      </c>
      <c r="G62" s="87">
        <v>3</v>
      </c>
      <c r="H62" s="156">
        <v>5</v>
      </c>
      <c r="I62" s="87">
        <f t="shared" si="4"/>
        <v>15</v>
      </c>
      <c r="J62" s="87" t="str">
        <f t="shared" si="5"/>
        <v>MEDIO</v>
      </c>
      <c r="K62" s="89" t="s">
        <v>1505</v>
      </c>
      <c r="L62" s="114">
        <f t="shared" si="3"/>
        <v>3</v>
      </c>
      <c r="N62" s="153" t="s">
        <v>1827</v>
      </c>
      <c r="O62" s="93" t="s">
        <v>1617</v>
      </c>
    </row>
    <row r="63" spans="1:15" ht="99.75" customHeight="1" x14ac:dyDescent="0.25">
      <c r="A63" s="87">
        <v>56</v>
      </c>
      <c r="B63" s="87" t="s">
        <v>299</v>
      </c>
      <c r="C63" s="89" t="s">
        <v>1056</v>
      </c>
      <c r="D63" s="154" t="s">
        <v>321</v>
      </c>
      <c r="E63" s="89" t="s">
        <v>1893</v>
      </c>
      <c r="F63" s="155" t="s">
        <v>345</v>
      </c>
      <c r="G63" s="87">
        <v>3</v>
      </c>
      <c r="H63" s="156">
        <v>5</v>
      </c>
      <c r="I63" s="87">
        <f t="shared" si="4"/>
        <v>15</v>
      </c>
      <c r="J63" s="87" t="str">
        <f t="shared" si="5"/>
        <v>MEDIO</v>
      </c>
      <c r="K63" s="89" t="s">
        <v>1504</v>
      </c>
      <c r="L63" s="114">
        <f t="shared" si="3"/>
        <v>3</v>
      </c>
      <c r="N63" s="153" t="s">
        <v>1827</v>
      </c>
      <c r="O63" s="93" t="s">
        <v>1627</v>
      </c>
    </row>
    <row r="64" spans="1:15" ht="131.25" customHeight="1" x14ac:dyDescent="0.25">
      <c r="A64" s="87">
        <v>57</v>
      </c>
      <c r="B64" s="87" t="s">
        <v>299</v>
      </c>
      <c r="C64" s="89" t="s">
        <v>1057</v>
      </c>
      <c r="D64" s="154" t="s">
        <v>336</v>
      </c>
      <c r="E64" s="89" t="s">
        <v>1892</v>
      </c>
      <c r="F64" s="155" t="s">
        <v>1058</v>
      </c>
      <c r="G64" s="87">
        <v>3</v>
      </c>
      <c r="H64" s="87">
        <v>4</v>
      </c>
      <c r="I64" s="87">
        <f t="shared" si="4"/>
        <v>12</v>
      </c>
      <c r="J64" s="87" t="str">
        <f t="shared" si="5"/>
        <v>MEDIO</v>
      </c>
      <c r="K64" s="89" t="s">
        <v>1503</v>
      </c>
      <c r="L64" s="114">
        <f t="shared" si="3"/>
        <v>3</v>
      </c>
      <c r="N64" s="153" t="s">
        <v>1827</v>
      </c>
      <c r="O64" s="93" t="s">
        <v>1615</v>
      </c>
    </row>
    <row r="65" spans="1:68" ht="180" x14ac:dyDescent="0.25">
      <c r="A65" s="87">
        <v>58</v>
      </c>
      <c r="B65" s="87" t="s">
        <v>299</v>
      </c>
      <c r="C65" s="89" t="s">
        <v>1059</v>
      </c>
      <c r="D65" s="154" t="s">
        <v>1060</v>
      </c>
      <c r="E65" s="89" t="s">
        <v>19</v>
      </c>
      <c r="F65" s="155" t="s">
        <v>1061</v>
      </c>
      <c r="G65" s="87">
        <v>3</v>
      </c>
      <c r="H65" s="87">
        <v>4</v>
      </c>
      <c r="I65" s="87">
        <f t="shared" si="4"/>
        <v>12</v>
      </c>
      <c r="J65" s="87" t="str">
        <f t="shared" si="5"/>
        <v>MEDIO</v>
      </c>
      <c r="K65" s="89" t="s">
        <v>1505</v>
      </c>
      <c r="L65" s="114">
        <f t="shared" si="3"/>
        <v>3</v>
      </c>
      <c r="N65" s="153" t="s">
        <v>1827</v>
      </c>
      <c r="O65" s="93" t="s">
        <v>1619</v>
      </c>
      <c r="BO65" s="50">
        <v>5</v>
      </c>
      <c r="BP65" s="50">
        <v>5</v>
      </c>
    </row>
    <row r="66" spans="1:68" ht="156.94999999999999" customHeight="1" x14ac:dyDescent="0.25">
      <c r="A66" s="87">
        <v>59</v>
      </c>
      <c r="B66" s="87" t="s">
        <v>299</v>
      </c>
      <c r="C66" s="89" t="s">
        <v>1062</v>
      </c>
      <c r="D66" s="154" t="s">
        <v>344</v>
      </c>
      <c r="E66" s="89" t="s">
        <v>19</v>
      </c>
      <c r="F66" s="155" t="s">
        <v>346</v>
      </c>
      <c r="G66" s="87">
        <v>3</v>
      </c>
      <c r="H66" s="87">
        <v>4</v>
      </c>
      <c r="I66" s="87">
        <f t="shared" si="4"/>
        <v>12</v>
      </c>
      <c r="J66" s="87" t="str">
        <f t="shared" si="5"/>
        <v>MEDIO</v>
      </c>
      <c r="K66" s="89" t="s">
        <v>1504</v>
      </c>
      <c r="L66" s="114">
        <f t="shared" si="3"/>
        <v>3</v>
      </c>
      <c r="N66" s="153" t="s">
        <v>1827</v>
      </c>
      <c r="O66" s="93" t="s">
        <v>1628</v>
      </c>
    </row>
    <row r="67" spans="1:68" ht="118.5" customHeight="1" x14ac:dyDescent="0.25">
      <c r="A67" s="87">
        <v>60</v>
      </c>
      <c r="B67" s="87" t="s">
        <v>299</v>
      </c>
      <c r="C67" s="89" t="s">
        <v>1063</v>
      </c>
      <c r="D67" s="154" t="s">
        <v>336</v>
      </c>
      <c r="E67" s="89" t="s">
        <v>23</v>
      </c>
      <c r="F67" s="155" t="s">
        <v>1064</v>
      </c>
      <c r="G67" s="156">
        <v>2</v>
      </c>
      <c r="H67" s="156">
        <v>5</v>
      </c>
      <c r="I67" s="87">
        <f t="shared" si="4"/>
        <v>10</v>
      </c>
      <c r="J67" s="87" t="str">
        <f t="shared" si="5"/>
        <v>BAJO</v>
      </c>
      <c r="K67" s="91" t="str">
        <f t="shared" ref="K67:K107" si="6">IF(J67="BAJO","El nivel de riesgo es bajo y no se requieren controles adicionales","Favor establezca acá controles adicionales requeridos")</f>
        <v>El nivel de riesgo es bajo y no se requieren controles adicionales</v>
      </c>
      <c r="L67" s="114">
        <f t="shared" si="3"/>
        <v>0.1</v>
      </c>
      <c r="N67" s="153" t="s">
        <v>1827</v>
      </c>
      <c r="O67" s="93" t="s">
        <v>1629</v>
      </c>
    </row>
    <row r="68" spans="1:68" ht="177.75" customHeight="1" x14ac:dyDescent="0.25">
      <c r="A68" s="87">
        <v>61</v>
      </c>
      <c r="B68" s="87" t="s">
        <v>299</v>
      </c>
      <c r="C68" s="89" t="s">
        <v>1065</v>
      </c>
      <c r="D68" s="154" t="s">
        <v>317</v>
      </c>
      <c r="E68" s="89" t="s">
        <v>23</v>
      </c>
      <c r="F68" s="155" t="s">
        <v>1066</v>
      </c>
      <c r="G68" s="156">
        <v>2</v>
      </c>
      <c r="H68" s="156">
        <v>5</v>
      </c>
      <c r="I68" s="87">
        <f t="shared" si="4"/>
        <v>10</v>
      </c>
      <c r="J68" s="87" t="str">
        <f t="shared" si="5"/>
        <v>BAJO</v>
      </c>
      <c r="K68" s="91" t="str">
        <f t="shared" si="6"/>
        <v>El nivel de riesgo es bajo y no se requieren controles adicionales</v>
      </c>
      <c r="L68" s="114">
        <f t="shared" si="3"/>
        <v>0.1</v>
      </c>
      <c r="N68" s="153" t="s">
        <v>1827</v>
      </c>
      <c r="O68" s="93" t="s">
        <v>1629</v>
      </c>
    </row>
    <row r="69" spans="1:68" ht="114" customHeight="1" x14ac:dyDescent="0.25">
      <c r="A69" s="87">
        <v>62</v>
      </c>
      <c r="B69" s="87" t="s">
        <v>299</v>
      </c>
      <c r="C69" s="89" t="s">
        <v>1067</v>
      </c>
      <c r="D69" s="154" t="s">
        <v>321</v>
      </c>
      <c r="E69" s="89" t="s">
        <v>504</v>
      </c>
      <c r="F69" s="155" t="s">
        <v>1068</v>
      </c>
      <c r="G69" s="156">
        <v>2</v>
      </c>
      <c r="H69" s="156">
        <v>5</v>
      </c>
      <c r="I69" s="87">
        <f t="shared" si="4"/>
        <v>10</v>
      </c>
      <c r="J69" s="87" t="str">
        <f t="shared" si="5"/>
        <v>BAJO</v>
      </c>
      <c r="K69" s="91" t="str">
        <f t="shared" si="6"/>
        <v>El nivel de riesgo es bajo y no se requieren controles adicionales</v>
      </c>
      <c r="L69" s="114">
        <f t="shared" si="3"/>
        <v>0.1</v>
      </c>
      <c r="N69" s="153" t="s">
        <v>1827</v>
      </c>
      <c r="O69" s="93" t="s">
        <v>1629</v>
      </c>
    </row>
    <row r="70" spans="1:68" ht="126.75" customHeight="1" x14ac:dyDescent="0.25">
      <c r="A70" s="87">
        <v>63</v>
      </c>
      <c r="B70" s="87" t="s">
        <v>299</v>
      </c>
      <c r="C70" s="89" t="s">
        <v>1069</v>
      </c>
      <c r="D70" s="154" t="s">
        <v>336</v>
      </c>
      <c r="E70" s="89" t="s">
        <v>23</v>
      </c>
      <c r="F70" s="155" t="s">
        <v>1070</v>
      </c>
      <c r="G70" s="87">
        <v>1</v>
      </c>
      <c r="H70" s="87">
        <v>3</v>
      </c>
      <c r="I70" s="87">
        <f t="shared" ref="I70:I108" si="7">G70*H70</f>
        <v>3</v>
      </c>
      <c r="J70" s="87" t="str">
        <f t="shared" si="5"/>
        <v>BAJO</v>
      </c>
      <c r="K70" s="91" t="str">
        <f t="shared" si="6"/>
        <v>El nivel de riesgo es bajo y no se requieren controles adicionales</v>
      </c>
      <c r="L70" s="114">
        <f t="shared" si="3"/>
        <v>0.1</v>
      </c>
      <c r="N70" s="153" t="s">
        <v>1827</v>
      </c>
      <c r="O70" s="93" t="s">
        <v>1629</v>
      </c>
    </row>
    <row r="71" spans="1:68" ht="110.25" customHeight="1" x14ac:dyDescent="0.25">
      <c r="A71" s="87">
        <v>64</v>
      </c>
      <c r="B71" s="87" t="s">
        <v>299</v>
      </c>
      <c r="C71" s="89" t="s">
        <v>1071</v>
      </c>
      <c r="D71" s="154" t="s">
        <v>317</v>
      </c>
      <c r="E71" s="89" t="s">
        <v>23</v>
      </c>
      <c r="F71" s="155" t="s">
        <v>1072</v>
      </c>
      <c r="G71" s="87">
        <v>1</v>
      </c>
      <c r="H71" s="87">
        <v>3</v>
      </c>
      <c r="I71" s="87">
        <f t="shared" si="7"/>
        <v>3</v>
      </c>
      <c r="J71" s="87" t="str">
        <f t="shared" ref="J71:J108" si="8">IF(I71&lt;12,"BAJO",IF(I71&gt;19,"ALTO","MEDIO"))</f>
        <v>BAJO</v>
      </c>
      <c r="K71" s="91" t="str">
        <f t="shared" si="6"/>
        <v>El nivel de riesgo es bajo y no se requieren controles adicionales</v>
      </c>
      <c r="L71" s="114">
        <f t="shared" si="3"/>
        <v>0.1</v>
      </c>
      <c r="N71" s="153" t="s">
        <v>1827</v>
      </c>
      <c r="O71" s="93" t="s">
        <v>1629</v>
      </c>
    </row>
    <row r="72" spans="1:68" ht="104.25" customHeight="1" x14ac:dyDescent="0.25">
      <c r="A72" s="87">
        <v>65</v>
      </c>
      <c r="B72" s="87" t="s">
        <v>299</v>
      </c>
      <c r="C72" s="89" t="s">
        <v>1073</v>
      </c>
      <c r="D72" s="154" t="s">
        <v>321</v>
      </c>
      <c r="E72" s="89" t="s">
        <v>23</v>
      </c>
      <c r="F72" s="155" t="s">
        <v>1074</v>
      </c>
      <c r="G72" s="87">
        <v>1</v>
      </c>
      <c r="H72" s="87">
        <v>3</v>
      </c>
      <c r="I72" s="87">
        <f t="shared" si="7"/>
        <v>3</v>
      </c>
      <c r="J72" s="87" t="str">
        <f t="shared" si="8"/>
        <v>BAJO</v>
      </c>
      <c r="K72" s="91" t="str">
        <f t="shared" si="6"/>
        <v>El nivel de riesgo es bajo y no se requieren controles adicionales</v>
      </c>
      <c r="L72" s="114">
        <f t="shared" ref="L72:L108" si="9">IF(J72="BAJO",0.1,IF(J72="MEDIO",3,5))</f>
        <v>0.1</v>
      </c>
      <c r="N72" s="153" t="s">
        <v>1827</v>
      </c>
      <c r="O72" s="93" t="s">
        <v>1629</v>
      </c>
    </row>
    <row r="73" spans="1:68" ht="134.25" customHeight="1" x14ac:dyDescent="0.25">
      <c r="A73" s="87">
        <v>66</v>
      </c>
      <c r="B73" s="87" t="s">
        <v>299</v>
      </c>
      <c r="C73" s="89" t="s">
        <v>83</v>
      </c>
      <c r="D73" s="154" t="s">
        <v>336</v>
      </c>
      <c r="E73" s="89" t="s">
        <v>23</v>
      </c>
      <c r="F73" s="155" t="s">
        <v>1075</v>
      </c>
      <c r="G73" s="87">
        <v>3</v>
      </c>
      <c r="H73" s="87">
        <v>3</v>
      </c>
      <c r="I73" s="87">
        <f t="shared" si="7"/>
        <v>9</v>
      </c>
      <c r="J73" s="87" t="str">
        <f t="shared" si="8"/>
        <v>BAJO</v>
      </c>
      <c r="K73" s="91" t="str">
        <f t="shared" si="6"/>
        <v>El nivel de riesgo es bajo y no se requieren controles adicionales</v>
      </c>
      <c r="L73" s="114">
        <f t="shared" si="9"/>
        <v>0.1</v>
      </c>
      <c r="N73" s="153" t="s">
        <v>1827</v>
      </c>
      <c r="O73" s="93" t="s">
        <v>1629</v>
      </c>
    </row>
    <row r="74" spans="1:68" ht="113.25" customHeight="1" x14ac:dyDescent="0.25">
      <c r="A74" s="87">
        <v>67</v>
      </c>
      <c r="B74" s="87" t="s">
        <v>299</v>
      </c>
      <c r="C74" s="89" t="s">
        <v>75</v>
      </c>
      <c r="D74" s="154" t="s">
        <v>317</v>
      </c>
      <c r="E74" s="89" t="s">
        <v>23</v>
      </c>
      <c r="F74" s="155" t="s">
        <v>1076</v>
      </c>
      <c r="G74" s="87">
        <v>3</v>
      </c>
      <c r="H74" s="87">
        <v>3</v>
      </c>
      <c r="I74" s="87">
        <f t="shared" si="7"/>
        <v>9</v>
      </c>
      <c r="J74" s="87" t="str">
        <f t="shared" si="8"/>
        <v>BAJO</v>
      </c>
      <c r="K74" s="91" t="str">
        <f t="shared" si="6"/>
        <v>El nivel de riesgo es bajo y no se requieren controles adicionales</v>
      </c>
      <c r="L74" s="114">
        <f t="shared" si="9"/>
        <v>0.1</v>
      </c>
      <c r="N74" s="153" t="s">
        <v>1828</v>
      </c>
      <c r="O74" s="93" t="s">
        <v>1629</v>
      </c>
    </row>
    <row r="75" spans="1:68" ht="75" customHeight="1" x14ac:dyDescent="0.25">
      <c r="A75" s="87">
        <v>68</v>
      </c>
      <c r="B75" s="87" t="s">
        <v>299</v>
      </c>
      <c r="C75" s="89" t="s">
        <v>347</v>
      </c>
      <c r="D75" s="154" t="s">
        <v>321</v>
      </c>
      <c r="E75" s="89" t="s">
        <v>23</v>
      </c>
      <c r="F75" s="155" t="s">
        <v>161</v>
      </c>
      <c r="G75" s="87">
        <v>3</v>
      </c>
      <c r="H75" s="87">
        <v>3</v>
      </c>
      <c r="I75" s="87">
        <f t="shared" si="7"/>
        <v>9</v>
      </c>
      <c r="J75" s="87" t="str">
        <f t="shared" si="8"/>
        <v>BAJO</v>
      </c>
      <c r="K75" s="91" t="str">
        <f t="shared" si="6"/>
        <v>El nivel de riesgo es bajo y no se requieren controles adicionales</v>
      </c>
      <c r="L75" s="114">
        <f t="shared" si="9"/>
        <v>0.1</v>
      </c>
      <c r="N75" s="153" t="s">
        <v>1827</v>
      </c>
      <c r="O75" s="93" t="s">
        <v>1629</v>
      </c>
    </row>
    <row r="76" spans="1:68" ht="100.5" customHeight="1" x14ac:dyDescent="0.25">
      <c r="A76" s="87">
        <v>69</v>
      </c>
      <c r="B76" s="87" t="s">
        <v>299</v>
      </c>
      <c r="C76" s="89" t="s">
        <v>84</v>
      </c>
      <c r="D76" s="154" t="s">
        <v>336</v>
      </c>
      <c r="E76" s="89" t="s">
        <v>19</v>
      </c>
      <c r="F76" s="155" t="s">
        <v>1075</v>
      </c>
      <c r="G76" s="87">
        <v>1</v>
      </c>
      <c r="H76" s="87">
        <v>3</v>
      </c>
      <c r="I76" s="87">
        <f t="shared" si="7"/>
        <v>3</v>
      </c>
      <c r="J76" s="87" t="str">
        <f t="shared" si="8"/>
        <v>BAJO</v>
      </c>
      <c r="K76" s="91" t="str">
        <f t="shared" si="6"/>
        <v>El nivel de riesgo es bajo y no se requieren controles adicionales</v>
      </c>
      <c r="L76" s="114">
        <f t="shared" si="9"/>
        <v>0.1</v>
      </c>
      <c r="N76" s="153" t="s">
        <v>1827</v>
      </c>
      <c r="O76" s="93" t="s">
        <v>1629</v>
      </c>
    </row>
    <row r="77" spans="1:68" ht="133.5" customHeight="1" x14ac:dyDescent="0.25">
      <c r="A77" s="87">
        <v>70</v>
      </c>
      <c r="B77" s="87" t="s">
        <v>299</v>
      </c>
      <c r="C77" s="89" t="s">
        <v>76</v>
      </c>
      <c r="D77" s="154" t="s">
        <v>317</v>
      </c>
      <c r="E77" s="89" t="s">
        <v>19</v>
      </c>
      <c r="F77" s="155" t="s">
        <v>1076</v>
      </c>
      <c r="G77" s="87">
        <v>1</v>
      </c>
      <c r="H77" s="87">
        <v>3</v>
      </c>
      <c r="I77" s="87">
        <f t="shared" si="7"/>
        <v>3</v>
      </c>
      <c r="J77" s="87" t="str">
        <f t="shared" si="8"/>
        <v>BAJO</v>
      </c>
      <c r="K77" s="91" t="str">
        <f t="shared" si="6"/>
        <v>El nivel de riesgo es bajo y no se requieren controles adicionales</v>
      </c>
      <c r="L77" s="114">
        <f t="shared" si="9"/>
        <v>0.1</v>
      </c>
      <c r="N77" s="153" t="s">
        <v>1828</v>
      </c>
      <c r="O77" s="93" t="s">
        <v>1629</v>
      </c>
    </row>
    <row r="78" spans="1:68" ht="103.5" customHeight="1" x14ac:dyDescent="0.25">
      <c r="A78" s="87">
        <v>71</v>
      </c>
      <c r="B78" s="87" t="s">
        <v>299</v>
      </c>
      <c r="C78" s="89" t="s">
        <v>348</v>
      </c>
      <c r="D78" s="154" t="s">
        <v>321</v>
      </c>
      <c r="E78" s="89" t="s">
        <v>19</v>
      </c>
      <c r="F78" s="155" t="s">
        <v>161</v>
      </c>
      <c r="G78" s="87">
        <v>1</v>
      </c>
      <c r="H78" s="87">
        <v>3</v>
      </c>
      <c r="I78" s="87">
        <f t="shared" si="7"/>
        <v>3</v>
      </c>
      <c r="J78" s="87" t="str">
        <f t="shared" si="8"/>
        <v>BAJO</v>
      </c>
      <c r="K78" s="91" t="str">
        <f t="shared" si="6"/>
        <v>El nivel de riesgo es bajo y no se requieren controles adicionales</v>
      </c>
      <c r="L78" s="114">
        <f t="shared" si="9"/>
        <v>0.1</v>
      </c>
      <c r="N78" s="153" t="s">
        <v>1827</v>
      </c>
      <c r="O78" s="93" t="s">
        <v>1629</v>
      </c>
    </row>
    <row r="79" spans="1:68" ht="105" x14ac:dyDescent="0.25">
      <c r="A79" s="87">
        <v>72</v>
      </c>
      <c r="B79" s="87" t="s">
        <v>299</v>
      </c>
      <c r="C79" s="89" t="s">
        <v>1894</v>
      </c>
      <c r="D79" s="154" t="s">
        <v>461</v>
      </c>
      <c r="E79" s="89" t="s">
        <v>23</v>
      </c>
      <c r="F79" s="155" t="s">
        <v>1077</v>
      </c>
      <c r="G79" s="87">
        <v>3</v>
      </c>
      <c r="H79" s="87">
        <v>5</v>
      </c>
      <c r="I79" s="87">
        <f t="shared" si="7"/>
        <v>15</v>
      </c>
      <c r="J79" s="87" t="str">
        <f t="shared" si="8"/>
        <v>MEDIO</v>
      </c>
      <c r="K79" s="89" t="s">
        <v>1503</v>
      </c>
      <c r="L79" s="114">
        <f t="shared" si="9"/>
        <v>3</v>
      </c>
      <c r="N79" s="153" t="s">
        <v>1827</v>
      </c>
      <c r="O79" s="93" t="s">
        <v>1612</v>
      </c>
    </row>
    <row r="80" spans="1:68" ht="180" x14ac:dyDescent="0.25">
      <c r="A80" s="87">
        <v>73</v>
      </c>
      <c r="B80" s="87" t="s">
        <v>299</v>
      </c>
      <c r="C80" s="89" t="s">
        <v>162</v>
      </c>
      <c r="D80" s="154" t="s">
        <v>317</v>
      </c>
      <c r="E80" s="89" t="s">
        <v>23</v>
      </c>
      <c r="F80" s="155" t="s">
        <v>1078</v>
      </c>
      <c r="G80" s="87">
        <v>3</v>
      </c>
      <c r="H80" s="87">
        <v>5</v>
      </c>
      <c r="I80" s="87">
        <f t="shared" si="7"/>
        <v>15</v>
      </c>
      <c r="J80" s="87" t="str">
        <f t="shared" si="8"/>
        <v>MEDIO</v>
      </c>
      <c r="K80" s="89" t="s">
        <v>1505</v>
      </c>
      <c r="L80" s="114">
        <f t="shared" si="9"/>
        <v>3</v>
      </c>
      <c r="N80" s="153" t="s">
        <v>1827</v>
      </c>
      <c r="O80" s="93" t="s">
        <v>1620</v>
      </c>
    </row>
    <row r="81" spans="1:15" ht="162.75" customHeight="1" x14ac:dyDescent="0.25">
      <c r="A81" s="87">
        <v>74</v>
      </c>
      <c r="B81" s="87" t="s">
        <v>299</v>
      </c>
      <c r="C81" s="89" t="s">
        <v>349</v>
      </c>
      <c r="D81" s="154" t="s">
        <v>321</v>
      </c>
      <c r="E81" s="89" t="s">
        <v>23</v>
      </c>
      <c r="F81" s="155" t="s">
        <v>143</v>
      </c>
      <c r="G81" s="87">
        <v>3</v>
      </c>
      <c r="H81" s="87">
        <v>5</v>
      </c>
      <c r="I81" s="87">
        <f t="shared" si="7"/>
        <v>15</v>
      </c>
      <c r="J81" s="87" t="str">
        <f t="shared" si="8"/>
        <v>MEDIO</v>
      </c>
      <c r="K81" s="89" t="s">
        <v>1504</v>
      </c>
      <c r="L81" s="114">
        <f t="shared" si="9"/>
        <v>3</v>
      </c>
      <c r="N81" s="153" t="s">
        <v>1827</v>
      </c>
      <c r="O81" s="93" t="s">
        <v>1538</v>
      </c>
    </row>
    <row r="82" spans="1:15" ht="98.25" customHeight="1" x14ac:dyDescent="0.25">
      <c r="A82" s="87">
        <v>75</v>
      </c>
      <c r="B82" s="87" t="s">
        <v>299</v>
      </c>
      <c r="C82" s="89" t="s">
        <v>85</v>
      </c>
      <c r="D82" s="154" t="s">
        <v>336</v>
      </c>
      <c r="E82" s="89" t="s">
        <v>23</v>
      </c>
      <c r="F82" s="155" t="s">
        <v>1079</v>
      </c>
      <c r="G82" s="87">
        <v>1</v>
      </c>
      <c r="H82" s="87">
        <v>3</v>
      </c>
      <c r="I82" s="87">
        <f t="shared" si="7"/>
        <v>3</v>
      </c>
      <c r="J82" s="87" t="str">
        <f t="shared" si="8"/>
        <v>BAJO</v>
      </c>
      <c r="K82" s="91" t="str">
        <f t="shared" si="6"/>
        <v>El nivel de riesgo es bajo y no se requieren controles adicionales</v>
      </c>
      <c r="L82" s="114">
        <f t="shared" si="9"/>
        <v>0.1</v>
      </c>
      <c r="N82" s="153" t="s">
        <v>1827</v>
      </c>
      <c r="O82" s="93" t="s">
        <v>1630</v>
      </c>
    </row>
    <row r="83" spans="1:15" ht="114" customHeight="1" x14ac:dyDescent="0.25">
      <c r="A83" s="87">
        <v>76</v>
      </c>
      <c r="B83" s="87" t="s">
        <v>299</v>
      </c>
      <c r="C83" s="89" t="s">
        <v>77</v>
      </c>
      <c r="D83" s="154" t="s">
        <v>317</v>
      </c>
      <c r="E83" s="89" t="s">
        <v>23</v>
      </c>
      <c r="F83" s="155" t="s">
        <v>1080</v>
      </c>
      <c r="G83" s="87">
        <v>1</v>
      </c>
      <c r="H83" s="87">
        <v>3</v>
      </c>
      <c r="I83" s="87">
        <f t="shared" si="7"/>
        <v>3</v>
      </c>
      <c r="J83" s="87" t="str">
        <f t="shared" si="8"/>
        <v>BAJO</v>
      </c>
      <c r="K83" s="91" t="str">
        <f t="shared" si="6"/>
        <v>El nivel de riesgo es bajo y no se requieren controles adicionales</v>
      </c>
      <c r="L83" s="114">
        <f t="shared" si="9"/>
        <v>0.1</v>
      </c>
      <c r="N83" s="153" t="s">
        <v>1827</v>
      </c>
      <c r="O83" s="93" t="s">
        <v>1632</v>
      </c>
    </row>
    <row r="84" spans="1:15" ht="95.25" customHeight="1" x14ac:dyDescent="0.25">
      <c r="A84" s="87">
        <v>77</v>
      </c>
      <c r="B84" s="87" t="s">
        <v>299</v>
      </c>
      <c r="C84" s="89" t="s">
        <v>351</v>
      </c>
      <c r="D84" s="154" t="s">
        <v>344</v>
      </c>
      <c r="E84" s="89" t="s">
        <v>23</v>
      </c>
      <c r="F84" s="155" t="s">
        <v>350</v>
      </c>
      <c r="G84" s="87">
        <v>1</v>
      </c>
      <c r="H84" s="87">
        <v>3</v>
      </c>
      <c r="I84" s="87">
        <f t="shared" si="7"/>
        <v>3</v>
      </c>
      <c r="J84" s="87" t="str">
        <f t="shared" si="8"/>
        <v>BAJO</v>
      </c>
      <c r="K84" s="91" t="str">
        <f t="shared" si="6"/>
        <v>El nivel de riesgo es bajo y no se requieren controles adicionales</v>
      </c>
      <c r="L84" s="114">
        <f t="shared" si="9"/>
        <v>0.1</v>
      </c>
      <c r="N84" s="153" t="s">
        <v>1827</v>
      </c>
      <c r="O84" s="93" t="s">
        <v>1633</v>
      </c>
    </row>
    <row r="85" spans="1:15" ht="136.5" customHeight="1" x14ac:dyDescent="0.25">
      <c r="A85" s="87">
        <v>78</v>
      </c>
      <c r="B85" s="87" t="s">
        <v>299</v>
      </c>
      <c r="C85" s="89" t="s">
        <v>86</v>
      </c>
      <c r="D85" s="154" t="s">
        <v>341</v>
      </c>
      <c r="E85" s="89" t="s">
        <v>19</v>
      </c>
      <c r="F85" s="155" t="s">
        <v>1081</v>
      </c>
      <c r="G85" s="87">
        <v>1</v>
      </c>
      <c r="H85" s="87">
        <v>1</v>
      </c>
      <c r="I85" s="87">
        <f t="shared" si="7"/>
        <v>1</v>
      </c>
      <c r="J85" s="87" t="str">
        <f t="shared" si="8"/>
        <v>BAJO</v>
      </c>
      <c r="K85" s="91" t="str">
        <f t="shared" si="6"/>
        <v>El nivel de riesgo es bajo y no se requieren controles adicionales</v>
      </c>
      <c r="L85" s="114">
        <f t="shared" si="9"/>
        <v>0.1</v>
      </c>
      <c r="N85" s="153" t="s">
        <v>1827</v>
      </c>
      <c r="O85" s="93" t="s">
        <v>1632</v>
      </c>
    </row>
    <row r="86" spans="1:15" ht="123" customHeight="1" x14ac:dyDescent="0.25">
      <c r="A86" s="87">
        <v>79</v>
      </c>
      <c r="B86" s="87" t="s">
        <v>299</v>
      </c>
      <c r="C86" s="89" t="s">
        <v>78</v>
      </c>
      <c r="D86" s="154" t="s">
        <v>505</v>
      </c>
      <c r="E86" s="89" t="s">
        <v>19</v>
      </c>
      <c r="F86" s="155" t="s">
        <v>1082</v>
      </c>
      <c r="G86" s="87">
        <v>1</v>
      </c>
      <c r="H86" s="87">
        <v>1</v>
      </c>
      <c r="I86" s="87">
        <f t="shared" si="7"/>
        <v>1</v>
      </c>
      <c r="J86" s="87" t="str">
        <f t="shared" si="8"/>
        <v>BAJO</v>
      </c>
      <c r="K86" s="91" t="str">
        <f t="shared" si="6"/>
        <v>El nivel de riesgo es bajo y no se requieren controles adicionales</v>
      </c>
      <c r="L86" s="114">
        <f t="shared" si="9"/>
        <v>0.1</v>
      </c>
      <c r="N86" s="153" t="s">
        <v>1827</v>
      </c>
      <c r="O86" s="93" t="s">
        <v>1631</v>
      </c>
    </row>
    <row r="87" spans="1:15" ht="75" customHeight="1" x14ac:dyDescent="0.25">
      <c r="A87" s="87">
        <v>80</v>
      </c>
      <c r="B87" s="87" t="s">
        <v>299</v>
      </c>
      <c r="C87" s="89" t="s">
        <v>352</v>
      </c>
      <c r="D87" s="154" t="s">
        <v>321</v>
      </c>
      <c r="E87" s="89" t="s">
        <v>19</v>
      </c>
      <c r="F87" s="155" t="s">
        <v>1083</v>
      </c>
      <c r="G87" s="87">
        <v>1</v>
      </c>
      <c r="H87" s="87">
        <v>1</v>
      </c>
      <c r="I87" s="87">
        <f t="shared" si="7"/>
        <v>1</v>
      </c>
      <c r="J87" s="87" t="str">
        <f t="shared" si="8"/>
        <v>BAJO</v>
      </c>
      <c r="K87" s="91" t="str">
        <f t="shared" si="6"/>
        <v>El nivel de riesgo es bajo y no se requieren controles adicionales</v>
      </c>
      <c r="L87" s="114">
        <f t="shared" si="9"/>
        <v>0.1</v>
      </c>
      <c r="N87" s="153" t="s">
        <v>1827</v>
      </c>
      <c r="O87" s="93" t="s">
        <v>1630</v>
      </c>
    </row>
    <row r="88" spans="1:15" ht="111" customHeight="1" x14ac:dyDescent="0.25">
      <c r="A88" s="87">
        <v>81</v>
      </c>
      <c r="B88" s="87" t="s">
        <v>299</v>
      </c>
      <c r="C88" s="89" t="s">
        <v>87</v>
      </c>
      <c r="D88" s="154" t="s">
        <v>336</v>
      </c>
      <c r="E88" s="89" t="s">
        <v>23</v>
      </c>
      <c r="F88" s="155" t="s">
        <v>1084</v>
      </c>
      <c r="G88" s="87">
        <v>1</v>
      </c>
      <c r="H88" s="87">
        <v>3</v>
      </c>
      <c r="I88" s="87">
        <f t="shared" si="7"/>
        <v>3</v>
      </c>
      <c r="J88" s="87" t="str">
        <f t="shared" si="8"/>
        <v>BAJO</v>
      </c>
      <c r="K88" s="91" t="str">
        <f t="shared" si="6"/>
        <v>El nivel de riesgo es bajo y no se requieren controles adicionales</v>
      </c>
      <c r="L88" s="114">
        <f t="shared" si="9"/>
        <v>0.1</v>
      </c>
      <c r="N88" s="153" t="s">
        <v>1827</v>
      </c>
      <c r="O88" s="93" t="s">
        <v>1630</v>
      </c>
    </row>
    <row r="89" spans="1:15" ht="117.75" customHeight="1" x14ac:dyDescent="0.25">
      <c r="A89" s="87">
        <v>82</v>
      </c>
      <c r="B89" s="87" t="s">
        <v>299</v>
      </c>
      <c r="C89" s="89" t="s">
        <v>79</v>
      </c>
      <c r="D89" s="154" t="s">
        <v>317</v>
      </c>
      <c r="E89" s="89" t="s">
        <v>23</v>
      </c>
      <c r="F89" s="155" t="s">
        <v>1085</v>
      </c>
      <c r="G89" s="87">
        <v>1</v>
      </c>
      <c r="H89" s="87">
        <v>3</v>
      </c>
      <c r="I89" s="87">
        <f t="shared" si="7"/>
        <v>3</v>
      </c>
      <c r="J89" s="87" t="str">
        <f t="shared" si="8"/>
        <v>BAJO</v>
      </c>
      <c r="K89" s="91" t="str">
        <f t="shared" si="6"/>
        <v>El nivel de riesgo es bajo y no se requieren controles adicionales</v>
      </c>
      <c r="L89" s="114">
        <f t="shared" si="9"/>
        <v>0.1</v>
      </c>
      <c r="N89" s="153" t="s">
        <v>1827</v>
      </c>
      <c r="O89" s="93" t="s">
        <v>1632</v>
      </c>
    </row>
    <row r="90" spans="1:15" ht="75" customHeight="1" x14ac:dyDescent="0.25">
      <c r="A90" s="87">
        <v>83</v>
      </c>
      <c r="B90" s="87" t="s">
        <v>299</v>
      </c>
      <c r="C90" s="89" t="s">
        <v>354</v>
      </c>
      <c r="D90" s="154" t="s">
        <v>344</v>
      </c>
      <c r="E90" s="89" t="s">
        <v>23</v>
      </c>
      <c r="F90" s="155" t="s">
        <v>353</v>
      </c>
      <c r="G90" s="87">
        <v>1</v>
      </c>
      <c r="H90" s="87">
        <v>3</v>
      </c>
      <c r="I90" s="87">
        <f t="shared" si="7"/>
        <v>3</v>
      </c>
      <c r="J90" s="87" t="str">
        <f t="shared" si="8"/>
        <v>BAJO</v>
      </c>
      <c r="K90" s="91" t="str">
        <f t="shared" si="6"/>
        <v>El nivel de riesgo es bajo y no se requieren controles adicionales</v>
      </c>
      <c r="L90" s="114">
        <f t="shared" si="9"/>
        <v>0.1</v>
      </c>
      <c r="N90" s="153" t="s">
        <v>1827</v>
      </c>
      <c r="O90" s="93" t="s">
        <v>1633</v>
      </c>
    </row>
    <row r="91" spans="1:15" ht="144" customHeight="1" x14ac:dyDescent="0.25">
      <c r="A91" s="87">
        <v>84</v>
      </c>
      <c r="B91" s="87" t="s">
        <v>299</v>
      </c>
      <c r="C91" s="89" t="s">
        <v>107</v>
      </c>
      <c r="D91" s="154" t="s">
        <v>336</v>
      </c>
      <c r="E91" s="89" t="s">
        <v>23</v>
      </c>
      <c r="F91" s="155" t="s">
        <v>1086</v>
      </c>
      <c r="G91" s="87">
        <v>2</v>
      </c>
      <c r="H91" s="87">
        <v>4</v>
      </c>
      <c r="I91" s="87">
        <f t="shared" si="7"/>
        <v>8</v>
      </c>
      <c r="J91" s="87" t="str">
        <f t="shared" si="8"/>
        <v>BAJO</v>
      </c>
      <c r="K91" s="91" t="str">
        <f t="shared" si="6"/>
        <v>El nivel de riesgo es bajo y no se requieren controles adicionales</v>
      </c>
      <c r="L91" s="114">
        <f t="shared" si="9"/>
        <v>0.1</v>
      </c>
      <c r="N91" s="153" t="s">
        <v>1827</v>
      </c>
      <c r="O91" s="93" t="s">
        <v>1630</v>
      </c>
    </row>
    <row r="92" spans="1:15" ht="148.5" customHeight="1" x14ac:dyDescent="0.25">
      <c r="A92" s="87">
        <v>85</v>
      </c>
      <c r="B92" s="87" t="s">
        <v>299</v>
      </c>
      <c r="C92" s="89" t="s">
        <v>108</v>
      </c>
      <c r="D92" s="154" t="s">
        <v>317</v>
      </c>
      <c r="E92" s="89" t="s">
        <v>23</v>
      </c>
      <c r="F92" s="155" t="s">
        <v>1087</v>
      </c>
      <c r="G92" s="87">
        <v>2</v>
      </c>
      <c r="H92" s="87">
        <v>4</v>
      </c>
      <c r="I92" s="87">
        <f t="shared" si="7"/>
        <v>8</v>
      </c>
      <c r="J92" s="87" t="str">
        <f t="shared" si="8"/>
        <v>BAJO</v>
      </c>
      <c r="K92" s="91" t="str">
        <f t="shared" si="6"/>
        <v>El nivel de riesgo es bajo y no se requieren controles adicionales</v>
      </c>
      <c r="L92" s="114">
        <f t="shared" si="9"/>
        <v>0.1</v>
      </c>
      <c r="N92" s="153" t="s">
        <v>1827</v>
      </c>
      <c r="O92" s="93" t="s">
        <v>1632</v>
      </c>
    </row>
    <row r="93" spans="1:15" ht="116.25" customHeight="1" x14ac:dyDescent="0.25">
      <c r="A93" s="87">
        <v>86</v>
      </c>
      <c r="B93" s="87" t="s">
        <v>299</v>
      </c>
      <c r="C93" s="89" t="s">
        <v>356</v>
      </c>
      <c r="D93" s="154" t="s">
        <v>321</v>
      </c>
      <c r="E93" s="89" t="s">
        <v>23</v>
      </c>
      <c r="F93" s="155" t="s">
        <v>355</v>
      </c>
      <c r="G93" s="87">
        <v>2</v>
      </c>
      <c r="H93" s="87">
        <v>4</v>
      </c>
      <c r="I93" s="87">
        <f t="shared" si="7"/>
        <v>8</v>
      </c>
      <c r="J93" s="87" t="str">
        <f t="shared" si="8"/>
        <v>BAJO</v>
      </c>
      <c r="K93" s="91" t="str">
        <f t="shared" si="6"/>
        <v>El nivel de riesgo es bajo y no se requieren controles adicionales</v>
      </c>
      <c r="L93" s="114">
        <f t="shared" si="9"/>
        <v>0.1</v>
      </c>
      <c r="N93" s="153" t="s">
        <v>1827</v>
      </c>
      <c r="O93" s="93" t="s">
        <v>1633</v>
      </c>
    </row>
    <row r="94" spans="1:15" ht="109.5" customHeight="1" x14ac:dyDescent="0.25">
      <c r="A94" s="87">
        <v>87</v>
      </c>
      <c r="B94" s="87" t="s">
        <v>299</v>
      </c>
      <c r="C94" s="89" t="s">
        <v>109</v>
      </c>
      <c r="D94" s="154" t="s">
        <v>336</v>
      </c>
      <c r="E94" s="89" t="s">
        <v>23</v>
      </c>
      <c r="F94" s="155" t="s">
        <v>1088</v>
      </c>
      <c r="G94" s="87">
        <v>3</v>
      </c>
      <c r="H94" s="87">
        <v>5</v>
      </c>
      <c r="I94" s="87">
        <f t="shared" si="7"/>
        <v>15</v>
      </c>
      <c r="J94" s="87" t="str">
        <f t="shared" si="8"/>
        <v>MEDIO</v>
      </c>
      <c r="K94" s="89" t="s">
        <v>1503</v>
      </c>
      <c r="L94" s="114">
        <f t="shared" si="9"/>
        <v>3</v>
      </c>
      <c r="N94" s="153" t="s">
        <v>1827</v>
      </c>
      <c r="O94" s="93" t="s">
        <v>1615</v>
      </c>
    </row>
    <row r="95" spans="1:15" ht="180" x14ac:dyDescent="0.25">
      <c r="A95" s="87">
        <v>88</v>
      </c>
      <c r="B95" s="87" t="s">
        <v>299</v>
      </c>
      <c r="C95" s="89" t="s">
        <v>110</v>
      </c>
      <c r="D95" s="154" t="s">
        <v>317</v>
      </c>
      <c r="E95" s="89" t="s">
        <v>23</v>
      </c>
      <c r="F95" s="155" t="s">
        <v>1089</v>
      </c>
      <c r="G95" s="87">
        <v>3</v>
      </c>
      <c r="H95" s="87">
        <v>5</v>
      </c>
      <c r="I95" s="87">
        <f t="shared" si="7"/>
        <v>15</v>
      </c>
      <c r="J95" s="87" t="str">
        <f t="shared" si="8"/>
        <v>MEDIO</v>
      </c>
      <c r="K95" s="89" t="s">
        <v>1505</v>
      </c>
      <c r="L95" s="114">
        <f t="shared" si="9"/>
        <v>3</v>
      </c>
      <c r="N95" s="153" t="s">
        <v>1827</v>
      </c>
      <c r="O95" s="93" t="s">
        <v>1619</v>
      </c>
    </row>
    <row r="96" spans="1:15" ht="180" x14ac:dyDescent="0.25">
      <c r="A96" s="87">
        <v>89</v>
      </c>
      <c r="B96" s="87" t="s">
        <v>299</v>
      </c>
      <c r="C96" s="89" t="s">
        <v>358</v>
      </c>
      <c r="D96" s="154" t="s">
        <v>344</v>
      </c>
      <c r="E96" s="89" t="s">
        <v>23</v>
      </c>
      <c r="F96" s="155" t="s">
        <v>357</v>
      </c>
      <c r="G96" s="87">
        <v>3</v>
      </c>
      <c r="H96" s="87">
        <v>5</v>
      </c>
      <c r="I96" s="87">
        <f t="shared" si="7"/>
        <v>15</v>
      </c>
      <c r="J96" s="87" t="str">
        <f t="shared" si="8"/>
        <v>MEDIO</v>
      </c>
      <c r="K96" s="89" t="s">
        <v>1504</v>
      </c>
      <c r="L96" s="114">
        <f t="shared" si="9"/>
        <v>3</v>
      </c>
      <c r="N96" s="153" t="s">
        <v>1827</v>
      </c>
      <c r="O96" s="93" t="s">
        <v>1620</v>
      </c>
    </row>
    <row r="97" spans="1:15" ht="114" customHeight="1" x14ac:dyDescent="0.25">
      <c r="A97" s="87">
        <v>90</v>
      </c>
      <c r="B97" s="87" t="s">
        <v>299</v>
      </c>
      <c r="C97" s="89" t="s">
        <v>111</v>
      </c>
      <c r="D97" s="154" t="s">
        <v>461</v>
      </c>
      <c r="E97" s="89" t="s">
        <v>23</v>
      </c>
      <c r="F97" s="155" t="s">
        <v>1090</v>
      </c>
      <c r="G97" s="87">
        <v>3</v>
      </c>
      <c r="H97" s="87">
        <v>5</v>
      </c>
      <c r="I97" s="87">
        <f t="shared" si="7"/>
        <v>15</v>
      </c>
      <c r="J97" s="87" t="str">
        <f t="shared" si="8"/>
        <v>MEDIO</v>
      </c>
      <c r="K97" s="89" t="s">
        <v>1503</v>
      </c>
      <c r="L97" s="114">
        <f t="shared" si="9"/>
        <v>3</v>
      </c>
      <c r="N97" s="153" t="s">
        <v>1827</v>
      </c>
      <c r="O97" s="93" t="s">
        <v>1620</v>
      </c>
    </row>
    <row r="98" spans="1:15" ht="147" customHeight="1" x14ac:dyDescent="0.25">
      <c r="A98" s="87">
        <v>91</v>
      </c>
      <c r="B98" s="87" t="s">
        <v>299</v>
      </c>
      <c r="C98" s="89" t="s">
        <v>80</v>
      </c>
      <c r="D98" s="154" t="s">
        <v>317</v>
      </c>
      <c r="E98" s="89" t="s">
        <v>23</v>
      </c>
      <c r="F98" s="155" t="s">
        <v>1091</v>
      </c>
      <c r="G98" s="87">
        <v>3</v>
      </c>
      <c r="H98" s="87">
        <v>5</v>
      </c>
      <c r="I98" s="87">
        <f t="shared" si="7"/>
        <v>15</v>
      </c>
      <c r="J98" s="87" t="str">
        <f t="shared" si="8"/>
        <v>MEDIO</v>
      </c>
      <c r="K98" s="89" t="s">
        <v>1505</v>
      </c>
      <c r="L98" s="114">
        <f t="shared" si="9"/>
        <v>3</v>
      </c>
      <c r="N98" s="153" t="s">
        <v>1827</v>
      </c>
      <c r="O98" s="93" t="s">
        <v>1617</v>
      </c>
    </row>
    <row r="99" spans="1:15" ht="153" customHeight="1" x14ac:dyDescent="0.25">
      <c r="A99" s="87">
        <v>92</v>
      </c>
      <c r="B99" s="87" t="s">
        <v>299</v>
      </c>
      <c r="C99" s="89" t="s">
        <v>360</v>
      </c>
      <c r="D99" s="154" t="s">
        <v>344</v>
      </c>
      <c r="E99" s="89" t="s">
        <v>23</v>
      </c>
      <c r="F99" s="155" t="s">
        <v>359</v>
      </c>
      <c r="G99" s="87">
        <v>3</v>
      </c>
      <c r="H99" s="87">
        <v>5</v>
      </c>
      <c r="I99" s="87">
        <f t="shared" si="7"/>
        <v>15</v>
      </c>
      <c r="J99" s="87" t="str">
        <f t="shared" si="8"/>
        <v>MEDIO</v>
      </c>
      <c r="K99" s="89" t="s">
        <v>1504</v>
      </c>
      <c r="L99" s="114">
        <f t="shared" si="9"/>
        <v>3</v>
      </c>
      <c r="N99" s="153" t="s">
        <v>1827</v>
      </c>
      <c r="O99" s="93" t="s">
        <v>1537</v>
      </c>
    </row>
    <row r="100" spans="1:15" ht="132.75" customHeight="1" x14ac:dyDescent="0.25">
      <c r="A100" s="87">
        <v>93</v>
      </c>
      <c r="B100" s="87" t="s">
        <v>299</v>
      </c>
      <c r="C100" s="89" t="s">
        <v>88</v>
      </c>
      <c r="D100" s="154" t="s">
        <v>506</v>
      </c>
      <c r="E100" s="89" t="s">
        <v>23</v>
      </c>
      <c r="F100" s="155" t="s">
        <v>1092</v>
      </c>
      <c r="G100" s="87">
        <v>3</v>
      </c>
      <c r="H100" s="87">
        <v>4</v>
      </c>
      <c r="I100" s="87">
        <f t="shared" si="7"/>
        <v>12</v>
      </c>
      <c r="J100" s="87" t="str">
        <f t="shared" si="8"/>
        <v>MEDIO</v>
      </c>
      <c r="K100" s="89" t="s">
        <v>1503</v>
      </c>
      <c r="L100" s="114">
        <f t="shared" si="9"/>
        <v>3</v>
      </c>
      <c r="N100" s="153" t="s">
        <v>1827</v>
      </c>
      <c r="O100" s="93" t="s">
        <v>1615</v>
      </c>
    </row>
    <row r="101" spans="1:15" ht="195" customHeight="1" x14ac:dyDescent="0.25">
      <c r="A101" s="87">
        <v>94</v>
      </c>
      <c r="B101" s="87" t="s">
        <v>299</v>
      </c>
      <c r="C101" s="89" t="s">
        <v>81</v>
      </c>
      <c r="D101" s="154" t="s">
        <v>317</v>
      </c>
      <c r="E101" s="89" t="s">
        <v>23</v>
      </c>
      <c r="F101" s="155" t="s">
        <v>1093</v>
      </c>
      <c r="G101" s="87">
        <v>3</v>
      </c>
      <c r="H101" s="87">
        <v>4</v>
      </c>
      <c r="I101" s="87">
        <f t="shared" si="7"/>
        <v>12</v>
      </c>
      <c r="J101" s="87" t="str">
        <f t="shared" si="8"/>
        <v>MEDIO</v>
      </c>
      <c r="K101" s="89" t="s">
        <v>1505</v>
      </c>
      <c r="L101" s="114">
        <f t="shared" si="9"/>
        <v>3</v>
      </c>
      <c r="N101" s="153" t="s">
        <v>1827</v>
      </c>
      <c r="O101" s="93" t="s">
        <v>1619</v>
      </c>
    </row>
    <row r="102" spans="1:15" ht="163.5" customHeight="1" x14ac:dyDescent="0.25">
      <c r="A102" s="87">
        <v>95</v>
      </c>
      <c r="B102" s="87" t="s">
        <v>299</v>
      </c>
      <c r="C102" s="89" t="s">
        <v>362</v>
      </c>
      <c r="D102" s="154" t="s">
        <v>344</v>
      </c>
      <c r="E102" s="89" t="s">
        <v>23</v>
      </c>
      <c r="F102" s="155" t="s">
        <v>361</v>
      </c>
      <c r="G102" s="87">
        <v>3</v>
      </c>
      <c r="H102" s="87">
        <v>4</v>
      </c>
      <c r="I102" s="87">
        <f t="shared" si="7"/>
        <v>12</v>
      </c>
      <c r="J102" s="87" t="str">
        <f t="shared" si="8"/>
        <v>MEDIO</v>
      </c>
      <c r="K102" s="89" t="s">
        <v>1504</v>
      </c>
      <c r="L102" s="114">
        <f t="shared" si="9"/>
        <v>3</v>
      </c>
      <c r="N102" s="153" t="s">
        <v>1827</v>
      </c>
      <c r="O102" s="93" t="s">
        <v>1620</v>
      </c>
    </row>
    <row r="103" spans="1:15" ht="153.75" customHeight="1" x14ac:dyDescent="0.25">
      <c r="A103" s="87">
        <v>96</v>
      </c>
      <c r="B103" s="87" t="s">
        <v>299</v>
      </c>
      <c r="C103" s="89" t="s">
        <v>89</v>
      </c>
      <c r="D103" s="154" t="s">
        <v>506</v>
      </c>
      <c r="E103" s="89" t="s">
        <v>23</v>
      </c>
      <c r="F103" s="155" t="s">
        <v>1094</v>
      </c>
      <c r="G103" s="87">
        <v>3</v>
      </c>
      <c r="H103" s="87">
        <v>4</v>
      </c>
      <c r="I103" s="87">
        <f t="shared" si="7"/>
        <v>12</v>
      </c>
      <c r="J103" s="87" t="str">
        <f t="shared" si="8"/>
        <v>MEDIO</v>
      </c>
      <c r="K103" s="89" t="s">
        <v>1503</v>
      </c>
      <c r="L103" s="114">
        <f t="shared" si="9"/>
        <v>3</v>
      </c>
      <c r="N103" s="153" t="s">
        <v>1827</v>
      </c>
      <c r="O103" s="93" t="s">
        <v>1613</v>
      </c>
    </row>
    <row r="104" spans="1:15" ht="174" customHeight="1" x14ac:dyDescent="0.25">
      <c r="A104" s="87">
        <v>97</v>
      </c>
      <c r="B104" s="87" t="s">
        <v>299</v>
      </c>
      <c r="C104" s="89" t="s">
        <v>82</v>
      </c>
      <c r="D104" s="154" t="s">
        <v>317</v>
      </c>
      <c r="E104" s="89" t="s">
        <v>23</v>
      </c>
      <c r="F104" s="155" t="s">
        <v>1095</v>
      </c>
      <c r="G104" s="87">
        <v>3</v>
      </c>
      <c r="H104" s="87">
        <v>4</v>
      </c>
      <c r="I104" s="87">
        <f t="shared" si="7"/>
        <v>12</v>
      </c>
      <c r="J104" s="87" t="str">
        <f t="shared" si="8"/>
        <v>MEDIO</v>
      </c>
      <c r="K104" s="89" t="s">
        <v>1505</v>
      </c>
      <c r="L104" s="114">
        <f t="shared" si="9"/>
        <v>3</v>
      </c>
      <c r="N104" s="153" t="s">
        <v>1827</v>
      </c>
      <c r="O104" s="93" t="s">
        <v>1617</v>
      </c>
    </row>
    <row r="105" spans="1:15" ht="174" customHeight="1" x14ac:dyDescent="0.25">
      <c r="A105" s="87">
        <v>98</v>
      </c>
      <c r="B105" s="87" t="s">
        <v>299</v>
      </c>
      <c r="C105" s="89" t="s">
        <v>363</v>
      </c>
      <c r="D105" s="154" t="s">
        <v>344</v>
      </c>
      <c r="E105" s="89" t="s">
        <v>23</v>
      </c>
      <c r="F105" s="155" t="s">
        <v>641</v>
      </c>
      <c r="G105" s="87">
        <v>3</v>
      </c>
      <c r="H105" s="87">
        <v>4</v>
      </c>
      <c r="I105" s="87">
        <f t="shared" si="7"/>
        <v>12</v>
      </c>
      <c r="J105" s="87" t="str">
        <f t="shared" si="8"/>
        <v>MEDIO</v>
      </c>
      <c r="K105" s="89" t="s">
        <v>1504</v>
      </c>
      <c r="L105" s="114">
        <f t="shared" si="9"/>
        <v>3</v>
      </c>
      <c r="N105" s="153" t="s">
        <v>1827</v>
      </c>
      <c r="O105" s="93" t="s">
        <v>1537</v>
      </c>
    </row>
    <row r="106" spans="1:15" ht="123.75" customHeight="1" x14ac:dyDescent="0.25">
      <c r="A106" s="87">
        <v>99</v>
      </c>
      <c r="B106" s="87" t="s">
        <v>299</v>
      </c>
      <c r="C106" s="89" t="s">
        <v>112</v>
      </c>
      <c r="D106" s="154" t="s">
        <v>506</v>
      </c>
      <c r="E106" s="89" t="s">
        <v>23</v>
      </c>
      <c r="F106" s="155" t="s">
        <v>1096</v>
      </c>
      <c r="G106" s="87">
        <v>2</v>
      </c>
      <c r="H106" s="87">
        <v>5</v>
      </c>
      <c r="I106" s="87">
        <f t="shared" si="7"/>
        <v>10</v>
      </c>
      <c r="J106" s="87" t="str">
        <f t="shared" si="8"/>
        <v>BAJO</v>
      </c>
      <c r="K106" s="91" t="str">
        <f t="shared" si="6"/>
        <v>El nivel de riesgo es bajo y no se requieren controles adicionales</v>
      </c>
      <c r="L106" s="114">
        <f t="shared" si="9"/>
        <v>0.1</v>
      </c>
      <c r="N106" s="153" t="s">
        <v>1827</v>
      </c>
      <c r="O106" s="93" t="s">
        <v>1632</v>
      </c>
    </row>
    <row r="107" spans="1:15" ht="162" customHeight="1" x14ac:dyDescent="0.25">
      <c r="A107" s="87">
        <v>100</v>
      </c>
      <c r="B107" s="87" t="s">
        <v>299</v>
      </c>
      <c r="C107" s="89" t="s">
        <v>113</v>
      </c>
      <c r="D107" s="154" t="s">
        <v>317</v>
      </c>
      <c r="E107" s="89" t="s">
        <v>23</v>
      </c>
      <c r="F107" s="155" t="s">
        <v>1097</v>
      </c>
      <c r="G107" s="87">
        <v>2</v>
      </c>
      <c r="H107" s="87">
        <v>5</v>
      </c>
      <c r="I107" s="87">
        <f t="shared" si="7"/>
        <v>10</v>
      </c>
      <c r="J107" s="87" t="str">
        <f t="shared" si="8"/>
        <v>BAJO</v>
      </c>
      <c r="K107" s="91" t="str">
        <f t="shared" si="6"/>
        <v>El nivel de riesgo es bajo y no se requieren controles adicionales</v>
      </c>
      <c r="L107" s="114">
        <f t="shared" si="9"/>
        <v>0.1</v>
      </c>
      <c r="N107" s="153" t="s">
        <v>1827</v>
      </c>
      <c r="O107" s="93" t="s">
        <v>1631</v>
      </c>
    </row>
    <row r="108" spans="1:15" ht="151.5" customHeight="1" x14ac:dyDescent="0.25">
      <c r="A108" s="87">
        <v>101</v>
      </c>
      <c r="B108" s="87" t="s">
        <v>299</v>
      </c>
      <c r="C108" s="89" t="s">
        <v>364</v>
      </c>
      <c r="D108" s="154" t="s">
        <v>344</v>
      </c>
      <c r="E108" s="89" t="s">
        <v>23</v>
      </c>
      <c r="F108" s="155" t="s">
        <v>1098</v>
      </c>
      <c r="G108" s="87">
        <v>2</v>
      </c>
      <c r="H108" s="87">
        <v>5</v>
      </c>
      <c r="I108" s="87">
        <f t="shared" si="7"/>
        <v>10</v>
      </c>
      <c r="J108" s="87" t="str">
        <f t="shared" si="8"/>
        <v>BAJO</v>
      </c>
      <c r="K108" s="91" t="str">
        <f>IF(J108="BAJO","El nivel de riesgo es bajo y no se requieren controles adicionales","Favor establezca acá controles adicionales requeridos")</f>
        <v>El nivel de riesgo es bajo y no se requieren controles adicionales</v>
      </c>
      <c r="L108" s="114">
        <f t="shared" si="9"/>
        <v>0.1</v>
      </c>
      <c r="N108" s="153" t="s">
        <v>1827</v>
      </c>
      <c r="O108" s="93" t="s">
        <v>1630</v>
      </c>
    </row>
    <row r="109" spans="1:15" x14ac:dyDescent="0.25">
      <c r="L109" s="95">
        <f>SUM(L8:L108)</f>
        <v>131.89999999999986</v>
      </c>
      <c r="N109" s="111">
        <f>+COUNT(L8:L108)</f>
        <v>101</v>
      </c>
      <c r="O109" s="157"/>
    </row>
    <row r="110" spans="1:15" x14ac:dyDescent="0.25">
      <c r="N110" s="117"/>
      <c r="O110" s="158"/>
    </row>
    <row r="111" spans="1:15" x14ac:dyDescent="0.25">
      <c r="N111" s="117"/>
      <c r="O111" s="158"/>
    </row>
    <row r="112" spans="1:15" x14ac:dyDescent="0.25">
      <c r="N112" s="117"/>
      <c r="O112" s="117"/>
    </row>
    <row r="113" spans="14:15" x14ac:dyDescent="0.25">
      <c r="N113" s="117"/>
      <c r="O113" s="117"/>
    </row>
    <row r="114" spans="14:15" x14ac:dyDescent="0.25">
      <c r="N114" s="117"/>
      <c r="O114" s="117"/>
    </row>
    <row r="115" spans="14:15" x14ac:dyDescent="0.25">
      <c r="N115" s="117"/>
      <c r="O115" s="117"/>
    </row>
    <row r="116" spans="14:15" x14ac:dyDescent="0.25">
      <c r="N116" s="117"/>
      <c r="O116" s="117"/>
    </row>
    <row r="117" spans="14:15" x14ac:dyDescent="0.25">
      <c r="N117" s="117"/>
      <c r="O117" s="117"/>
    </row>
    <row r="118" spans="14:15" x14ac:dyDescent="0.25">
      <c r="N118" s="117"/>
      <c r="O118" s="117"/>
    </row>
    <row r="119" spans="14:15" x14ac:dyDescent="0.25">
      <c r="N119" s="117"/>
      <c r="O119" s="117"/>
    </row>
    <row r="120" spans="14:15" x14ac:dyDescent="0.25">
      <c r="N120" s="117"/>
      <c r="O120" s="117"/>
    </row>
    <row r="121" spans="14:15" x14ac:dyDescent="0.25">
      <c r="N121" s="117"/>
      <c r="O121" s="117"/>
    </row>
    <row r="122" spans="14:15" x14ac:dyDescent="0.25">
      <c r="N122" s="117"/>
      <c r="O122" s="117"/>
    </row>
  </sheetData>
  <autoFilter ref="B7:N109"/>
  <dataConsolidate/>
  <mergeCells count="11">
    <mergeCell ref="B5:C5"/>
    <mergeCell ref="D5:E5"/>
    <mergeCell ref="G5:H5"/>
    <mergeCell ref="J5:L5"/>
    <mergeCell ref="B1:J1"/>
    <mergeCell ref="K1:L4"/>
    <mergeCell ref="B2:J2"/>
    <mergeCell ref="B3:C3"/>
    <mergeCell ref="D3:I3"/>
    <mergeCell ref="B4:C4"/>
    <mergeCell ref="D4:I4"/>
  </mergeCells>
  <conditionalFormatting sqref="J8:J18 J20 J37:J108 J23:J34">
    <cfRule type="cellIs" dxfId="521" priority="13" stopIfTrue="1" operator="equal">
      <formula>"ALTO"</formula>
    </cfRule>
    <cfRule type="cellIs" dxfId="520" priority="14" stopIfTrue="1" operator="equal">
      <formula>"MEDIO"</formula>
    </cfRule>
    <cfRule type="cellIs" dxfId="519" priority="15" stopIfTrue="1" operator="equal">
      <formula>"BAJO"</formula>
    </cfRule>
  </conditionalFormatting>
  <conditionalFormatting sqref="J19">
    <cfRule type="cellIs" dxfId="518" priority="10" stopIfTrue="1" operator="equal">
      <formula>"ALTO"</formula>
    </cfRule>
    <cfRule type="cellIs" dxfId="517" priority="11" stopIfTrue="1" operator="equal">
      <formula>"MEDIO"</formula>
    </cfRule>
    <cfRule type="cellIs" dxfId="516" priority="12" stopIfTrue="1" operator="equal">
      <formula>"BAJO"</formula>
    </cfRule>
  </conditionalFormatting>
  <conditionalFormatting sqref="J21:J22">
    <cfRule type="cellIs" dxfId="515" priority="7" stopIfTrue="1" operator="equal">
      <formula>"ALTO"</formula>
    </cfRule>
    <cfRule type="cellIs" dxfId="514" priority="8" stopIfTrue="1" operator="equal">
      <formula>"MEDIO"</formula>
    </cfRule>
    <cfRule type="cellIs" dxfId="513" priority="9" stopIfTrue="1" operator="equal">
      <formula>"BAJO"</formula>
    </cfRule>
  </conditionalFormatting>
  <conditionalFormatting sqref="J35">
    <cfRule type="cellIs" dxfId="512" priority="4" stopIfTrue="1" operator="equal">
      <formula>"ALTO"</formula>
    </cfRule>
    <cfRule type="cellIs" dxfId="511" priority="5" stopIfTrue="1" operator="equal">
      <formula>"MEDIO"</formula>
    </cfRule>
    <cfRule type="cellIs" dxfId="510" priority="6" stopIfTrue="1" operator="equal">
      <formula>"BAJO"</formula>
    </cfRule>
  </conditionalFormatting>
  <conditionalFormatting sqref="J36">
    <cfRule type="cellIs" dxfId="509" priority="1" stopIfTrue="1" operator="equal">
      <formula>"ALTO"</formula>
    </cfRule>
    <cfRule type="cellIs" dxfId="508" priority="2" stopIfTrue="1" operator="equal">
      <formula>"MEDIO"</formula>
    </cfRule>
    <cfRule type="cellIs" dxfId="507" priority="3" stopIfTrue="1" operator="equal">
      <formula>"BAJO"</formula>
    </cfRule>
  </conditionalFormatting>
  <pageMargins left="0.70866141732283472" right="0.70866141732283472" top="0.74803149606299213" bottom="0.74803149606299213" header="0.31496062992125984" footer="0.31496062992125984"/>
  <pageSetup paperSize="14" scale="23" fitToHeight="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Y92"/>
  <sheetViews>
    <sheetView topLeftCell="I54" zoomScale="66" zoomScaleNormal="66" workbookViewId="0">
      <selection activeCell="N55" sqref="N55"/>
    </sheetView>
  </sheetViews>
  <sheetFormatPr baseColWidth="10" defaultColWidth="19.42578125" defaultRowHeight="87" customHeight="1" x14ac:dyDescent="0.25"/>
  <cols>
    <col min="1" max="1" width="9.140625" style="50" customWidth="1"/>
    <col min="2" max="2" width="27.42578125" style="50" customWidth="1"/>
    <col min="3" max="3" width="63.42578125" style="50" customWidth="1"/>
    <col min="4" max="4" width="26.42578125" style="50" customWidth="1"/>
    <col min="5" max="5" width="34" style="50" customWidth="1"/>
    <col min="6" max="6" width="85.42578125" style="50" customWidth="1"/>
    <col min="7" max="8" width="19.42578125" style="112"/>
    <col min="9" max="9" width="19.42578125" style="137"/>
    <col min="10" max="10" width="19.42578125" style="50"/>
    <col min="11" max="11" width="77.42578125" style="50" customWidth="1"/>
    <col min="12" max="12" width="8.42578125" style="50" customWidth="1"/>
    <col min="13" max="13" width="3.42578125" style="50" customWidth="1"/>
    <col min="14" max="14" width="82.42578125" style="50" customWidth="1"/>
    <col min="15" max="15" width="83.28515625" style="50" customWidth="1"/>
    <col min="16" max="16384" width="19.42578125" style="50"/>
  </cols>
  <sheetData>
    <row r="1" spans="1:16" ht="15.75" thickBot="1" x14ac:dyDescent="0.3">
      <c r="B1" s="245" t="s">
        <v>10</v>
      </c>
      <c r="C1" s="246"/>
      <c r="D1" s="246"/>
      <c r="E1" s="246"/>
      <c r="F1" s="246"/>
      <c r="G1" s="246"/>
      <c r="H1" s="246"/>
      <c r="I1" s="246"/>
      <c r="J1" s="246"/>
      <c r="K1" s="232"/>
      <c r="L1" s="232"/>
    </row>
    <row r="2" spans="1:16" ht="15.75" thickTop="1" x14ac:dyDescent="0.25">
      <c r="B2" s="233" t="s">
        <v>153</v>
      </c>
      <c r="C2" s="234"/>
      <c r="D2" s="234"/>
      <c r="E2" s="234"/>
      <c r="F2" s="234"/>
      <c r="G2" s="234"/>
      <c r="H2" s="234"/>
      <c r="I2" s="234"/>
      <c r="J2" s="234"/>
      <c r="K2" s="232"/>
      <c r="L2" s="232"/>
    </row>
    <row r="3" spans="1:16" ht="15" x14ac:dyDescent="0.25">
      <c r="B3" s="247" t="s">
        <v>11</v>
      </c>
      <c r="C3" s="248"/>
      <c r="D3" s="249" t="s">
        <v>12</v>
      </c>
      <c r="E3" s="250"/>
      <c r="F3" s="250"/>
      <c r="G3" s="250"/>
      <c r="H3" s="250"/>
      <c r="I3" s="251"/>
      <c r="J3" s="118" t="s">
        <v>141</v>
      </c>
      <c r="K3" s="232"/>
      <c r="L3" s="232"/>
    </row>
    <row r="4" spans="1:16" ht="15.75" thickBot="1" x14ac:dyDescent="0.3">
      <c r="B4" s="237" t="s">
        <v>142</v>
      </c>
      <c r="C4" s="238"/>
      <c r="D4" s="221" t="s">
        <v>154</v>
      </c>
      <c r="E4" s="222"/>
      <c r="F4" s="222"/>
      <c r="G4" s="222"/>
      <c r="H4" s="222"/>
      <c r="I4" s="220"/>
      <c r="J4" s="76" t="s">
        <v>465</v>
      </c>
      <c r="K4" s="232"/>
      <c r="L4" s="232"/>
    </row>
    <row r="5" spans="1:16" ht="87" customHeight="1" thickTop="1" x14ac:dyDescent="0.25">
      <c r="B5" s="239" t="s">
        <v>13</v>
      </c>
      <c r="C5" s="240"/>
      <c r="D5" s="241" t="s">
        <v>14</v>
      </c>
      <c r="E5" s="242"/>
      <c r="F5" s="119" t="s">
        <v>15</v>
      </c>
      <c r="G5" s="243" t="s">
        <v>165</v>
      </c>
      <c r="H5" s="243"/>
      <c r="I5" s="120" t="s">
        <v>16</v>
      </c>
      <c r="J5" s="244" t="s">
        <v>203</v>
      </c>
      <c r="K5" s="244"/>
      <c r="L5" s="244"/>
      <c r="N5" s="79" t="s">
        <v>464</v>
      </c>
      <c r="O5" s="80">
        <v>44926</v>
      </c>
    </row>
    <row r="6" spans="1:16" ht="9.75" customHeight="1" x14ac:dyDescent="0.25">
      <c r="B6" s="119"/>
      <c r="C6" s="121"/>
      <c r="D6" s="122"/>
      <c r="E6" s="123"/>
      <c r="F6" s="119"/>
      <c r="G6" s="87"/>
      <c r="H6" s="87"/>
      <c r="I6" s="120"/>
      <c r="J6" s="124"/>
      <c r="K6" s="124"/>
      <c r="L6" s="124"/>
    </row>
    <row r="7" spans="1:16" ht="87" customHeight="1" x14ac:dyDescent="0.25">
      <c r="B7" s="120" t="s">
        <v>6</v>
      </c>
      <c r="C7" s="120" t="s">
        <v>8</v>
      </c>
      <c r="D7" s="120" t="s">
        <v>9</v>
      </c>
      <c r="E7" s="120" t="s">
        <v>24</v>
      </c>
      <c r="F7" s="120" t="s">
        <v>5</v>
      </c>
      <c r="G7" s="120" t="s">
        <v>0</v>
      </c>
      <c r="H7" s="120" t="s">
        <v>1</v>
      </c>
      <c r="I7" s="120" t="s">
        <v>2</v>
      </c>
      <c r="J7" s="120" t="s">
        <v>3</v>
      </c>
      <c r="K7" s="120" t="s">
        <v>4</v>
      </c>
      <c r="L7" s="120" t="s">
        <v>155</v>
      </c>
      <c r="N7" s="85" t="s">
        <v>281</v>
      </c>
      <c r="O7" s="86" t="s">
        <v>282</v>
      </c>
    </row>
    <row r="8" spans="1:16" ht="165" x14ac:dyDescent="0.25">
      <c r="A8" s="87">
        <v>1</v>
      </c>
      <c r="B8" s="87" t="s">
        <v>198</v>
      </c>
      <c r="C8" s="89" t="s">
        <v>1101</v>
      </c>
      <c r="D8" s="89" t="s">
        <v>540</v>
      </c>
      <c r="E8" s="89" t="s">
        <v>19</v>
      </c>
      <c r="F8" s="91" t="s">
        <v>1102</v>
      </c>
      <c r="G8" s="87">
        <v>3</v>
      </c>
      <c r="H8" s="87">
        <v>3</v>
      </c>
      <c r="I8" s="87">
        <f t="shared" ref="I8:I54" si="0">G8*H8</f>
        <v>9</v>
      </c>
      <c r="J8" s="87" t="str">
        <f t="shared" ref="J8:J54" si="1">IF(I8&lt;12,"BAJO",IF(I8&gt;19,"ALTO","MEDIO"))</f>
        <v>BAJO</v>
      </c>
      <c r="K8" s="91" t="str">
        <f t="shared" ref="K8:K25" si="2">IF(J8="BAJO","El nivel de riesgo bajo no requiere controles adicionales","Favor establezca acá controles adicionales requeridos")</f>
        <v>El nivel de riesgo bajo no requiere controles adicionales</v>
      </c>
      <c r="L8" s="87">
        <f t="shared" ref="L8:L54" si="3">IF(J8="BAJO",0.1,IF(J8="MEDIO",3,5))</f>
        <v>0.1</v>
      </c>
      <c r="M8" s="96"/>
      <c r="N8" s="149" t="s">
        <v>1793</v>
      </c>
      <c r="O8" s="93" t="s">
        <v>1630</v>
      </c>
    </row>
    <row r="9" spans="1:16" ht="165" x14ac:dyDescent="0.25">
      <c r="A9" s="87">
        <v>2</v>
      </c>
      <c r="B9" s="87" t="s">
        <v>198</v>
      </c>
      <c r="C9" s="89" t="s">
        <v>1103</v>
      </c>
      <c r="D9" s="89" t="s">
        <v>62</v>
      </c>
      <c r="E9" s="89" t="s">
        <v>19</v>
      </c>
      <c r="F9" s="91" t="s">
        <v>1102</v>
      </c>
      <c r="G9" s="87">
        <v>3</v>
      </c>
      <c r="H9" s="87">
        <v>3</v>
      </c>
      <c r="I9" s="87">
        <f t="shared" si="0"/>
        <v>9</v>
      </c>
      <c r="J9" s="87" t="str">
        <f t="shared" si="1"/>
        <v>BAJO</v>
      </c>
      <c r="K9" s="91" t="str">
        <f t="shared" si="2"/>
        <v>El nivel de riesgo bajo no requiere controles adicionales</v>
      </c>
      <c r="L9" s="87">
        <f t="shared" si="3"/>
        <v>0.1</v>
      </c>
      <c r="M9" s="96"/>
      <c r="N9" s="149" t="s">
        <v>1793</v>
      </c>
      <c r="O9" s="93" t="s">
        <v>1767</v>
      </c>
    </row>
    <row r="10" spans="1:16" ht="165" x14ac:dyDescent="0.25">
      <c r="A10" s="87">
        <v>3</v>
      </c>
      <c r="B10" s="87" t="s">
        <v>198</v>
      </c>
      <c r="C10" s="89" t="s">
        <v>1104</v>
      </c>
      <c r="D10" s="89" t="s">
        <v>321</v>
      </c>
      <c r="E10" s="89" t="s">
        <v>19</v>
      </c>
      <c r="F10" s="91" t="s">
        <v>1102</v>
      </c>
      <c r="G10" s="87">
        <v>3</v>
      </c>
      <c r="H10" s="87">
        <v>3</v>
      </c>
      <c r="I10" s="87">
        <f t="shared" si="0"/>
        <v>9</v>
      </c>
      <c r="J10" s="87" t="str">
        <f t="shared" si="1"/>
        <v>BAJO</v>
      </c>
      <c r="K10" s="91" t="str">
        <f t="shared" si="2"/>
        <v>El nivel de riesgo bajo no requiere controles adicionales</v>
      </c>
      <c r="L10" s="87">
        <f t="shared" si="3"/>
        <v>0.1</v>
      </c>
      <c r="M10" s="96"/>
      <c r="N10" s="149" t="s">
        <v>1793</v>
      </c>
      <c r="O10" s="93" t="s">
        <v>1630</v>
      </c>
    </row>
    <row r="11" spans="1:16" ht="158.25" customHeight="1" x14ac:dyDescent="0.25">
      <c r="A11" s="87">
        <v>4</v>
      </c>
      <c r="B11" s="87" t="s">
        <v>198</v>
      </c>
      <c r="C11" s="89" t="s">
        <v>1105</v>
      </c>
      <c r="D11" s="89" t="s">
        <v>56</v>
      </c>
      <c r="E11" s="89" t="s">
        <v>19</v>
      </c>
      <c r="F11" s="89" t="s">
        <v>1106</v>
      </c>
      <c r="G11" s="87">
        <v>2</v>
      </c>
      <c r="H11" s="87">
        <v>3</v>
      </c>
      <c r="I11" s="87">
        <f t="shared" si="0"/>
        <v>6</v>
      </c>
      <c r="J11" s="87" t="str">
        <f t="shared" si="1"/>
        <v>BAJO</v>
      </c>
      <c r="K11" s="91" t="str">
        <f t="shared" si="2"/>
        <v>El nivel de riesgo bajo no requiere controles adicionales</v>
      </c>
      <c r="L11" s="87">
        <f t="shared" si="3"/>
        <v>0.1</v>
      </c>
      <c r="M11" s="96"/>
      <c r="N11" s="149" t="s">
        <v>1793</v>
      </c>
      <c r="O11" s="93" t="s">
        <v>1630</v>
      </c>
    </row>
    <row r="12" spans="1:16" ht="150" customHeight="1" x14ac:dyDescent="0.25">
      <c r="A12" s="87">
        <v>5</v>
      </c>
      <c r="B12" s="87" t="s">
        <v>198</v>
      </c>
      <c r="C12" s="89" t="s">
        <v>1107</v>
      </c>
      <c r="D12" s="89" t="s">
        <v>62</v>
      </c>
      <c r="E12" s="89" t="s">
        <v>19</v>
      </c>
      <c r="F12" s="89" t="s">
        <v>1106</v>
      </c>
      <c r="G12" s="87">
        <v>2</v>
      </c>
      <c r="H12" s="87">
        <v>3</v>
      </c>
      <c r="I12" s="87">
        <f t="shared" si="0"/>
        <v>6</v>
      </c>
      <c r="J12" s="87" t="str">
        <f t="shared" si="1"/>
        <v>BAJO</v>
      </c>
      <c r="K12" s="91" t="str">
        <f t="shared" si="2"/>
        <v>El nivel de riesgo bajo no requiere controles adicionales</v>
      </c>
      <c r="L12" s="87">
        <f t="shared" si="3"/>
        <v>0.1</v>
      </c>
      <c r="M12" s="96"/>
      <c r="N12" s="149" t="s">
        <v>1793</v>
      </c>
      <c r="O12" s="93" t="s">
        <v>1630</v>
      </c>
    </row>
    <row r="13" spans="1:16" ht="218.25" customHeight="1" x14ac:dyDescent="0.25">
      <c r="A13" s="87">
        <v>6</v>
      </c>
      <c r="B13" s="87" t="s">
        <v>198</v>
      </c>
      <c r="C13" s="89" t="s">
        <v>1108</v>
      </c>
      <c r="D13" s="89" t="s">
        <v>321</v>
      </c>
      <c r="E13" s="89" t="s">
        <v>500</v>
      </c>
      <c r="F13" s="89" t="s">
        <v>1882</v>
      </c>
      <c r="G13" s="87">
        <v>2</v>
      </c>
      <c r="H13" s="87">
        <v>3</v>
      </c>
      <c r="I13" s="87">
        <f t="shared" si="0"/>
        <v>6</v>
      </c>
      <c r="J13" s="87" t="str">
        <f t="shared" si="1"/>
        <v>BAJO</v>
      </c>
      <c r="K13" s="91" t="str">
        <f t="shared" si="2"/>
        <v>El nivel de riesgo bajo no requiere controles adicionales</v>
      </c>
      <c r="L13" s="87">
        <f t="shared" si="3"/>
        <v>0.1</v>
      </c>
      <c r="M13" s="96"/>
      <c r="N13" s="149" t="s">
        <v>1793</v>
      </c>
      <c r="O13" s="93" t="s">
        <v>1630</v>
      </c>
      <c r="P13" s="97"/>
    </row>
    <row r="14" spans="1:16" ht="112.5" customHeight="1" x14ac:dyDescent="0.25">
      <c r="A14" s="87">
        <v>7</v>
      </c>
      <c r="B14" s="87" t="s">
        <v>198</v>
      </c>
      <c r="C14" s="89" t="s">
        <v>227</v>
      </c>
      <c r="D14" s="89" t="s">
        <v>540</v>
      </c>
      <c r="E14" s="89" t="s">
        <v>19</v>
      </c>
      <c r="F14" s="89" t="s">
        <v>1109</v>
      </c>
      <c r="G14" s="87">
        <v>3</v>
      </c>
      <c r="H14" s="87">
        <v>3</v>
      </c>
      <c r="I14" s="87">
        <f t="shared" si="0"/>
        <v>9</v>
      </c>
      <c r="J14" s="87" t="str">
        <f t="shared" si="1"/>
        <v>BAJO</v>
      </c>
      <c r="K14" s="91" t="str">
        <f t="shared" si="2"/>
        <v>El nivel de riesgo bajo no requiere controles adicionales</v>
      </c>
      <c r="L14" s="87">
        <f t="shared" si="3"/>
        <v>0.1</v>
      </c>
      <c r="M14" s="96"/>
      <c r="N14" s="149" t="s">
        <v>1794</v>
      </c>
      <c r="O14" s="93" t="s">
        <v>1629</v>
      </c>
    </row>
    <row r="15" spans="1:16" ht="118.5" customHeight="1" x14ac:dyDescent="0.25">
      <c r="A15" s="87">
        <v>8</v>
      </c>
      <c r="B15" s="87" t="s">
        <v>198</v>
      </c>
      <c r="C15" s="89" t="s">
        <v>228</v>
      </c>
      <c r="D15" s="89" t="s">
        <v>62</v>
      </c>
      <c r="E15" s="89" t="s">
        <v>19</v>
      </c>
      <c r="F15" s="89" t="s">
        <v>1109</v>
      </c>
      <c r="G15" s="87">
        <v>3</v>
      </c>
      <c r="H15" s="87">
        <v>3</v>
      </c>
      <c r="I15" s="87">
        <f t="shared" si="0"/>
        <v>9</v>
      </c>
      <c r="J15" s="87" t="str">
        <f t="shared" si="1"/>
        <v>BAJO</v>
      </c>
      <c r="K15" s="91" t="str">
        <f t="shared" si="2"/>
        <v>El nivel de riesgo bajo no requiere controles adicionales</v>
      </c>
      <c r="L15" s="87">
        <f t="shared" si="3"/>
        <v>0.1</v>
      </c>
      <c r="M15" s="96"/>
      <c r="N15" s="149" t="s">
        <v>1794</v>
      </c>
      <c r="O15" s="93" t="s">
        <v>1629</v>
      </c>
    </row>
    <row r="16" spans="1:16" ht="171.75" customHeight="1" x14ac:dyDescent="0.25">
      <c r="A16" s="87">
        <v>9</v>
      </c>
      <c r="B16" s="87" t="s">
        <v>198</v>
      </c>
      <c r="C16" s="89" t="s">
        <v>1883</v>
      </c>
      <c r="D16" s="89" t="s">
        <v>56</v>
      </c>
      <c r="E16" s="89" t="s">
        <v>19</v>
      </c>
      <c r="F16" s="89" t="s">
        <v>1110</v>
      </c>
      <c r="G16" s="87">
        <v>2</v>
      </c>
      <c r="H16" s="87">
        <v>4</v>
      </c>
      <c r="I16" s="87">
        <f t="shared" si="0"/>
        <v>8</v>
      </c>
      <c r="J16" s="87" t="str">
        <f t="shared" si="1"/>
        <v>BAJO</v>
      </c>
      <c r="K16" s="91" t="str">
        <f t="shared" si="2"/>
        <v>El nivel de riesgo bajo no requiere controles adicionales</v>
      </c>
      <c r="L16" s="87">
        <f t="shared" si="3"/>
        <v>0.1</v>
      </c>
      <c r="M16" s="96"/>
      <c r="N16" s="149" t="s">
        <v>1795</v>
      </c>
      <c r="O16" s="93" t="s">
        <v>1633</v>
      </c>
    </row>
    <row r="17" spans="1:15" ht="168" customHeight="1" x14ac:dyDescent="0.25">
      <c r="A17" s="87">
        <v>10</v>
      </c>
      <c r="B17" s="87" t="s">
        <v>198</v>
      </c>
      <c r="C17" s="89" t="s">
        <v>1884</v>
      </c>
      <c r="D17" s="89" t="s">
        <v>62</v>
      </c>
      <c r="E17" s="89" t="s">
        <v>19</v>
      </c>
      <c r="F17" s="89" t="s">
        <v>1110</v>
      </c>
      <c r="G17" s="87">
        <v>2</v>
      </c>
      <c r="H17" s="87">
        <v>4</v>
      </c>
      <c r="I17" s="87">
        <f t="shared" si="0"/>
        <v>8</v>
      </c>
      <c r="J17" s="87" t="str">
        <f t="shared" si="1"/>
        <v>BAJO</v>
      </c>
      <c r="K17" s="91" t="str">
        <f t="shared" si="2"/>
        <v>El nivel de riesgo bajo no requiere controles adicionales</v>
      </c>
      <c r="L17" s="87">
        <f t="shared" si="3"/>
        <v>0.1</v>
      </c>
      <c r="M17" s="96"/>
      <c r="N17" s="149" t="s">
        <v>1795</v>
      </c>
      <c r="O17" s="93" t="s">
        <v>1633</v>
      </c>
    </row>
    <row r="18" spans="1:15" ht="187.5" customHeight="1" x14ac:dyDescent="0.25">
      <c r="A18" s="87">
        <v>11</v>
      </c>
      <c r="B18" s="87" t="s">
        <v>200</v>
      </c>
      <c r="C18" s="89" t="s">
        <v>1111</v>
      </c>
      <c r="D18" s="89" t="s">
        <v>428</v>
      </c>
      <c r="E18" s="89" t="s">
        <v>19</v>
      </c>
      <c r="F18" s="91" t="s">
        <v>1112</v>
      </c>
      <c r="G18" s="87">
        <v>3</v>
      </c>
      <c r="H18" s="87">
        <v>3</v>
      </c>
      <c r="I18" s="87">
        <f t="shared" si="0"/>
        <v>9</v>
      </c>
      <c r="J18" s="87" t="str">
        <f t="shared" si="1"/>
        <v>BAJO</v>
      </c>
      <c r="K18" s="91" t="str">
        <f t="shared" si="2"/>
        <v>El nivel de riesgo bajo no requiere controles adicionales</v>
      </c>
      <c r="L18" s="87">
        <f t="shared" si="3"/>
        <v>0.1</v>
      </c>
      <c r="M18" s="96"/>
      <c r="N18" s="149" t="s">
        <v>1795</v>
      </c>
      <c r="O18" s="93" t="s">
        <v>1633</v>
      </c>
    </row>
    <row r="19" spans="1:15" ht="162" customHeight="1" x14ac:dyDescent="0.25">
      <c r="A19" s="87">
        <v>12</v>
      </c>
      <c r="B19" s="87" t="s">
        <v>200</v>
      </c>
      <c r="C19" s="89" t="s">
        <v>1113</v>
      </c>
      <c r="D19" s="89" t="s">
        <v>62</v>
      </c>
      <c r="E19" s="89" t="s">
        <v>19</v>
      </c>
      <c r="F19" s="91" t="s">
        <v>1112</v>
      </c>
      <c r="G19" s="87">
        <v>2</v>
      </c>
      <c r="H19" s="87">
        <v>3</v>
      </c>
      <c r="I19" s="87">
        <f t="shared" si="0"/>
        <v>6</v>
      </c>
      <c r="J19" s="87" t="str">
        <f t="shared" si="1"/>
        <v>BAJO</v>
      </c>
      <c r="K19" s="91" t="str">
        <f t="shared" si="2"/>
        <v>El nivel de riesgo bajo no requiere controles adicionales</v>
      </c>
      <c r="L19" s="87">
        <f t="shared" si="3"/>
        <v>0.1</v>
      </c>
      <c r="M19" s="96"/>
      <c r="N19" s="149" t="s">
        <v>1795</v>
      </c>
      <c r="O19" s="93" t="s">
        <v>1633</v>
      </c>
    </row>
    <row r="20" spans="1:15" ht="145.5" customHeight="1" x14ac:dyDescent="0.25">
      <c r="A20" s="87">
        <v>13</v>
      </c>
      <c r="B20" s="87" t="s">
        <v>200</v>
      </c>
      <c r="C20" s="89" t="s">
        <v>1114</v>
      </c>
      <c r="D20" s="89" t="s">
        <v>321</v>
      </c>
      <c r="E20" s="89" t="s">
        <v>19</v>
      </c>
      <c r="F20" s="91" t="s">
        <v>1112</v>
      </c>
      <c r="G20" s="87">
        <v>2</v>
      </c>
      <c r="H20" s="87">
        <v>3</v>
      </c>
      <c r="I20" s="87">
        <f t="shared" si="0"/>
        <v>6</v>
      </c>
      <c r="J20" s="87" t="str">
        <f t="shared" si="1"/>
        <v>BAJO</v>
      </c>
      <c r="K20" s="91" t="str">
        <f t="shared" si="2"/>
        <v>El nivel de riesgo bajo no requiere controles adicionales</v>
      </c>
      <c r="L20" s="87">
        <f t="shared" si="3"/>
        <v>0.1</v>
      </c>
      <c r="M20" s="96"/>
      <c r="N20" s="149" t="s">
        <v>1795</v>
      </c>
      <c r="O20" s="93" t="s">
        <v>1633</v>
      </c>
    </row>
    <row r="21" spans="1:15" ht="120" customHeight="1" x14ac:dyDescent="0.25">
      <c r="A21" s="87">
        <v>14</v>
      </c>
      <c r="B21" s="87" t="s">
        <v>200</v>
      </c>
      <c r="C21" s="89" t="s">
        <v>1115</v>
      </c>
      <c r="D21" s="89" t="s">
        <v>428</v>
      </c>
      <c r="E21" s="89" t="s">
        <v>19</v>
      </c>
      <c r="F21" s="91" t="s">
        <v>1116</v>
      </c>
      <c r="G21" s="87">
        <v>2</v>
      </c>
      <c r="H21" s="87">
        <v>4</v>
      </c>
      <c r="I21" s="87">
        <f t="shared" si="0"/>
        <v>8</v>
      </c>
      <c r="J21" s="87" t="str">
        <f t="shared" si="1"/>
        <v>BAJO</v>
      </c>
      <c r="K21" s="91" t="str">
        <f t="shared" si="2"/>
        <v>El nivel de riesgo bajo no requiere controles adicionales</v>
      </c>
      <c r="L21" s="87">
        <f t="shared" si="3"/>
        <v>0.1</v>
      </c>
      <c r="M21" s="96"/>
      <c r="N21" s="149" t="s">
        <v>1794</v>
      </c>
      <c r="O21" s="93" t="s">
        <v>1629</v>
      </c>
    </row>
    <row r="22" spans="1:15" ht="87" customHeight="1" x14ac:dyDescent="0.25">
      <c r="A22" s="87">
        <v>15</v>
      </c>
      <c r="B22" s="87" t="s">
        <v>200</v>
      </c>
      <c r="C22" s="89" t="s">
        <v>1117</v>
      </c>
      <c r="D22" s="89" t="s">
        <v>62</v>
      </c>
      <c r="E22" s="89" t="s">
        <v>19</v>
      </c>
      <c r="F22" s="91" t="s">
        <v>1116</v>
      </c>
      <c r="G22" s="87">
        <v>2</v>
      </c>
      <c r="H22" s="87">
        <v>4</v>
      </c>
      <c r="I22" s="87">
        <f t="shared" si="0"/>
        <v>8</v>
      </c>
      <c r="J22" s="87" t="str">
        <f t="shared" si="1"/>
        <v>BAJO</v>
      </c>
      <c r="K22" s="91" t="str">
        <f t="shared" si="2"/>
        <v>El nivel de riesgo bajo no requiere controles adicionales</v>
      </c>
      <c r="L22" s="87">
        <f t="shared" si="3"/>
        <v>0.1</v>
      </c>
      <c r="M22" s="96"/>
      <c r="N22" s="149" t="s">
        <v>1794</v>
      </c>
      <c r="O22" s="93" t="s">
        <v>1629</v>
      </c>
    </row>
    <row r="23" spans="1:15" ht="87" customHeight="1" x14ac:dyDescent="0.25">
      <c r="A23" s="87">
        <v>16</v>
      </c>
      <c r="B23" s="87" t="s">
        <v>200</v>
      </c>
      <c r="C23" s="89" t="s">
        <v>1118</v>
      </c>
      <c r="D23" s="89" t="s">
        <v>321</v>
      </c>
      <c r="E23" s="89" t="s">
        <v>19</v>
      </c>
      <c r="F23" s="91" t="s">
        <v>1116</v>
      </c>
      <c r="G23" s="87">
        <v>2</v>
      </c>
      <c r="H23" s="87">
        <v>4</v>
      </c>
      <c r="I23" s="87">
        <f t="shared" si="0"/>
        <v>8</v>
      </c>
      <c r="J23" s="87" t="str">
        <f t="shared" si="1"/>
        <v>BAJO</v>
      </c>
      <c r="K23" s="91" t="str">
        <f t="shared" si="2"/>
        <v>El nivel de riesgo bajo no requiere controles adicionales</v>
      </c>
      <c r="L23" s="87">
        <f t="shared" si="3"/>
        <v>0.1</v>
      </c>
      <c r="M23" s="96"/>
      <c r="N23" s="149" t="s">
        <v>1794</v>
      </c>
      <c r="O23" s="93" t="s">
        <v>1629</v>
      </c>
    </row>
    <row r="24" spans="1:15" ht="90" x14ac:dyDescent="0.25">
      <c r="A24" s="87">
        <v>17</v>
      </c>
      <c r="B24" s="87" t="s">
        <v>200</v>
      </c>
      <c r="C24" s="89" t="s">
        <v>1119</v>
      </c>
      <c r="D24" s="89" t="s">
        <v>56</v>
      </c>
      <c r="E24" s="89" t="s">
        <v>19</v>
      </c>
      <c r="F24" s="91" t="s">
        <v>1120</v>
      </c>
      <c r="G24" s="87">
        <v>2</v>
      </c>
      <c r="H24" s="87">
        <v>4</v>
      </c>
      <c r="I24" s="87">
        <f t="shared" si="0"/>
        <v>8</v>
      </c>
      <c r="J24" s="87" t="str">
        <f t="shared" si="1"/>
        <v>BAJO</v>
      </c>
      <c r="K24" s="91" t="str">
        <f t="shared" si="2"/>
        <v>El nivel de riesgo bajo no requiere controles adicionales</v>
      </c>
      <c r="L24" s="87">
        <f t="shared" si="3"/>
        <v>0.1</v>
      </c>
      <c r="M24" s="96"/>
      <c r="N24" s="149" t="s">
        <v>1794</v>
      </c>
      <c r="O24" s="93" t="s">
        <v>1629</v>
      </c>
    </row>
    <row r="25" spans="1:15" ht="90" x14ac:dyDescent="0.25">
      <c r="A25" s="87">
        <v>18</v>
      </c>
      <c r="B25" s="87" t="s">
        <v>200</v>
      </c>
      <c r="C25" s="89" t="s">
        <v>1121</v>
      </c>
      <c r="D25" s="89" t="s">
        <v>62</v>
      </c>
      <c r="E25" s="89" t="s">
        <v>19</v>
      </c>
      <c r="F25" s="91" t="s">
        <v>1120</v>
      </c>
      <c r="G25" s="87">
        <v>2</v>
      </c>
      <c r="H25" s="87">
        <v>4</v>
      </c>
      <c r="I25" s="87">
        <f t="shared" si="0"/>
        <v>8</v>
      </c>
      <c r="J25" s="87" t="str">
        <f t="shared" si="1"/>
        <v>BAJO</v>
      </c>
      <c r="K25" s="91" t="str">
        <f t="shared" si="2"/>
        <v>El nivel de riesgo bajo no requiere controles adicionales</v>
      </c>
      <c r="L25" s="87">
        <f t="shared" si="3"/>
        <v>0.1</v>
      </c>
      <c r="M25" s="96"/>
      <c r="N25" s="149" t="s">
        <v>1794</v>
      </c>
      <c r="O25" s="93" t="s">
        <v>1629</v>
      </c>
    </row>
    <row r="26" spans="1:15" ht="75" x14ac:dyDescent="0.25">
      <c r="A26" s="87">
        <v>19</v>
      </c>
      <c r="B26" s="87" t="s">
        <v>200</v>
      </c>
      <c r="C26" s="89" t="s">
        <v>1122</v>
      </c>
      <c r="D26" s="89" t="s">
        <v>56</v>
      </c>
      <c r="E26" s="89" t="s">
        <v>19</v>
      </c>
      <c r="F26" s="91" t="s">
        <v>1123</v>
      </c>
      <c r="G26" s="87">
        <v>2</v>
      </c>
      <c r="H26" s="87">
        <v>4</v>
      </c>
      <c r="I26" s="87">
        <f t="shared" si="0"/>
        <v>8</v>
      </c>
      <c r="J26" s="87" t="str">
        <f t="shared" si="1"/>
        <v>BAJO</v>
      </c>
      <c r="K26" s="91" t="str">
        <f>IF(J26="BAJO","El nivel de riesgo bajo no requiere controles adicionales","Favor establezca acá controles adicionales requeridos")</f>
        <v>El nivel de riesgo bajo no requiere controles adicionales</v>
      </c>
      <c r="L26" s="87">
        <f t="shared" si="3"/>
        <v>0.1</v>
      </c>
      <c r="M26" s="96"/>
      <c r="N26" s="149" t="s">
        <v>1794</v>
      </c>
      <c r="O26" s="93" t="s">
        <v>1629</v>
      </c>
    </row>
    <row r="27" spans="1:15" ht="75" x14ac:dyDescent="0.25">
      <c r="A27" s="87">
        <v>20</v>
      </c>
      <c r="B27" s="87" t="s">
        <v>200</v>
      </c>
      <c r="C27" s="89" t="s">
        <v>1124</v>
      </c>
      <c r="D27" s="89" t="s">
        <v>62</v>
      </c>
      <c r="E27" s="89" t="s">
        <v>19</v>
      </c>
      <c r="F27" s="91" t="s">
        <v>1123</v>
      </c>
      <c r="G27" s="87">
        <v>2</v>
      </c>
      <c r="H27" s="87">
        <v>4</v>
      </c>
      <c r="I27" s="87">
        <f t="shared" si="0"/>
        <v>8</v>
      </c>
      <c r="J27" s="87" t="str">
        <f t="shared" si="1"/>
        <v>BAJO</v>
      </c>
      <c r="K27" s="91" t="str">
        <f>IF(J27="BAJO","El nivel de riesgo bajo no requiere controles adicionales","Favor establezca acá controles adicionales requeridos")</f>
        <v>El nivel de riesgo bajo no requiere controles adicionales</v>
      </c>
      <c r="L27" s="87">
        <f t="shared" si="3"/>
        <v>0.1</v>
      </c>
      <c r="M27" s="96"/>
      <c r="N27" s="149" t="s">
        <v>1794</v>
      </c>
      <c r="O27" s="93" t="s">
        <v>1629</v>
      </c>
    </row>
    <row r="28" spans="1:15" ht="87" customHeight="1" x14ac:dyDescent="0.25">
      <c r="A28" s="87">
        <v>21</v>
      </c>
      <c r="B28" s="87" t="s">
        <v>200</v>
      </c>
      <c r="C28" s="89" t="s">
        <v>1885</v>
      </c>
      <c r="D28" s="89" t="s">
        <v>321</v>
      </c>
      <c r="E28" s="89" t="s">
        <v>365</v>
      </c>
      <c r="F28" s="91" t="s">
        <v>1123</v>
      </c>
      <c r="G28" s="87">
        <v>2</v>
      </c>
      <c r="H28" s="87">
        <v>4</v>
      </c>
      <c r="I28" s="87">
        <f t="shared" si="0"/>
        <v>8</v>
      </c>
      <c r="J28" s="87" t="str">
        <f t="shared" si="1"/>
        <v>BAJO</v>
      </c>
      <c r="K28" s="91" t="str">
        <f>IF(J28="BAJO","El nivel de riesgo bajo no requiere controles adicionales","Favor establezca acá controles adicionales requeridos")</f>
        <v>El nivel de riesgo bajo no requiere controles adicionales</v>
      </c>
      <c r="L28" s="87">
        <f t="shared" si="3"/>
        <v>0.1</v>
      </c>
      <c r="M28" s="96"/>
      <c r="N28" s="149" t="s">
        <v>1794</v>
      </c>
      <c r="O28" s="93" t="s">
        <v>1629</v>
      </c>
    </row>
    <row r="29" spans="1:15" ht="193.5" customHeight="1" x14ac:dyDescent="0.25">
      <c r="A29" s="87">
        <v>22</v>
      </c>
      <c r="B29" s="87" t="s">
        <v>199</v>
      </c>
      <c r="C29" s="89" t="s">
        <v>59</v>
      </c>
      <c r="D29" s="89" t="s">
        <v>321</v>
      </c>
      <c r="E29" s="89" t="s">
        <v>19</v>
      </c>
      <c r="F29" s="89" t="s">
        <v>1125</v>
      </c>
      <c r="G29" s="87">
        <v>2</v>
      </c>
      <c r="H29" s="87">
        <v>4</v>
      </c>
      <c r="I29" s="87">
        <f t="shared" si="0"/>
        <v>8</v>
      </c>
      <c r="J29" s="87" t="str">
        <f t="shared" si="1"/>
        <v>BAJO</v>
      </c>
      <c r="K29" s="89" t="s">
        <v>284</v>
      </c>
      <c r="L29" s="87">
        <f t="shared" si="3"/>
        <v>0.1</v>
      </c>
      <c r="M29" s="96"/>
      <c r="N29" s="149" t="s">
        <v>1795</v>
      </c>
      <c r="O29" s="93" t="s">
        <v>1633</v>
      </c>
    </row>
    <row r="30" spans="1:15" ht="169.5" customHeight="1" x14ac:dyDescent="0.25">
      <c r="A30" s="87">
        <v>23</v>
      </c>
      <c r="B30" s="87" t="s">
        <v>199</v>
      </c>
      <c r="C30" s="89" t="s">
        <v>59</v>
      </c>
      <c r="D30" s="89" t="s">
        <v>56</v>
      </c>
      <c r="E30" s="89" t="s">
        <v>19</v>
      </c>
      <c r="F30" s="89" t="s">
        <v>1125</v>
      </c>
      <c r="G30" s="87">
        <v>2</v>
      </c>
      <c r="H30" s="87">
        <v>4</v>
      </c>
      <c r="I30" s="87">
        <f t="shared" si="0"/>
        <v>8</v>
      </c>
      <c r="J30" s="87" t="str">
        <f t="shared" si="1"/>
        <v>BAJO</v>
      </c>
      <c r="K30" s="89" t="s">
        <v>283</v>
      </c>
      <c r="L30" s="87">
        <f t="shared" si="3"/>
        <v>0.1</v>
      </c>
      <c r="M30" s="96"/>
      <c r="N30" s="149" t="s">
        <v>1795</v>
      </c>
      <c r="O30" s="93" t="s">
        <v>1633</v>
      </c>
    </row>
    <row r="31" spans="1:15" ht="135" x14ac:dyDescent="0.25">
      <c r="A31" s="87">
        <v>24</v>
      </c>
      <c r="B31" s="87" t="s">
        <v>199</v>
      </c>
      <c r="C31" s="89" t="s">
        <v>60</v>
      </c>
      <c r="D31" s="89" t="s">
        <v>62</v>
      </c>
      <c r="E31" s="89" t="s">
        <v>19</v>
      </c>
      <c r="F31" s="89" t="s">
        <v>1125</v>
      </c>
      <c r="G31" s="87">
        <v>2</v>
      </c>
      <c r="H31" s="87">
        <v>4</v>
      </c>
      <c r="I31" s="87">
        <f t="shared" si="0"/>
        <v>8</v>
      </c>
      <c r="J31" s="87" t="str">
        <f t="shared" si="1"/>
        <v>BAJO</v>
      </c>
      <c r="K31" s="89" t="s">
        <v>285</v>
      </c>
      <c r="L31" s="87">
        <f t="shared" si="3"/>
        <v>0.1</v>
      </c>
      <c r="M31" s="96"/>
      <c r="N31" s="149" t="s">
        <v>1795</v>
      </c>
      <c r="O31" s="93" t="s">
        <v>1633</v>
      </c>
    </row>
    <row r="32" spans="1:15" ht="187.5" customHeight="1" x14ac:dyDescent="0.25">
      <c r="A32" s="87">
        <v>25</v>
      </c>
      <c r="B32" s="87" t="s">
        <v>199</v>
      </c>
      <c r="C32" s="89" t="s">
        <v>63</v>
      </c>
      <c r="D32" s="89" t="s">
        <v>56</v>
      </c>
      <c r="E32" s="89" t="s">
        <v>19</v>
      </c>
      <c r="F32" s="89" t="s">
        <v>1126</v>
      </c>
      <c r="G32" s="87">
        <v>2</v>
      </c>
      <c r="H32" s="87">
        <v>4</v>
      </c>
      <c r="I32" s="87">
        <f t="shared" si="0"/>
        <v>8</v>
      </c>
      <c r="J32" s="87" t="str">
        <f t="shared" si="1"/>
        <v>BAJO</v>
      </c>
      <c r="K32" s="89" t="s">
        <v>283</v>
      </c>
      <c r="L32" s="87">
        <f t="shared" si="3"/>
        <v>0.1</v>
      </c>
      <c r="M32" s="96"/>
      <c r="N32" s="149" t="s">
        <v>1793</v>
      </c>
      <c r="O32" s="93" t="s">
        <v>1630</v>
      </c>
    </row>
    <row r="33" spans="1:15" ht="135" x14ac:dyDescent="0.25">
      <c r="A33" s="87">
        <v>26</v>
      </c>
      <c r="B33" s="87" t="s">
        <v>199</v>
      </c>
      <c r="C33" s="89" t="s">
        <v>64</v>
      </c>
      <c r="D33" s="89" t="s">
        <v>62</v>
      </c>
      <c r="E33" s="89" t="s">
        <v>19</v>
      </c>
      <c r="F33" s="89" t="s">
        <v>1126</v>
      </c>
      <c r="G33" s="87">
        <v>2</v>
      </c>
      <c r="H33" s="87">
        <v>4</v>
      </c>
      <c r="I33" s="87">
        <f t="shared" si="0"/>
        <v>8</v>
      </c>
      <c r="J33" s="87" t="str">
        <f t="shared" si="1"/>
        <v>BAJO</v>
      </c>
      <c r="K33" s="89" t="s">
        <v>285</v>
      </c>
      <c r="L33" s="87">
        <f t="shared" si="3"/>
        <v>0.1</v>
      </c>
      <c r="M33" s="96"/>
      <c r="N33" s="149" t="s">
        <v>1793</v>
      </c>
      <c r="O33" s="93" t="s">
        <v>1630</v>
      </c>
    </row>
    <row r="34" spans="1:15" ht="186.75" customHeight="1" x14ac:dyDescent="0.25">
      <c r="A34" s="87">
        <v>27</v>
      </c>
      <c r="B34" s="87" t="s">
        <v>199</v>
      </c>
      <c r="C34" s="89" t="s">
        <v>366</v>
      </c>
      <c r="D34" s="89" t="s">
        <v>321</v>
      </c>
      <c r="E34" s="89" t="s">
        <v>19</v>
      </c>
      <c r="F34" s="89" t="s">
        <v>1126</v>
      </c>
      <c r="G34" s="87">
        <v>2</v>
      </c>
      <c r="H34" s="87">
        <v>4</v>
      </c>
      <c r="I34" s="87">
        <f t="shared" si="0"/>
        <v>8</v>
      </c>
      <c r="J34" s="87" t="str">
        <f t="shared" si="1"/>
        <v>BAJO</v>
      </c>
      <c r="K34" s="89" t="s">
        <v>284</v>
      </c>
      <c r="L34" s="87">
        <f t="shared" si="3"/>
        <v>0.1</v>
      </c>
      <c r="M34" s="96"/>
      <c r="N34" s="149" t="s">
        <v>1793</v>
      </c>
      <c r="O34" s="93" t="s">
        <v>1630</v>
      </c>
    </row>
    <row r="35" spans="1:15" ht="120" x14ac:dyDescent="0.25">
      <c r="A35" s="87">
        <v>28</v>
      </c>
      <c r="B35" s="87" t="s">
        <v>199</v>
      </c>
      <c r="C35" s="89" t="s">
        <v>1127</v>
      </c>
      <c r="D35" s="89" t="s">
        <v>56</v>
      </c>
      <c r="E35" s="89" t="s">
        <v>19</v>
      </c>
      <c r="F35" s="89" t="s">
        <v>1099</v>
      </c>
      <c r="G35" s="87">
        <v>3</v>
      </c>
      <c r="H35" s="87">
        <v>4</v>
      </c>
      <c r="I35" s="87">
        <f t="shared" si="0"/>
        <v>12</v>
      </c>
      <c r="J35" s="87" t="str">
        <f t="shared" si="1"/>
        <v>MEDIO</v>
      </c>
      <c r="K35" s="89" t="s">
        <v>1503</v>
      </c>
      <c r="L35" s="87">
        <f t="shared" si="3"/>
        <v>3</v>
      </c>
      <c r="M35" s="96"/>
      <c r="N35" s="149" t="s">
        <v>1793</v>
      </c>
      <c r="O35" s="93" t="s">
        <v>1613</v>
      </c>
    </row>
    <row r="36" spans="1:15" ht="195" x14ac:dyDescent="0.25">
      <c r="A36" s="87">
        <v>29</v>
      </c>
      <c r="B36" s="87" t="s">
        <v>199</v>
      </c>
      <c r="C36" s="89" t="s">
        <v>1128</v>
      </c>
      <c r="D36" s="89" t="s">
        <v>62</v>
      </c>
      <c r="E36" s="89" t="s">
        <v>19</v>
      </c>
      <c r="F36" s="89" t="s">
        <v>1099</v>
      </c>
      <c r="G36" s="87">
        <v>3</v>
      </c>
      <c r="H36" s="87">
        <v>4</v>
      </c>
      <c r="I36" s="87">
        <f t="shared" si="0"/>
        <v>12</v>
      </c>
      <c r="J36" s="87" t="str">
        <f t="shared" si="1"/>
        <v>MEDIO</v>
      </c>
      <c r="K36" s="89" t="s">
        <v>1505</v>
      </c>
      <c r="L36" s="87">
        <f t="shared" si="3"/>
        <v>3</v>
      </c>
      <c r="M36" s="96"/>
      <c r="N36" s="149" t="s">
        <v>1793</v>
      </c>
      <c r="O36" s="93" t="s">
        <v>1620</v>
      </c>
    </row>
    <row r="37" spans="1:15" ht="218.25" customHeight="1" x14ac:dyDescent="0.25">
      <c r="A37" s="87">
        <v>30</v>
      </c>
      <c r="B37" s="87" t="s">
        <v>199</v>
      </c>
      <c r="C37" s="89" t="s">
        <v>1129</v>
      </c>
      <c r="D37" s="89" t="s">
        <v>321</v>
      </c>
      <c r="E37" s="89" t="s">
        <v>19</v>
      </c>
      <c r="F37" s="89" t="s">
        <v>1099</v>
      </c>
      <c r="G37" s="87">
        <v>3</v>
      </c>
      <c r="H37" s="87">
        <v>4</v>
      </c>
      <c r="I37" s="87">
        <f t="shared" si="0"/>
        <v>12</v>
      </c>
      <c r="J37" s="87" t="str">
        <f t="shared" si="1"/>
        <v>MEDIO</v>
      </c>
      <c r="K37" s="89" t="s">
        <v>1504</v>
      </c>
      <c r="L37" s="87">
        <f t="shared" si="3"/>
        <v>3</v>
      </c>
      <c r="M37" s="96"/>
      <c r="N37" s="149" t="s">
        <v>1793</v>
      </c>
      <c r="O37" s="93" t="s">
        <v>1620</v>
      </c>
    </row>
    <row r="38" spans="1:15" ht="120" x14ac:dyDescent="0.25">
      <c r="A38" s="87">
        <v>31</v>
      </c>
      <c r="B38" s="87" t="s">
        <v>199</v>
      </c>
      <c r="C38" s="89" t="s">
        <v>65</v>
      </c>
      <c r="D38" s="89" t="s">
        <v>56</v>
      </c>
      <c r="E38" s="89" t="s">
        <v>19</v>
      </c>
      <c r="F38" s="89" t="s">
        <v>1099</v>
      </c>
      <c r="G38" s="87">
        <v>3</v>
      </c>
      <c r="H38" s="87">
        <v>4</v>
      </c>
      <c r="I38" s="87">
        <f t="shared" si="0"/>
        <v>12</v>
      </c>
      <c r="J38" s="87" t="str">
        <f t="shared" si="1"/>
        <v>MEDIO</v>
      </c>
      <c r="K38" s="89" t="s">
        <v>1503</v>
      </c>
      <c r="L38" s="87">
        <f t="shared" si="3"/>
        <v>3</v>
      </c>
      <c r="M38" s="96"/>
      <c r="N38" s="149" t="s">
        <v>1793</v>
      </c>
      <c r="O38" s="93" t="s">
        <v>1613</v>
      </c>
    </row>
    <row r="39" spans="1:15" ht="195" x14ac:dyDescent="0.25">
      <c r="A39" s="87">
        <v>32</v>
      </c>
      <c r="B39" s="87" t="s">
        <v>199</v>
      </c>
      <c r="C39" s="89" t="s">
        <v>66</v>
      </c>
      <c r="D39" s="89" t="s">
        <v>62</v>
      </c>
      <c r="E39" s="89" t="s">
        <v>19</v>
      </c>
      <c r="F39" s="89" t="s">
        <v>1099</v>
      </c>
      <c r="G39" s="87">
        <v>3</v>
      </c>
      <c r="H39" s="87">
        <v>4</v>
      </c>
      <c r="I39" s="87">
        <f t="shared" si="0"/>
        <v>12</v>
      </c>
      <c r="J39" s="87" t="str">
        <f t="shared" si="1"/>
        <v>MEDIO</v>
      </c>
      <c r="K39" s="89" t="s">
        <v>1505</v>
      </c>
      <c r="L39" s="87">
        <f t="shared" si="3"/>
        <v>3</v>
      </c>
      <c r="M39" s="96"/>
      <c r="N39" s="149" t="s">
        <v>1793</v>
      </c>
      <c r="O39" s="93" t="s">
        <v>1620</v>
      </c>
    </row>
    <row r="40" spans="1:15" ht="330.75" customHeight="1" x14ac:dyDescent="0.25">
      <c r="A40" s="87">
        <v>33</v>
      </c>
      <c r="B40" s="87" t="s">
        <v>199</v>
      </c>
      <c r="C40" s="89" t="s">
        <v>367</v>
      </c>
      <c r="D40" s="89" t="s">
        <v>321</v>
      </c>
      <c r="E40" s="89" t="s">
        <v>365</v>
      </c>
      <c r="F40" s="89" t="s">
        <v>1099</v>
      </c>
      <c r="G40" s="87">
        <v>3</v>
      </c>
      <c r="H40" s="87">
        <v>4</v>
      </c>
      <c r="I40" s="87">
        <f t="shared" si="0"/>
        <v>12</v>
      </c>
      <c r="J40" s="87" t="str">
        <f t="shared" si="1"/>
        <v>MEDIO</v>
      </c>
      <c r="K40" s="89" t="s">
        <v>1504</v>
      </c>
      <c r="L40" s="87">
        <f t="shared" si="3"/>
        <v>3</v>
      </c>
      <c r="M40" s="96"/>
      <c r="N40" s="149" t="s">
        <v>1793</v>
      </c>
      <c r="O40" s="93" t="s">
        <v>1620</v>
      </c>
    </row>
    <row r="41" spans="1:15" ht="132.75" customHeight="1" x14ac:dyDescent="0.25">
      <c r="A41" s="87">
        <v>34</v>
      </c>
      <c r="B41" s="87" t="s">
        <v>368</v>
      </c>
      <c r="C41" s="89" t="s">
        <v>1130</v>
      </c>
      <c r="D41" s="89" t="s">
        <v>375</v>
      </c>
      <c r="E41" s="89" t="s">
        <v>507</v>
      </c>
      <c r="F41" s="89" t="s">
        <v>642</v>
      </c>
      <c r="G41" s="87">
        <v>2</v>
      </c>
      <c r="H41" s="87">
        <v>5</v>
      </c>
      <c r="I41" s="87">
        <f t="shared" si="0"/>
        <v>10</v>
      </c>
      <c r="J41" s="87" t="str">
        <f t="shared" si="1"/>
        <v>BAJO</v>
      </c>
      <c r="K41" s="89" t="s">
        <v>283</v>
      </c>
      <c r="L41" s="87">
        <f t="shared" si="3"/>
        <v>0.1</v>
      </c>
      <c r="M41" s="96"/>
      <c r="N41" s="149" t="s">
        <v>1795</v>
      </c>
      <c r="O41" s="93" t="s">
        <v>1633</v>
      </c>
    </row>
    <row r="42" spans="1:15" ht="135" x14ac:dyDescent="0.25">
      <c r="A42" s="87">
        <v>35</v>
      </c>
      <c r="B42" s="87" t="s">
        <v>368</v>
      </c>
      <c r="C42" s="89" t="s">
        <v>1886</v>
      </c>
      <c r="D42" s="89" t="s">
        <v>62</v>
      </c>
      <c r="E42" s="89" t="s">
        <v>25</v>
      </c>
      <c r="F42" s="89" t="s">
        <v>369</v>
      </c>
      <c r="G42" s="87">
        <v>2</v>
      </c>
      <c r="H42" s="87">
        <v>5</v>
      </c>
      <c r="I42" s="87">
        <f t="shared" si="0"/>
        <v>10</v>
      </c>
      <c r="J42" s="87" t="str">
        <f t="shared" si="1"/>
        <v>BAJO</v>
      </c>
      <c r="K42" s="89" t="s">
        <v>285</v>
      </c>
      <c r="L42" s="87">
        <f t="shared" si="3"/>
        <v>0.1</v>
      </c>
      <c r="M42" s="96"/>
      <c r="N42" s="149" t="s">
        <v>1795</v>
      </c>
      <c r="O42" s="93" t="s">
        <v>1633</v>
      </c>
    </row>
    <row r="43" spans="1:15" ht="220.5" customHeight="1" x14ac:dyDescent="0.25">
      <c r="A43" s="87">
        <v>36</v>
      </c>
      <c r="B43" s="87" t="s">
        <v>368</v>
      </c>
      <c r="C43" s="89" t="s">
        <v>1131</v>
      </c>
      <c r="D43" s="89" t="s">
        <v>375</v>
      </c>
      <c r="E43" s="89" t="s">
        <v>19</v>
      </c>
      <c r="F43" s="89" t="s">
        <v>1887</v>
      </c>
      <c r="G43" s="87">
        <v>2</v>
      </c>
      <c r="H43" s="87">
        <v>3</v>
      </c>
      <c r="I43" s="87">
        <f t="shared" si="0"/>
        <v>6</v>
      </c>
      <c r="J43" s="87" t="str">
        <f t="shared" si="1"/>
        <v>BAJO</v>
      </c>
      <c r="K43" s="91" t="str">
        <f t="shared" ref="K43:K44" si="4">IF(J43="BAJO","El nivel de riesgo bajo no requiere controles adicionales","Favor establezca acá controles adicionales requeridos")</f>
        <v>El nivel de riesgo bajo no requiere controles adicionales</v>
      </c>
      <c r="L43" s="87">
        <f t="shared" si="3"/>
        <v>0.1</v>
      </c>
      <c r="M43" s="96"/>
      <c r="N43" s="149" t="s">
        <v>1793</v>
      </c>
      <c r="O43" s="93" t="s">
        <v>1630</v>
      </c>
    </row>
    <row r="44" spans="1:15" ht="157.5" customHeight="1" x14ac:dyDescent="0.25">
      <c r="A44" s="87">
        <v>37</v>
      </c>
      <c r="B44" s="87" t="s">
        <v>368</v>
      </c>
      <c r="C44" s="89" t="s">
        <v>643</v>
      </c>
      <c r="D44" s="89" t="s">
        <v>62</v>
      </c>
      <c r="E44" s="89" t="s">
        <v>19</v>
      </c>
      <c r="F44" s="89" t="s">
        <v>1887</v>
      </c>
      <c r="G44" s="87">
        <v>2</v>
      </c>
      <c r="H44" s="87">
        <v>3</v>
      </c>
      <c r="I44" s="87">
        <f t="shared" si="0"/>
        <v>6</v>
      </c>
      <c r="J44" s="87" t="str">
        <f t="shared" si="1"/>
        <v>BAJO</v>
      </c>
      <c r="K44" s="91" t="str">
        <f t="shared" si="4"/>
        <v>El nivel de riesgo bajo no requiere controles adicionales</v>
      </c>
      <c r="L44" s="87">
        <f t="shared" si="3"/>
        <v>0.1</v>
      </c>
      <c r="M44" s="96"/>
      <c r="N44" s="149" t="s">
        <v>1793</v>
      </c>
      <c r="O44" s="93" t="s">
        <v>1630</v>
      </c>
    </row>
    <row r="45" spans="1:15" ht="174.75" customHeight="1" x14ac:dyDescent="0.25">
      <c r="A45" s="87">
        <v>38</v>
      </c>
      <c r="B45" s="87" t="s">
        <v>368</v>
      </c>
      <c r="C45" s="89" t="s">
        <v>644</v>
      </c>
      <c r="D45" s="89" t="s">
        <v>375</v>
      </c>
      <c r="E45" s="89" t="s">
        <v>19</v>
      </c>
      <c r="F45" s="89" t="s">
        <v>1888</v>
      </c>
      <c r="G45" s="87">
        <v>2</v>
      </c>
      <c r="H45" s="87">
        <v>5</v>
      </c>
      <c r="I45" s="87">
        <f t="shared" si="0"/>
        <v>10</v>
      </c>
      <c r="J45" s="87" t="str">
        <f t="shared" si="1"/>
        <v>BAJO</v>
      </c>
      <c r="K45" s="89" t="s">
        <v>283</v>
      </c>
      <c r="L45" s="87">
        <f t="shared" si="3"/>
        <v>0.1</v>
      </c>
      <c r="M45" s="96"/>
      <c r="N45" s="149" t="s">
        <v>1795</v>
      </c>
      <c r="O45" s="93" t="s">
        <v>1633</v>
      </c>
    </row>
    <row r="46" spans="1:15" ht="135" x14ac:dyDescent="0.25">
      <c r="A46" s="87">
        <v>39</v>
      </c>
      <c r="B46" s="87" t="s">
        <v>368</v>
      </c>
      <c r="C46" s="89" t="s">
        <v>645</v>
      </c>
      <c r="D46" s="89" t="s">
        <v>62</v>
      </c>
      <c r="E46" s="89" t="s">
        <v>19</v>
      </c>
      <c r="F46" s="89" t="s">
        <v>1888</v>
      </c>
      <c r="G46" s="87">
        <v>2</v>
      </c>
      <c r="H46" s="87">
        <v>5</v>
      </c>
      <c r="I46" s="87">
        <f t="shared" si="0"/>
        <v>10</v>
      </c>
      <c r="J46" s="87" t="str">
        <f t="shared" si="1"/>
        <v>BAJO</v>
      </c>
      <c r="K46" s="89" t="s">
        <v>285</v>
      </c>
      <c r="L46" s="87">
        <f t="shared" si="3"/>
        <v>0.1</v>
      </c>
      <c r="M46" s="96"/>
      <c r="N46" s="149" t="s">
        <v>1795</v>
      </c>
      <c r="O46" s="93" t="s">
        <v>1633</v>
      </c>
    </row>
    <row r="47" spans="1:15" ht="198" customHeight="1" x14ac:dyDescent="0.25">
      <c r="A47" s="87">
        <v>40</v>
      </c>
      <c r="B47" s="87" t="s">
        <v>368</v>
      </c>
      <c r="C47" s="89" t="s">
        <v>646</v>
      </c>
      <c r="D47" s="89" t="s">
        <v>321</v>
      </c>
      <c r="E47" s="89" t="s">
        <v>19</v>
      </c>
      <c r="F47" s="89" t="s">
        <v>1888</v>
      </c>
      <c r="G47" s="87">
        <v>2</v>
      </c>
      <c r="H47" s="87">
        <v>5</v>
      </c>
      <c r="I47" s="87">
        <f t="shared" si="0"/>
        <v>10</v>
      </c>
      <c r="J47" s="87" t="str">
        <f t="shared" si="1"/>
        <v>BAJO</v>
      </c>
      <c r="K47" s="89" t="s">
        <v>284</v>
      </c>
      <c r="L47" s="87">
        <f t="shared" si="3"/>
        <v>0.1</v>
      </c>
      <c r="M47" s="96"/>
      <c r="N47" s="149" t="s">
        <v>1795</v>
      </c>
      <c r="O47" s="93" t="s">
        <v>1633</v>
      </c>
    </row>
    <row r="48" spans="1:15" ht="228" customHeight="1" x14ac:dyDescent="0.25">
      <c r="A48" s="87">
        <v>41</v>
      </c>
      <c r="B48" s="87" t="s">
        <v>370</v>
      </c>
      <c r="C48" s="89" t="s">
        <v>1132</v>
      </c>
      <c r="D48" s="89" t="s">
        <v>647</v>
      </c>
      <c r="E48" s="89" t="s">
        <v>19</v>
      </c>
      <c r="F48" s="89" t="s">
        <v>1133</v>
      </c>
      <c r="G48" s="87">
        <v>2</v>
      </c>
      <c r="H48" s="87">
        <v>5</v>
      </c>
      <c r="I48" s="87">
        <f t="shared" si="0"/>
        <v>10</v>
      </c>
      <c r="J48" s="87" t="str">
        <f t="shared" si="1"/>
        <v>BAJO</v>
      </c>
      <c r="K48" s="91" t="str">
        <f t="shared" ref="K48:K56" si="5">IF(J48="BAJO","El nivel de riesgo bajo no requiere controles adicionales","Favor establezca acá controles adicionales requeridos")</f>
        <v>El nivel de riesgo bajo no requiere controles adicionales</v>
      </c>
      <c r="L48" s="87">
        <f t="shared" si="3"/>
        <v>0.1</v>
      </c>
      <c r="M48" s="96"/>
      <c r="N48" s="149" t="s">
        <v>1796</v>
      </c>
      <c r="O48" s="93" t="s">
        <v>1634</v>
      </c>
    </row>
    <row r="49" spans="1:15" ht="165" x14ac:dyDescent="0.25">
      <c r="A49" s="87">
        <v>42</v>
      </c>
      <c r="B49" s="87" t="s">
        <v>370</v>
      </c>
      <c r="C49" s="89" t="s">
        <v>1134</v>
      </c>
      <c r="D49" s="89" t="s">
        <v>62</v>
      </c>
      <c r="E49" s="89" t="s">
        <v>19</v>
      </c>
      <c r="F49" s="89" t="s">
        <v>1133</v>
      </c>
      <c r="G49" s="87">
        <v>2</v>
      </c>
      <c r="H49" s="87">
        <v>5</v>
      </c>
      <c r="I49" s="87">
        <f t="shared" si="0"/>
        <v>10</v>
      </c>
      <c r="J49" s="87" t="str">
        <f t="shared" si="1"/>
        <v>BAJO</v>
      </c>
      <c r="K49" s="91" t="str">
        <f t="shared" si="5"/>
        <v>El nivel de riesgo bajo no requiere controles adicionales</v>
      </c>
      <c r="L49" s="87">
        <f t="shared" si="3"/>
        <v>0.1</v>
      </c>
      <c r="M49" s="96"/>
      <c r="N49" s="149" t="s">
        <v>1796</v>
      </c>
      <c r="O49" s="93" t="s">
        <v>1634</v>
      </c>
    </row>
    <row r="50" spans="1:15" ht="165" x14ac:dyDescent="0.25">
      <c r="A50" s="87">
        <v>43</v>
      </c>
      <c r="B50" s="87" t="s">
        <v>370</v>
      </c>
      <c r="C50" s="89" t="s">
        <v>1135</v>
      </c>
      <c r="D50" s="89" t="s">
        <v>321</v>
      </c>
      <c r="E50" s="89" t="s">
        <v>365</v>
      </c>
      <c r="F50" s="89" t="s">
        <v>1133</v>
      </c>
      <c r="G50" s="87">
        <v>2</v>
      </c>
      <c r="H50" s="87">
        <v>5</v>
      </c>
      <c r="I50" s="87">
        <f t="shared" si="0"/>
        <v>10</v>
      </c>
      <c r="J50" s="87" t="str">
        <f t="shared" si="1"/>
        <v>BAJO</v>
      </c>
      <c r="K50" s="91" t="str">
        <f t="shared" si="5"/>
        <v>El nivel de riesgo bajo no requiere controles adicionales</v>
      </c>
      <c r="L50" s="87">
        <f t="shared" si="3"/>
        <v>0.1</v>
      </c>
      <c r="M50" s="96"/>
      <c r="N50" s="149" t="s">
        <v>1796</v>
      </c>
      <c r="O50" s="93" t="s">
        <v>1634</v>
      </c>
    </row>
    <row r="51" spans="1:15" ht="135" x14ac:dyDescent="0.25">
      <c r="A51" s="87">
        <v>44</v>
      </c>
      <c r="B51" s="87" t="s">
        <v>197</v>
      </c>
      <c r="C51" s="89" t="s">
        <v>1136</v>
      </c>
      <c r="D51" s="89" t="s">
        <v>461</v>
      </c>
      <c r="E51" s="89" t="s">
        <v>19</v>
      </c>
      <c r="F51" s="89" t="s">
        <v>1137</v>
      </c>
      <c r="G51" s="87">
        <v>1</v>
      </c>
      <c r="H51" s="87">
        <v>3</v>
      </c>
      <c r="I51" s="87">
        <f t="shared" si="0"/>
        <v>3</v>
      </c>
      <c r="J51" s="87" t="str">
        <f t="shared" si="1"/>
        <v>BAJO</v>
      </c>
      <c r="K51" s="91" t="str">
        <f t="shared" si="5"/>
        <v>El nivel de riesgo bajo no requiere controles adicionales</v>
      </c>
      <c r="L51" s="87">
        <f t="shared" si="3"/>
        <v>0.1</v>
      </c>
      <c r="N51" s="90" t="s">
        <v>1727</v>
      </c>
      <c r="O51" s="93" t="s">
        <v>1633</v>
      </c>
    </row>
    <row r="52" spans="1:15" ht="135" x14ac:dyDescent="0.25">
      <c r="A52" s="87">
        <v>45</v>
      </c>
      <c r="B52" s="87" t="s">
        <v>197</v>
      </c>
      <c r="C52" s="89" t="s">
        <v>371</v>
      </c>
      <c r="D52" s="89" t="s">
        <v>509</v>
      </c>
      <c r="E52" s="89" t="s">
        <v>19</v>
      </c>
      <c r="F52" s="89" t="s">
        <v>1138</v>
      </c>
      <c r="G52" s="87">
        <v>1</v>
      </c>
      <c r="H52" s="87">
        <v>3</v>
      </c>
      <c r="I52" s="87">
        <f t="shared" si="0"/>
        <v>3</v>
      </c>
      <c r="J52" s="87" t="str">
        <f t="shared" si="1"/>
        <v>BAJO</v>
      </c>
      <c r="K52" s="91" t="str">
        <f t="shared" si="5"/>
        <v>El nivel de riesgo bajo no requiere controles adicionales</v>
      </c>
      <c r="L52" s="87">
        <f t="shared" si="3"/>
        <v>0.1</v>
      </c>
      <c r="N52" s="90" t="s">
        <v>1727</v>
      </c>
      <c r="O52" s="93" t="s">
        <v>1633</v>
      </c>
    </row>
    <row r="53" spans="1:15" ht="212.25" customHeight="1" x14ac:dyDescent="0.25">
      <c r="A53" s="87">
        <v>46</v>
      </c>
      <c r="B53" s="87" t="s">
        <v>197</v>
      </c>
      <c r="C53" s="89" t="s">
        <v>1139</v>
      </c>
      <c r="D53" s="89" t="s">
        <v>510</v>
      </c>
      <c r="E53" s="89" t="s">
        <v>19</v>
      </c>
      <c r="F53" s="89" t="s">
        <v>1140</v>
      </c>
      <c r="G53" s="87">
        <v>1</v>
      </c>
      <c r="H53" s="87">
        <v>3</v>
      </c>
      <c r="I53" s="87">
        <f t="shared" si="0"/>
        <v>3</v>
      </c>
      <c r="J53" s="87" t="str">
        <f t="shared" si="1"/>
        <v>BAJO</v>
      </c>
      <c r="K53" s="91" t="str">
        <f t="shared" si="5"/>
        <v>El nivel de riesgo bajo no requiere controles adicionales</v>
      </c>
      <c r="L53" s="87">
        <f t="shared" si="3"/>
        <v>0.1</v>
      </c>
      <c r="N53" s="90" t="s">
        <v>1728</v>
      </c>
      <c r="O53" s="93" t="s">
        <v>1633</v>
      </c>
    </row>
    <row r="54" spans="1:15" ht="224.25" customHeight="1" x14ac:dyDescent="0.25">
      <c r="A54" s="87">
        <v>47</v>
      </c>
      <c r="B54" s="87" t="s">
        <v>197</v>
      </c>
      <c r="C54" s="89" t="s">
        <v>1141</v>
      </c>
      <c r="D54" s="89" t="s">
        <v>511</v>
      </c>
      <c r="E54" s="89" t="s">
        <v>25</v>
      </c>
      <c r="F54" s="89" t="s">
        <v>1142</v>
      </c>
      <c r="G54" s="87">
        <v>2</v>
      </c>
      <c r="H54" s="87">
        <v>3</v>
      </c>
      <c r="I54" s="87">
        <f t="shared" si="0"/>
        <v>6</v>
      </c>
      <c r="J54" s="87" t="str">
        <f t="shared" si="1"/>
        <v>BAJO</v>
      </c>
      <c r="K54" s="91" t="str">
        <f t="shared" si="5"/>
        <v>El nivel de riesgo bajo no requiere controles adicionales</v>
      </c>
      <c r="L54" s="87">
        <f t="shared" si="3"/>
        <v>0.1</v>
      </c>
      <c r="N54" s="90" t="s">
        <v>1729</v>
      </c>
      <c r="O54" s="93" t="s">
        <v>1629</v>
      </c>
    </row>
    <row r="55" spans="1:15" ht="225.75" customHeight="1" x14ac:dyDescent="0.25">
      <c r="A55" s="87">
        <v>48</v>
      </c>
      <c r="B55" s="87" t="s">
        <v>197</v>
      </c>
      <c r="C55" s="89" t="s">
        <v>61</v>
      </c>
      <c r="D55" s="89" t="s">
        <v>509</v>
      </c>
      <c r="E55" s="89" t="s">
        <v>25</v>
      </c>
      <c r="F55" s="89" t="s">
        <v>1143</v>
      </c>
      <c r="G55" s="87">
        <v>1</v>
      </c>
      <c r="H55" s="87">
        <v>3</v>
      </c>
      <c r="I55" s="87">
        <f t="shared" ref="I55:I74" si="6">G55*H55</f>
        <v>3</v>
      </c>
      <c r="J55" s="87" t="str">
        <f t="shared" ref="J55:J74" si="7">IF(I55&lt;12,"BAJO",IF(I55&gt;19,"ALTO","MEDIO"))</f>
        <v>BAJO</v>
      </c>
      <c r="K55" s="91" t="str">
        <f t="shared" si="5"/>
        <v>El nivel de riesgo bajo no requiere controles adicionales</v>
      </c>
      <c r="L55" s="87">
        <f t="shared" ref="L55:L74" si="8">IF(J55="BAJO",0.1,IF(J55="MEDIO",3,5))</f>
        <v>0.1</v>
      </c>
      <c r="N55" s="90" t="s">
        <v>1729</v>
      </c>
      <c r="O55" s="93" t="s">
        <v>1633</v>
      </c>
    </row>
    <row r="56" spans="1:15" ht="159" customHeight="1" x14ac:dyDescent="0.25">
      <c r="A56" s="87">
        <v>49</v>
      </c>
      <c r="B56" s="87" t="s">
        <v>197</v>
      </c>
      <c r="C56" s="89" t="s">
        <v>1144</v>
      </c>
      <c r="D56" s="89" t="s">
        <v>510</v>
      </c>
      <c r="E56" s="89" t="s">
        <v>25</v>
      </c>
      <c r="F56" s="89" t="s">
        <v>1145</v>
      </c>
      <c r="G56" s="87">
        <v>1</v>
      </c>
      <c r="H56" s="87">
        <v>3</v>
      </c>
      <c r="I56" s="87">
        <f t="shared" si="6"/>
        <v>3</v>
      </c>
      <c r="J56" s="87" t="str">
        <f t="shared" si="7"/>
        <v>BAJO</v>
      </c>
      <c r="K56" s="91" t="str">
        <f t="shared" si="5"/>
        <v>El nivel de riesgo bajo no requiere controles adicionales</v>
      </c>
      <c r="L56" s="87">
        <f t="shared" si="8"/>
        <v>0.1</v>
      </c>
      <c r="N56" s="90" t="s">
        <v>1728</v>
      </c>
      <c r="O56" s="93" t="s">
        <v>1629</v>
      </c>
    </row>
    <row r="57" spans="1:15" ht="264" customHeight="1" x14ac:dyDescent="0.25">
      <c r="A57" s="87">
        <v>50</v>
      </c>
      <c r="B57" s="87" t="s">
        <v>197</v>
      </c>
      <c r="C57" s="89" t="s">
        <v>1146</v>
      </c>
      <c r="D57" s="89" t="s">
        <v>461</v>
      </c>
      <c r="E57" s="89" t="s">
        <v>26</v>
      </c>
      <c r="F57" s="89" t="s">
        <v>1147</v>
      </c>
      <c r="G57" s="87">
        <v>3</v>
      </c>
      <c r="H57" s="87">
        <v>4</v>
      </c>
      <c r="I57" s="87">
        <f t="shared" si="6"/>
        <v>12</v>
      </c>
      <c r="J57" s="87" t="str">
        <f t="shared" si="7"/>
        <v>MEDIO</v>
      </c>
      <c r="K57" s="89" t="s">
        <v>1503</v>
      </c>
      <c r="L57" s="87">
        <f t="shared" si="8"/>
        <v>3</v>
      </c>
      <c r="N57" s="90" t="s">
        <v>1730</v>
      </c>
      <c r="O57" s="93" t="s">
        <v>1637</v>
      </c>
    </row>
    <row r="58" spans="1:15" ht="289.5" customHeight="1" x14ac:dyDescent="0.25">
      <c r="A58" s="87">
        <v>51</v>
      </c>
      <c r="B58" s="87" t="s">
        <v>197</v>
      </c>
      <c r="C58" s="89" t="s">
        <v>372</v>
      </c>
      <c r="D58" s="89" t="s">
        <v>509</v>
      </c>
      <c r="E58" s="89" t="s">
        <v>26</v>
      </c>
      <c r="F58" s="89" t="s">
        <v>1148</v>
      </c>
      <c r="G58" s="87">
        <v>3</v>
      </c>
      <c r="H58" s="87">
        <v>4</v>
      </c>
      <c r="I58" s="87">
        <f t="shared" si="6"/>
        <v>12</v>
      </c>
      <c r="J58" s="87" t="str">
        <f t="shared" si="7"/>
        <v>MEDIO</v>
      </c>
      <c r="K58" s="89" t="s">
        <v>1505</v>
      </c>
      <c r="L58" s="87">
        <f t="shared" si="8"/>
        <v>3</v>
      </c>
      <c r="N58" s="90" t="s">
        <v>1730</v>
      </c>
      <c r="O58" s="93" t="s">
        <v>1638</v>
      </c>
    </row>
    <row r="59" spans="1:15" ht="251.25" customHeight="1" x14ac:dyDescent="0.25">
      <c r="A59" s="87">
        <v>52</v>
      </c>
      <c r="B59" s="87" t="s">
        <v>197</v>
      </c>
      <c r="C59" s="89" t="s">
        <v>1149</v>
      </c>
      <c r="D59" s="89" t="s">
        <v>510</v>
      </c>
      <c r="E59" s="89" t="s">
        <v>26</v>
      </c>
      <c r="F59" s="89" t="s">
        <v>1150</v>
      </c>
      <c r="G59" s="87">
        <v>3</v>
      </c>
      <c r="H59" s="87">
        <v>4</v>
      </c>
      <c r="I59" s="87">
        <f t="shared" si="6"/>
        <v>12</v>
      </c>
      <c r="J59" s="87" t="str">
        <f t="shared" si="7"/>
        <v>MEDIO</v>
      </c>
      <c r="K59" s="89" t="s">
        <v>1504</v>
      </c>
      <c r="L59" s="87">
        <f t="shared" si="8"/>
        <v>3</v>
      </c>
      <c r="N59" s="90" t="s">
        <v>1728</v>
      </c>
      <c r="O59" s="93" t="s">
        <v>1639</v>
      </c>
    </row>
    <row r="60" spans="1:15" ht="348" customHeight="1" x14ac:dyDescent="0.25">
      <c r="A60" s="87">
        <v>53</v>
      </c>
      <c r="B60" s="87" t="s">
        <v>197</v>
      </c>
      <c r="C60" s="89" t="s">
        <v>669</v>
      </c>
      <c r="D60" s="89" t="s">
        <v>512</v>
      </c>
      <c r="E60" s="89" t="s">
        <v>26</v>
      </c>
      <c r="F60" s="89" t="s">
        <v>1151</v>
      </c>
      <c r="G60" s="87">
        <v>3</v>
      </c>
      <c r="H60" s="87">
        <v>4</v>
      </c>
      <c r="I60" s="87">
        <f t="shared" si="6"/>
        <v>12</v>
      </c>
      <c r="J60" s="87" t="str">
        <f t="shared" si="7"/>
        <v>MEDIO</v>
      </c>
      <c r="K60" s="89" t="s">
        <v>1503</v>
      </c>
      <c r="L60" s="87">
        <f t="shared" si="8"/>
        <v>3</v>
      </c>
      <c r="N60" s="90" t="s">
        <v>1731</v>
      </c>
      <c r="O60" s="93" t="s">
        <v>1637</v>
      </c>
    </row>
    <row r="61" spans="1:15" ht="210" x14ac:dyDescent="0.25">
      <c r="A61" s="87">
        <v>54</v>
      </c>
      <c r="B61" s="87" t="s">
        <v>197</v>
      </c>
      <c r="C61" s="89" t="s">
        <v>244</v>
      </c>
      <c r="D61" s="89" t="s">
        <v>509</v>
      </c>
      <c r="E61" s="89" t="s">
        <v>26</v>
      </c>
      <c r="F61" s="89" t="s">
        <v>1152</v>
      </c>
      <c r="G61" s="87">
        <v>3</v>
      </c>
      <c r="H61" s="87">
        <v>4</v>
      </c>
      <c r="I61" s="87">
        <f t="shared" si="6"/>
        <v>12</v>
      </c>
      <c r="J61" s="87" t="str">
        <f t="shared" si="7"/>
        <v>MEDIO</v>
      </c>
      <c r="K61" s="89" t="s">
        <v>1505</v>
      </c>
      <c r="L61" s="87">
        <f t="shared" si="8"/>
        <v>3</v>
      </c>
      <c r="N61" s="90" t="s">
        <v>1731</v>
      </c>
      <c r="O61" s="93" t="s">
        <v>1640</v>
      </c>
    </row>
    <row r="62" spans="1:15" ht="180" x14ac:dyDescent="0.25">
      <c r="A62" s="87">
        <v>55</v>
      </c>
      <c r="B62" s="87" t="s">
        <v>197</v>
      </c>
      <c r="C62" s="89" t="s">
        <v>1153</v>
      </c>
      <c r="D62" s="89" t="s">
        <v>510</v>
      </c>
      <c r="E62" s="89" t="s">
        <v>26</v>
      </c>
      <c r="F62" s="89" t="s">
        <v>1154</v>
      </c>
      <c r="G62" s="87">
        <v>3</v>
      </c>
      <c r="H62" s="87">
        <v>4</v>
      </c>
      <c r="I62" s="87">
        <f t="shared" si="6"/>
        <v>12</v>
      </c>
      <c r="J62" s="87" t="str">
        <f t="shared" si="7"/>
        <v>MEDIO</v>
      </c>
      <c r="K62" s="89" t="s">
        <v>1504</v>
      </c>
      <c r="L62" s="87">
        <f t="shared" si="8"/>
        <v>3</v>
      </c>
      <c r="N62" s="90" t="s">
        <v>1728</v>
      </c>
      <c r="O62" s="93" t="s">
        <v>1622</v>
      </c>
    </row>
    <row r="63" spans="1:15" ht="195" x14ac:dyDescent="0.25">
      <c r="A63" s="87">
        <v>56</v>
      </c>
      <c r="B63" s="87" t="s">
        <v>197</v>
      </c>
      <c r="C63" s="89" t="s">
        <v>670</v>
      </c>
      <c r="D63" s="89" t="s">
        <v>512</v>
      </c>
      <c r="E63" s="89" t="s">
        <v>26</v>
      </c>
      <c r="F63" s="89" t="s">
        <v>1155</v>
      </c>
      <c r="G63" s="87">
        <v>3</v>
      </c>
      <c r="H63" s="87">
        <v>4</v>
      </c>
      <c r="I63" s="87">
        <f t="shared" si="6"/>
        <v>12</v>
      </c>
      <c r="J63" s="87" t="str">
        <f t="shared" si="7"/>
        <v>MEDIO</v>
      </c>
      <c r="K63" s="89" t="s">
        <v>1503</v>
      </c>
      <c r="L63" s="87">
        <f t="shared" si="8"/>
        <v>3</v>
      </c>
      <c r="N63" s="90" t="s">
        <v>1732</v>
      </c>
      <c r="O63" s="93" t="s">
        <v>1533</v>
      </c>
    </row>
    <row r="64" spans="1:15" ht="210" x14ac:dyDescent="0.25">
      <c r="A64" s="87">
        <v>57</v>
      </c>
      <c r="B64" s="87" t="s">
        <v>197</v>
      </c>
      <c r="C64" s="89" t="s">
        <v>245</v>
      </c>
      <c r="D64" s="89" t="s">
        <v>509</v>
      </c>
      <c r="E64" s="89" t="s">
        <v>26</v>
      </c>
      <c r="F64" s="89" t="s">
        <v>1641</v>
      </c>
      <c r="G64" s="87">
        <v>3</v>
      </c>
      <c r="H64" s="87">
        <v>4</v>
      </c>
      <c r="I64" s="87">
        <f t="shared" si="6"/>
        <v>12</v>
      </c>
      <c r="J64" s="87" t="str">
        <f t="shared" si="7"/>
        <v>MEDIO</v>
      </c>
      <c r="K64" s="89" t="s">
        <v>1505</v>
      </c>
      <c r="L64" s="87">
        <f t="shared" si="8"/>
        <v>3</v>
      </c>
      <c r="N64" s="90" t="s">
        <v>1732</v>
      </c>
      <c r="O64" s="93" t="s">
        <v>1642</v>
      </c>
    </row>
    <row r="65" spans="1:51" ht="295.5" customHeight="1" x14ac:dyDescent="0.25">
      <c r="A65" s="87">
        <v>58</v>
      </c>
      <c r="B65" s="87" t="s">
        <v>197</v>
      </c>
      <c r="C65" s="89" t="s">
        <v>1156</v>
      </c>
      <c r="D65" s="89" t="s">
        <v>510</v>
      </c>
      <c r="E65" s="89" t="s">
        <v>26</v>
      </c>
      <c r="F65" s="89" t="s">
        <v>1157</v>
      </c>
      <c r="G65" s="87">
        <v>3</v>
      </c>
      <c r="H65" s="87">
        <v>4</v>
      </c>
      <c r="I65" s="87">
        <f t="shared" si="6"/>
        <v>12</v>
      </c>
      <c r="J65" s="87" t="str">
        <f t="shared" si="7"/>
        <v>MEDIO</v>
      </c>
      <c r="K65" s="89" t="s">
        <v>1504</v>
      </c>
      <c r="L65" s="87">
        <f t="shared" si="8"/>
        <v>3</v>
      </c>
      <c r="N65" s="90" t="s">
        <v>1728</v>
      </c>
      <c r="O65" s="93" t="s">
        <v>1643</v>
      </c>
    </row>
    <row r="66" spans="1:51" ht="105" x14ac:dyDescent="0.25">
      <c r="A66" s="87">
        <v>59</v>
      </c>
      <c r="B66" s="87" t="s">
        <v>197</v>
      </c>
      <c r="C66" s="89" t="s">
        <v>671</v>
      </c>
      <c r="D66" s="89" t="s">
        <v>461</v>
      </c>
      <c r="E66" s="89" t="s">
        <v>26</v>
      </c>
      <c r="F66" s="89" t="s">
        <v>1158</v>
      </c>
      <c r="G66" s="87">
        <v>3</v>
      </c>
      <c r="H66" s="87">
        <v>5</v>
      </c>
      <c r="I66" s="87">
        <f t="shared" si="6"/>
        <v>15</v>
      </c>
      <c r="J66" s="87" t="str">
        <f t="shared" si="7"/>
        <v>MEDIO</v>
      </c>
      <c r="K66" s="89" t="s">
        <v>1503</v>
      </c>
      <c r="L66" s="87">
        <f t="shared" si="8"/>
        <v>3</v>
      </c>
      <c r="N66" s="90" t="s">
        <v>1733</v>
      </c>
      <c r="O66" s="93" t="s">
        <v>1613</v>
      </c>
    </row>
    <row r="67" spans="1:51" ht="195" x14ac:dyDescent="0.25">
      <c r="A67" s="87">
        <v>60</v>
      </c>
      <c r="B67" s="87" t="s">
        <v>197</v>
      </c>
      <c r="C67" s="89" t="s">
        <v>235</v>
      </c>
      <c r="D67" s="89" t="s">
        <v>509</v>
      </c>
      <c r="E67" s="89" t="s">
        <v>26</v>
      </c>
      <c r="F67" s="89" t="s">
        <v>1159</v>
      </c>
      <c r="G67" s="87">
        <v>3</v>
      </c>
      <c r="H67" s="87">
        <v>5</v>
      </c>
      <c r="I67" s="87">
        <f t="shared" si="6"/>
        <v>15</v>
      </c>
      <c r="J67" s="87" t="str">
        <f t="shared" si="7"/>
        <v>MEDIO</v>
      </c>
      <c r="K67" s="89" t="s">
        <v>1505</v>
      </c>
      <c r="L67" s="87">
        <f t="shared" si="8"/>
        <v>3</v>
      </c>
      <c r="N67" s="90" t="s">
        <v>1733</v>
      </c>
      <c r="O67" s="93" t="s">
        <v>1644</v>
      </c>
    </row>
    <row r="68" spans="1:51" ht="199.5" customHeight="1" x14ac:dyDescent="0.25">
      <c r="A68" s="87">
        <v>61</v>
      </c>
      <c r="B68" s="87" t="s">
        <v>197</v>
      </c>
      <c r="C68" s="89" t="s">
        <v>1160</v>
      </c>
      <c r="D68" s="89" t="s">
        <v>510</v>
      </c>
      <c r="E68" s="89" t="s">
        <v>26</v>
      </c>
      <c r="F68" s="89" t="s">
        <v>1161</v>
      </c>
      <c r="G68" s="87">
        <v>3</v>
      </c>
      <c r="H68" s="87">
        <v>5</v>
      </c>
      <c r="I68" s="87">
        <f t="shared" si="6"/>
        <v>15</v>
      </c>
      <c r="J68" s="87" t="str">
        <f t="shared" si="7"/>
        <v>MEDIO</v>
      </c>
      <c r="K68" s="89" t="s">
        <v>1504</v>
      </c>
      <c r="L68" s="87">
        <f t="shared" si="8"/>
        <v>3</v>
      </c>
      <c r="N68" s="90" t="s">
        <v>1728</v>
      </c>
      <c r="O68" s="93" t="s">
        <v>1537</v>
      </c>
    </row>
    <row r="69" spans="1:51" ht="238.5" customHeight="1" x14ac:dyDescent="0.25">
      <c r="A69" s="87">
        <v>62</v>
      </c>
      <c r="B69" s="87" t="s">
        <v>197</v>
      </c>
      <c r="C69" s="89" t="s">
        <v>1162</v>
      </c>
      <c r="D69" s="117" t="s">
        <v>1163</v>
      </c>
      <c r="E69" s="89" t="s">
        <v>19</v>
      </c>
      <c r="F69" s="89" t="s">
        <v>1164</v>
      </c>
      <c r="G69" s="87">
        <v>2</v>
      </c>
      <c r="H69" s="87">
        <v>3</v>
      </c>
      <c r="I69" s="87">
        <f t="shared" si="6"/>
        <v>6</v>
      </c>
      <c r="J69" s="87" t="str">
        <f t="shared" si="7"/>
        <v>BAJO</v>
      </c>
      <c r="K69" s="91" t="s">
        <v>28</v>
      </c>
      <c r="L69" s="87">
        <f t="shared" si="8"/>
        <v>0.1</v>
      </c>
      <c r="N69" s="90" t="s">
        <v>1734</v>
      </c>
      <c r="O69" s="93" t="s">
        <v>1632</v>
      </c>
    </row>
    <row r="70" spans="1:51" ht="219" customHeight="1" x14ac:dyDescent="0.25">
      <c r="A70" s="87">
        <v>63</v>
      </c>
      <c r="B70" s="87" t="s">
        <v>197</v>
      </c>
      <c r="C70" s="89" t="s">
        <v>67</v>
      </c>
      <c r="D70" s="89" t="s">
        <v>509</v>
      </c>
      <c r="E70" s="89" t="s">
        <v>406</v>
      </c>
      <c r="F70" s="89" t="s">
        <v>1100</v>
      </c>
      <c r="G70" s="87">
        <v>1</v>
      </c>
      <c r="H70" s="87">
        <v>3</v>
      </c>
      <c r="I70" s="87">
        <f t="shared" si="6"/>
        <v>3</v>
      </c>
      <c r="J70" s="87" t="str">
        <f t="shared" si="7"/>
        <v>BAJO</v>
      </c>
      <c r="K70" s="91" t="s">
        <v>28</v>
      </c>
      <c r="L70" s="87">
        <f t="shared" si="8"/>
        <v>0.1</v>
      </c>
      <c r="N70" s="90" t="s">
        <v>1734</v>
      </c>
      <c r="O70" s="93" t="s">
        <v>1631</v>
      </c>
    </row>
    <row r="71" spans="1:51" ht="158.25" customHeight="1" x14ac:dyDescent="0.25">
      <c r="A71" s="87">
        <v>64</v>
      </c>
      <c r="B71" s="87" t="s">
        <v>197</v>
      </c>
      <c r="C71" s="89" t="s">
        <v>1165</v>
      </c>
      <c r="D71" s="89" t="s">
        <v>510</v>
      </c>
      <c r="E71" s="89" t="s">
        <v>19</v>
      </c>
      <c r="F71" s="89" t="s">
        <v>1166</v>
      </c>
      <c r="G71" s="87">
        <v>1</v>
      </c>
      <c r="H71" s="87">
        <v>3</v>
      </c>
      <c r="I71" s="87">
        <f t="shared" si="6"/>
        <v>3</v>
      </c>
      <c r="J71" s="87" t="str">
        <f t="shared" si="7"/>
        <v>BAJO</v>
      </c>
      <c r="K71" s="91" t="s">
        <v>28</v>
      </c>
      <c r="L71" s="87">
        <f t="shared" si="8"/>
        <v>0.1</v>
      </c>
      <c r="N71" s="90" t="s">
        <v>1734</v>
      </c>
      <c r="O71" s="93" t="s">
        <v>1630</v>
      </c>
    </row>
    <row r="72" spans="1:51" ht="222" customHeight="1" x14ac:dyDescent="0.25">
      <c r="A72" s="87">
        <v>65</v>
      </c>
      <c r="B72" s="87" t="s">
        <v>197</v>
      </c>
      <c r="C72" s="89" t="s">
        <v>1167</v>
      </c>
      <c r="D72" s="89" t="s">
        <v>1168</v>
      </c>
      <c r="E72" s="89" t="s">
        <v>25</v>
      </c>
      <c r="F72" s="89" t="s">
        <v>1797</v>
      </c>
      <c r="G72" s="87">
        <v>2</v>
      </c>
      <c r="H72" s="87">
        <v>5</v>
      </c>
      <c r="I72" s="87">
        <f t="shared" si="6"/>
        <v>10</v>
      </c>
      <c r="J72" s="87" t="str">
        <f t="shared" si="7"/>
        <v>BAJO</v>
      </c>
      <c r="K72" s="91" t="s">
        <v>28</v>
      </c>
      <c r="L72" s="87">
        <f t="shared" si="8"/>
        <v>0.1</v>
      </c>
      <c r="N72" s="90" t="s">
        <v>1735</v>
      </c>
      <c r="O72" s="93" t="s">
        <v>1633</v>
      </c>
    </row>
    <row r="73" spans="1:51" ht="195" x14ac:dyDescent="0.25">
      <c r="A73" s="87">
        <v>66</v>
      </c>
      <c r="B73" s="87" t="s">
        <v>197</v>
      </c>
      <c r="C73" s="89" t="s">
        <v>68</v>
      </c>
      <c r="D73" s="89" t="s">
        <v>509</v>
      </c>
      <c r="E73" s="89" t="s">
        <v>25</v>
      </c>
      <c r="F73" s="89" t="s">
        <v>1169</v>
      </c>
      <c r="G73" s="87">
        <v>3</v>
      </c>
      <c r="H73" s="87">
        <v>5</v>
      </c>
      <c r="I73" s="87">
        <f t="shared" si="6"/>
        <v>15</v>
      </c>
      <c r="J73" s="87" t="str">
        <f t="shared" si="7"/>
        <v>MEDIO</v>
      </c>
      <c r="K73" s="89" t="s">
        <v>1505</v>
      </c>
      <c r="L73" s="87">
        <f t="shared" si="8"/>
        <v>3</v>
      </c>
      <c r="N73" s="90" t="s">
        <v>1735</v>
      </c>
      <c r="O73" s="93" t="s">
        <v>1620</v>
      </c>
    </row>
    <row r="74" spans="1:51" ht="180" x14ac:dyDescent="0.25">
      <c r="A74" s="87">
        <v>67</v>
      </c>
      <c r="B74" s="87" t="s">
        <v>197</v>
      </c>
      <c r="C74" s="89" t="s">
        <v>1170</v>
      </c>
      <c r="D74" s="89" t="s">
        <v>510</v>
      </c>
      <c r="E74" s="89" t="s">
        <v>25</v>
      </c>
      <c r="F74" s="89" t="s">
        <v>1171</v>
      </c>
      <c r="G74" s="87">
        <v>3</v>
      </c>
      <c r="H74" s="87">
        <v>5</v>
      </c>
      <c r="I74" s="87">
        <f t="shared" si="6"/>
        <v>15</v>
      </c>
      <c r="J74" s="87" t="str">
        <f t="shared" si="7"/>
        <v>MEDIO</v>
      </c>
      <c r="K74" s="89" t="s">
        <v>1504</v>
      </c>
      <c r="L74" s="87">
        <f t="shared" si="8"/>
        <v>3</v>
      </c>
      <c r="N74" s="90" t="s">
        <v>1728</v>
      </c>
      <c r="O74" s="93" t="s">
        <v>1645</v>
      </c>
      <c r="AX74" s="50">
        <v>4</v>
      </c>
      <c r="AY74" s="50">
        <v>4</v>
      </c>
    </row>
    <row r="75" spans="1:51" ht="87" customHeight="1" x14ac:dyDescent="0.25">
      <c r="L75" s="111">
        <f>SUM(L8:L74)</f>
        <v>64.700000000000031</v>
      </c>
      <c r="N75" s="95">
        <f>COUNT(L8:L74)</f>
        <v>67</v>
      </c>
    </row>
    <row r="76" spans="1:51" ht="87" customHeight="1" x14ac:dyDescent="0.25">
      <c r="L76" s="97"/>
      <c r="N76" s="50" t="s">
        <v>1736</v>
      </c>
    </row>
    <row r="77" spans="1:51" ht="87" customHeight="1" x14ac:dyDescent="0.25">
      <c r="L77" s="97"/>
    </row>
    <row r="78" spans="1:51" ht="87" customHeight="1" x14ac:dyDescent="0.25">
      <c r="L78" s="97"/>
    </row>
    <row r="79" spans="1:51" ht="87" customHeight="1" x14ac:dyDescent="0.25">
      <c r="L79" s="97"/>
    </row>
    <row r="80" spans="1:51" ht="87" customHeight="1" x14ac:dyDescent="0.25">
      <c r="L80" s="97"/>
    </row>
    <row r="81" spans="12:12" ht="87" customHeight="1" x14ac:dyDescent="0.25">
      <c r="L81" s="97"/>
    </row>
    <row r="82" spans="12:12" ht="87" customHeight="1" x14ac:dyDescent="0.25">
      <c r="L82" s="97"/>
    </row>
    <row r="83" spans="12:12" ht="87" customHeight="1" x14ac:dyDescent="0.25">
      <c r="L83" s="97"/>
    </row>
    <row r="84" spans="12:12" ht="87" customHeight="1" x14ac:dyDescent="0.25">
      <c r="L84" s="97"/>
    </row>
    <row r="85" spans="12:12" ht="87" customHeight="1" x14ac:dyDescent="0.25">
      <c r="L85" s="97"/>
    </row>
    <row r="86" spans="12:12" ht="87" customHeight="1" x14ac:dyDescent="0.25">
      <c r="L86" s="97"/>
    </row>
    <row r="87" spans="12:12" ht="87" customHeight="1" x14ac:dyDescent="0.25">
      <c r="L87" s="97"/>
    </row>
    <row r="88" spans="12:12" ht="87" customHeight="1" x14ac:dyDescent="0.25">
      <c r="L88" s="97"/>
    </row>
    <row r="89" spans="12:12" ht="87" customHeight="1" x14ac:dyDescent="0.25">
      <c r="L89" s="97"/>
    </row>
    <row r="90" spans="12:12" ht="87" customHeight="1" x14ac:dyDescent="0.25">
      <c r="L90" s="97"/>
    </row>
    <row r="91" spans="12:12" ht="87" customHeight="1" x14ac:dyDescent="0.25">
      <c r="L91" s="97"/>
    </row>
    <row r="92" spans="12:12" ht="87" customHeight="1" x14ac:dyDescent="0.25">
      <c r="L92" s="97"/>
    </row>
  </sheetData>
  <autoFilter ref="A7:AY75"/>
  <dataConsolidate/>
  <mergeCells count="11">
    <mergeCell ref="B5:C5"/>
    <mergeCell ref="D5:E5"/>
    <mergeCell ref="G5:H5"/>
    <mergeCell ref="J5:L5"/>
    <mergeCell ref="B1:J1"/>
    <mergeCell ref="K1:L4"/>
    <mergeCell ref="B2:J2"/>
    <mergeCell ref="B3:C3"/>
    <mergeCell ref="D3:I3"/>
    <mergeCell ref="B4:C4"/>
    <mergeCell ref="D4:I4"/>
  </mergeCells>
  <conditionalFormatting sqref="J49 J8:J9 J18:J19 J35:J36 J51:J72">
    <cfRule type="cellIs" dxfId="506" priority="70" stopIfTrue="1" operator="equal">
      <formula>"ALTO"</formula>
    </cfRule>
    <cfRule type="cellIs" dxfId="505" priority="71" stopIfTrue="1" operator="equal">
      <formula>"MEDIO"</formula>
    </cfRule>
    <cfRule type="cellIs" dxfId="504" priority="72" stopIfTrue="1" operator="equal">
      <formula>"BAJO"</formula>
    </cfRule>
  </conditionalFormatting>
  <conditionalFormatting sqref="J41:J46 J48">
    <cfRule type="cellIs" dxfId="503" priority="67" stopIfTrue="1" operator="equal">
      <formula>"ALTO"</formula>
    </cfRule>
    <cfRule type="cellIs" dxfId="502" priority="68" stopIfTrue="1" operator="equal">
      <formula>"MEDIO"</formula>
    </cfRule>
    <cfRule type="cellIs" dxfId="501" priority="69" stopIfTrue="1" operator="equal">
      <formula>"BAJO"</formula>
    </cfRule>
  </conditionalFormatting>
  <conditionalFormatting sqref="J30:J33 J38:J39">
    <cfRule type="cellIs" dxfId="500" priority="76" stopIfTrue="1" operator="equal">
      <formula>"ALTO"</formula>
    </cfRule>
    <cfRule type="cellIs" dxfId="499" priority="77" stopIfTrue="1" operator="equal">
      <formula>"MEDIO"</formula>
    </cfRule>
    <cfRule type="cellIs" dxfId="498" priority="78" stopIfTrue="1" operator="equal">
      <formula>"BAJO"</formula>
    </cfRule>
  </conditionalFormatting>
  <conditionalFormatting sqref="J29">
    <cfRule type="cellIs" dxfId="497" priority="73" stopIfTrue="1" operator="equal">
      <formula>"ALTO"</formula>
    </cfRule>
    <cfRule type="cellIs" dxfId="496" priority="74" stopIfTrue="1" operator="equal">
      <formula>"MEDIO"</formula>
    </cfRule>
    <cfRule type="cellIs" dxfId="495" priority="75" stopIfTrue="1" operator="equal">
      <formula>"BAJO"</formula>
    </cfRule>
  </conditionalFormatting>
  <conditionalFormatting sqref="J11:J12 J14:J17">
    <cfRule type="cellIs" dxfId="494" priority="64" stopIfTrue="1" operator="equal">
      <formula>"ALTO"</formula>
    </cfRule>
    <cfRule type="cellIs" dxfId="493" priority="65" stopIfTrue="1" operator="equal">
      <formula>"MEDIO"</formula>
    </cfRule>
    <cfRule type="cellIs" dxfId="492" priority="66" stopIfTrue="1" operator="equal">
      <formula>"BAJO"</formula>
    </cfRule>
  </conditionalFormatting>
  <conditionalFormatting sqref="J21:J22 J24:J27">
    <cfRule type="cellIs" dxfId="491" priority="61" stopIfTrue="1" operator="equal">
      <formula>"ALTO"</formula>
    </cfRule>
    <cfRule type="cellIs" dxfId="490" priority="62" stopIfTrue="1" operator="equal">
      <formula>"MEDIO"</formula>
    </cfRule>
    <cfRule type="cellIs" dxfId="489" priority="63" stopIfTrue="1" operator="equal">
      <formula>"BAJO"</formula>
    </cfRule>
  </conditionalFormatting>
  <conditionalFormatting sqref="J10">
    <cfRule type="cellIs" dxfId="488" priority="58" stopIfTrue="1" operator="equal">
      <formula>"ALTO"</formula>
    </cfRule>
    <cfRule type="cellIs" dxfId="487" priority="59" stopIfTrue="1" operator="equal">
      <formula>"MEDIO"</formula>
    </cfRule>
    <cfRule type="cellIs" dxfId="486" priority="60" stopIfTrue="1" operator="equal">
      <formula>"BAJO"</formula>
    </cfRule>
  </conditionalFormatting>
  <conditionalFormatting sqref="J13">
    <cfRule type="cellIs" dxfId="485" priority="55" stopIfTrue="1" operator="equal">
      <formula>"ALTO"</formula>
    </cfRule>
    <cfRule type="cellIs" dxfId="484" priority="56" stopIfTrue="1" operator="equal">
      <formula>"MEDIO"</formula>
    </cfRule>
    <cfRule type="cellIs" dxfId="483" priority="57" stopIfTrue="1" operator="equal">
      <formula>"BAJO"</formula>
    </cfRule>
  </conditionalFormatting>
  <conditionalFormatting sqref="J20">
    <cfRule type="cellIs" dxfId="482" priority="52" stopIfTrue="1" operator="equal">
      <formula>"ALTO"</formula>
    </cfRule>
    <cfRule type="cellIs" dxfId="481" priority="53" stopIfTrue="1" operator="equal">
      <formula>"MEDIO"</formula>
    </cfRule>
    <cfRule type="cellIs" dxfId="480" priority="54" stopIfTrue="1" operator="equal">
      <formula>"BAJO"</formula>
    </cfRule>
  </conditionalFormatting>
  <conditionalFormatting sqref="J23">
    <cfRule type="cellIs" dxfId="479" priority="49" stopIfTrue="1" operator="equal">
      <formula>"ALTO"</formula>
    </cfRule>
    <cfRule type="cellIs" dxfId="478" priority="50" stopIfTrue="1" operator="equal">
      <formula>"MEDIO"</formula>
    </cfRule>
    <cfRule type="cellIs" dxfId="477" priority="51" stopIfTrue="1" operator="equal">
      <formula>"BAJO"</formula>
    </cfRule>
  </conditionalFormatting>
  <conditionalFormatting sqref="J28">
    <cfRule type="cellIs" dxfId="476" priority="46" stopIfTrue="1" operator="equal">
      <formula>"ALTO"</formula>
    </cfRule>
    <cfRule type="cellIs" dxfId="475" priority="47" stopIfTrue="1" operator="equal">
      <formula>"MEDIO"</formula>
    </cfRule>
    <cfRule type="cellIs" dxfId="474" priority="48" stopIfTrue="1" operator="equal">
      <formula>"BAJO"</formula>
    </cfRule>
  </conditionalFormatting>
  <conditionalFormatting sqref="J34">
    <cfRule type="cellIs" dxfId="473" priority="43" stopIfTrue="1" operator="equal">
      <formula>"ALTO"</formula>
    </cfRule>
    <cfRule type="cellIs" dxfId="472" priority="44" stopIfTrue="1" operator="equal">
      <formula>"MEDIO"</formula>
    </cfRule>
    <cfRule type="cellIs" dxfId="471" priority="45" stopIfTrue="1" operator="equal">
      <formula>"BAJO"</formula>
    </cfRule>
  </conditionalFormatting>
  <conditionalFormatting sqref="J37">
    <cfRule type="cellIs" dxfId="470" priority="37" stopIfTrue="1" operator="equal">
      <formula>"ALTO"</formula>
    </cfRule>
    <cfRule type="cellIs" dxfId="469" priority="38" stopIfTrue="1" operator="equal">
      <formula>"MEDIO"</formula>
    </cfRule>
    <cfRule type="cellIs" dxfId="468" priority="39" stopIfTrue="1" operator="equal">
      <formula>"BAJO"</formula>
    </cfRule>
  </conditionalFormatting>
  <conditionalFormatting sqref="J40">
    <cfRule type="cellIs" dxfId="467" priority="34" stopIfTrue="1" operator="equal">
      <formula>"ALTO"</formula>
    </cfRule>
    <cfRule type="cellIs" dxfId="466" priority="35" stopIfTrue="1" operator="equal">
      <formula>"MEDIO"</formula>
    </cfRule>
    <cfRule type="cellIs" dxfId="465" priority="36" stopIfTrue="1" operator="equal">
      <formula>"BAJO"</formula>
    </cfRule>
  </conditionalFormatting>
  <conditionalFormatting sqref="J47">
    <cfRule type="cellIs" dxfId="464" priority="22" stopIfTrue="1" operator="equal">
      <formula>"ALTO"</formula>
    </cfRule>
    <cfRule type="cellIs" dxfId="463" priority="23" stopIfTrue="1" operator="equal">
      <formula>"MEDIO"</formula>
    </cfRule>
    <cfRule type="cellIs" dxfId="462" priority="24" stopIfTrue="1" operator="equal">
      <formula>"BAJO"</formula>
    </cfRule>
  </conditionalFormatting>
  <conditionalFormatting sqref="J50">
    <cfRule type="cellIs" dxfId="461" priority="19" stopIfTrue="1" operator="equal">
      <formula>"ALTO"</formula>
    </cfRule>
    <cfRule type="cellIs" dxfId="460" priority="20" stopIfTrue="1" operator="equal">
      <formula>"MEDIO"</formula>
    </cfRule>
    <cfRule type="cellIs" dxfId="459" priority="21" stopIfTrue="1" operator="equal">
      <formula>"BAJO"</formula>
    </cfRule>
  </conditionalFormatting>
  <conditionalFormatting sqref="J74">
    <cfRule type="cellIs" dxfId="458" priority="10" stopIfTrue="1" operator="equal">
      <formula>"ALTO"</formula>
    </cfRule>
    <cfRule type="cellIs" dxfId="457" priority="11" stopIfTrue="1" operator="equal">
      <formula>"MEDIO"</formula>
    </cfRule>
    <cfRule type="cellIs" dxfId="456" priority="12" stopIfTrue="1" operator="equal">
      <formula>"BAJO"</formula>
    </cfRule>
  </conditionalFormatting>
  <conditionalFormatting sqref="J73">
    <cfRule type="cellIs" dxfId="455" priority="4" stopIfTrue="1" operator="equal">
      <formula>"ALTO"</formula>
    </cfRule>
    <cfRule type="cellIs" dxfId="454" priority="5" stopIfTrue="1" operator="equal">
      <formula>"MEDIO"</formula>
    </cfRule>
    <cfRule type="cellIs" dxfId="453" priority="6" stopIfTrue="1" operator="equal">
      <formula>"BAJO"</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U38"/>
  <sheetViews>
    <sheetView topLeftCell="H34" zoomScale="78" zoomScaleNormal="78" workbookViewId="0">
      <selection activeCell="H34" sqref="A1:XFD1048576"/>
    </sheetView>
  </sheetViews>
  <sheetFormatPr baseColWidth="10" defaultColWidth="11.42578125" defaultRowHeight="15" x14ac:dyDescent="0.25"/>
  <cols>
    <col min="1" max="1" width="11.42578125" style="50"/>
    <col min="2" max="2" width="24" style="50" customWidth="1"/>
    <col min="3" max="3" width="61.28515625" style="50" customWidth="1"/>
    <col min="4" max="4" width="51.42578125" style="147" customWidth="1"/>
    <col min="5" max="5" width="41.85546875" style="50" bestFit="1" customWidth="1"/>
    <col min="6" max="6" width="79.85546875" style="50" customWidth="1"/>
    <col min="7" max="7" width="17.85546875" style="137" customWidth="1"/>
    <col min="8" max="8" width="16.7109375" style="137" customWidth="1"/>
    <col min="9" max="9" width="17" style="50" customWidth="1"/>
    <col min="10" max="10" width="21.85546875" style="50" customWidth="1"/>
    <col min="11" max="11" width="91.7109375" style="50" customWidth="1"/>
    <col min="12" max="12" width="14.28515625" style="50" customWidth="1"/>
    <col min="13" max="13" width="5.140625" style="50" bestFit="1" customWidth="1"/>
    <col min="14" max="14" width="75.5703125" style="50" customWidth="1"/>
    <col min="15" max="15" width="73.140625" style="50" customWidth="1"/>
    <col min="16" max="16384" width="11.42578125" style="50"/>
  </cols>
  <sheetData>
    <row r="1" spans="1:73" ht="15.75" thickBot="1" x14ac:dyDescent="0.3">
      <c r="B1" s="245" t="s">
        <v>10</v>
      </c>
      <c r="C1" s="246"/>
      <c r="D1" s="246"/>
      <c r="E1" s="246"/>
      <c r="F1" s="246"/>
      <c r="G1" s="246"/>
      <c r="H1" s="246"/>
      <c r="I1" s="246"/>
      <c r="J1" s="246"/>
      <c r="K1" s="232"/>
      <c r="L1" s="232"/>
    </row>
    <row r="2" spans="1:73" ht="15.75" thickTop="1" x14ac:dyDescent="0.25">
      <c r="B2" s="233" t="s">
        <v>153</v>
      </c>
      <c r="C2" s="234"/>
      <c r="D2" s="234"/>
      <c r="E2" s="234"/>
      <c r="F2" s="234"/>
      <c r="G2" s="234"/>
      <c r="H2" s="234"/>
      <c r="I2" s="234"/>
      <c r="J2" s="234"/>
      <c r="K2" s="232"/>
      <c r="L2" s="232"/>
    </row>
    <row r="3" spans="1:73" x14ac:dyDescent="0.25">
      <c r="B3" s="247" t="s">
        <v>11</v>
      </c>
      <c r="C3" s="248"/>
      <c r="D3" s="249" t="s">
        <v>12</v>
      </c>
      <c r="E3" s="250"/>
      <c r="F3" s="250"/>
      <c r="G3" s="250"/>
      <c r="H3" s="250"/>
      <c r="I3" s="251"/>
      <c r="J3" s="118" t="s">
        <v>141</v>
      </c>
      <c r="K3" s="232"/>
      <c r="L3" s="232"/>
    </row>
    <row r="4" spans="1:73" ht="15.75" thickBot="1" x14ac:dyDescent="0.3">
      <c r="B4" s="237" t="s">
        <v>142</v>
      </c>
      <c r="C4" s="238"/>
      <c r="D4" s="221" t="s">
        <v>154</v>
      </c>
      <c r="E4" s="222"/>
      <c r="F4" s="222"/>
      <c r="G4" s="222"/>
      <c r="H4" s="222"/>
      <c r="I4" s="220"/>
      <c r="J4" s="76" t="s">
        <v>465</v>
      </c>
      <c r="K4" s="232"/>
      <c r="L4" s="232"/>
    </row>
    <row r="5" spans="1:73" ht="89.25" customHeight="1" thickTop="1" x14ac:dyDescent="0.25">
      <c r="B5" s="239" t="s">
        <v>13</v>
      </c>
      <c r="C5" s="240"/>
      <c r="D5" s="241" t="s">
        <v>14</v>
      </c>
      <c r="E5" s="242"/>
      <c r="F5" s="119" t="s">
        <v>15</v>
      </c>
      <c r="G5" s="243" t="s">
        <v>55</v>
      </c>
      <c r="H5" s="243"/>
      <c r="I5" s="120" t="s">
        <v>16</v>
      </c>
      <c r="J5" s="244" t="s">
        <v>229</v>
      </c>
      <c r="K5" s="244"/>
      <c r="L5" s="244"/>
      <c r="N5" s="79" t="s">
        <v>464</v>
      </c>
      <c r="O5" s="80">
        <v>44926</v>
      </c>
    </row>
    <row r="6" spans="1:73" ht="11.25" customHeight="1" x14ac:dyDescent="0.25">
      <c r="B6" s="119"/>
      <c r="C6" s="121"/>
      <c r="D6" s="122"/>
      <c r="E6" s="123"/>
      <c r="F6" s="119"/>
      <c r="G6" s="87"/>
      <c r="H6" s="87"/>
      <c r="I6" s="120"/>
      <c r="J6" s="124"/>
      <c r="K6" s="124"/>
      <c r="L6" s="124"/>
    </row>
    <row r="7" spans="1:73" ht="99.75" customHeight="1" x14ac:dyDescent="0.25">
      <c r="B7" s="120" t="s">
        <v>6</v>
      </c>
      <c r="C7" s="120" t="s">
        <v>8</v>
      </c>
      <c r="D7" s="120" t="s">
        <v>9</v>
      </c>
      <c r="E7" s="120" t="s">
        <v>24</v>
      </c>
      <c r="F7" s="120" t="s">
        <v>5</v>
      </c>
      <c r="G7" s="120" t="s">
        <v>0</v>
      </c>
      <c r="H7" s="120" t="s">
        <v>1</v>
      </c>
      <c r="I7" s="120" t="s">
        <v>2</v>
      </c>
      <c r="J7" s="120" t="s">
        <v>3</v>
      </c>
      <c r="K7" s="120" t="s">
        <v>4</v>
      </c>
      <c r="L7" s="120" t="s">
        <v>155</v>
      </c>
      <c r="N7" s="85" t="s">
        <v>281</v>
      </c>
      <c r="O7" s="86" t="s">
        <v>282</v>
      </c>
    </row>
    <row r="8" spans="1:73" ht="90" x14ac:dyDescent="0.25">
      <c r="A8" s="97">
        <v>1</v>
      </c>
      <c r="B8" s="87" t="s">
        <v>51</v>
      </c>
      <c r="C8" s="89" t="s">
        <v>1174</v>
      </c>
      <c r="D8" s="89" t="s">
        <v>515</v>
      </c>
      <c r="E8" s="89" t="s">
        <v>27</v>
      </c>
      <c r="F8" s="89" t="s">
        <v>516</v>
      </c>
      <c r="G8" s="87">
        <v>3</v>
      </c>
      <c r="H8" s="87">
        <v>5</v>
      </c>
      <c r="I8" s="87">
        <v>15</v>
      </c>
      <c r="J8" s="87" t="s">
        <v>373</v>
      </c>
      <c r="K8" s="89" t="s">
        <v>1503</v>
      </c>
      <c r="L8" s="87">
        <v>3</v>
      </c>
      <c r="M8" s="117"/>
      <c r="N8" s="146" t="s">
        <v>1707</v>
      </c>
      <c r="O8" s="93" t="s">
        <v>1646</v>
      </c>
      <c r="BT8" s="50">
        <v>1</v>
      </c>
      <c r="BU8" s="50">
        <v>1</v>
      </c>
    </row>
    <row r="9" spans="1:73" ht="187.5" customHeight="1" x14ac:dyDescent="0.25">
      <c r="A9" s="97">
        <v>2</v>
      </c>
      <c r="B9" s="87" t="s">
        <v>51</v>
      </c>
      <c r="C9" s="89" t="s">
        <v>1175</v>
      </c>
      <c r="D9" s="89" t="s">
        <v>321</v>
      </c>
      <c r="E9" s="89" t="s">
        <v>27</v>
      </c>
      <c r="F9" s="89" t="s">
        <v>517</v>
      </c>
      <c r="G9" s="87">
        <v>3</v>
      </c>
      <c r="H9" s="87">
        <v>4</v>
      </c>
      <c r="I9" s="87">
        <v>12</v>
      </c>
      <c r="J9" s="87" t="s">
        <v>373</v>
      </c>
      <c r="K9" s="89" t="s">
        <v>1504</v>
      </c>
      <c r="L9" s="87">
        <v>3</v>
      </c>
      <c r="M9" s="117"/>
      <c r="N9" s="146" t="s">
        <v>1708</v>
      </c>
      <c r="O9" s="93" t="s">
        <v>1645</v>
      </c>
      <c r="BT9" s="50">
        <v>1</v>
      </c>
      <c r="BU9" s="50">
        <v>1</v>
      </c>
    </row>
    <row r="10" spans="1:73" ht="191.25" customHeight="1" x14ac:dyDescent="0.25">
      <c r="A10" s="97">
        <v>3</v>
      </c>
      <c r="B10" s="87" t="s">
        <v>51</v>
      </c>
      <c r="C10" s="89" t="s">
        <v>374</v>
      </c>
      <c r="D10" s="89" t="s">
        <v>425</v>
      </c>
      <c r="E10" s="89" t="s">
        <v>272</v>
      </c>
      <c r="F10" s="89" t="s">
        <v>649</v>
      </c>
      <c r="G10" s="87">
        <v>3</v>
      </c>
      <c r="H10" s="87">
        <v>4</v>
      </c>
      <c r="I10" s="87">
        <v>12</v>
      </c>
      <c r="J10" s="87" t="s">
        <v>373</v>
      </c>
      <c r="K10" s="89" t="s">
        <v>1504</v>
      </c>
      <c r="L10" s="87">
        <v>3</v>
      </c>
      <c r="M10" s="117"/>
      <c r="N10" s="89" t="s">
        <v>1709</v>
      </c>
      <c r="O10" s="93" t="s">
        <v>1647</v>
      </c>
      <c r="BT10" s="50">
        <v>1</v>
      </c>
      <c r="BU10" s="50">
        <v>1</v>
      </c>
    </row>
    <row r="11" spans="1:73" ht="218.25" customHeight="1" x14ac:dyDescent="0.25">
      <c r="A11" s="97">
        <v>4</v>
      </c>
      <c r="B11" s="87" t="s">
        <v>51</v>
      </c>
      <c r="C11" s="89" t="s">
        <v>648</v>
      </c>
      <c r="D11" s="89" t="s">
        <v>62</v>
      </c>
      <c r="E11" s="89" t="s">
        <v>272</v>
      </c>
      <c r="F11" s="89" t="s">
        <v>518</v>
      </c>
      <c r="G11" s="87">
        <v>3</v>
      </c>
      <c r="H11" s="87">
        <v>4</v>
      </c>
      <c r="I11" s="87">
        <v>12</v>
      </c>
      <c r="J11" s="87" t="s">
        <v>373</v>
      </c>
      <c r="K11" s="89" t="s">
        <v>1505</v>
      </c>
      <c r="L11" s="87">
        <v>3</v>
      </c>
      <c r="M11" s="117"/>
      <c r="N11" s="89" t="s">
        <v>1710</v>
      </c>
      <c r="O11" s="93" t="s">
        <v>1645</v>
      </c>
      <c r="BT11" s="50">
        <v>2</v>
      </c>
      <c r="BU11" s="50">
        <v>2</v>
      </c>
    </row>
    <row r="12" spans="1:73" ht="165" customHeight="1" x14ac:dyDescent="0.25">
      <c r="A12" s="97">
        <v>5</v>
      </c>
      <c r="B12" s="87" t="s">
        <v>51</v>
      </c>
      <c r="C12" s="89" t="s">
        <v>1176</v>
      </c>
      <c r="D12" s="89" t="s">
        <v>271</v>
      </c>
      <c r="E12" s="89" t="s">
        <v>272</v>
      </c>
      <c r="F12" s="89" t="s">
        <v>519</v>
      </c>
      <c r="G12" s="87">
        <v>3</v>
      </c>
      <c r="H12" s="87">
        <v>4</v>
      </c>
      <c r="I12" s="87">
        <v>12</v>
      </c>
      <c r="J12" s="87" t="s">
        <v>373</v>
      </c>
      <c r="K12" s="89" t="s">
        <v>1503</v>
      </c>
      <c r="L12" s="87">
        <v>3</v>
      </c>
      <c r="N12" s="89" t="s">
        <v>1711</v>
      </c>
      <c r="O12" s="93" t="s">
        <v>1648</v>
      </c>
    </row>
    <row r="13" spans="1:73" ht="210.75" customHeight="1" x14ac:dyDescent="0.25">
      <c r="A13" s="97">
        <v>6</v>
      </c>
      <c r="B13" s="87" t="s">
        <v>52</v>
      </c>
      <c r="C13" s="89" t="s">
        <v>650</v>
      </c>
      <c r="D13" s="89" t="s">
        <v>321</v>
      </c>
      <c r="E13" s="89" t="s">
        <v>27</v>
      </c>
      <c r="F13" s="89" t="s">
        <v>513</v>
      </c>
      <c r="G13" s="87">
        <v>4</v>
      </c>
      <c r="H13" s="87">
        <v>4</v>
      </c>
      <c r="I13" s="87">
        <v>16</v>
      </c>
      <c r="J13" s="87" t="s">
        <v>373</v>
      </c>
      <c r="K13" s="89" t="s">
        <v>1504</v>
      </c>
      <c r="L13" s="87">
        <v>3</v>
      </c>
      <c r="N13" s="89" t="s">
        <v>1709</v>
      </c>
      <c r="O13" s="93" t="s">
        <v>1647</v>
      </c>
    </row>
    <row r="14" spans="1:73" ht="203.25" customHeight="1" x14ac:dyDescent="0.25">
      <c r="A14" s="97">
        <v>7</v>
      </c>
      <c r="B14" s="87" t="s">
        <v>52</v>
      </c>
      <c r="C14" s="89" t="s">
        <v>259</v>
      </c>
      <c r="D14" s="89" t="s">
        <v>62</v>
      </c>
      <c r="E14" s="89" t="s">
        <v>27</v>
      </c>
      <c r="F14" s="89" t="s">
        <v>1172</v>
      </c>
      <c r="G14" s="87">
        <v>4</v>
      </c>
      <c r="H14" s="87">
        <v>4</v>
      </c>
      <c r="I14" s="87">
        <v>16</v>
      </c>
      <c r="J14" s="87" t="s">
        <v>373</v>
      </c>
      <c r="K14" s="89" t="s">
        <v>1505</v>
      </c>
      <c r="L14" s="87">
        <v>3</v>
      </c>
      <c r="N14" s="89" t="s">
        <v>1712</v>
      </c>
      <c r="O14" s="93" t="s">
        <v>1645</v>
      </c>
    </row>
    <row r="15" spans="1:73" ht="141" customHeight="1" x14ac:dyDescent="0.25">
      <c r="A15" s="97">
        <v>8</v>
      </c>
      <c r="B15" s="87" t="s">
        <v>52</v>
      </c>
      <c r="C15" s="89" t="s">
        <v>1177</v>
      </c>
      <c r="D15" s="89" t="s">
        <v>375</v>
      </c>
      <c r="E15" s="89" t="s">
        <v>27</v>
      </c>
      <c r="F15" s="89" t="s">
        <v>1173</v>
      </c>
      <c r="G15" s="87">
        <v>4</v>
      </c>
      <c r="H15" s="87">
        <v>4</v>
      </c>
      <c r="I15" s="87">
        <v>16</v>
      </c>
      <c r="J15" s="87" t="s">
        <v>373</v>
      </c>
      <c r="K15" s="89" t="s">
        <v>1503</v>
      </c>
      <c r="L15" s="87">
        <v>3</v>
      </c>
      <c r="N15" s="89" t="s">
        <v>1713</v>
      </c>
      <c r="O15" s="93" t="s">
        <v>1646</v>
      </c>
    </row>
    <row r="16" spans="1:73" ht="126" customHeight="1" x14ac:dyDescent="0.25">
      <c r="A16" s="97">
        <v>9</v>
      </c>
      <c r="B16" s="87" t="s">
        <v>52</v>
      </c>
      <c r="C16" s="89" t="s">
        <v>1178</v>
      </c>
      <c r="D16" s="89" t="s">
        <v>1179</v>
      </c>
      <c r="E16" s="89" t="s">
        <v>27</v>
      </c>
      <c r="F16" s="89" t="s">
        <v>1180</v>
      </c>
      <c r="G16" s="87">
        <v>5</v>
      </c>
      <c r="H16" s="87">
        <v>5</v>
      </c>
      <c r="I16" s="87">
        <v>25</v>
      </c>
      <c r="J16" s="87" t="s">
        <v>376</v>
      </c>
      <c r="K16" s="89" t="s">
        <v>1503</v>
      </c>
      <c r="L16" s="87">
        <v>5</v>
      </c>
      <c r="N16" s="89" t="s">
        <v>1593</v>
      </c>
      <c r="O16" s="93" t="s">
        <v>1649</v>
      </c>
    </row>
    <row r="17" spans="1:15" ht="165" x14ac:dyDescent="0.25">
      <c r="A17" s="97">
        <v>10</v>
      </c>
      <c r="B17" s="87" t="s">
        <v>52</v>
      </c>
      <c r="C17" s="89" t="s">
        <v>1181</v>
      </c>
      <c r="D17" s="89" t="s">
        <v>321</v>
      </c>
      <c r="E17" s="89" t="s">
        <v>27</v>
      </c>
      <c r="F17" s="89" t="s">
        <v>1182</v>
      </c>
      <c r="G17" s="87">
        <v>4</v>
      </c>
      <c r="H17" s="87">
        <v>5</v>
      </c>
      <c r="I17" s="87">
        <v>20</v>
      </c>
      <c r="J17" s="87" t="s">
        <v>376</v>
      </c>
      <c r="K17" s="89" t="s">
        <v>1504</v>
      </c>
      <c r="L17" s="87">
        <v>5</v>
      </c>
      <c r="N17" s="89" t="s">
        <v>1714</v>
      </c>
      <c r="O17" s="93" t="s">
        <v>1650</v>
      </c>
    </row>
    <row r="18" spans="1:15" ht="165" x14ac:dyDescent="0.25">
      <c r="A18" s="97">
        <v>11</v>
      </c>
      <c r="B18" s="87" t="s">
        <v>52</v>
      </c>
      <c r="C18" s="89" t="s">
        <v>1183</v>
      </c>
      <c r="D18" s="89" t="s">
        <v>62</v>
      </c>
      <c r="E18" s="89" t="s">
        <v>27</v>
      </c>
      <c r="F18" s="89" t="s">
        <v>1184</v>
      </c>
      <c r="G18" s="87">
        <v>4</v>
      </c>
      <c r="H18" s="87">
        <v>5</v>
      </c>
      <c r="I18" s="87">
        <v>20</v>
      </c>
      <c r="J18" s="87" t="s">
        <v>376</v>
      </c>
      <c r="K18" s="89" t="s">
        <v>1505</v>
      </c>
      <c r="L18" s="87">
        <v>5</v>
      </c>
      <c r="N18" s="89" t="s">
        <v>1715</v>
      </c>
      <c r="O18" s="93" t="s">
        <v>1651</v>
      </c>
    </row>
    <row r="19" spans="1:15" ht="195" customHeight="1" x14ac:dyDescent="0.25">
      <c r="A19" s="97">
        <v>12</v>
      </c>
      <c r="B19" s="87" t="s">
        <v>52</v>
      </c>
      <c r="C19" s="89" t="s">
        <v>1185</v>
      </c>
      <c r="D19" s="89" t="s">
        <v>321</v>
      </c>
      <c r="E19" s="89" t="s">
        <v>27</v>
      </c>
      <c r="F19" s="89" t="s">
        <v>1186</v>
      </c>
      <c r="G19" s="87">
        <v>3</v>
      </c>
      <c r="H19" s="87">
        <v>4</v>
      </c>
      <c r="I19" s="87">
        <v>12</v>
      </c>
      <c r="J19" s="87" t="s">
        <v>373</v>
      </c>
      <c r="K19" s="89" t="s">
        <v>1504</v>
      </c>
      <c r="L19" s="87">
        <v>3</v>
      </c>
      <c r="N19" s="89" t="s">
        <v>1716</v>
      </c>
      <c r="O19" s="93" t="s">
        <v>1650</v>
      </c>
    </row>
    <row r="20" spans="1:15" ht="219" customHeight="1" x14ac:dyDescent="0.25">
      <c r="A20" s="97">
        <v>13</v>
      </c>
      <c r="B20" s="87" t="s">
        <v>52</v>
      </c>
      <c r="C20" s="89" t="s">
        <v>1187</v>
      </c>
      <c r="D20" s="89" t="s">
        <v>62</v>
      </c>
      <c r="E20" s="89" t="s">
        <v>27</v>
      </c>
      <c r="F20" s="89" t="s">
        <v>1879</v>
      </c>
      <c r="G20" s="87">
        <v>4</v>
      </c>
      <c r="H20" s="87">
        <v>4</v>
      </c>
      <c r="I20" s="87">
        <v>16</v>
      </c>
      <c r="J20" s="87" t="s">
        <v>373</v>
      </c>
      <c r="K20" s="89" t="s">
        <v>1505</v>
      </c>
      <c r="L20" s="87">
        <v>3</v>
      </c>
      <c r="N20" s="146" t="s">
        <v>1594</v>
      </c>
      <c r="O20" s="93" t="s">
        <v>1650</v>
      </c>
    </row>
    <row r="21" spans="1:15" ht="180" x14ac:dyDescent="0.25">
      <c r="A21" s="97">
        <v>14</v>
      </c>
      <c r="B21" s="87" t="s">
        <v>52</v>
      </c>
      <c r="C21" s="89" t="s">
        <v>1188</v>
      </c>
      <c r="D21" s="89" t="s">
        <v>651</v>
      </c>
      <c r="E21" s="89" t="s">
        <v>27</v>
      </c>
      <c r="F21" s="89" t="s">
        <v>520</v>
      </c>
      <c r="G21" s="87">
        <v>4</v>
      </c>
      <c r="H21" s="87">
        <v>4</v>
      </c>
      <c r="I21" s="87">
        <v>16</v>
      </c>
      <c r="J21" s="87" t="s">
        <v>373</v>
      </c>
      <c r="K21" s="89" t="s">
        <v>1503</v>
      </c>
      <c r="L21" s="87">
        <v>3</v>
      </c>
      <c r="N21" s="89" t="s">
        <v>1595</v>
      </c>
      <c r="O21" s="93" t="s">
        <v>1650</v>
      </c>
    </row>
    <row r="22" spans="1:15" ht="167.25" customHeight="1" x14ac:dyDescent="0.25">
      <c r="A22" s="97">
        <v>15</v>
      </c>
      <c r="B22" s="87" t="s">
        <v>52</v>
      </c>
      <c r="C22" s="89" t="s">
        <v>1189</v>
      </c>
      <c r="D22" s="89" t="s">
        <v>321</v>
      </c>
      <c r="E22" s="89" t="s">
        <v>27</v>
      </c>
      <c r="F22" s="89" t="s">
        <v>1190</v>
      </c>
      <c r="G22" s="87">
        <v>4</v>
      </c>
      <c r="H22" s="87">
        <v>4</v>
      </c>
      <c r="I22" s="87">
        <v>16</v>
      </c>
      <c r="J22" s="87" t="s">
        <v>373</v>
      </c>
      <c r="K22" s="89" t="s">
        <v>1504</v>
      </c>
      <c r="L22" s="87">
        <v>3</v>
      </c>
      <c r="N22" s="89" t="s">
        <v>1596</v>
      </c>
      <c r="O22" s="93" t="s">
        <v>1651</v>
      </c>
    </row>
    <row r="23" spans="1:15" ht="165" x14ac:dyDescent="0.25">
      <c r="A23" s="97">
        <v>16</v>
      </c>
      <c r="B23" s="87" t="s">
        <v>52</v>
      </c>
      <c r="C23" s="89" t="s">
        <v>653</v>
      </c>
      <c r="D23" s="89" t="s">
        <v>62</v>
      </c>
      <c r="E23" s="89" t="s">
        <v>27</v>
      </c>
      <c r="F23" s="89" t="s">
        <v>652</v>
      </c>
      <c r="G23" s="87">
        <v>4</v>
      </c>
      <c r="H23" s="87">
        <v>4</v>
      </c>
      <c r="I23" s="87">
        <v>16</v>
      </c>
      <c r="J23" s="87" t="s">
        <v>373</v>
      </c>
      <c r="K23" s="89" t="s">
        <v>1505</v>
      </c>
      <c r="L23" s="87">
        <v>3</v>
      </c>
      <c r="N23" s="89" t="s">
        <v>1717</v>
      </c>
      <c r="O23" s="93" t="s">
        <v>1652</v>
      </c>
    </row>
    <row r="24" spans="1:15" ht="180" x14ac:dyDescent="0.25">
      <c r="A24" s="97">
        <v>17</v>
      </c>
      <c r="B24" s="87" t="s">
        <v>52</v>
      </c>
      <c r="C24" s="89" t="s">
        <v>1191</v>
      </c>
      <c r="D24" s="89" t="s">
        <v>1192</v>
      </c>
      <c r="E24" s="89" t="s">
        <v>27</v>
      </c>
      <c r="F24" s="89" t="s">
        <v>521</v>
      </c>
      <c r="G24" s="87">
        <v>4</v>
      </c>
      <c r="H24" s="87">
        <v>4</v>
      </c>
      <c r="I24" s="87">
        <v>16</v>
      </c>
      <c r="J24" s="87" t="s">
        <v>373</v>
      </c>
      <c r="K24" s="89" t="s">
        <v>1503</v>
      </c>
      <c r="L24" s="87">
        <v>3</v>
      </c>
      <c r="N24" s="146" t="s">
        <v>1718</v>
      </c>
      <c r="O24" s="93" t="s">
        <v>1627</v>
      </c>
    </row>
    <row r="25" spans="1:15" ht="165" x14ac:dyDescent="0.25">
      <c r="A25" s="97">
        <v>18</v>
      </c>
      <c r="B25" s="87" t="s">
        <v>52</v>
      </c>
      <c r="C25" s="89" t="s">
        <v>1193</v>
      </c>
      <c r="D25" s="89" t="s">
        <v>425</v>
      </c>
      <c r="E25" s="89" t="s">
        <v>241</v>
      </c>
      <c r="F25" s="89" t="s">
        <v>1194</v>
      </c>
      <c r="G25" s="87">
        <v>3</v>
      </c>
      <c r="H25" s="87">
        <v>4</v>
      </c>
      <c r="I25" s="87">
        <v>12</v>
      </c>
      <c r="J25" s="87" t="s">
        <v>373</v>
      </c>
      <c r="K25" s="89" t="s">
        <v>1504</v>
      </c>
      <c r="L25" s="87">
        <v>3</v>
      </c>
      <c r="M25" s="89"/>
      <c r="N25" s="89" t="s">
        <v>1597</v>
      </c>
      <c r="O25" s="93" t="s">
        <v>1651</v>
      </c>
    </row>
    <row r="26" spans="1:15" ht="200.25" customHeight="1" x14ac:dyDescent="0.25">
      <c r="A26" s="97">
        <v>19</v>
      </c>
      <c r="B26" s="87" t="s">
        <v>52</v>
      </c>
      <c r="C26" s="89" t="s">
        <v>1195</v>
      </c>
      <c r="D26" s="89" t="s">
        <v>62</v>
      </c>
      <c r="E26" s="89" t="s">
        <v>241</v>
      </c>
      <c r="F26" s="89" t="s">
        <v>1196</v>
      </c>
      <c r="G26" s="87">
        <v>3</v>
      </c>
      <c r="H26" s="87">
        <v>4</v>
      </c>
      <c r="I26" s="87">
        <v>12</v>
      </c>
      <c r="J26" s="87" t="s">
        <v>373</v>
      </c>
      <c r="K26" s="89" t="s">
        <v>1505</v>
      </c>
      <c r="L26" s="87">
        <v>3</v>
      </c>
      <c r="M26" s="89"/>
      <c r="N26" s="89" t="s">
        <v>1598</v>
      </c>
      <c r="O26" s="93" t="s">
        <v>1653</v>
      </c>
    </row>
    <row r="27" spans="1:15" ht="202.5" customHeight="1" x14ac:dyDescent="0.25">
      <c r="A27" s="97">
        <v>20</v>
      </c>
      <c r="B27" s="87" t="s">
        <v>52</v>
      </c>
      <c r="C27" s="89" t="s">
        <v>1197</v>
      </c>
      <c r="D27" s="89" t="s">
        <v>375</v>
      </c>
      <c r="E27" s="89" t="s">
        <v>241</v>
      </c>
      <c r="F27" s="89" t="s">
        <v>1198</v>
      </c>
      <c r="G27" s="87">
        <v>3</v>
      </c>
      <c r="H27" s="87">
        <v>4</v>
      </c>
      <c r="I27" s="87">
        <v>12</v>
      </c>
      <c r="J27" s="87" t="s">
        <v>373</v>
      </c>
      <c r="K27" s="89" t="s">
        <v>1503</v>
      </c>
      <c r="L27" s="87">
        <v>3</v>
      </c>
      <c r="M27" s="89"/>
      <c r="N27" s="89" t="s">
        <v>1599</v>
      </c>
      <c r="O27" s="93" t="s">
        <v>1654</v>
      </c>
    </row>
    <row r="28" spans="1:15" ht="180.75" customHeight="1" x14ac:dyDescent="0.25">
      <c r="A28" s="97">
        <v>21</v>
      </c>
      <c r="B28" s="87" t="s">
        <v>52</v>
      </c>
      <c r="C28" s="89" t="s">
        <v>1880</v>
      </c>
      <c r="D28" s="89" t="s">
        <v>321</v>
      </c>
      <c r="E28" s="89" t="s">
        <v>27</v>
      </c>
      <c r="F28" s="89" t="s">
        <v>1199</v>
      </c>
      <c r="G28" s="87">
        <v>3</v>
      </c>
      <c r="H28" s="87">
        <v>4</v>
      </c>
      <c r="I28" s="87">
        <v>12</v>
      </c>
      <c r="J28" s="87" t="s">
        <v>373</v>
      </c>
      <c r="K28" s="89" t="s">
        <v>1504</v>
      </c>
      <c r="L28" s="87">
        <v>3</v>
      </c>
      <c r="M28" s="89"/>
      <c r="N28" s="146" t="s">
        <v>1600</v>
      </c>
      <c r="O28" s="93" t="s">
        <v>1651</v>
      </c>
    </row>
    <row r="29" spans="1:15" ht="204" customHeight="1" x14ac:dyDescent="0.25">
      <c r="A29" s="97">
        <v>22</v>
      </c>
      <c r="B29" s="87" t="s">
        <v>52</v>
      </c>
      <c r="C29" s="89" t="s">
        <v>1200</v>
      </c>
      <c r="D29" s="89" t="s">
        <v>62</v>
      </c>
      <c r="E29" s="89" t="s">
        <v>27</v>
      </c>
      <c r="F29" s="89" t="s">
        <v>1201</v>
      </c>
      <c r="G29" s="87">
        <v>3</v>
      </c>
      <c r="H29" s="87">
        <v>4</v>
      </c>
      <c r="I29" s="87">
        <v>12</v>
      </c>
      <c r="J29" s="87" t="s">
        <v>373</v>
      </c>
      <c r="K29" s="89" t="s">
        <v>1505</v>
      </c>
      <c r="L29" s="87">
        <v>3</v>
      </c>
      <c r="M29" s="89"/>
      <c r="N29" s="146" t="s">
        <v>1601</v>
      </c>
      <c r="O29" s="93" t="s">
        <v>1653</v>
      </c>
    </row>
    <row r="30" spans="1:15" ht="185.25" customHeight="1" x14ac:dyDescent="0.25">
      <c r="A30" s="97">
        <v>23</v>
      </c>
      <c r="B30" s="87" t="s">
        <v>52</v>
      </c>
      <c r="C30" s="89" t="s">
        <v>1202</v>
      </c>
      <c r="D30" s="89" t="s">
        <v>375</v>
      </c>
      <c r="E30" s="89" t="s">
        <v>27</v>
      </c>
      <c r="F30" s="89" t="s">
        <v>1203</v>
      </c>
      <c r="G30" s="87">
        <v>3</v>
      </c>
      <c r="H30" s="87">
        <v>4</v>
      </c>
      <c r="I30" s="87">
        <v>12</v>
      </c>
      <c r="J30" s="87" t="s">
        <v>373</v>
      </c>
      <c r="K30" s="89" t="s">
        <v>1503</v>
      </c>
      <c r="L30" s="87">
        <v>3</v>
      </c>
      <c r="M30" s="89"/>
      <c r="N30" s="146" t="s">
        <v>1602</v>
      </c>
      <c r="O30" s="93" t="s">
        <v>1655</v>
      </c>
    </row>
    <row r="31" spans="1:15" ht="194.25" customHeight="1" x14ac:dyDescent="0.25">
      <c r="A31" s="97">
        <v>24</v>
      </c>
      <c r="B31" s="87" t="s">
        <v>514</v>
      </c>
      <c r="C31" s="89" t="s">
        <v>1204</v>
      </c>
      <c r="D31" s="89" t="s">
        <v>321</v>
      </c>
      <c r="E31" s="89" t="s">
        <v>27</v>
      </c>
      <c r="F31" s="89" t="s">
        <v>522</v>
      </c>
      <c r="G31" s="87">
        <v>3</v>
      </c>
      <c r="H31" s="87">
        <v>4</v>
      </c>
      <c r="I31" s="87">
        <v>12</v>
      </c>
      <c r="J31" s="87" t="s">
        <v>373</v>
      </c>
      <c r="K31" s="89" t="s">
        <v>1504</v>
      </c>
      <c r="L31" s="87">
        <v>3</v>
      </c>
      <c r="M31" s="89"/>
      <c r="N31" s="89" t="s">
        <v>1603</v>
      </c>
      <c r="O31" s="93" t="s">
        <v>1645</v>
      </c>
    </row>
    <row r="32" spans="1:15" ht="228" customHeight="1" x14ac:dyDescent="0.25">
      <c r="A32" s="97">
        <v>25</v>
      </c>
      <c r="B32" s="87" t="s">
        <v>514</v>
      </c>
      <c r="C32" s="89" t="s">
        <v>1205</v>
      </c>
      <c r="D32" s="89" t="s">
        <v>62</v>
      </c>
      <c r="E32" s="89" t="s">
        <v>27</v>
      </c>
      <c r="F32" s="89" t="s">
        <v>523</v>
      </c>
      <c r="G32" s="87">
        <v>3</v>
      </c>
      <c r="H32" s="87">
        <v>4</v>
      </c>
      <c r="I32" s="87">
        <v>12</v>
      </c>
      <c r="J32" s="87" t="s">
        <v>373</v>
      </c>
      <c r="K32" s="89" t="s">
        <v>1505</v>
      </c>
      <c r="L32" s="87">
        <v>3</v>
      </c>
      <c r="M32" s="89"/>
      <c r="N32" s="89" t="s">
        <v>1604</v>
      </c>
      <c r="O32" s="93" t="s">
        <v>1650</v>
      </c>
    </row>
    <row r="33" spans="1:15" ht="252" customHeight="1" x14ac:dyDescent="0.25">
      <c r="A33" s="97">
        <v>26</v>
      </c>
      <c r="B33" s="87" t="s">
        <v>514</v>
      </c>
      <c r="C33" s="89" t="s">
        <v>1206</v>
      </c>
      <c r="D33" s="89" t="s">
        <v>375</v>
      </c>
      <c r="E33" s="89" t="s">
        <v>27</v>
      </c>
      <c r="F33" s="89" t="s">
        <v>524</v>
      </c>
      <c r="G33" s="87">
        <v>3</v>
      </c>
      <c r="H33" s="87">
        <v>4</v>
      </c>
      <c r="I33" s="87">
        <v>12</v>
      </c>
      <c r="J33" s="87" t="s">
        <v>373</v>
      </c>
      <c r="K33" s="89" t="s">
        <v>1503</v>
      </c>
      <c r="L33" s="87">
        <v>3</v>
      </c>
      <c r="M33" s="89"/>
      <c r="N33" s="89" t="s">
        <v>1605</v>
      </c>
      <c r="O33" s="93" t="s">
        <v>1656</v>
      </c>
    </row>
    <row r="34" spans="1:15" ht="165" x14ac:dyDescent="0.25">
      <c r="A34" s="97">
        <v>27</v>
      </c>
      <c r="B34" s="87" t="s">
        <v>514</v>
      </c>
      <c r="C34" s="89" t="s">
        <v>1207</v>
      </c>
      <c r="D34" s="89" t="s">
        <v>321</v>
      </c>
      <c r="E34" s="89" t="s">
        <v>27</v>
      </c>
      <c r="F34" s="89" t="s">
        <v>1208</v>
      </c>
      <c r="G34" s="87">
        <v>3</v>
      </c>
      <c r="H34" s="87">
        <v>4</v>
      </c>
      <c r="I34" s="87">
        <v>12</v>
      </c>
      <c r="J34" s="87" t="s">
        <v>373</v>
      </c>
      <c r="K34" s="89" t="s">
        <v>1504</v>
      </c>
      <c r="L34" s="87">
        <v>3</v>
      </c>
      <c r="M34" s="89"/>
      <c r="N34" s="89" t="s">
        <v>1606</v>
      </c>
      <c r="O34" s="93" t="s">
        <v>1650</v>
      </c>
    </row>
    <row r="35" spans="1:15" ht="221.25" customHeight="1" x14ac:dyDescent="0.25">
      <c r="A35" s="97">
        <v>28</v>
      </c>
      <c r="B35" s="87" t="s">
        <v>514</v>
      </c>
      <c r="C35" s="89" t="s">
        <v>1881</v>
      </c>
      <c r="D35" s="89" t="s">
        <v>62</v>
      </c>
      <c r="E35" s="89" t="s">
        <v>27</v>
      </c>
      <c r="F35" s="89" t="s">
        <v>1209</v>
      </c>
      <c r="G35" s="87">
        <v>3</v>
      </c>
      <c r="H35" s="87">
        <v>4</v>
      </c>
      <c r="I35" s="87">
        <v>12</v>
      </c>
      <c r="J35" s="87" t="s">
        <v>373</v>
      </c>
      <c r="K35" s="89" t="s">
        <v>1505</v>
      </c>
      <c r="L35" s="87">
        <v>3</v>
      </c>
      <c r="M35" s="89"/>
      <c r="N35" s="89" t="s">
        <v>1607</v>
      </c>
      <c r="O35" s="93" t="s">
        <v>1651</v>
      </c>
    </row>
    <row r="36" spans="1:15" ht="255" customHeight="1" x14ac:dyDescent="0.25">
      <c r="A36" s="97">
        <v>29</v>
      </c>
      <c r="B36" s="87" t="s">
        <v>514</v>
      </c>
      <c r="C36" s="89" t="s">
        <v>1210</v>
      </c>
      <c r="D36" s="89" t="s">
        <v>375</v>
      </c>
      <c r="E36" s="89" t="s">
        <v>27</v>
      </c>
      <c r="F36" s="89" t="s">
        <v>524</v>
      </c>
      <c r="G36" s="87">
        <v>3</v>
      </c>
      <c r="H36" s="87">
        <v>4</v>
      </c>
      <c r="I36" s="87">
        <v>12</v>
      </c>
      <c r="J36" s="87" t="s">
        <v>373</v>
      </c>
      <c r="K36" s="89" t="s">
        <v>1503</v>
      </c>
      <c r="L36" s="87">
        <v>3</v>
      </c>
      <c r="M36" s="89"/>
      <c r="N36" s="89" t="s">
        <v>1608</v>
      </c>
      <c r="O36" s="93" t="s">
        <v>1645</v>
      </c>
    </row>
    <row r="37" spans="1:15" x14ac:dyDescent="0.25">
      <c r="L37" s="95">
        <f>SUM(L8:L36)</f>
        <v>93</v>
      </c>
      <c r="N37" s="50">
        <f>COUNT(L8:L36)</f>
        <v>29</v>
      </c>
    </row>
    <row r="38" spans="1:15" x14ac:dyDescent="0.25">
      <c r="N38" s="148" t="s">
        <v>1609</v>
      </c>
    </row>
  </sheetData>
  <autoFilter ref="B7:N36"/>
  <dataConsolidate/>
  <mergeCells count="11">
    <mergeCell ref="B5:C5"/>
    <mergeCell ref="D5:E5"/>
    <mergeCell ref="G5:H5"/>
    <mergeCell ref="J5:L5"/>
    <mergeCell ref="B1:J1"/>
    <mergeCell ref="K1:L4"/>
    <mergeCell ref="B2:J2"/>
    <mergeCell ref="B3:C3"/>
    <mergeCell ref="D3:I3"/>
    <mergeCell ref="B4:C4"/>
    <mergeCell ref="D4:I4"/>
  </mergeCells>
  <conditionalFormatting sqref="J12 J8">
    <cfRule type="cellIs" dxfId="452" priority="67" stopIfTrue="1" operator="equal">
      <formula>"ALTO"</formula>
    </cfRule>
    <cfRule type="cellIs" dxfId="451" priority="68" stopIfTrue="1" operator="equal">
      <formula>"MEDIO"</formula>
    </cfRule>
    <cfRule type="cellIs" dxfId="450" priority="69" stopIfTrue="1" operator="equal">
      <formula>"BAJO"</formula>
    </cfRule>
  </conditionalFormatting>
  <conditionalFormatting sqref="J9">
    <cfRule type="cellIs" dxfId="449" priority="64" stopIfTrue="1" operator="equal">
      <formula>"ALTO"</formula>
    </cfRule>
    <cfRule type="cellIs" dxfId="448" priority="65" stopIfTrue="1" operator="equal">
      <formula>"MEDIO"</formula>
    </cfRule>
    <cfRule type="cellIs" dxfId="447" priority="66" stopIfTrue="1" operator="equal">
      <formula>"BAJO"</formula>
    </cfRule>
  </conditionalFormatting>
  <conditionalFormatting sqref="J10">
    <cfRule type="cellIs" dxfId="446" priority="61" stopIfTrue="1" operator="equal">
      <formula>"ALTO"</formula>
    </cfRule>
    <cfRule type="cellIs" dxfId="445" priority="62" stopIfTrue="1" operator="equal">
      <formula>"MEDIO"</formula>
    </cfRule>
    <cfRule type="cellIs" dxfId="444" priority="63" stopIfTrue="1" operator="equal">
      <formula>"BAJO"</formula>
    </cfRule>
  </conditionalFormatting>
  <conditionalFormatting sqref="J11">
    <cfRule type="cellIs" dxfId="443" priority="58" stopIfTrue="1" operator="equal">
      <formula>"ALTO"</formula>
    </cfRule>
    <cfRule type="cellIs" dxfId="442" priority="59" stopIfTrue="1" operator="equal">
      <formula>"MEDIO"</formula>
    </cfRule>
    <cfRule type="cellIs" dxfId="441" priority="60" stopIfTrue="1" operator="equal">
      <formula>"BAJO"</formula>
    </cfRule>
  </conditionalFormatting>
  <conditionalFormatting sqref="J13">
    <cfRule type="cellIs" dxfId="440" priority="55" stopIfTrue="1" operator="equal">
      <formula>"ALTO"</formula>
    </cfRule>
    <cfRule type="cellIs" dxfId="439" priority="56" stopIfTrue="1" operator="equal">
      <formula>"MEDIO"</formula>
    </cfRule>
    <cfRule type="cellIs" dxfId="438" priority="57" stopIfTrue="1" operator="equal">
      <formula>"BAJO"</formula>
    </cfRule>
  </conditionalFormatting>
  <conditionalFormatting sqref="J14">
    <cfRule type="cellIs" dxfId="437" priority="52" stopIfTrue="1" operator="equal">
      <formula>"ALTO"</formula>
    </cfRule>
    <cfRule type="cellIs" dxfId="436" priority="53" stopIfTrue="1" operator="equal">
      <formula>"MEDIO"</formula>
    </cfRule>
    <cfRule type="cellIs" dxfId="435" priority="54" stopIfTrue="1" operator="equal">
      <formula>"BAJO"</formula>
    </cfRule>
  </conditionalFormatting>
  <conditionalFormatting sqref="J15">
    <cfRule type="cellIs" dxfId="434" priority="49" stopIfTrue="1" operator="equal">
      <formula>"ALTO"</formula>
    </cfRule>
    <cfRule type="cellIs" dxfId="433" priority="50" stopIfTrue="1" operator="equal">
      <formula>"MEDIO"</formula>
    </cfRule>
    <cfRule type="cellIs" dxfId="432" priority="51" stopIfTrue="1" operator="equal">
      <formula>"BAJO"</formula>
    </cfRule>
  </conditionalFormatting>
  <conditionalFormatting sqref="J16">
    <cfRule type="cellIs" dxfId="431" priority="46" stopIfTrue="1" operator="equal">
      <formula>"ALTO"</formula>
    </cfRule>
    <cfRule type="cellIs" dxfId="430" priority="47" stopIfTrue="1" operator="equal">
      <formula>"MEDIO"</formula>
    </cfRule>
    <cfRule type="cellIs" dxfId="429" priority="48" stopIfTrue="1" operator="equal">
      <formula>"BAJO"</formula>
    </cfRule>
  </conditionalFormatting>
  <conditionalFormatting sqref="J17">
    <cfRule type="cellIs" dxfId="428" priority="43" stopIfTrue="1" operator="equal">
      <formula>"ALTO"</formula>
    </cfRule>
    <cfRule type="cellIs" dxfId="427" priority="44" stopIfTrue="1" operator="equal">
      <formula>"MEDIO"</formula>
    </cfRule>
    <cfRule type="cellIs" dxfId="426" priority="45" stopIfTrue="1" operator="equal">
      <formula>"BAJO"</formula>
    </cfRule>
  </conditionalFormatting>
  <conditionalFormatting sqref="J18">
    <cfRule type="cellIs" dxfId="425" priority="40" stopIfTrue="1" operator="equal">
      <formula>"ALTO"</formula>
    </cfRule>
    <cfRule type="cellIs" dxfId="424" priority="41" stopIfTrue="1" operator="equal">
      <formula>"MEDIO"</formula>
    </cfRule>
    <cfRule type="cellIs" dxfId="423" priority="42" stopIfTrue="1" operator="equal">
      <formula>"BAJO"</formula>
    </cfRule>
  </conditionalFormatting>
  <conditionalFormatting sqref="J19">
    <cfRule type="cellIs" dxfId="422" priority="37" stopIfTrue="1" operator="equal">
      <formula>"ALTO"</formula>
    </cfRule>
    <cfRule type="cellIs" dxfId="421" priority="38" stopIfTrue="1" operator="equal">
      <formula>"MEDIO"</formula>
    </cfRule>
    <cfRule type="cellIs" dxfId="420" priority="39" stopIfTrue="1" operator="equal">
      <formula>"BAJO"</formula>
    </cfRule>
  </conditionalFormatting>
  <conditionalFormatting sqref="J20">
    <cfRule type="cellIs" dxfId="419" priority="34" stopIfTrue="1" operator="equal">
      <formula>"ALTO"</formula>
    </cfRule>
    <cfRule type="cellIs" dxfId="418" priority="35" stopIfTrue="1" operator="equal">
      <formula>"MEDIO"</formula>
    </cfRule>
    <cfRule type="cellIs" dxfId="417" priority="36" stopIfTrue="1" operator="equal">
      <formula>"BAJO"</formula>
    </cfRule>
  </conditionalFormatting>
  <conditionalFormatting sqref="J21:J23">
    <cfRule type="cellIs" dxfId="416" priority="31" stopIfTrue="1" operator="equal">
      <formula>"ALTO"</formula>
    </cfRule>
    <cfRule type="cellIs" dxfId="415" priority="32" stopIfTrue="1" operator="equal">
      <formula>"MEDIO"</formula>
    </cfRule>
    <cfRule type="cellIs" dxfId="414" priority="33" stopIfTrue="1" operator="equal">
      <formula>"BAJO"</formula>
    </cfRule>
  </conditionalFormatting>
  <conditionalFormatting sqref="J24">
    <cfRule type="cellIs" dxfId="413" priority="28" stopIfTrue="1" operator="equal">
      <formula>"ALTO"</formula>
    </cfRule>
    <cfRule type="cellIs" dxfId="412" priority="29" stopIfTrue="1" operator="equal">
      <formula>"MEDIO"</formula>
    </cfRule>
    <cfRule type="cellIs" dxfId="411" priority="30" stopIfTrue="1" operator="equal">
      <formula>"BAJO"</formula>
    </cfRule>
  </conditionalFormatting>
  <conditionalFormatting sqref="J30">
    <cfRule type="cellIs" dxfId="410" priority="16" stopIfTrue="1" operator="equal">
      <formula>"ALTO"</formula>
    </cfRule>
    <cfRule type="cellIs" dxfId="409" priority="17" stopIfTrue="1" operator="equal">
      <formula>"MEDIO"</formula>
    </cfRule>
    <cfRule type="cellIs" dxfId="408" priority="18" stopIfTrue="1" operator="equal">
      <formula>"BAJO"</formula>
    </cfRule>
  </conditionalFormatting>
  <conditionalFormatting sqref="J26:J29">
    <cfRule type="cellIs" dxfId="407" priority="13" stopIfTrue="1" operator="equal">
      <formula>"ALTO"</formula>
    </cfRule>
    <cfRule type="cellIs" dxfId="406" priority="14" stopIfTrue="1" operator="equal">
      <formula>"MEDIO"</formula>
    </cfRule>
    <cfRule type="cellIs" dxfId="405" priority="15" stopIfTrue="1" operator="equal">
      <formula>"BAJO"</formula>
    </cfRule>
  </conditionalFormatting>
  <conditionalFormatting sqref="J25">
    <cfRule type="cellIs" dxfId="404" priority="10" stopIfTrue="1" operator="equal">
      <formula>"ALTO"</formula>
    </cfRule>
    <cfRule type="cellIs" dxfId="403" priority="11" stopIfTrue="1" operator="equal">
      <formula>"MEDIO"</formula>
    </cfRule>
    <cfRule type="cellIs" dxfId="402" priority="12" stopIfTrue="1" operator="equal">
      <formula>"BAJO"</formula>
    </cfRule>
  </conditionalFormatting>
  <conditionalFormatting sqref="J33:J36">
    <cfRule type="cellIs" dxfId="401" priority="7" stopIfTrue="1" operator="equal">
      <formula>"ALTO"</formula>
    </cfRule>
    <cfRule type="cellIs" dxfId="400" priority="8" stopIfTrue="1" operator="equal">
      <formula>"MEDIO"</formula>
    </cfRule>
    <cfRule type="cellIs" dxfId="399" priority="9" stopIfTrue="1" operator="equal">
      <formula>"BAJO"</formula>
    </cfRule>
  </conditionalFormatting>
  <conditionalFormatting sqref="J32">
    <cfRule type="cellIs" dxfId="398" priority="4" stopIfTrue="1" operator="equal">
      <formula>"ALTO"</formula>
    </cfRule>
    <cfRule type="cellIs" dxfId="397" priority="5" stopIfTrue="1" operator="equal">
      <formula>"MEDIO"</formula>
    </cfRule>
    <cfRule type="cellIs" dxfId="396" priority="6" stopIfTrue="1" operator="equal">
      <formula>"BAJO"</formula>
    </cfRule>
  </conditionalFormatting>
  <conditionalFormatting sqref="J31">
    <cfRule type="cellIs" dxfId="395" priority="1" stopIfTrue="1" operator="equal">
      <formula>"ALTO"</formula>
    </cfRule>
    <cfRule type="cellIs" dxfId="394" priority="2" stopIfTrue="1" operator="equal">
      <formula>"MEDIO"</formula>
    </cfRule>
    <cfRule type="cellIs" dxfId="393" priority="3" stopIfTrue="1" operator="equal">
      <formula>"BAJO"</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U54"/>
  <sheetViews>
    <sheetView topLeftCell="K16" zoomScale="70" zoomScaleNormal="70" workbookViewId="0">
      <selection activeCell="K16" sqref="A1:XFD1048576"/>
    </sheetView>
  </sheetViews>
  <sheetFormatPr baseColWidth="10" defaultColWidth="14.42578125" defaultRowHeight="15" customHeight="1" x14ac:dyDescent="0.25"/>
  <cols>
    <col min="1" max="1" width="8" style="139" customWidth="1"/>
    <col min="2" max="2" width="29.140625" style="142" customWidth="1"/>
    <col min="3" max="3" width="59.85546875" style="139" customWidth="1"/>
    <col min="4" max="4" width="42.85546875" style="139" customWidth="1"/>
    <col min="5" max="5" width="50.42578125" style="143" bestFit="1" customWidth="1"/>
    <col min="6" max="6" width="58.42578125" style="139" customWidth="1"/>
    <col min="7" max="7" width="19.85546875" style="139" customWidth="1"/>
    <col min="8" max="8" width="16.42578125" style="139" customWidth="1"/>
    <col min="9" max="9" width="15" style="139" customWidth="1"/>
    <col min="10" max="10" width="21.85546875" style="139" customWidth="1"/>
    <col min="11" max="11" width="89.42578125" style="139" customWidth="1"/>
    <col min="12" max="12" width="10.7109375" style="139" customWidth="1"/>
    <col min="13" max="13" width="3.85546875" style="139" customWidth="1"/>
    <col min="14" max="14" width="63.85546875" style="139" customWidth="1"/>
    <col min="15" max="15" width="64.42578125" style="139" customWidth="1"/>
    <col min="16" max="73" width="10.7109375" style="139" customWidth="1"/>
    <col min="74" max="16384" width="14.42578125" style="139"/>
  </cols>
  <sheetData>
    <row r="1" spans="1:73" ht="18.75" customHeight="1" thickBot="1" x14ac:dyDescent="0.3">
      <c r="B1" s="203" t="s">
        <v>10</v>
      </c>
      <c r="C1" s="204"/>
      <c r="D1" s="204"/>
      <c r="E1" s="204"/>
      <c r="F1" s="204"/>
      <c r="G1" s="204"/>
      <c r="H1" s="204"/>
      <c r="I1" s="204"/>
      <c r="J1" s="204"/>
      <c r="K1" s="232"/>
      <c r="L1" s="232"/>
    </row>
    <row r="2" spans="1:73" ht="27" customHeight="1" thickTop="1" x14ac:dyDescent="0.25">
      <c r="B2" s="233" t="s">
        <v>153</v>
      </c>
      <c r="C2" s="234"/>
      <c r="D2" s="234"/>
      <c r="E2" s="234"/>
      <c r="F2" s="234"/>
      <c r="G2" s="234"/>
      <c r="H2" s="234"/>
      <c r="I2" s="234"/>
      <c r="J2" s="234"/>
      <c r="K2" s="232"/>
      <c r="L2" s="232"/>
    </row>
    <row r="3" spans="1:73" ht="30" customHeight="1" x14ac:dyDescent="0.25">
      <c r="B3" s="235" t="s">
        <v>11</v>
      </c>
      <c r="C3" s="236"/>
      <c r="D3" s="217" t="s">
        <v>12</v>
      </c>
      <c r="E3" s="218"/>
      <c r="F3" s="218"/>
      <c r="G3" s="218"/>
      <c r="H3" s="218"/>
      <c r="I3" s="216"/>
      <c r="J3" s="75" t="s">
        <v>141</v>
      </c>
      <c r="K3" s="232"/>
      <c r="L3" s="232"/>
    </row>
    <row r="4" spans="1:73" ht="33.75" customHeight="1" thickBot="1" x14ac:dyDescent="0.3">
      <c r="B4" s="237" t="s">
        <v>142</v>
      </c>
      <c r="C4" s="238"/>
      <c r="D4" s="221" t="s">
        <v>154</v>
      </c>
      <c r="E4" s="222"/>
      <c r="F4" s="222"/>
      <c r="G4" s="222"/>
      <c r="H4" s="222"/>
      <c r="I4" s="220"/>
      <c r="J4" s="76" t="s">
        <v>465</v>
      </c>
      <c r="K4" s="232"/>
      <c r="L4" s="232"/>
    </row>
    <row r="5" spans="1:73" ht="60.75" customHeight="1" thickTop="1" x14ac:dyDescent="0.25">
      <c r="B5" s="226" t="s">
        <v>13</v>
      </c>
      <c r="C5" s="227"/>
      <c r="D5" s="228" t="s">
        <v>14</v>
      </c>
      <c r="E5" s="229"/>
      <c r="F5" s="77" t="s">
        <v>15</v>
      </c>
      <c r="G5" s="230" t="s">
        <v>158</v>
      </c>
      <c r="H5" s="230"/>
      <c r="I5" s="78" t="s">
        <v>16</v>
      </c>
      <c r="J5" s="231" t="s">
        <v>160</v>
      </c>
      <c r="K5" s="231"/>
      <c r="L5" s="231"/>
      <c r="N5" s="79" t="s">
        <v>464</v>
      </c>
      <c r="O5" s="80">
        <v>44926</v>
      </c>
    </row>
    <row r="6" spans="1:73" ht="7.5" customHeight="1" x14ac:dyDescent="0.25">
      <c r="B6" s="77"/>
      <c r="C6" s="129"/>
      <c r="D6" s="130"/>
      <c r="E6" s="131"/>
      <c r="F6" s="77"/>
      <c r="G6" s="132"/>
      <c r="H6" s="132"/>
      <c r="I6" s="78"/>
      <c r="J6" s="133"/>
      <c r="K6" s="133"/>
      <c r="L6" s="133"/>
      <c r="N6" s="50"/>
      <c r="O6" s="50"/>
    </row>
    <row r="7" spans="1:73" ht="82.5" customHeight="1" x14ac:dyDescent="0.25">
      <c r="B7" s="140" t="s">
        <v>6</v>
      </c>
      <c r="C7" s="135" t="s">
        <v>8</v>
      </c>
      <c r="D7" s="135" t="s">
        <v>9</v>
      </c>
      <c r="E7" s="135" t="s">
        <v>24</v>
      </c>
      <c r="F7" s="135" t="s">
        <v>5</v>
      </c>
      <c r="G7" s="135" t="s">
        <v>0</v>
      </c>
      <c r="H7" s="135" t="s">
        <v>1</v>
      </c>
      <c r="I7" s="135" t="s">
        <v>2</v>
      </c>
      <c r="J7" s="135" t="s">
        <v>3</v>
      </c>
      <c r="K7" s="135" t="s">
        <v>4</v>
      </c>
      <c r="L7" s="135" t="s">
        <v>155</v>
      </c>
      <c r="N7" s="85" t="s">
        <v>281</v>
      </c>
      <c r="O7" s="86" t="s">
        <v>282</v>
      </c>
    </row>
    <row r="8" spans="1:73" ht="237" customHeight="1" x14ac:dyDescent="0.25">
      <c r="A8" s="141">
        <v>1</v>
      </c>
      <c r="B8" s="136" t="s">
        <v>378</v>
      </c>
      <c r="C8" s="89" t="s">
        <v>231</v>
      </c>
      <c r="D8" s="89" t="s">
        <v>525</v>
      </c>
      <c r="E8" s="89" t="s">
        <v>22</v>
      </c>
      <c r="F8" s="89" t="s">
        <v>1217</v>
      </c>
      <c r="G8" s="87">
        <v>3</v>
      </c>
      <c r="H8" s="87">
        <v>4</v>
      </c>
      <c r="I8" s="87">
        <f>G8*H8</f>
        <v>12</v>
      </c>
      <c r="J8" s="87" t="str">
        <f>IF(I8&lt;12,"BAJO",IF(I8&gt;19,"ALTO","MEDIO"))</f>
        <v>MEDIO</v>
      </c>
      <c r="K8" s="89" t="s">
        <v>1505</v>
      </c>
      <c r="L8" s="114">
        <f>IF(J8="BAJO",0.1,IF(J8="MEDIO",3,5))</f>
        <v>3</v>
      </c>
      <c r="M8" s="50"/>
      <c r="N8" s="89" t="s">
        <v>1757</v>
      </c>
      <c r="O8" s="93" t="s">
        <v>1617</v>
      </c>
      <c r="BT8" s="139">
        <v>1</v>
      </c>
      <c r="BU8" s="139">
        <v>1</v>
      </c>
    </row>
    <row r="9" spans="1:73" ht="204.75" customHeight="1" x14ac:dyDescent="0.25">
      <c r="A9" s="141">
        <v>2</v>
      </c>
      <c r="B9" s="136" t="s">
        <v>378</v>
      </c>
      <c r="C9" s="89" t="s">
        <v>526</v>
      </c>
      <c r="D9" s="89" t="s">
        <v>527</v>
      </c>
      <c r="E9" s="89" t="s">
        <v>22</v>
      </c>
      <c r="F9" s="89" t="s">
        <v>1873</v>
      </c>
      <c r="G9" s="87">
        <v>3</v>
      </c>
      <c r="H9" s="87">
        <v>4</v>
      </c>
      <c r="I9" s="87">
        <f t="shared" ref="I9:I14" si="0">G9*H9</f>
        <v>12</v>
      </c>
      <c r="J9" s="87" t="str">
        <f t="shared" ref="J9:J14" si="1">IF(I9&lt;12,"BAJO",IF(I9&gt;19,"ALTO","MEDIO"))</f>
        <v>MEDIO</v>
      </c>
      <c r="K9" s="89" t="s">
        <v>1504</v>
      </c>
      <c r="L9" s="114">
        <f t="shared" ref="L9:L34" si="2">IF(J9="BAJO",0.1,IF(J9="MEDIO",3,5))</f>
        <v>3</v>
      </c>
      <c r="M9" s="50"/>
      <c r="N9" s="89" t="s">
        <v>1757</v>
      </c>
      <c r="O9" s="93" t="s">
        <v>1537</v>
      </c>
      <c r="BT9" s="139">
        <v>1</v>
      </c>
      <c r="BU9" s="139">
        <v>1</v>
      </c>
    </row>
    <row r="10" spans="1:73" ht="198.75" customHeight="1" x14ac:dyDescent="0.25">
      <c r="A10" s="141">
        <v>3</v>
      </c>
      <c r="B10" s="136" t="s">
        <v>378</v>
      </c>
      <c r="C10" s="89" t="s">
        <v>528</v>
      </c>
      <c r="D10" s="89" t="s">
        <v>529</v>
      </c>
      <c r="E10" s="89" t="s">
        <v>22</v>
      </c>
      <c r="F10" s="89" t="s">
        <v>1218</v>
      </c>
      <c r="G10" s="87">
        <v>3</v>
      </c>
      <c r="H10" s="87">
        <v>4</v>
      </c>
      <c r="I10" s="87">
        <f t="shared" si="0"/>
        <v>12</v>
      </c>
      <c r="J10" s="87" t="str">
        <f t="shared" si="1"/>
        <v>MEDIO</v>
      </c>
      <c r="K10" s="89" t="s">
        <v>1503</v>
      </c>
      <c r="L10" s="114">
        <f t="shared" si="2"/>
        <v>3</v>
      </c>
      <c r="M10" s="50"/>
      <c r="N10" s="89" t="s">
        <v>1757</v>
      </c>
      <c r="O10" s="93" t="s">
        <v>1613</v>
      </c>
      <c r="BT10" s="139">
        <v>2</v>
      </c>
      <c r="BU10" s="139">
        <v>2</v>
      </c>
    </row>
    <row r="11" spans="1:73" ht="217.5" customHeight="1" x14ac:dyDescent="0.25">
      <c r="A11" s="141">
        <v>4</v>
      </c>
      <c r="B11" s="136" t="s">
        <v>378</v>
      </c>
      <c r="C11" s="89" t="s">
        <v>667</v>
      </c>
      <c r="D11" s="89" t="s">
        <v>525</v>
      </c>
      <c r="E11" s="89" t="s">
        <v>19</v>
      </c>
      <c r="F11" s="89" t="s">
        <v>1219</v>
      </c>
      <c r="G11" s="87">
        <v>4</v>
      </c>
      <c r="H11" s="87">
        <v>5</v>
      </c>
      <c r="I11" s="87">
        <f t="shared" si="0"/>
        <v>20</v>
      </c>
      <c r="J11" s="87" t="str">
        <f t="shared" si="1"/>
        <v>ALTO</v>
      </c>
      <c r="K11" s="89" t="s">
        <v>1505</v>
      </c>
      <c r="L11" s="114">
        <f t="shared" si="2"/>
        <v>5</v>
      </c>
      <c r="M11" s="50"/>
      <c r="N11" s="89" t="s">
        <v>1757</v>
      </c>
      <c r="O11" s="93" t="s">
        <v>1537</v>
      </c>
    </row>
    <row r="12" spans="1:73" ht="165" x14ac:dyDescent="0.25">
      <c r="A12" s="141">
        <v>5</v>
      </c>
      <c r="B12" s="136" t="s">
        <v>378</v>
      </c>
      <c r="C12" s="89" t="s">
        <v>666</v>
      </c>
      <c r="D12" s="89" t="s">
        <v>527</v>
      </c>
      <c r="E12" s="89" t="s">
        <v>19</v>
      </c>
      <c r="F12" s="89" t="s">
        <v>1220</v>
      </c>
      <c r="G12" s="87">
        <v>4</v>
      </c>
      <c r="H12" s="87">
        <v>5</v>
      </c>
      <c r="I12" s="87">
        <f t="shared" si="0"/>
        <v>20</v>
      </c>
      <c r="J12" s="87" t="str">
        <f t="shared" si="1"/>
        <v>ALTO</v>
      </c>
      <c r="K12" s="89" t="s">
        <v>1504</v>
      </c>
      <c r="L12" s="114">
        <f t="shared" si="2"/>
        <v>5</v>
      </c>
      <c r="M12" s="50"/>
      <c r="N12" s="89" t="s">
        <v>1757</v>
      </c>
      <c r="O12" s="93" t="s">
        <v>1538</v>
      </c>
    </row>
    <row r="13" spans="1:73" ht="180.75" customHeight="1" x14ac:dyDescent="0.25">
      <c r="A13" s="141">
        <v>6</v>
      </c>
      <c r="B13" s="136" t="s">
        <v>378</v>
      </c>
      <c r="C13" s="89" t="s">
        <v>1211</v>
      </c>
      <c r="D13" s="89" t="s">
        <v>271</v>
      </c>
      <c r="E13" s="89" t="s">
        <v>19</v>
      </c>
      <c r="F13" s="89" t="s">
        <v>1680</v>
      </c>
      <c r="G13" s="87">
        <v>4</v>
      </c>
      <c r="H13" s="87">
        <v>5</v>
      </c>
      <c r="I13" s="87">
        <f t="shared" si="0"/>
        <v>20</v>
      </c>
      <c r="J13" s="87" t="str">
        <f t="shared" si="1"/>
        <v>ALTO</v>
      </c>
      <c r="K13" s="89" t="s">
        <v>1503</v>
      </c>
      <c r="L13" s="114">
        <f t="shared" si="2"/>
        <v>5</v>
      </c>
      <c r="M13" s="50"/>
      <c r="N13" s="89" t="s">
        <v>1757</v>
      </c>
      <c r="O13" s="93" t="s">
        <v>1681</v>
      </c>
    </row>
    <row r="14" spans="1:73" ht="169.5" customHeight="1" x14ac:dyDescent="0.25">
      <c r="A14" s="141">
        <v>7</v>
      </c>
      <c r="B14" s="136" t="s">
        <v>378</v>
      </c>
      <c r="C14" s="89" t="s">
        <v>1221</v>
      </c>
      <c r="D14" s="89" t="s">
        <v>529</v>
      </c>
      <c r="E14" s="89" t="s">
        <v>379</v>
      </c>
      <c r="F14" s="89" t="s">
        <v>1222</v>
      </c>
      <c r="G14" s="87">
        <v>2</v>
      </c>
      <c r="H14" s="87">
        <v>5</v>
      </c>
      <c r="I14" s="87">
        <f t="shared" si="0"/>
        <v>10</v>
      </c>
      <c r="J14" s="87" t="str">
        <f t="shared" si="1"/>
        <v>BAJO</v>
      </c>
      <c r="K14" s="89" t="s">
        <v>286</v>
      </c>
      <c r="L14" s="114">
        <f t="shared" si="2"/>
        <v>0.1</v>
      </c>
      <c r="M14" s="50"/>
      <c r="N14" s="89" t="s">
        <v>1757</v>
      </c>
      <c r="O14" s="93" t="s">
        <v>1633</v>
      </c>
    </row>
    <row r="15" spans="1:73" ht="237" customHeight="1" x14ac:dyDescent="0.25">
      <c r="A15" s="141">
        <v>8</v>
      </c>
      <c r="B15" s="136" t="s">
        <v>378</v>
      </c>
      <c r="C15" s="89" t="s">
        <v>1223</v>
      </c>
      <c r="D15" s="89" t="s">
        <v>525</v>
      </c>
      <c r="E15" s="89" t="s">
        <v>379</v>
      </c>
      <c r="F15" s="89" t="s">
        <v>1224</v>
      </c>
      <c r="G15" s="87">
        <v>1</v>
      </c>
      <c r="H15" s="87">
        <v>4</v>
      </c>
      <c r="I15" s="87">
        <f>G15*H15</f>
        <v>4</v>
      </c>
      <c r="J15" s="87" t="str">
        <f>IF(I15&lt;12,"BAJO",IF(I15&gt;19,"ALTO","MEDIO"))</f>
        <v>BAJO</v>
      </c>
      <c r="K15" s="89" t="s">
        <v>286</v>
      </c>
      <c r="L15" s="114">
        <f t="shared" si="2"/>
        <v>0.1</v>
      </c>
      <c r="M15" s="50"/>
      <c r="N15" s="89" t="s">
        <v>1757</v>
      </c>
      <c r="O15" s="93" t="s">
        <v>1630</v>
      </c>
    </row>
    <row r="16" spans="1:73" ht="105" x14ac:dyDescent="0.25">
      <c r="A16" s="141">
        <v>9</v>
      </c>
      <c r="B16" s="136" t="s">
        <v>378</v>
      </c>
      <c r="C16" s="89" t="s">
        <v>1225</v>
      </c>
      <c r="D16" s="89" t="s">
        <v>527</v>
      </c>
      <c r="E16" s="89" t="s">
        <v>379</v>
      </c>
      <c r="F16" s="89" t="s">
        <v>1226</v>
      </c>
      <c r="G16" s="87">
        <v>1</v>
      </c>
      <c r="H16" s="87">
        <v>4</v>
      </c>
      <c r="I16" s="87">
        <f t="shared" ref="I16:I34" si="3">G16*H16</f>
        <v>4</v>
      </c>
      <c r="J16" s="87" t="str">
        <f t="shared" ref="J16:J34" si="4">IF(I16&lt;12,"BAJO",IF(I16&gt;19,"ALTO","MEDIO"))</f>
        <v>BAJO</v>
      </c>
      <c r="K16" s="89" t="s">
        <v>286</v>
      </c>
      <c r="L16" s="114">
        <f t="shared" si="2"/>
        <v>0.1</v>
      </c>
      <c r="M16" s="50"/>
      <c r="N16" s="89" t="s">
        <v>1757</v>
      </c>
      <c r="O16" s="93" t="s">
        <v>1633</v>
      </c>
    </row>
    <row r="17" spans="1:15" ht="165" x14ac:dyDescent="0.25">
      <c r="A17" s="141">
        <v>10</v>
      </c>
      <c r="B17" s="136" t="s">
        <v>378</v>
      </c>
      <c r="C17" s="89" t="s">
        <v>1215</v>
      </c>
      <c r="D17" s="89" t="s">
        <v>530</v>
      </c>
      <c r="E17" s="89" t="s">
        <v>19</v>
      </c>
      <c r="F17" s="89" t="s">
        <v>1227</v>
      </c>
      <c r="G17" s="87">
        <v>3</v>
      </c>
      <c r="H17" s="87">
        <v>5</v>
      </c>
      <c r="I17" s="87">
        <f t="shared" si="3"/>
        <v>15</v>
      </c>
      <c r="J17" s="87" t="str">
        <f t="shared" si="4"/>
        <v>MEDIO</v>
      </c>
      <c r="K17" s="89" t="s">
        <v>1505</v>
      </c>
      <c r="L17" s="114">
        <f t="shared" si="2"/>
        <v>3</v>
      </c>
      <c r="M17" s="50"/>
      <c r="N17" s="89" t="s">
        <v>1757</v>
      </c>
      <c r="O17" s="93" t="s">
        <v>1538</v>
      </c>
    </row>
    <row r="18" spans="1:15" ht="165" x14ac:dyDescent="0.25">
      <c r="A18" s="141">
        <v>11</v>
      </c>
      <c r="B18" s="136" t="s">
        <v>378</v>
      </c>
      <c r="C18" s="89" t="s">
        <v>1228</v>
      </c>
      <c r="D18" s="89" t="s">
        <v>531</v>
      </c>
      <c r="E18" s="89" t="s">
        <v>19</v>
      </c>
      <c r="F18" s="89" t="s">
        <v>1229</v>
      </c>
      <c r="G18" s="87">
        <v>3</v>
      </c>
      <c r="H18" s="87">
        <v>5</v>
      </c>
      <c r="I18" s="87">
        <f t="shared" si="3"/>
        <v>15</v>
      </c>
      <c r="J18" s="87" t="str">
        <f t="shared" si="4"/>
        <v>MEDIO</v>
      </c>
      <c r="K18" s="89" t="s">
        <v>1504</v>
      </c>
      <c r="L18" s="114">
        <f t="shared" si="2"/>
        <v>3</v>
      </c>
      <c r="M18" s="50"/>
      <c r="N18" s="89" t="s">
        <v>1757</v>
      </c>
      <c r="O18" s="93" t="s">
        <v>1538</v>
      </c>
    </row>
    <row r="19" spans="1:15" ht="138.75" customHeight="1" x14ac:dyDescent="0.25">
      <c r="A19" s="141">
        <v>12</v>
      </c>
      <c r="B19" s="136" t="s">
        <v>378</v>
      </c>
      <c r="C19" s="89" t="s">
        <v>1230</v>
      </c>
      <c r="D19" s="89" t="s">
        <v>529</v>
      </c>
      <c r="E19" s="89" t="s">
        <v>19</v>
      </c>
      <c r="F19" s="89" t="s">
        <v>1231</v>
      </c>
      <c r="G19" s="87">
        <v>3</v>
      </c>
      <c r="H19" s="87">
        <v>5</v>
      </c>
      <c r="I19" s="87">
        <f t="shared" si="3"/>
        <v>15</v>
      </c>
      <c r="J19" s="87" t="str">
        <f t="shared" si="4"/>
        <v>MEDIO</v>
      </c>
      <c r="K19" s="89" t="s">
        <v>1503</v>
      </c>
      <c r="L19" s="114">
        <f t="shared" si="2"/>
        <v>3</v>
      </c>
      <c r="M19" s="50"/>
      <c r="N19" s="89" t="s">
        <v>1757</v>
      </c>
      <c r="O19" s="93" t="s">
        <v>1614</v>
      </c>
    </row>
    <row r="20" spans="1:15" ht="163.5" customHeight="1" x14ac:dyDescent="0.25">
      <c r="A20" s="141">
        <v>13</v>
      </c>
      <c r="B20" s="136" t="s">
        <v>378</v>
      </c>
      <c r="C20" s="89" t="s">
        <v>668</v>
      </c>
      <c r="D20" s="89" t="s">
        <v>529</v>
      </c>
      <c r="E20" s="89" t="s">
        <v>19</v>
      </c>
      <c r="F20" s="89" t="s">
        <v>1232</v>
      </c>
      <c r="G20" s="87">
        <v>3</v>
      </c>
      <c r="H20" s="87">
        <v>5</v>
      </c>
      <c r="I20" s="87">
        <f t="shared" si="3"/>
        <v>15</v>
      </c>
      <c r="J20" s="87" t="str">
        <f t="shared" si="4"/>
        <v>MEDIO</v>
      </c>
      <c r="K20" s="89" t="s">
        <v>1503</v>
      </c>
      <c r="L20" s="114">
        <f t="shared" si="2"/>
        <v>3</v>
      </c>
      <c r="M20" s="50"/>
      <c r="N20" s="89" t="s">
        <v>1757</v>
      </c>
      <c r="O20" s="93" t="s">
        <v>1614</v>
      </c>
    </row>
    <row r="21" spans="1:15" ht="165" x14ac:dyDescent="0.25">
      <c r="A21" s="141">
        <v>14</v>
      </c>
      <c r="B21" s="136" t="s">
        <v>378</v>
      </c>
      <c r="C21" s="89" t="s">
        <v>1233</v>
      </c>
      <c r="D21" s="89" t="s">
        <v>530</v>
      </c>
      <c r="E21" s="89" t="s">
        <v>19</v>
      </c>
      <c r="F21" s="89" t="s">
        <v>1234</v>
      </c>
      <c r="G21" s="87">
        <v>3</v>
      </c>
      <c r="H21" s="87">
        <v>5</v>
      </c>
      <c r="I21" s="87">
        <f t="shared" si="3"/>
        <v>15</v>
      </c>
      <c r="J21" s="87" t="str">
        <f t="shared" si="4"/>
        <v>MEDIO</v>
      </c>
      <c r="K21" s="89" t="s">
        <v>1505</v>
      </c>
      <c r="L21" s="114">
        <f t="shared" si="2"/>
        <v>3</v>
      </c>
      <c r="M21" s="50"/>
      <c r="N21" s="89" t="s">
        <v>1757</v>
      </c>
      <c r="O21" s="93" t="s">
        <v>1537</v>
      </c>
    </row>
    <row r="22" spans="1:15" ht="165" x14ac:dyDescent="0.25">
      <c r="A22" s="141">
        <v>15</v>
      </c>
      <c r="B22" s="136" t="s">
        <v>378</v>
      </c>
      <c r="C22" s="89" t="s">
        <v>1212</v>
      </c>
      <c r="D22" s="89" t="s">
        <v>532</v>
      </c>
      <c r="E22" s="89" t="s">
        <v>19</v>
      </c>
      <c r="F22" s="89" t="s">
        <v>1235</v>
      </c>
      <c r="G22" s="87">
        <v>3</v>
      </c>
      <c r="H22" s="87">
        <v>5</v>
      </c>
      <c r="I22" s="87">
        <f t="shared" si="3"/>
        <v>15</v>
      </c>
      <c r="J22" s="87" t="str">
        <f t="shared" si="4"/>
        <v>MEDIO</v>
      </c>
      <c r="K22" s="89" t="s">
        <v>1504</v>
      </c>
      <c r="L22" s="114">
        <f t="shared" si="2"/>
        <v>3</v>
      </c>
      <c r="M22" s="50"/>
      <c r="N22" s="89" t="s">
        <v>1757</v>
      </c>
      <c r="O22" s="93" t="s">
        <v>1538</v>
      </c>
    </row>
    <row r="23" spans="1:15" ht="267" customHeight="1" x14ac:dyDescent="0.25">
      <c r="A23" s="141">
        <v>16</v>
      </c>
      <c r="B23" s="136" t="s">
        <v>378</v>
      </c>
      <c r="C23" s="89" t="s">
        <v>1236</v>
      </c>
      <c r="D23" s="89" t="s">
        <v>525</v>
      </c>
      <c r="E23" s="89" t="s">
        <v>19</v>
      </c>
      <c r="F23" s="89" t="s">
        <v>1237</v>
      </c>
      <c r="G23" s="87">
        <v>2</v>
      </c>
      <c r="H23" s="87">
        <v>3</v>
      </c>
      <c r="I23" s="87">
        <f t="shared" si="3"/>
        <v>6</v>
      </c>
      <c r="J23" s="87" t="str">
        <f t="shared" si="4"/>
        <v>BAJO</v>
      </c>
      <c r="K23" s="89" t="s">
        <v>286</v>
      </c>
      <c r="L23" s="114">
        <f t="shared" si="2"/>
        <v>0.1</v>
      </c>
      <c r="M23" s="50"/>
      <c r="N23" s="89" t="s">
        <v>1757</v>
      </c>
      <c r="O23" s="93" t="s">
        <v>1630</v>
      </c>
    </row>
    <row r="24" spans="1:15" ht="210.75" customHeight="1" x14ac:dyDescent="0.25">
      <c r="A24" s="141">
        <v>17</v>
      </c>
      <c r="B24" s="136" t="s">
        <v>378</v>
      </c>
      <c r="C24" s="89" t="s">
        <v>1238</v>
      </c>
      <c r="D24" s="89" t="s">
        <v>527</v>
      </c>
      <c r="E24" s="89" t="s">
        <v>19</v>
      </c>
      <c r="F24" s="89" t="s">
        <v>1239</v>
      </c>
      <c r="G24" s="87">
        <v>2</v>
      </c>
      <c r="H24" s="87">
        <v>3</v>
      </c>
      <c r="I24" s="87">
        <f t="shared" si="3"/>
        <v>6</v>
      </c>
      <c r="J24" s="87" t="str">
        <f t="shared" si="4"/>
        <v>BAJO</v>
      </c>
      <c r="K24" s="89" t="s">
        <v>286</v>
      </c>
      <c r="L24" s="114">
        <f t="shared" si="2"/>
        <v>0.1</v>
      </c>
      <c r="M24" s="50"/>
      <c r="N24" s="89" t="s">
        <v>1757</v>
      </c>
      <c r="O24" s="93" t="s">
        <v>1633</v>
      </c>
    </row>
    <row r="25" spans="1:15" ht="196.5" customHeight="1" x14ac:dyDescent="0.25">
      <c r="A25" s="141">
        <v>18</v>
      </c>
      <c r="B25" s="136" t="s">
        <v>378</v>
      </c>
      <c r="C25" s="89" t="s">
        <v>1216</v>
      </c>
      <c r="D25" s="89" t="s">
        <v>529</v>
      </c>
      <c r="E25" s="89" t="s">
        <v>19</v>
      </c>
      <c r="F25" s="89" t="s">
        <v>1240</v>
      </c>
      <c r="G25" s="87">
        <v>2</v>
      </c>
      <c r="H25" s="87">
        <v>3</v>
      </c>
      <c r="I25" s="87">
        <f t="shared" si="3"/>
        <v>6</v>
      </c>
      <c r="J25" s="87" t="str">
        <f t="shared" si="4"/>
        <v>BAJO</v>
      </c>
      <c r="K25" s="89" t="s">
        <v>286</v>
      </c>
      <c r="L25" s="114">
        <f t="shared" si="2"/>
        <v>0.1</v>
      </c>
      <c r="M25" s="50"/>
      <c r="N25" s="89" t="s">
        <v>1757</v>
      </c>
      <c r="O25" s="93" t="s">
        <v>1633</v>
      </c>
    </row>
    <row r="26" spans="1:15" ht="90" x14ac:dyDescent="0.25">
      <c r="A26" s="141">
        <v>19</v>
      </c>
      <c r="B26" s="136" t="s">
        <v>378</v>
      </c>
      <c r="C26" s="89" t="s">
        <v>1874</v>
      </c>
      <c r="D26" s="89" t="s">
        <v>529</v>
      </c>
      <c r="E26" s="89" t="s">
        <v>19</v>
      </c>
      <c r="F26" s="89" t="s">
        <v>1241</v>
      </c>
      <c r="G26" s="87">
        <v>2</v>
      </c>
      <c r="H26" s="87">
        <v>3</v>
      </c>
      <c r="I26" s="87">
        <f t="shared" si="3"/>
        <v>6</v>
      </c>
      <c r="J26" s="87" t="str">
        <f t="shared" si="4"/>
        <v>BAJO</v>
      </c>
      <c r="K26" s="89" t="s">
        <v>286</v>
      </c>
      <c r="L26" s="114">
        <f t="shared" si="2"/>
        <v>0.1</v>
      </c>
      <c r="M26" s="50"/>
      <c r="N26" s="89" t="s">
        <v>1757</v>
      </c>
      <c r="O26" s="93" t="s">
        <v>1629</v>
      </c>
    </row>
    <row r="27" spans="1:15" ht="145.5" customHeight="1" x14ac:dyDescent="0.25">
      <c r="A27" s="141">
        <v>20</v>
      </c>
      <c r="B27" s="136" t="s">
        <v>378</v>
      </c>
      <c r="C27" s="89" t="s">
        <v>1242</v>
      </c>
      <c r="D27" s="89" t="s">
        <v>525</v>
      </c>
      <c r="E27" s="89" t="s">
        <v>533</v>
      </c>
      <c r="F27" s="89" t="s">
        <v>1875</v>
      </c>
      <c r="G27" s="87">
        <v>1</v>
      </c>
      <c r="H27" s="87">
        <v>3</v>
      </c>
      <c r="I27" s="87">
        <f t="shared" si="3"/>
        <v>3</v>
      </c>
      <c r="J27" s="87" t="str">
        <f t="shared" si="4"/>
        <v>BAJO</v>
      </c>
      <c r="K27" s="89" t="s">
        <v>286</v>
      </c>
      <c r="L27" s="114">
        <f t="shared" si="2"/>
        <v>0.1</v>
      </c>
      <c r="M27" s="50"/>
      <c r="N27" s="89" t="s">
        <v>1757</v>
      </c>
      <c r="O27" s="93" t="s">
        <v>1633</v>
      </c>
    </row>
    <row r="28" spans="1:15" ht="90" x14ac:dyDescent="0.25">
      <c r="A28" s="141">
        <v>21</v>
      </c>
      <c r="B28" s="136" t="s">
        <v>378</v>
      </c>
      <c r="C28" s="89" t="s">
        <v>1876</v>
      </c>
      <c r="D28" s="89" t="s">
        <v>532</v>
      </c>
      <c r="E28" s="89" t="s">
        <v>533</v>
      </c>
      <c r="F28" s="89" t="s">
        <v>1243</v>
      </c>
      <c r="G28" s="87">
        <v>1</v>
      </c>
      <c r="H28" s="87">
        <v>3</v>
      </c>
      <c r="I28" s="87">
        <f t="shared" si="3"/>
        <v>3</v>
      </c>
      <c r="J28" s="87" t="str">
        <f t="shared" si="4"/>
        <v>BAJO</v>
      </c>
      <c r="K28" s="89" t="s">
        <v>286</v>
      </c>
      <c r="L28" s="114">
        <f t="shared" si="2"/>
        <v>0.1</v>
      </c>
      <c r="M28" s="50"/>
      <c r="N28" s="89" t="s">
        <v>1757</v>
      </c>
      <c r="O28" s="93" t="s">
        <v>1682</v>
      </c>
    </row>
    <row r="29" spans="1:15" ht="189" customHeight="1" x14ac:dyDescent="0.25">
      <c r="A29" s="141">
        <v>22</v>
      </c>
      <c r="B29" s="136" t="s">
        <v>378</v>
      </c>
      <c r="C29" s="89" t="s">
        <v>1244</v>
      </c>
      <c r="D29" s="89" t="s">
        <v>529</v>
      </c>
      <c r="E29" s="89" t="s">
        <v>19</v>
      </c>
      <c r="F29" s="89" t="s">
        <v>1245</v>
      </c>
      <c r="G29" s="87">
        <v>3</v>
      </c>
      <c r="H29" s="87">
        <v>4</v>
      </c>
      <c r="I29" s="87">
        <f t="shared" si="3"/>
        <v>12</v>
      </c>
      <c r="J29" s="87" t="str">
        <f t="shared" si="4"/>
        <v>MEDIO</v>
      </c>
      <c r="K29" s="89" t="s">
        <v>1503</v>
      </c>
      <c r="L29" s="114">
        <f t="shared" si="2"/>
        <v>3</v>
      </c>
      <c r="M29" s="50"/>
      <c r="N29" s="89" t="s">
        <v>1757</v>
      </c>
      <c r="O29" s="93" t="s">
        <v>1612</v>
      </c>
    </row>
    <row r="30" spans="1:15" ht="237.75" customHeight="1" x14ac:dyDescent="0.25">
      <c r="A30" s="141">
        <v>23</v>
      </c>
      <c r="B30" s="136" t="s">
        <v>378</v>
      </c>
      <c r="C30" s="89" t="s">
        <v>1246</v>
      </c>
      <c r="D30" s="89" t="s">
        <v>525</v>
      </c>
      <c r="E30" s="89" t="s">
        <v>19</v>
      </c>
      <c r="F30" s="89" t="s">
        <v>1213</v>
      </c>
      <c r="G30" s="87">
        <v>3</v>
      </c>
      <c r="H30" s="87">
        <v>4</v>
      </c>
      <c r="I30" s="87">
        <f t="shared" si="3"/>
        <v>12</v>
      </c>
      <c r="J30" s="87" t="str">
        <f t="shared" si="4"/>
        <v>MEDIO</v>
      </c>
      <c r="K30" s="89" t="s">
        <v>1505</v>
      </c>
      <c r="L30" s="114">
        <f t="shared" si="2"/>
        <v>3</v>
      </c>
      <c r="M30" s="50"/>
      <c r="N30" s="89" t="s">
        <v>1757</v>
      </c>
      <c r="O30" s="93" t="s">
        <v>1617</v>
      </c>
    </row>
    <row r="31" spans="1:15" ht="165" x14ac:dyDescent="0.25">
      <c r="A31" s="141">
        <v>24</v>
      </c>
      <c r="B31" s="136" t="s">
        <v>378</v>
      </c>
      <c r="C31" s="89" t="s">
        <v>1247</v>
      </c>
      <c r="D31" s="89" t="s">
        <v>527</v>
      </c>
      <c r="E31" s="89" t="s">
        <v>19</v>
      </c>
      <c r="F31" s="89" t="s">
        <v>1214</v>
      </c>
      <c r="G31" s="87">
        <v>3</v>
      </c>
      <c r="H31" s="87">
        <v>4</v>
      </c>
      <c r="I31" s="87">
        <f t="shared" si="3"/>
        <v>12</v>
      </c>
      <c r="J31" s="87" t="str">
        <f t="shared" si="4"/>
        <v>MEDIO</v>
      </c>
      <c r="K31" s="89" t="s">
        <v>1504</v>
      </c>
      <c r="L31" s="114">
        <f t="shared" si="2"/>
        <v>3</v>
      </c>
      <c r="M31" s="50"/>
      <c r="N31" s="89" t="s">
        <v>1757</v>
      </c>
      <c r="O31" s="93" t="s">
        <v>1620</v>
      </c>
    </row>
    <row r="32" spans="1:15" ht="178.5" customHeight="1" x14ac:dyDescent="0.25">
      <c r="A32" s="141">
        <v>25</v>
      </c>
      <c r="B32" s="136" t="s">
        <v>378</v>
      </c>
      <c r="C32" s="89" t="s">
        <v>1248</v>
      </c>
      <c r="D32" s="89" t="s">
        <v>529</v>
      </c>
      <c r="E32" s="89" t="s">
        <v>23</v>
      </c>
      <c r="F32" s="89" t="s">
        <v>1249</v>
      </c>
      <c r="G32" s="87">
        <v>3</v>
      </c>
      <c r="H32" s="87">
        <v>4</v>
      </c>
      <c r="I32" s="87">
        <f t="shared" si="3"/>
        <v>12</v>
      </c>
      <c r="J32" s="87" t="str">
        <f t="shared" si="4"/>
        <v>MEDIO</v>
      </c>
      <c r="K32" s="89" t="s">
        <v>1503</v>
      </c>
      <c r="L32" s="114">
        <f t="shared" si="2"/>
        <v>3</v>
      </c>
      <c r="M32" s="50"/>
      <c r="N32" s="89" t="s">
        <v>1757</v>
      </c>
      <c r="O32" s="93" t="s">
        <v>1618</v>
      </c>
    </row>
    <row r="33" spans="1:15" ht="165" x14ac:dyDescent="0.25">
      <c r="A33" s="141">
        <v>26</v>
      </c>
      <c r="B33" s="136" t="s">
        <v>378</v>
      </c>
      <c r="C33" s="89" t="s">
        <v>1877</v>
      </c>
      <c r="D33" s="89" t="s">
        <v>530</v>
      </c>
      <c r="E33" s="89" t="s">
        <v>23</v>
      </c>
      <c r="F33" s="89" t="s">
        <v>1250</v>
      </c>
      <c r="G33" s="87">
        <v>3</v>
      </c>
      <c r="H33" s="87">
        <v>5</v>
      </c>
      <c r="I33" s="87">
        <f t="shared" si="3"/>
        <v>15</v>
      </c>
      <c r="J33" s="87" t="str">
        <f t="shared" si="4"/>
        <v>MEDIO</v>
      </c>
      <c r="K33" s="89" t="s">
        <v>1505</v>
      </c>
      <c r="L33" s="114">
        <f t="shared" si="2"/>
        <v>3</v>
      </c>
      <c r="M33" s="50"/>
      <c r="N33" s="89" t="s">
        <v>1757</v>
      </c>
      <c r="O33" s="93" t="s">
        <v>1620</v>
      </c>
    </row>
    <row r="34" spans="1:15" ht="165" x14ac:dyDescent="0.25">
      <c r="A34" s="141">
        <v>27</v>
      </c>
      <c r="B34" s="136" t="s">
        <v>378</v>
      </c>
      <c r="C34" s="89" t="s">
        <v>1878</v>
      </c>
      <c r="D34" s="89" t="s">
        <v>527</v>
      </c>
      <c r="E34" s="89" t="s">
        <v>23</v>
      </c>
      <c r="F34" s="89" t="s">
        <v>1251</v>
      </c>
      <c r="G34" s="87">
        <v>3</v>
      </c>
      <c r="H34" s="87">
        <v>5</v>
      </c>
      <c r="I34" s="87">
        <f t="shared" si="3"/>
        <v>15</v>
      </c>
      <c r="J34" s="87" t="str">
        <f t="shared" si="4"/>
        <v>MEDIO</v>
      </c>
      <c r="K34" s="89" t="s">
        <v>1504</v>
      </c>
      <c r="L34" s="114">
        <f t="shared" si="2"/>
        <v>3</v>
      </c>
      <c r="M34" s="50"/>
      <c r="N34" s="89" t="s">
        <v>1757</v>
      </c>
      <c r="O34" s="93" t="s">
        <v>1537</v>
      </c>
    </row>
    <row r="35" spans="1:15" ht="24.75" customHeight="1" x14ac:dyDescent="0.25">
      <c r="L35" s="144">
        <f>SUM(L8:L34)</f>
        <v>60.900000000000013</v>
      </c>
      <c r="N35" s="139">
        <f>COUNT(L8:L34)</f>
        <v>27</v>
      </c>
      <c r="O35" s="145"/>
    </row>
    <row r="36" spans="1:15" ht="15" customHeight="1" x14ac:dyDescent="0.25">
      <c r="O36" s="145"/>
    </row>
    <row r="37" spans="1:15" ht="15" customHeight="1" x14ac:dyDescent="0.25">
      <c r="O37" s="145"/>
    </row>
    <row r="38" spans="1:15" ht="15" customHeight="1" x14ac:dyDescent="0.25">
      <c r="O38" s="145"/>
    </row>
    <row r="39" spans="1:15" ht="15" customHeight="1" x14ac:dyDescent="0.25">
      <c r="O39" s="145"/>
    </row>
    <row r="40" spans="1:15" ht="15" customHeight="1" x14ac:dyDescent="0.25">
      <c r="O40" s="145"/>
    </row>
    <row r="41" spans="1:15" ht="15" customHeight="1" x14ac:dyDescent="0.25">
      <c r="O41" s="145"/>
    </row>
    <row r="42" spans="1:15" ht="15" customHeight="1" x14ac:dyDescent="0.25">
      <c r="O42" s="145"/>
    </row>
    <row r="43" spans="1:15" ht="15" customHeight="1" x14ac:dyDescent="0.25">
      <c r="O43" s="145"/>
    </row>
    <row r="44" spans="1:15" ht="15" customHeight="1" x14ac:dyDescent="0.25">
      <c r="O44" s="145"/>
    </row>
    <row r="45" spans="1:15" ht="15" customHeight="1" x14ac:dyDescent="0.25">
      <c r="O45" s="145"/>
    </row>
    <row r="46" spans="1:15" ht="15" customHeight="1" x14ac:dyDescent="0.25">
      <c r="O46" s="145"/>
    </row>
    <row r="47" spans="1:15" ht="15" customHeight="1" x14ac:dyDescent="0.25">
      <c r="O47" s="145"/>
    </row>
    <row r="48" spans="1:15" ht="15" customHeight="1" x14ac:dyDescent="0.25">
      <c r="O48" s="145"/>
    </row>
    <row r="49" spans="14:15" ht="15" customHeight="1" x14ac:dyDescent="0.25">
      <c r="N49" s="53"/>
      <c r="O49" s="145"/>
    </row>
    <row r="50" spans="14:15" ht="15" customHeight="1" x14ac:dyDescent="0.25">
      <c r="N50" s="53"/>
      <c r="O50" s="145"/>
    </row>
    <row r="51" spans="14:15" ht="15" customHeight="1" x14ac:dyDescent="0.25">
      <c r="N51" s="53"/>
      <c r="O51" s="145"/>
    </row>
    <row r="52" spans="14:15" ht="15" customHeight="1" x14ac:dyDescent="0.25">
      <c r="N52" s="53"/>
      <c r="O52" s="145"/>
    </row>
    <row r="53" spans="14:15" ht="15" customHeight="1" x14ac:dyDescent="0.25">
      <c r="N53" s="53"/>
      <c r="O53" s="145"/>
    </row>
    <row r="54" spans="14:15" ht="15" customHeight="1" x14ac:dyDescent="0.25">
      <c r="N54" s="53"/>
      <c r="O54" s="145"/>
    </row>
  </sheetData>
  <mergeCells count="11">
    <mergeCell ref="B5:C5"/>
    <mergeCell ref="D5:E5"/>
    <mergeCell ref="G5:H5"/>
    <mergeCell ref="J5:L5"/>
    <mergeCell ref="B1:J1"/>
    <mergeCell ref="K1:L4"/>
    <mergeCell ref="B2:J2"/>
    <mergeCell ref="B3:C3"/>
    <mergeCell ref="D3:I3"/>
    <mergeCell ref="B4:C4"/>
    <mergeCell ref="D4:I4"/>
  </mergeCells>
  <conditionalFormatting sqref="J8:J34">
    <cfRule type="cellIs" dxfId="392" priority="4" stopIfTrue="1" operator="equal">
      <formula>"ALTO"</formula>
    </cfRule>
    <cfRule type="cellIs" dxfId="391" priority="5" stopIfTrue="1" operator="equal">
      <formula>"MEDIO"</formula>
    </cfRule>
    <cfRule type="cellIs" dxfId="390" priority="6" stopIfTrue="1" operator="equal">
      <formula>"BAJO"</formula>
    </cfRule>
  </conditionalFormatting>
  <pageMargins left="0.7" right="0.7" top="0.75" bottom="0.75" header="0" footer="0"/>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U63"/>
  <sheetViews>
    <sheetView topLeftCell="J1" zoomScale="60" zoomScaleNormal="60" workbookViewId="0">
      <selection activeCell="J1" sqref="A1:XFD1048576"/>
    </sheetView>
  </sheetViews>
  <sheetFormatPr baseColWidth="10" defaultColWidth="26" defaultRowHeight="15" x14ac:dyDescent="0.25"/>
  <cols>
    <col min="1" max="1" width="10.42578125" style="50" customWidth="1"/>
    <col min="2" max="2" width="26" style="112"/>
    <col min="3" max="3" width="61" style="50" customWidth="1"/>
    <col min="4" max="4" width="48.42578125" style="50" customWidth="1"/>
    <col min="5" max="5" width="41.7109375" style="50" customWidth="1"/>
    <col min="6" max="6" width="72.42578125" style="50" customWidth="1"/>
    <col min="7" max="9" width="26" style="112"/>
    <col min="10" max="10" width="26" style="50"/>
    <col min="11" max="11" width="93.140625" style="50" customWidth="1"/>
    <col min="12" max="12" width="12" style="50" customWidth="1"/>
    <col min="13" max="13" width="4.140625" style="50" customWidth="1"/>
    <col min="14" max="14" width="70.7109375" style="50" customWidth="1"/>
    <col min="15" max="15" width="72.140625" style="50" customWidth="1"/>
    <col min="16" max="16384" width="26" style="50"/>
  </cols>
  <sheetData>
    <row r="1" spans="1:73" ht="31.5" customHeight="1" thickBot="1" x14ac:dyDescent="0.3">
      <c r="B1" s="203" t="s">
        <v>10</v>
      </c>
      <c r="C1" s="204"/>
      <c r="D1" s="204"/>
      <c r="E1" s="204"/>
      <c r="F1" s="204"/>
      <c r="G1" s="204"/>
      <c r="H1" s="204"/>
      <c r="I1" s="204"/>
      <c r="J1" s="204"/>
      <c r="K1" s="232"/>
      <c r="L1" s="232"/>
    </row>
    <row r="2" spans="1:73" ht="24" customHeight="1" thickTop="1" x14ac:dyDescent="0.25">
      <c r="B2" s="233" t="s">
        <v>153</v>
      </c>
      <c r="C2" s="234"/>
      <c r="D2" s="234"/>
      <c r="E2" s="234"/>
      <c r="F2" s="234"/>
      <c r="G2" s="234"/>
      <c r="H2" s="234"/>
      <c r="I2" s="234"/>
      <c r="J2" s="234"/>
      <c r="K2" s="232"/>
      <c r="L2" s="232"/>
    </row>
    <row r="3" spans="1:73" ht="15.75" customHeight="1" x14ac:dyDescent="0.25">
      <c r="B3" s="235" t="s">
        <v>11</v>
      </c>
      <c r="C3" s="236"/>
      <c r="D3" s="217" t="s">
        <v>12</v>
      </c>
      <c r="E3" s="218"/>
      <c r="F3" s="218"/>
      <c r="G3" s="218"/>
      <c r="H3" s="218"/>
      <c r="I3" s="216"/>
      <c r="J3" s="75" t="s">
        <v>141</v>
      </c>
      <c r="K3" s="232"/>
      <c r="L3" s="232"/>
    </row>
    <row r="4" spans="1:73" ht="15.75" thickBot="1" x14ac:dyDescent="0.3">
      <c r="B4" s="237" t="s">
        <v>142</v>
      </c>
      <c r="C4" s="238"/>
      <c r="D4" s="221" t="s">
        <v>154</v>
      </c>
      <c r="E4" s="222"/>
      <c r="F4" s="222"/>
      <c r="G4" s="222"/>
      <c r="H4" s="222"/>
      <c r="I4" s="220"/>
      <c r="J4" s="76" t="s">
        <v>465</v>
      </c>
      <c r="K4" s="232"/>
      <c r="L4" s="232"/>
    </row>
    <row r="5" spans="1:73" ht="66" customHeight="1" thickTop="1" x14ac:dyDescent="0.25">
      <c r="B5" s="226" t="s">
        <v>13</v>
      </c>
      <c r="C5" s="227"/>
      <c r="D5" s="228" t="s">
        <v>14</v>
      </c>
      <c r="E5" s="229"/>
      <c r="F5" s="77" t="s">
        <v>15</v>
      </c>
      <c r="G5" s="230" t="s">
        <v>130</v>
      </c>
      <c r="H5" s="230"/>
      <c r="I5" s="78" t="s">
        <v>16</v>
      </c>
      <c r="J5" s="231" t="s">
        <v>164</v>
      </c>
      <c r="K5" s="231"/>
      <c r="L5" s="231"/>
      <c r="N5" s="79" t="s">
        <v>464</v>
      </c>
      <c r="O5" s="138" t="s">
        <v>1701</v>
      </c>
      <c r="BT5" s="50">
        <v>1</v>
      </c>
      <c r="BU5" s="50">
        <v>1</v>
      </c>
    </row>
    <row r="6" spans="1:73" ht="11.25" customHeight="1" x14ac:dyDescent="0.25">
      <c r="B6" s="77"/>
      <c r="C6" s="129"/>
      <c r="D6" s="130"/>
      <c r="E6" s="131"/>
      <c r="F6" s="77"/>
      <c r="G6" s="132"/>
      <c r="H6" s="132"/>
      <c r="I6" s="78"/>
      <c r="J6" s="133"/>
      <c r="K6" s="133"/>
      <c r="L6" s="133"/>
    </row>
    <row r="7" spans="1:73" ht="84" customHeight="1" x14ac:dyDescent="0.25">
      <c r="B7" s="84" t="s">
        <v>6</v>
      </c>
      <c r="C7" s="84" t="s">
        <v>8</v>
      </c>
      <c r="D7" s="84" t="s">
        <v>9</v>
      </c>
      <c r="E7" s="84" t="s">
        <v>7</v>
      </c>
      <c r="F7" s="84" t="s">
        <v>5</v>
      </c>
      <c r="G7" s="84" t="s">
        <v>0</v>
      </c>
      <c r="H7" s="84" t="s">
        <v>1</v>
      </c>
      <c r="I7" s="84" t="s">
        <v>2</v>
      </c>
      <c r="J7" s="84" t="s">
        <v>3</v>
      </c>
      <c r="K7" s="84" t="s">
        <v>4</v>
      </c>
      <c r="L7" s="84" t="s">
        <v>155</v>
      </c>
      <c r="N7" s="85" t="s">
        <v>281</v>
      </c>
      <c r="O7" s="86" t="s">
        <v>282</v>
      </c>
    </row>
    <row r="8" spans="1:73" ht="190.5" customHeight="1" x14ac:dyDescent="0.25">
      <c r="A8" s="97">
        <v>1</v>
      </c>
      <c r="B8" s="87" t="s">
        <v>215</v>
      </c>
      <c r="C8" s="89" t="s">
        <v>1255</v>
      </c>
      <c r="D8" s="89" t="s">
        <v>380</v>
      </c>
      <c r="E8" s="89" t="s">
        <v>232</v>
      </c>
      <c r="F8" s="89" t="s">
        <v>1256</v>
      </c>
      <c r="G8" s="87">
        <v>3</v>
      </c>
      <c r="H8" s="87">
        <v>4</v>
      </c>
      <c r="I8" s="87">
        <f t="shared" ref="I8:I48" si="0">G8*H8</f>
        <v>12</v>
      </c>
      <c r="J8" s="87" t="str">
        <f>IF(I8&lt;12,"BAJO",IF(I8&gt;19,"ALTO","MEDIO"))</f>
        <v>MEDIO</v>
      </c>
      <c r="K8" s="89" t="s">
        <v>1505</v>
      </c>
      <c r="L8" s="127">
        <f>IF(J8="BAJO",0.1,IF(J8="MEDIO",3,5))</f>
        <v>3</v>
      </c>
      <c r="N8" s="136" t="s">
        <v>1575</v>
      </c>
      <c r="O8" s="93" t="s">
        <v>1650</v>
      </c>
    </row>
    <row r="9" spans="1:73" ht="165" x14ac:dyDescent="0.25">
      <c r="A9" s="97">
        <v>2</v>
      </c>
      <c r="B9" s="87" t="s">
        <v>215</v>
      </c>
      <c r="C9" s="89" t="s">
        <v>1257</v>
      </c>
      <c r="D9" s="89" t="s">
        <v>382</v>
      </c>
      <c r="E9" s="89" t="s">
        <v>232</v>
      </c>
      <c r="F9" s="89" t="s">
        <v>1256</v>
      </c>
      <c r="G9" s="87">
        <v>3</v>
      </c>
      <c r="H9" s="87">
        <v>4</v>
      </c>
      <c r="I9" s="87">
        <f t="shared" si="0"/>
        <v>12</v>
      </c>
      <c r="J9" s="87" t="str">
        <f t="shared" ref="J9:J48" si="1">IF(I9&lt;12,"BAJO",IF(I9&gt;19,"ALTO","MEDIO"))</f>
        <v>MEDIO</v>
      </c>
      <c r="K9" s="89" t="s">
        <v>1504</v>
      </c>
      <c r="L9" s="127">
        <f t="shared" ref="L9:L39" si="2">IF(J9="BAJO",0.1,IF(J9="MEDIO",3,5))</f>
        <v>3</v>
      </c>
      <c r="N9" s="136" t="s">
        <v>1575</v>
      </c>
      <c r="O9" s="93" t="s">
        <v>1650</v>
      </c>
    </row>
    <row r="10" spans="1:73" ht="129.75" customHeight="1" x14ac:dyDescent="0.25">
      <c r="A10" s="97">
        <v>3</v>
      </c>
      <c r="B10" s="87" t="s">
        <v>215</v>
      </c>
      <c r="C10" s="89" t="s">
        <v>1258</v>
      </c>
      <c r="D10" s="89" t="s">
        <v>534</v>
      </c>
      <c r="E10" s="89" t="s">
        <v>232</v>
      </c>
      <c r="F10" s="89" t="s">
        <v>1256</v>
      </c>
      <c r="G10" s="87">
        <v>4</v>
      </c>
      <c r="H10" s="87">
        <v>4</v>
      </c>
      <c r="I10" s="87">
        <f t="shared" si="0"/>
        <v>16</v>
      </c>
      <c r="J10" s="87" t="str">
        <f t="shared" si="1"/>
        <v>MEDIO</v>
      </c>
      <c r="K10" s="89" t="s">
        <v>1503</v>
      </c>
      <c r="L10" s="127">
        <f t="shared" si="2"/>
        <v>3</v>
      </c>
      <c r="N10" s="136" t="s">
        <v>1575</v>
      </c>
      <c r="O10" s="93" t="s">
        <v>1650</v>
      </c>
    </row>
    <row r="11" spans="1:73" ht="165" x14ac:dyDescent="0.25">
      <c r="A11" s="97">
        <v>4</v>
      </c>
      <c r="B11" s="87" t="s">
        <v>215</v>
      </c>
      <c r="C11" s="89" t="s">
        <v>1259</v>
      </c>
      <c r="D11" s="89" t="s">
        <v>380</v>
      </c>
      <c r="E11" s="89" t="s">
        <v>232</v>
      </c>
      <c r="F11" s="89" t="s">
        <v>1256</v>
      </c>
      <c r="G11" s="87">
        <v>3</v>
      </c>
      <c r="H11" s="87">
        <v>4</v>
      </c>
      <c r="I11" s="87">
        <f t="shared" si="0"/>
        <v>12</v>
      </c>
      <c r="J11" s="87" t="str">
        <f t="shared" si="1"/>
        <v>MEDIO</v>
      </c>
      <c r="K11" s="89" t="s">
        <v>1505</v>
      </c>
      <c r="L11" s="127">
        <f t="shared" si="2"/>
        <v>3</v>
      </c>
      <c r="N11" s="136" t="s">
        <v>1575</v>
      </c>
      <c r="O11" s="93" t="s">
        <v>1650</v>
      </c>
    </row>
    <row r="12" spans="1:73" ht="165" x14ac:dyDescent="0.25">
      <c r="A12" s="97">
        <v>5</v>
      </c>
      <c r="B12" s="87" t="s">
        <v>215</v>
      </c>
      <c r="C12" s="89" t="s">
        <v>1869</v>
      </c>
      <c r="D12" s="89" t="s">
        <v>382</v>
      </c>
      <c r="E12" s="89" t="s">
        <v>232</v>
      </c>
      <c r="F12" s="89" t="s">
        <v>1256</v>
      </c>
      <c r="G12" s="87">
        <v>3</v>
      </c>
      <c r="H12" s="87">
        <v>4</v>
      </c>
      <c r="I12" s="87">
        <f t="shared" si="0"/>
        <v>12</v>
      </c>
      <c r="J12" s="87" t="str">
        <f t="shared" si="1"/>
        <v>MEDIO</v>
      </c>
      <c r="K12" s="89" t="s">
        <v>1504</v>
      </c>
      <c r="L12" s="127">
        <f t="shared" si="2"/>
        <v>3</v>
      </c>
      <c r="N12" s="136" t="s">
        <v>1575</v>
      </c>
      <c r="O12" s="93" t="s">
        <v>1650</v>
      </c>
    </row>
    <row r="13" spans="1:73" ht="102.75" customHeight="1" x14ac:dyDescent="0.25">
      <c r="A13" s="97">
        <v>6</v>
      </c>
      <c r="B13" s="87" t="s">
        <v>215</v>
      </c>
      <c r="C13" s="89" t="s">
        <v>1260</v>
      </c>
      <c r="D13" s="89" t="s">
        <v>534</v>
      </c>
      <c r="E13" s="89" t="s">
        <v>232</v>
      </c>
      <c r="F13" s="89" t="s">
        <v>1256</v>
      </c>
      <c r="G13" s="87">
        <v>4</v>
      </c>
      <c r="H13" s="87">
        <v>4</v>
      </c>
      <c r="I13" s="87">
        <f t="shared" si="0"/>
        <v>16</v>
      </c>
      <c r="J13" s="87" t="str">
        <f t="shared" si="1"/>
        <v>MEDIO</v>
      </c>
      <c r="K13" s="89" t="s">
        <v>1503</v>
      </c>
      <c r="L13" s="127">
        <f t="shared" si="2"/>
        <v>3</v>
      </c>
      <c r="N13" s="136" t="s">
        <v>1575</v>
      </c>
      <c r="O13" s="93" t="s">
        <v>1650</v>
      </c>
    </row>
    <row r="14" spans="1:73" ht="114" customHeight="1" x14ac:dyDescent="0.25">
      <c r="A14" s="97">
        <v>7</v>
      </c>
      <c r="B14" s="87" t="s">
        <v>216</v>
      </c>
      <c r="C14" s="90" t="s">
        <v>1261</v>
      </c>
      <c r="D14" s="89" t="s">
        <v>375</v>
      </c>
      <c r="E14" s="89" t="s">
        <v>232</v>
      </c>
      <c r="F14" s="90" t="s">
        <v>535</v>
      </c>
      <c r="G14" s="87">
        <v>3</v>
      </c>
      <c r="H14" s="87">
        <v>4</v>
      </c>
      <c r="I14" s="87">
        <f t="shared" si="0"/>
        <v>12</v>
      </c>
      <c r="J14" s="87" t="str">
        <f t="shared" si="1"/>
        <v>MEDIO</v>
      </c>
      <c r="K14" s="89" t="s">
        <v>1503</v>
      </c>
      <c r="L14" s="127">
        <f t="shared" si="2"/>
        <v>3</v>
      </c>
      <c r="N14" s="136" t="s">
        <v>1575</v>
      </c>
      <c r="O14" s="93" t="s">
        <v>1656</v>
      </c>
    </row>
    <row r="15" spans="1:73" ht="165" x14ac:dyDescent="0.25">
      <c r="A15" s="97">
        <v>8</v>
      </c>
      <c r="B15" s="87" t="s">
        <v>216</v>
      </c>
      <c r="C15" s="89" t="s">
        <v>1262</v>
      </c>
      <c r="D15" s="89" t="s">
        <v>62</v>
      </c>
      <c r="E15" s="89" t="s">
        <v>232</v>
      </c>
      <c r="F15" s="90" t="s">
        <v>535</v>
      </c>
      <c r="G15" s="87">
        <v>3</v>
      </c>
      <c r="H15" s="87">
        <v>4</v>
      </c>
      <c r="I15" s="87">
        <f t="shared" si="0"/>
        <v>12</v>
      </c>
      <c r="J15" s="87" t="str">
        <f t="shared" si="1"/>
        <v>MEDIO</v>
      </c>
      <c r="K15" s="89" t="s">
        <v>1505</v>
      </c>
      <c r="L15" s="127">
        <f t="shared" si="2"/>
        <v>3</v>
      </c>
      <c r="N15" s="136" t="s">
        <v>1575</v>
      </c>
      <c r="O15" s="93" t="s">
        <v>1645</v>
      </c>
    </row>
    <row r="16" spans="1:73" ht="165" x14ac:dyDescent="0.25">
      <c r="A16" s="97">
        <v>9</v>
      </c>
      <c r="B16" s="87" t="s">
        <v>216</v>
      </c>
      <c r="C16" s="89" t="s">
        <v>1263</v>
      </c>
      <c r="D16" s="89" t="s">
        <v>382</v>
      </c>
      <c r="E16" s="89" t="s">
        <v>232</v>
      </c>
      <c r="F16" s="90" t="s">
        <v>381</v>
      </c>
      <c r="G16" s="87">
        <v>3</v>
      </c>
      <c r="H16" s="87">
        <v>4</v>
      </c>
      <c r="I16" s="87">
        <f t="shared" si="0"/>
        <v>12</v>
      </c>
      <c r="J16" s="87" t="str">
        <f t="shared" si="1"/>
        <v>MEDIO</v>
      </c>
      <c r="K16" s="89" t="s">
        <v>1504</v>
      </c>
      <c r="L16" s="127">
        <f t="shared" si="2"/>
        <v>3</v>
      </c>
      <c r="N16" s="136" t="s">
        <v>1575</v>
      </c>
      <c r="O16" s="93" t="s">
        <v>1645</v>
      </c>
    </row>
    <row r="17" spans="1:15" ht="132" customHeight="1" x14ac:dyDescent="0.25">
      <c r="A17" s="97">
        <v>10</v>
      </c>
      <c r="B17" s="87" t="s">
        <v>216</v>
      </c>
      <c r="C17" s="89" t="s">
        <v>1264</v>
      </c>
      <c r="D17" s="89" t="s">
        <v>375</v>
      </c>
      <c r="E17" s="89" t="s">
        <v>232</v>
      </c>
      <c r="F17" s="90" t="s">
        <v>1265</v>
      </c>
      <c r="G17" s="87">
        <v>3</v>
      </c>
      <c r="H17" s="87">
        <v>4</v>
      </c>
      <c r="I17" s="87">
        <f t="shared" si="0"/>
        <v>12</v>
      </c>
      <c r="J17" s="87" t="str">
        <f t="shared" si="1"/>
        <v>MEDIO</v>
      </c>
      <c r="K17" s="89" t="s">
        <v>1503</v>
      </c>
      <c r="L17" s="127">
        <f t="shared" si="2"/>
        <v>3</v>
      </c>
      <c r="N17" s="136" t="s">
        <v>1575</v>
      </c>
      <c r="O17" s="93" t="s">
        <v>1627</v>
      </c>
    </row>
    <row r="18" spans="1:15" ht="165" x14ac:dyDescent="0.25">
      <c r="A18" s="97">
        <v>11</v>
      </c>
      <c r="B18" s="87" t="s">
        <v>216</v>
      </c>
      <c r="C18" s="89" t="s">
        <v>1266</v>
      </c>
      <c r="D18" s="89" t="s">
        <v>655</v>
      </c>
      <c r="E18" s="89" t="s">
        <v>232</v>
      </c>
      <c r="F18" s="90" t="s">
        <v>1265</v>
      </c>
      <c r="G18" s="87">
        <v>3</v>
      </c>
      <c r="H18" s="87">
        <v>4</v>
      </c>
      <c r="I18" s="87">
        <f t="shared" si="0"/>
        <v>12</v>
      </c>
      <c r="J18" s="87" t="str">
        <f t="shared" si="1"/>
        <v>MEDIO</v>
      </c>
      <c r="K18" s="89" t="s">
        <v>1505</v>
      </c>
      <c r="L18" s="127">
        <f t="shared" si="2"/>
        <v>3</v>
      </c>
      <c r="N18" s="136" t="s">
        <v>1575</v>
      </c>
      <c r="O18" s="93" t="s">
        <v>1650</v>
      </c>
    </row>
    <row r="19" spans="1:15" ht="115.5" customHeight="1" x14ac:dyDescent="0.25">
      <c r="A19" s="97">
        <v>12</v>
      </c>
      <c r="B19" s="87" t="s">
        <v>216</v>
      </c>
      <c r="C19" s="89" t="s">
        <v>1267</v>
      </c>
      <c r="D19" s="89" t="s">
        <v>382</v>
      </c>
      <c r="E19" s="89" t="s">
        <v>232</v>
      </c>
      <c r="F19" s="90" t="s">
        <v>1265</v>
      </c>
      <c r="G19" s="87">
        <v>3</v>
      </c>
      <c r="H19" s="87">
        <v>4</v>
      </c>
      <c r="I19" s="87">
        <f t="shared" si="0"/>
        <v>12</v>
      </c>
      <c r="J19" s="87" t="str">
        <f t="shared" si="1"/>
        <v>MEDIO</v>
      </c>
      <c r="K19" s="89" t="s">
        <v>1504</v>
      </c>
      <c r="L19" s="127">
        <f t="shared" si="2"/>
        <v>3</v>
      </c>
      <c r="N19" s="136" t="s">
        <v>1575</v>
      </c>
      <c r="O19" s="93" t="s">
        <v>1650</v>
      </c>
    </row>
    <row r="20" spans="1:15" ht="234.75" customHeight="1" x14ac:dyDescent="0.25">
      <c r="A20" s="97">
        <v>13</v>
      </c>
      <c r="B20" s="87" t="s">
        <v>217</v>
      </c>
      <c r="C20" s="89" t="s">
        <v>1268</v>
      </c>
      <c r="D20" s="89" t="s">
        <v>536</v>
      </c>
      <c r="E20" s="89" t="s">
        <v>232</v>
      </c>
      <c r="F20" s="89" t="s">
        <v>1269</v>
      </c>
      <c r="G20" s="87">
        <v>3</v>
      </c>
      <c r="H20" s="87">
        <v>4</v>
      </c>
      <c r="I20" s="87">
        <f t="shared" si="0"/>
        <v>12</v>
      </c>
      <c r="J20" s="87" t="str">
        <f t="shared" si="1"/>
        <v>MEDIO</v>
      </c>
      <c r="K20" s="89" t="s">
        <v>1503</v>
      </c>
      <c r="L20" s="127">
        <f t="shared" si="2"/>
        <v>3</v>
      </c>
      <c r="N20" s="136" t="s">
        <v>1576</v>
      </c>
      <c r="O20" s="93" t="s">
        <v>1656</v>
      </c>
    </row>
    <row r="21" spans="1:15" ht="231.75" customHeight="1" x14ac:dyDescent="0.25">
      <c r="A21" s="97">
        <v>14</v>
      </c>
      <c r="B21" s="87" t="s">
        <v>217</v>
      </c>
      <c r="C21" s="89" t="s">
        <v>1270</v>
      </c>
      <c r="D21" s="89" t="s">
        <v>656</v>
      </c>
      <c r="E21" s="89" t="s">
        <v>232</v>
      </c>
      <c r="F21" s="89" t="s">
        <v>1269</v>
      </c>
      <c r="G21" s="87">
        <v>3</v>
      </c>
      <c r="H21" s="87">
        <v>4</v>
      </c>
      <c r="I21" s="87">
        <f t="shared" si="0"/>
        <v>12</v>
      </c>
      <c r="J21" s="87" t="str">
        <f t="shared" si="1"/>
        <v>MEDIO</v>
      </c>
      <c r="K21" s="89" t="s">
        <v>1505</v>
      </c>
      <c r="L21" s="127">
        <f t="shared" si="2"/>
        <v>3</v>
      </c>
      <c r="N21" s="136" t="s">
        <v>1575</v>
      </c>
      <c r="O21" s="93" t="s">
        <v>1645</v>
      </c>
    </row>
    <row r="22" spans="1:15" ht="216" customHeight="1" x14ac:dyDescent="0.25">
      <c r="A22" s="97">
        <v>15</v>
      </c>
      <c r="B22" s="87" t="s">
        <v>217</v>
      </c>
      <c r="C22" s="89" t="s">
        <v>1271</v>
      </c>
      <c r="D22" s="89" t="s">
        <v>383</v>
      </c>
      <c r="E22" s="89" t="s">
        <v>232</v>
      </c>
      <c r="F22" s="89" t="s">
        <v>1272</v>
      </c>
      <c r="G22" s="87">
        <v>3</v>
      </c>
      <c r="H22" s="87">
        <v>4</v>
      </c>
      <c r="I22" s="87">
        <f t="shared" si="0"/>
        <v>12</v>
      </c>
      <c r="J22" s="87" t="str">
        <f t="shared" si="1"/>
        <v>MEDIO</v>
      </c>
      <c r="K22" s="89" t="s">
        <v>1504</v>
      </c>
      <c r="L22" s="127">
        <f t="shared" si="2"/>
        <v>3</v>
      </c>
      <c r="N22" s="136" t="s">
        <v>1575</v>
      </c>
      <c r="O22" s="93" t="s">
        <v>1650</v>
      </c>
    </row>
    <row r="23" spans="1:15" ht="297" customHeight="1" x14ac:dyDescent="0.25">
      <c r="A23" s="97">
        <v>16</v>
      </c>
      <c r="B23" s="87" t="s">
        <v>217</v>
      </c>
      <c r="C23" s="89" t="s">
        <v>1273</v>
      </c>
      <c r="D23" s="89" t="s">
        <v>536</v>
      </c>
      <c r="E23" s="89" t="s">
        <v>232</v>
      </c>
      <c r="F23" s="89" t="s">
        <v>1274</v>
      </c>
      <c r="G23" s="87">
        <v>3</v>
      </c>
      <c r="H23" s="87">
        <v>4</v>
      </c>
      <c r="I23" s="87">
        <f t="shared" si="0"/>
        <v>12</v>
      </c>
      <c r="J23" s="87" t="str">
        <f t="shared" si="1"/>
        <v>MEDIO</v>
      </c>
      <c r="K23" s="89" t="s">
        <v>1503</v>
      </c>
      <c r="L23" s="127">
        <f t="shared" si="2"/>
        <v>3</v>
      </c>
      <c r="N23" s="136" t="s">
        <v>1575</v>
      </c>
      <c r="O23" s="93" t="s">
        <v>1657</v>
      </c>
    </row>
    <row r="24" spans="1:15" ht="270" customHeight="1" x14ac:dyDescent="0.25">
      <c r="A24" s="97">
        <v>17</v>
      </c>
      <c r="B24" s="87" t="s">
        <v>217</v>
      </c>
      <c r="C24" s="89" t="s">
        <v>1275</v>
      </c>
      <c r="D24" s="89" t="s">
        <v>62</v>
      </c>
      <c r="E24" s="89" t="s">
        <v>232</v>
      </c>
      <c r="F24" s="89" t="s">
        <v>1274</v>
      </c>
      <c r="G24" s="87">
        <v>3</v>
      </c>
      <c r="H24" s="87">
        <v>4</v>
      </c>
      <c r="I24" s="87">
        <f t="shared" si="0"/>
        <v>12</v>
      </c>
      <c r="J24" s="87" t="str">
        <f t="shared" si="1"/>
        <v>MEDIO</v>
      </c>
      <c r="K24" s="89" t="s">
        <v>1505</v>
      </c>
      <c r="L24" s="127">
        <f t="shared" si="2"/>
        <v>3</v>
      </c>
      <c r="N24" s="136" t="s">
        <v>1575</v>
      </c>
      <c r="O24" s="93" t="s">
        <v>1658</v>
      </c>
    </row>
    <row r="25" spans="1:15" ht="207" customHeight="1" x14ac:dyDescent="0.25">
      <c r="A25" s="97">
        <v>18</v>
      </c>
      <c r="B25" s="87" t="s">
        <v>217</v>
      </c>
      <c r="C25" s="89" t="s">
        <v>1276</v>
      </c>
      <c r="D25" s="89" t="s">
        <v>657</v>
      </c>
      <c r="E25" s="89" t="s">
        <v>232</v>
      </c>
      <c r="F25" s="89" t="s">
        <v>1274</v>
      </c>
      <c r="G25" s="87">
        <v>3</v>
      </c>
      <c r="H25" s="87">
        <v>4</v>
      </c>
      <c r="I25" s="87">
        <f t="shared" si="0"/>
        <v>12</v>
      </c>
      <c r="J25" s="87" t="str">
        <f t="shared" si="1"/>
        <v>MEDIO</v>
      </c>
      <c r="K25" s="89" t="s">
        <v>1504</v>
      </c>
      <c r="L25" s="127">
        <f t="shared" si="2"/>
        <v>3</v>
      </c>
      <c r="N25" s="136" t="s">
        <v>1575</v>
      </c>
      <c r="O25" s="93" t="s">
        <v>1658</v>
      </c>
    </row>
    <row r="26" spans="1:15" ht="173.25" customHeight="1" x14ac:dyDescent="0.25">
      <c r="A26" s="97">
        <v>19</v>
      </c>
      <c r="B26" s="87" t="s">
        <v>218</v>
      </c>
      <c r="C26" s="89" t="s">
        <v>1277</v>
      </c>
      <c r="D26" s="89" t="s">
        <v>62</v>
      </c>
      <c r="E26" s="89" t="s">
        <v>174</v>
      </c>
      <c r="F26" s="89" t="s">
        <v>654</v>
      </c>
      <c r="G26" s="87">
        <v>3</v>
      </c>
      <c r="H26" s="87">
        <v>4</v>
      </c>
      <c r="I26" s="87">
        <f t="shared" si="0"/>
        <v>12</v>
      </c>
      <c r="J26" s="87" t="str">
        <f t="shared" si="1"/>
        <v>MEDIO</v>
      </c>
      <c r="K26" s="89" t="s">
        <v>1505</v>
      </c>
      <c r="L26" s="127">
        <f t="shared" si="2"/>
        <v>3</v>
      </c>
      <c r="N26" s="136" t="s">
        <v>1575</v>
      </c>
      <c r="O26" s="93" t="s">
        <v>1650</v>
      </c>
    </row>
    <row r="27" spans="1:15" ht="120" customHeight="1" x14ac:dyDescent="0.25">
      <c r="A27" s="97">
        <v>20</v>
      </c>
      <c r="B27" s="87" t="s">
        <v>218</v>
      </c>
      <c r="C27" s="89" t="s">
        <v>1278</v>
      </c>
      <c r="D27" s="89" t="s">
        <v>534</v>
      </c>
      <c r="E27" s="89" t="s">
        <v>174</v>
      </c>
      <c r="F27" s="89" t="s">
        <v>385</v>
      </c>
      <c r="G27" s="87">
        <v>3</v>
      </c>
      <c r="H27" s="87">
        <v>4</v>
      </c>
      <c r="I27" s="87">
        <f t="shared" si="0"/>
        <v>12</v>
      </c>
      <c r="J27" s="87" t="str">
        <f t="shared" si="1"/>
        <v>MEDIO</v>
      </c>
      <c r="K27" s="89" t="s">
        <v>1503</v>
      </c>
      <c r="L27" s="127">
        <f t="shared" si="2"/>
        <v>3</v>
      </c>
      <c r="N27" s="136" t="s">
        <v>1575</v>
      </c>
      <c r="O27" s="93" t="s">
        <v>1627</v>
      </c>
    </row>
    <row r="28" spans="1:15" ht="171" customHeight="1" x14ac:dyDescent="0.25">
      <c r="A28" s="97">
        <v>21</v>
      </c>
      <c r="B28" s="87" t="s">
        <v>218</v>
      </c>
      <c r="C28" s="89" t="s">
        <v>1279</v>
      </c>
      <c r="D28" s="89" t="s">
        <v>537</v>
      </c>
      <c r="E28" s="89" t="s">
        <v>174</v>
      </c>
      <c r="F28" s="89" t="s">
        <v>1280</v>
      </c>
      <c r="G28" s="87">
        <v>3</v>
      </c>
      <c r="H28" s="87">
        <v>4</v>
      </c>
      <c r="I28" s="87">
        <f t="shared" si="0"/>
        <v>12</v>
      </c>
      <c r="J28" s="87" t="str">
        <f t="shared" si="1"/>
        <v>MEDIO</v>
      </c>
      <c r="K28" s="89" t="s">
        <v>1503</v>
      </c>
      <c r="L28" s="127">
        <f t="shared" si="2"/>
        <v>3</v>
      </c>
      <c r="N28" s="136" t="s">
        <v>1575</v>
      </c>
      <c r="O28" s="93" t="s">
        <v>1656</v>
      </c>
    </row>
    <row r="29" spans="1:15" ht="189.75" customHeight="1" x14ac:dyDescent="0.25">
      <c r="A29" s="97">
        <v>22</v>
      </c>
      <c r="B29" s="87" t="s">
        <v>218</v>
      </c>
      <c r="C29" s="89" t="s">
        <v>1281</v>
      </c>
      <c r="D29" s="89" t="s">
        <v>62</v>
      </c>
      <c r="E29" s="89" t="s">
        <v>174</v>
      </c>
      <c r="F29" s="89" t="s">
        <v>1280</v>
      </c>
      <c r="G29" s="87">
        <v>3</v>
      </c>
      <c r="H29" s="87">
        <v>4</v>
      </c>
      <c r="I29" s="87">
        <f t="shared" si="0"/>
        <v>12</v>
      </c>
      <c r="J29" s="87" t="str">
        <f t="shared" si="1"/>
        <v>MEDIO</v>
      </c>
      <c r="K29" s="89" t="s">
        <v>1505</v>
      </c>
      <c r="L29" s="127">
        <f t="shared" si="2"/>
        <v>3</v>
      </c>
      <c r="N29" s="136" t="s">
        <v>1575</v>
      </c>
      <c r="O29" s="93" t="s">
        <v>1645</v>
      </c>
    </row>
    <row r="30" spans="1:15" ht="162" customHeight="1" x14ac:dyDescent="0.25">
      <c r="A30" s="97">
        <v>23</v>
      </c>
      <c r="B30" s="87" t="s">
        <v>218</v>
      </c>
      <c r="C30" s="89" t="s">
        <v>1282</v>
      </c>
      <c r="D30" s="89" t="s">
        <v>382</v>
      </c>
      <c r="E30" s="89" t="s">
        <v>174</v>
      </c>
      <c r="F30" s="89" t="s">
        <v>1283</v>
      </c>
      <c r="G30" s="87">
        <v>3</v>
      </c>
      <c r="H30" s="87">
        <v>4</v>
      </c>
      <c r="I30" s="87">
        <f t="shared" si="0"/>
        <v>12</v>
      </c>
      <c r="J30" s="87" t="str">
        <f t="shared" si="1"/>
        <v>MEDIO</v>
      </c>
      <c r="K30" s="89" t="s">
        <v>1504</v>
      </c>
      <c r="L30" s="127">
        <f t="shared" si="2"/>
        <v>3</v>
      </c>
      <c r="N30" s="136" t="s">
        <v>1575</v>
      </c>
      <c r="O30" s="93" t="s">
        <v>1645</v>
      </c>
    </row>
    <row r="31" spans="1:15" ht="164.25" customHeight="1" x14ac:dyDescent="0.25">
      <c r="A31" s="97">
        <v>24</v>
      </c>
      <c r="B31" s="87" t="s">
        <v>219</v>
      </c>
      <c r="C31" s="89" t="s">
        <v>386</v>
      </c>
      <c r="D31" s="89" t="s">
        <v>387</v>
      </c>
      <c r="E31" s="89" t="s">
        <v>247</v>
      </c>
      <c r="F31" s="89" t="s">
        <v>1870</v>
      </c>
      <c r="G31" s="87">
        <v>3</v>
      </c>
      <c r="H31" s="87">
        <v>5</v>
      </c>
      <c r="I31" s="87">
        <f t="shared" si="0"/>
        <v>15</v>
      </c>
      <c r="J31" s="87" t="str">
        <f t="shared" si="1"/>
        <v>MEDIO</v>
      </c>
      <c r="K31" s="89" t="s">
        <v>1505</v>
      </c>
      <c r="L31" s="127">
        <f t="shared" si="2"/>
        <v>3</v>
      </c>
      <c r="N31" s="93" t="s">
        <v>1575</v>
      </c>
      <c r="O31" s="93" t="s">
        <v>1650</v>
      </c>
    </row>
    <row r="32" spans="1:15" ht="181.5" customHeight="1" x14ac:dyDescent="0.25">
      <c r="A32" s="97">
        <v>25</v>
      </c>
      <c r="B32" s="87" t="s">
        <v>219</v>
      </c>
      <c r="C32" s="89" t="s">
        <v>658</v>
      </c>
      <c r="D32" s="89" t="s">
        <v>383</v>
      </c>
      <c r="E32" s="89" t="s">
        <v>247</v>
      </c>
      <c r="F32" s="89" t="s">
        <v>1871</v>
      </c>
      <c r="G32" s="87">
        <v>3</v>
      </c>
      <c r="H32" s="87">
        <v>5</v>
      </c>
      <c r="I32" s="87">
        <f t="shared" si="0"/>
        <v>15</v>
      </c>
      <c r="J32" s="87" t="str">
        <f t="shared" si="1"/>
        <v>MEDIO</v>
      </c>
      <c r="K32" s="89" t="s">
        <v>1504</v>
      </c>
      <c r="L32" s="127">
        <f t="shared" si="2"/>
        <v>3</v>
      </c>
      <c r="N32" s="136" t="s">
        <v>1575</v>
      </c>
      <c r="O32" s="93" t="s">
        <v>1627</v>
      </c>
    </row>
    <row r="33" spans="1:15" ht="163.5" customHeight="1" x14ac:dyDescent="0.25">
      <c r="A33" s="97">
        <v>26</v>
      </c>
      <c r="B33" s="87" t="s">
        <v>219</v>
      </c>
      <c r="C33" s="89" t="s">
        <v>388</v>
      </c>
      <c r="D33" s="89" t="s">
        <v>56</v>
      </c>
      <c r="E33" s="89" t="s">
        <v>247</v>
      </c>
      <c r="F33" s="89" t="s">
        <v>1870</v>
      </c>
      <c r="G33" s="87">
        <v>3</v>
      </c>
      <c r="H33" s="87">
        <v>5</v>
      </c>
      <c r="I33" s="87">
        <f t="shared" si="0"/>
        <v>15</v>
      </c>
      <c r="J33" s="87" t="str">
        <f t="shared" si="1"/>
        <v>MEDIO</v>
      </c>
      <c r="K33" s="89" t="s">
        <v>1503</v>
      </c>
      <c r="L33" s="127">
        <f t="shared" si="2"/>
        <v>3</v>
      </c>
      <c r="N33" s="136" t="s">
        <v>1575</v>
      </c>
      <c r="O33" s="93" t="s">
        <v>1650</v>
      </c>
    </row>
    <row r="34" spans="1:15" ht="126.75" customHeight="1" x14ac:dyDescent="0.25">
      <c r="A34" s="97">
        <v>27</v>
      </c>
      <c r="B34" s="87" t="s">
        <v>220</v>
      </c>
      <c r="C34" s="89" t="s">
        <v>1284</v>
      </c>
      <c r="D34" s="89" t="s">
        <v>392</v>
      </c>
      <c r="E34" s="89" t="s">
        <v>278</v>
      </c>
      <c r="F34" s="89" t="s">
        <v>1285</v>
      </c>
      <c r="G34" s="87">
        <v>3</v>
      </c>
      <c r="H34" s="87">
        <v>4</v>
      </c>
      <c r="I34" s="87">
        <f t="shared" si="0"/>
        <v>12</v>
      </c>
      <c r="J34" s="87" t="str">
        <f t="shared" si="1"/>
        <v>MEDIO</v>
      </c>
      <c r="K34" s="89" t="s">
        <v>1503</v>
      </c>
      <c r="L34" s="127">
        <f t="shared" si="2"/>
        <v>3</v>
      </c>
      <c r="N34" s="136" t="s">
        <v>1575</v>
      </c>
      <c r="O34" s="93" t="s">
        <v>1627</v>
      </c>
    </row>
    <row r="35" spans="1:15" ht="165" x14ac:dyDescent="0.25">
      <c r="A35" s="97">
        <v>28</v>
      </c>
      <c r="B35" s="87" t="s">
        <v>220</v>
      </c>
      <c r="C35" s="89" t="s">
        <v>389</v>
      </c>
      <c r="D35" s="89" t="s">
        <v>280</v>
      </c>
      <c r="E35" s="89" t="s">
        <v>278</v>
      </c>
      <c r="F35" s="89" t="s">
        <v>1872</v>
      </c>
      <c r="G35" s="87">
        <v>3</v>
      </c>
      <c r="H35" s="87">
        <v>4</v>
      </c>
      <c r="I35" s="87">
        <f t="shared" si="0"/>
        <v>12</v>
      </c>
      <c r="J35" s="87" t="str">
        <f t="shared" si="1"/>
        <v>MEDIO</v>
      </c>
      <c r="K35" s="89" t="s">
        <v>1505</v>
      </c>
      <c r="L35" s="127">
        <f t="shared" si="2"/>
        <v>3</v>
      </c>
      <c r="N35" s="136" t="s">
        <v>1575</v>
      </c>
      <c r="O35" s="93" t="s">
        <v>1650</v>
      </c>
    </row>
    <row r="36" spans="1:15" ht="165" x14ac:dyDescent="0.25">
      <c r="A36" s="97">
        <v>29</v>
      </c>
      <c r="B36" s="87" t="s">
        <v>220</v>
      </c>
      <c r="C36" s="89" t="s">
        <v>390</v>
      </c>
      <c r="D36" s="89" t="s">
        <v>321</v>
      </c>
      <c r="E36" s="89" t="s">
        <v>278</v>
      </c>
      <c r="F36" s="89" t="s">
        <v>1872</v>
      </c>
      <c r="G36" s="87">
        <v>3</v>
      </c>
      <c r="H36" s="87">
        <v>4</v>
      </c>
      <c r="I36" s="87">
        <f t="shared" si="0"/>
        <v>12</v>
      </c>
      <c r="J36" s="87" t="str">
        <f t="shared" si="1"/>
        <v>MEDIO</v>
      </c>
      <c r="K36" s="89" t="s">
        <v>1504</v>
      </c>
      <c r="L36" s="127">
        <f t="shared" si="2"/>
        <v>3</v>
      </c>
      <c r="N36" s="136" t="s">
        <v>1575</v>
      </c>
      <c r="O36" s="93" t="s">
        <v>1650</v>
      </c>
    </row>
    <row r="37" spans="1:15" ht="174" customHeight="1" x14ac:dyDescent="0.25">
      <c r="A37" s="97">
        <v>30</v>
      </c>
      <c r="B37" s="87" t="s">
        <v>220</v>
      </c>
      <c r="C37" s="90" t="s">
        <v>659</v>
      </c>
      <c r="D37" s="90" t="s">
        <v>660</v>
      </c>
      <c r="E37" s="89" t="s">
        <v>278</v>
      </c>
      <c r="F37" s="89" t="s">
        <v>1286</v>
      </c>
      <c r="G37" s="87">
        <v>3</v>
      </c>
      <c r="H37" s="87">
        <v>4</v>
      </c>
      <c r="I37" s="87">
        <f t="shared" si="0"/>
        <v>12</v>
      </c>
      <c r="J37" s="87" t="str">
        <f t="shared" si="1"/>
        <v>MEDIO</v>
      </c>
      <c r="K37" s="89" t="s">
        <v>1503</v>
      </c>
      <c r="L37" s="127">
        <f t="shared" si="2"/>
        <v>3</v>
      </c>
      <c r="N37" s="136" t="s">
        <v>1575</v>
      </c>
      <c r="O37" s="93" t="s">
        <v>1649</v>
      </c>
    </row>
    <row r="38" spans="1:15" ht="228" customHeight="1" x14ac:dyDescent="0.25">
      <c r="A38" s="97">
        <v>31</v>
      </c>
      <c r="B38" s="87" t="s">
        <v>220</v>
      </c>
      <c r="C38" s="90" t="s">
        <v>661</v>
      </c>
      <c r="D38" s="90" t="s">
        <v>280</v>
      </c>
      <c r="E38" s="89" t="s">
        <v>278</v>
      </c>
      <c r="F38" s="89" t="s">
        <v>1286</v>
      </c>
      <c r="G38" s="87">
        <v>3</v>
      </c>
      <c r="H38" s="87">
        <v>4</v>
      </c>
      <c r="I38" s="87">
        <f t="shared" si="0"/>
        <v>12</v>
      </c>
      <c r="J38" s="87" t="str">
        <f t="shared" si="1"/>
        <v>MEDIO</v>
      </c>
      <c r="K38" s="89" t="s">
        <v>1505</v>
      </c>
      <c r="L38" s="127">
        <f t="shared" si="2"/>
        <v>3</v>
      </c>
      <c r="N38" s="136" t="s">
        <v>1575</v>
      </c>
      <c r="O38" s="93" t="s">
        <v>1645</v>
      </c>
    </row>
    <row r="39" spans="1:15" ht="165" x14ac:dyDescent="0.25">
      <c r="A39" s="97">
        <v>32</v>
      </c>
      <c r="B39" s="87" t="s">
        <v>220</v>
      </c>
      <c r="C39" s="90" t="s">
        <v>662</v>
      </c>
      <c r="D39" s="90" t="s">
        <v>321</v>
      </c>
      <c r="E39" s="89" t="s">
        <v>278</v>
      </c>
      <c r="F39" s="89" t="s">
        <v>1286</v>
      </c>
      <c r="G39" s="87">
        <v>3</v>
      </c>
      <c r="H39" s="87">
        <v>4</v>
      </c>
      <c r="I39" s="87">
        <f t="shared" si="0"/>
        <v>12</v>
      </c>
      <c r="J39" s="87" t="str">
        <f t="shared" si="1"/>
        <v>MEDIO</v>
      </c>
      <c r="K39" s="89" t="s">
        <v>1504</v>
      </c>
      <c r="L39" s="127">
        <f t="shared" si="2"/>
        <v>3</v>
      </c>
      <c r="N39" s="136" t="s">
        <v>1575</v>
      </c>
      <c r="O39" s="93" t="s">
        <v>1645</v>
      </c>
    </row>
    <row r="40" spans="1:15" ht="192" customHeight="1" x14ac:dyDescent="0.25">
      <c r="A40" s="97">
        <v>33</v>
      </c>
      <c r="B40" s="87" t="s">
        <v>220</v>
      </c>
      <c r="C40" s="89" t="s">
        <v>539</v>
      </c>
      <c r="D40" s="89" t="s">
        <v>392</v>
      </c>
      <c r="E40" s="89" t="s">
        <v>278</v>
      </c>
      <c r="F40" s="89" t="s">
        <v>1287</v>
      </c>
      <c r="G40" s="87">
        <v>3</v>
      </c>
      <c r="H40" s="87">
        <v>4</v>
      </c>
      <c r="I40" s="87">
        <f t="shared" si="0"/>
        <v>12</v>
      </c>
      <c r="J40" s="87" t="str">
        <f t="shared" si="1"/>
        <v>MEDIO</v>
      </c>
      <c r="K40" s="89" t="s">
        <v>1503</v>
      </c>
      <c r="L40" s="127">
        <f t="shared" ref="L40:L48" si="3">IF(J40="BAJO",0.1,IF(J40="MEDIO",3,5))</f>
        <v>3</v>
      </c>
      <c r="N40" s="136" t="s">
        <v>1575</v>
      </c>
      <c r="O40" s="93" t="s">
        <v>1654</v>
      </c>
    </row>
    <row r="41" spans="1:15" ht="165" x14ac:dyDescent="0.25">
      <c r="A41" s="97">
        <v>34</v>
      </c>
      <c r="B41" s="87" t="s">
        <v>220</v>
      </c>
      <c r="C41" s="89" t="s">
        <v>663</v>
      </c>
      <c r="D41" s="89" t="s">
        <v>62</v>
      </c>
      <c r="E41" s="89" t="s">
        <v>278</v>
      </c>
      <c r="F41" s="89" t="s">
        <v>1288</v>
      </c>
      <c r="G41" s="87">
        <v>3</v>
      </c>
      <c r="H41" s="87">
        <v>4</v>
      </c>
      <c r="I41" s="87">
        <f t="shared" si="0"/>
        <v>12</v>
      </c>
      <c r="J41" s="87" t="str">
        <f t="shared" si="1"/>
        <v>MEDIO</v>
      </c>
      <c r="K41" s="89" t="s">
        <v>1505</v>
      </c>
      <c r="L41" s="127">
        <f t="shared" si="3"/>
        <v>3</v>
      </c>
      <c r="N41" s="136" t="s">
        <v>1575</v>
      </c>
      <c r="O41" s="93" t="s">
        <v>1652</v>
      </c>
    </row>
    <row r="42" spans="1:15" ht="165" x14ac:dyDescent="0.25">
      <c r="A42" s="97">
        <v>35</v>
      </c>
      <c r="B42" s="87" t="s">
        <v>220</v>
      </c>
      <c r="C42" s="89" t="s">
        <v>393</v>
      </c>
      <c r="D42" s="89" t="s">
        <v>321</v>
      </c>
      <c r="E42" s="89" t="s">
        <v>278</v>
      </c>
      <c r="F42" s="89" t="s">
        <v>1289</v>
      </c>
      <c r="G42" s="87">
        <v>3</v>
      </c>
      <c r="H42" s="87">
        <v>4</v>
      </c>
      <c r="I42" s="87">
        <f t="shared" si="0"/>
        <v>12</v>
      </c>
      <c r="J42" s="87" t="str">
        <f t="shared" si="1"/>
        <v>MEDIO</v>
      </c>
      <c r="K42" s="89" t="s">
        <v>1504</v>
      </c>
      <c r="L42" s="127">
        <f t="shared" si="3"/>
        <v>3</v>
      </c>
      <c r="N42" s="136" t="s">
        <v>1575</v>
      </c>
      <c r="O42" s="93" t="s">
        <v>1652</v>
      </c>
    </row>
    <row r="43" spans="1:15" ht="183.75" customHeight="1" x14ac:dyDescent="0.25">
      <c r="A43" s="97">
        <v>36</v>
      </c>
      <c r="B43" s="87" t="s">
        <v>246</v>
      </c>
      <c r="C43" s="89" t="s">
        <v>1290</v>
      </c>
      <c r="D43" s="89" t="s">
        <v>540</v>
      </c>
      <c r="E43" s="89" t="s">
        <v>37</v>
      </c>
      <c r="F43" s="89" t="s">
        <v>1252</v>
      </c>
      <c r="G43" s="87">
        <v>4</v>
      </c>
      <c r="H43" s="87">
        <v>3</v>
      </c>
      <c r="I43" s="87">
        <f t="shared" si="0"/>
        <v>12</v>
      </c>
      <c r="J43" s="87" t="str">
        <f t="shared" si="1"/>
        <v>MEDIO</v>
      </c>
      <c r="K43" s="89" t="s">
        <v>1503</v>
      </c>
      <c r="L43" s="127">
        <f t="shared" si="3"/>
        <v>3</v>
      </c>
      <c r="N43" s="136" t="s">
        <v>1575</v>
      </c>
      <c r="O43" s="93" t="s">
        <v>1649</v>
      </c>
    </row>
    <row r="44" spans="1:15" ht="165" x14ac:dyDescent="0.25">
      <c r="A44" s="97">
        <v>37</v>
      </c>
      <c r="B44" s="87" t="s">
        <v>246</v>
      </c>
      <c r="C44" s="89" t="s">
        <v>1291</v>
      </c>
      <c r="D44" s="89" t="s">
        <v>62</v>
      </c>
      <c r="E44" s="89" t="s">
        <v>37</v>
      </c>
      <c r="F44" s="89" t="s">
        <v>1253</v>
      </c>
      <c r="G44" s="87">
        <v>4</v>
      </c>
      <c r="H44" s="87">
        <v>3</v>
      </c>
      <c r="I44" s="87">
        <f t="shared" si="0"/>
        <v>12</v>
      </c>
      <c r="J44" s="87" t="str">
        <f t="shared" si="1"/>
        <v>MEDIO</v>
      </c>
      <c r="K44" s="89" t="s">
        <v>1505</v>
      </c>
      <c r="L44" s="127">
        <f t="shared" si="3"/>
        <v>3</v>
      </c>
      <c r="N44" s="136" t="s">
        <v>1575</v>
      </c>
      <c r="O44" s="93" t="s">
        <v>1645</v>
      </c>
    </row>
    <row r="45" spans="1:15" ht="165" x14ac:dyDescent="0.25">
      <c r="A45" s="97">
        <v>38</v>
      </c>
      <c r="B45" s="87" t="s">
        <v>246</v>
      </c>
      <c r="C45" s="89" t="s">
        <v>664</v>
      </c>
      <c r="D45" s="89" t="s">
        <v>321</v>
      </c>
      <c r="E45" s="89" t="s">
        <v>37</v>
      </c>
      <c r="F45" s="89" t="s">
        <v>1253</v>
      </c>
      <c r="G45" s="87">
        <v>4</v>
      </c>
      <c r="H45" s="87">
        <v>3</v>
      </c>
      <c r="I45" s="87">
        <f t="shared" si="0"/>
        <v>12</v>
      </c>
      <c r="J45" s="87" t="str">
        <f t="shared" si="1"/>
        <v>MEDIO</v>
      </c>
      <c r="K45" s="89" t="s">
        <v>1504</v>
      </c>
      <c r="L45" s="127">
        <f t="shared" si="3"/>
        <v>3</v>
      </c>
      <c r="N45" s="136" t="s">
        <v>1575</v>
      </c>
      <c r="O45" s="93" t="s">
        <v>1645</v>
      </c>
    </row>
    <row r="46" spans="1:15" ht="228" customHeight="1" x14ac:dyDescent="0.25">
      <c r="A46" s="97">
        <v>39</v>
      </c>
      <c r="B46" s="87" t="s">
        <v>246</v>
      </c>
      <c r="C46" s="89" t="s">
        <v>665</v>
      </c>
      <c r="D46" s="89" t="s">
        <v>540</v>
      </c>
      <c r="E46" s="89" t="s">
        <v>37</v>
      </c>
      <c r="F46" s="89" t="s">
        <v>1254</v>
      </c>
      <c r="G46" s="87">
        <v>4</v>
      </c>
      <c r="H46" s="87">
        <v>3</v>
      </c>
      <c r="I46" s="87">
        <f t="shared" si="0"/>
        <v>12</v>
      </c>
      <c r="J46" s="87" t="str">
        <f t="shared" si="1"/>
        <v>MEDIO</v>
      </c>
      <c r="K46" s="89" t="s">
        <v>1503</v>
      </c>
      <c r="L46" s="127">
        <f t="shared" si="3"/>
        <v>3</v>
      </c>
      <c r="N46" s="136" t="s">
        <v>1575</v>
      </c>
      <c r="O46" s="93" t="s">
        <v>1656</v>
      </c>
    </row>
    <row r="47" spans="1:15" ht="189.75" customHeight="1" x14ac:dyDescent="0.25">
      <c r="A47" s="97">
        <v>40</v>
      </c>
      <c r="B47" s="87" t="s">
        <v>246</v>
      </c>
      <c r="C47" s="89" t="s">
        <v>1292</v>
      </c>
      <c r="D47" s="89" t="s">
        <v>62</v>
      </c>
      <c r="E47" s="89" t="s">
        <v>37</v>
      </c>
      <c r="F47" s="89" t="s">
        <v>1254</v>
      </c>
      <c r="G47" s="87">
        <v>4</v>
      </c>
      <c r="H47" s="87">
        <v>3</v>
      </c>
      <c r="I47" s="87">
        <f t="shared" si="0"/>
        <v>12</v>
      </c>
      <c r="J47" s="87" t="str">
        <f t="shared" si="1"/>
        <v>MEDIO</v>
      </c>
      <c r="K47" s="89" t="s">
        <v>1505</v>
      </c>
      <c r="L47" s="127">
        <f t="shared" si="3"/>
        <v>3</v>
      </c>
      <c r="N47" s="136" t="s">
        <v>1575</v>
      </c>
      <c r="O47" s="93" t="s">
        <v>1645</v>
      </c>
    </row>
    <row r="48" spans="1:15" ht="196.5" customHeight="1" x14ac:dyDescent="0.25">
      <c r="A48" s="97">
        <v>41</v>
      </c>
      <c r="B48" s="87" t="s">
        <v>246</v>
      </c>
      <c r="C48" s="89" t="s">
        <v>1293</v>
      </c>
      <c r="D48" s="89" t="s">
        <v>321</v>
      </c>
      <c r="E48" s="89" t="s">
        <v>37</v>
      </c>
      <c r="F48" s="89" t="s">
        <v>1254</v>
      </c>
      <c r="G48" s="87">
        <v>4</v>
      </c>
      <c r="H48" s="87">
        <v>3</v>
      </c>
      <c r="I48" s="87">
        <f t="shared" si="0"/>
        <v>12</v>
      </c>
      <c r="J48" s="87" t="str">
        <f t="shared" si="1"/>
        <v>MEDIO</v>
      </c>
      <c r="K48" s="89" t="s">
        <v>1504</v>
      </c>
      <c r="L48" s="127">
        <f t="shared" si="3"/>
        <v>3</v>
      </c>
      <c r="N48" s="136" t="s">
        <v>1575</v>
      </c>
      <c r="O48" s="93" t="s">
        <v>1645</v>
      </c>
    </row>
    <row r="49" spans="1:14" x14ac:dyDescent="0.25">
      <c r="A49" s="97"/>
      <c r="C49" s="117"/>
      <c r="D49" s="117"/>
      <c r="E49" s="117"/>
      <c r="F49" s="117"/>
      <c r="L49" s="95">
        <f>SUM(L8:L48)</f>
        <v>123</v>
      </c>
      <c r="N49" s="95">
        <f>+COUNT(L8:L48)</f>
        <v>41</v>
      </c>
    </row>
    <row r="50" spans="1:14" x14ac:dyDescent="0.25">
      <c r="A50" s="97"/>
      <c r="C50" s="117"/>
      <c r="D50" s="117"/>
      <c r="E50" s="117"/>
      <c r="F50" s="117"/>
    </row>
    <row r="51" spans="1:14" x14ac:dyDescent="0.25">
      <c r="A51" s="97"/>
      <c r="C51" s="117"/>
      <c r="D51" s="117"/>
      <c r="E51" s="117"/>
      <c r="F51" s="117"/>
    </row>
    <row r="52" spans="1:14" x14ac:dyDescent="0.25">
      <c r="A52" s="97"/>
      <c r="C52" s="117"/>
      <c r="D52" s="117"/>
      <c r="E52" s="117"/>
      <c r="F52" s="117"/>
    </row>
    <row r="53" spans="1:14" x14ac:dyDescent="0.25">
      <c r="C53" s="117"/>
      <c r="D53" s="117"/>
      <c r="E53" s="117"/>
      <c r="F53" s="117"/>
    </row>
    <row r="54" spans="1:14" x14ac:dyDescent="0.25">
      <c r="C54" s="117"/>
      <c r="D54" s="117"/>
      <c r="E54" s="117"/>
      <c r="F54" s="117"/>
    </row>
    <row r="55" spans="1:14" x14ac:dyDescent="0.25">
      <c r="C55" s="117"/>
      <c r="D55" s="117"/>
      <c r="E55" s="117"/>
      <c r="F55" s="117"/>
    </row>
    <row r="56" spans="1:14" x14ac:dyDescent="0.25">
      <c r="C56" s="117"/>
      <c r="D56" s="117"/>
      <c r="E56" s="117"/>
      <c r="F56" s="117"/>
    </row>
    <row r="57" spans="1:14" x14ac:dyDescent="0.25">
      <c r="C57" s="117"/>
      <c r="D57" s="117"/>
      <c r="E57" s="117"/>
      <c r="F57" s="117"/>
    </row>
    <row r="58" spans="1:14" x14ac:dyDescent="0.25">
      <c r="C58" s="117"/>
      <c r="D58" s="117"/>
      <c r="E58" s="117"/>
      <c r="F58" s="117"/>
    </row>
    <row r="59" spans="1:14" x14ac:dyDescent="0.25">
      <c r="C59" s="117"/>
      <c r="D59" s="117"/>
      <c r="E59" s="117"/>
      <c r="F59" s="117"/>
    </row>
    <row r="60" spans="1:14" x14ac:dyDescent="0.25">
      <c r="C60" s="117"/>
      <c r="D60" s="117"/>
      <c r="E60" s="117"/>
      <c r="F60" s="117"/>
    </row>
    <row r="61" spans="1:14" x14ac:dyDescent="0.25">
      <c r="C61" s="117"/>
      <c r="D61" s="117"/>
      <c r="E61" s="117"/>
      <c r="F61" s="117"/>
    </row>
    <row r="62" spans="1:14" x14ac:dyDescent="0.25">
      <c r="C62" s="117"/>
      <c r="D62" s="117"/>
      <c r="E62" s="117"/>
      <c r="F62" s="117"/>
    </row>
    <row r="63" spans="1:14" x14ac:dyDescent="0.25">
      <c r="C63" s="117"/>
      <c r="D63" s="117"/>
      <c r="E63" s="117"/>
      <c r="F63" s="117"/>
    </row>
  </sheetData>
  <dataConsolidate/>
  <mergeCells count="11">
    <mergeCell ref="B5:C5"/>
    <mergeCell ref="D5:E5"/>
    <mergeCell ref="G5:H5"/>
    <mergeCell ref="J5:L5"/>
    <mergeCell ref="B1:J1"/>
    <mergeCell ref="K1:L4"/>
    <mergeCell ref="B2:J2"/>
    <mergeCell ref="B3:C3"/>
    <mergeCell ref="D3:I3"/>
    <mergeCell ref="B4:C4"/>
    <mergeCell ref="D4:I4"/>
  </mergeCells>
  <conditionalFormatting sqref="J8 J43:J44 J46:J47 J27:J29 J40:J41">
    <cfRule type="cellIs" dxfId="389" priority="64" stopIfTrue="1" operator="equal">
      <formula>"ALTO"</formula>
    </cfRule>
    <cfRule type="cellIs" dxfId="388" priority="65" stopIfTrue="1" operator="equal">
      <formula>"MEDIO"</formula>
    </cfRule>
    <cfRule type="cellIs" dxfId="387" priority="66" stopIfTrue="1" operator="equal">
      <formula>"BAJO"</formula>
    </cfRule>
  </conditionalFormatting>
  <conditionalFormatting sqref="J34 J37">
    <cfRule type="cellIs" dxfId="386" priority="61" stopIfTrue="1" operator="equal">
      <formula>"ALTO"</formula>
    </cfRule>
    <cfRule type="cellIs" dxfId="385" priority="62" stopIfTrue="1" operator="equal">
      <formula>"MEDIO"</formula>
    </cfRule>
    <cfRule type="cellIs" dxfId="384" priority="63" stopIfTrue="1" operator="equal">
      <formula>"BAJO"</formula>
    </cfRule>
  </conditionalFormatting>
  <conditionalFormatting sqref="J31 J33">
    <cfRule type="cellIs" dxfId="383" priority="58" stopIfTrue="1" operator="equal">
      <formula>"ALTO"</formula>
    </cfRule>
    <cfRule type="cellIs" dxfId="382" priority="59" stopIfTrue="1" operator="equal">
      <formula>"MEDIO"</formula>
    </cfRule>
    <cfRule type="cellIs" dxfId="381" priority="60" stopIfTrue="1" operator="equal">
      <formula>"BAJO"</formula>
    </cfRule>
  </conditionalFormatting>
  <conditionalFormatting sqref="J21 J23:J24 J26">
    <cfRule type="cellIs" dxfId="380" priority="52" stopIfTrue="1" operator="equal">
      <formula>"ALTO"</formula>
    </cfRule>
    <cfRule type="cellIs" dxfId="379" priority="53" stopIfTrue="1" operator="equal">
      <formula>"MEDIO"</formula>
    </cfRule>
    <cfRule type="cellIs" dxfId="378" priority="54" stopIfTrue="1" operator="equal">
      <formula>"BAJO"</formula>
    </cfRule>
  </conditionalFormatting>
  <conditionalFormatting sqref="J15 J17:J18 J20">
    <cfRule type="cellIs" dxfId="377" priority="49" stopIfTrue="1" operator="equal">
      <formula>"ALTO"</formula>
    </cfRule>
    <cfRule type="cellIs" dxfId="376" priority="50" stopIfTrue="1" operator="equal">
      <formula>"MEDIO"</formula>
    </cfRule>
    <cfRule type="cellIs" dxfId="375" priority="51" stopIfTrue="1" operator="equal">
      <formula>"BAJO"</formula>
    </cfRule>
  </conditionalFormatting>
  <conditionalFormatting sqref="J14">
    <cfRule type="cellIs" dxfId="374" priority="46" stopIfTrue="1" operator="equal">
      <formula>"ALTO"</formula>
    </cfRule>
    <cfRule type="cellIs" dxfId="373" priority="47" stopIfTrue="1" operator="equal">
      <formula>"MEDIO"</formula>
    </cfRule>
    <cfRule type="cellIs" dxfId="372" priority="48" stopIfTrue="1" operator="equal">
      <formula>"BAJO"</formula>
    </cfRule>
  </conditionalFormatting>
  <conditionalFormatting sqref="J9:J11 J13">
    <cfRule type="cellIs" dxfId="371" priority="43" stopIfTrue="1" operator="equal">
      <formula>"ALTO"</formula>
    </cfRule>
    <cfRule type="cellIs" dxfId="370" priority="44" stopIfTrue="1" operator="equal">
      <formula>"MEDIO"</formula>
    </cfRule>
    <cfRule type="cellIs" dxfId="369" priority="45" stopIfTrue="1" operator="equal">
      <formula>"BAJO"</formula>
    </cfRule>
  </conditionalFormatting>
  <conditionalFormatting sqref="J12">
    <cfRule type="cellIs" dxfId="368" priority="40" stopIfTrue="1" operator="equal">
      <formula>"ALTO"</formula>
    </cfRule>
    <cfRule type="cellIs" dxfId="367" priority="41" stopIfTrue="1" operator="equal">
      <formula>"MEDIO"</formula>
    </cfRule>
    <cfRule type="cellIs" dxfId="366" priority="42" stopIfTrue="1" operator="equal">
      <formula>"BAJO"</formula>
    </cfRule>
  </conditionalFormatting>
  <conditionalFormatting sqref="J16">
    <cfRule type="cellIs" dxfId="365" priority="37" stopIfTrue="1" operator="equal">
      <formula>"ALTO"</formula>
    </cfRule>
    <cfRule type="cellIs" dxfId="364" priority="38" stopIfTrue="1" operator="equal">
      <formula>"MEDIO"</formula>
    </cfRule>
    <cfRule type="cellIs" dxfId="363" priority="39" stopIfTrue="1" operator="equal">
      <formula>"BAJO"</formula>
    </cfRule>
  </conditionalFormatting>
  <conditionalFormatting sqref="J19">
    <cfRule type="cellIs" dxfId="362" priority="34" stopIfTrue="1" operator="equal">
      <formula>"ALTO"</formula>
    </cfRule>
    <cfRule type="cellIs" dxfId="361" priority="35" stopIfTrue="1" operator="equal">
      <formula>"MEDIO"</formula>
    </cfRule>
    <cfRule type="cellIs" dxfId="360" priority="36" stopIfTrue="1" operator="equal">
      <formula>"BAJO"</formula>
    </cfRule>
  </conditionalFormatting>
  <conditionalFormatting sqref="J22">
    <cfRule type="cellIs" dxfId="359" priority="31" stopIfTrue="1" operator="equal">
      <formula>"ALTO"</formula>
    </cfRule>
    <cfRule type="cellIs" dxfId="358" priority="32" stopIfTrue="1" operator="equal">
      <formula>"MEDIO"</formula>
    </cfRule>
    <cfRule type="cellIs" dxfId="357" priority="33" stopIfTrue="1" operator="equal">
      <formula>"BAJO"</formula>
    </cfRule>
  </conditionalFormatting>
  <conditionalFormatting sqref="J25">
    <cfRule type="cellIs" dxfId="356" priority="28" stopIfTrue="1" operator="equal">
      <formula>"ALTO"</formula>
    </cfRule>
    <cfRule type="cellIs" dxfId="355" priority="29" stopIfTrue="1" operator="equal">
      <formula>"MEDIO"</formula>
    </cfRule>
    <cfRule type="cellIs" dxfId="354" priority="30" stopIfTrue="1" operator="equal">
      <formula>"BAJO"</formula>
    </cfRule>
  </conditionalFormatting>
  <conditionalFormatting sqref="J30">
    <cfRule type="cellIs" dxfId="353" priority="25" stopIfTrue="1" operator="equal">
      <formula>"ALTO"</formula>
    </cfRule>
    <cfRule type="cellIs" dxfId="352" priority="26" stopIfTrue="1" operator="equal">
      <formula>"MEDIO"</formula>
    </cfRule>
    <cfRule type="cellIs" dxfId="351" priority="27" stopIfTrue="1" operator="equal">
      <formula>"BAJO"</formula>
    </cfRule>
  </conditionalFormatting>
  <conditionalFormatting sqref="J32">
    <cfRule type="cellIs" dxfId="350" priority="22" stopIfTrue="1" operator="equal">
      <formula>"ALTO"</formula>
    </cfRule>
    <cfRule type="cellIs" dxfId="349" priority="23" stopIfTrue="1" operator="equal">
      <formula>"MEDIO"</formula>
    </cfRule>
    <cfRule type="cellIs" dxfId="348" priority="24" stopIfTrue="1" operator="equal">
      <formula>"BAJO"</formula>
    </cfRule>
  </conditionalFormatting>
  <conditionalFormatting sqref="J35">
    <cfRule type="cellIs" dxfId="347" priority="16" stopIfTrue="1" operator="equal">
      <formula>"ALTO"</formula>
    </cfRule>
    <cfRule type="cellIs" dxfId="346" priority="17" stopIfTrue="1" operator="equal">
      <formula>"MEDIO"</formula>
    </cfRule>
    <cfRule type="cellIs" dxfId="345" priority="18" stopIfTrue="1" operator="equal">
      <formula>"BAJO"</formula>
    </cfRule>
  </conditionalFormatting>
  <conditionalFormatting sqref="J38:J39">
    <cfRule type="cellIs" dxfId="344" priority="10" stopIfTrue="1" operator="equal">
      <formula>"ALTO"</formula>
    </cfRule>
    <cfRule type="cellIs" dxfId="343" priority="11" stopIfTrue="1" operator="equal">
      <formula>"MEDIO"</formula>
    </cfRule>
    <cfRule type="cellIs" dxfId="342" priority="12" stopIfTrue="1" operator="equal">
      <formula>"BAJO"</formula>
    </cfRule>
  </conditionalFormatting>
  <conditionalFormatting sqref="J36">
    <cfRule type="cellIs" dxfId="341" priority="13" stopIfTrue="1" operator="equal">
      <formula>"ALTO"</formula>
    </cfRule>
    <cfRule type="cellIs" dxfId="340" priority="14" stopIfTrue="1" operator="equal">
      <formula>"MEDIO"</formula>
    </cfRule>
    <cfRule type="cellIs" dxfId="339" priority="15" stopIfTrue="1" operator="equal">
      <formula>"BAJO"</formula>
    </cfRule>
  </conditionalFormatting>
  <conditionalFormatting sqref="J42">
    <cfRule type="cellIs" dxfId="338" priority="7" stopIfTrue="1" operator="equal">
      <formula>"ALTO"</formula>
    </cfRule>
    <cfRule type="cellIs" dxfId="337" priority="8" stopIfTrue="1" operator="equal">
      <formula>"MEDIO"</formula>
    </cfRule>
    <cfRule type="cellIs" dxfId="336" priority="9" stopIfTrue="1" operator="equal">
      <formula>"BAJO"</formula>
    </cfRule>
  </conditionalFormatting>
  <conditionalFormatting sqref="J45">
    <cfRule type="cellIs" dxfId="335" priority="4" stopIfTrue="1" operator="equal">
      <formula>"ALTO"</formula>
    </cfRule>
    <cfRule type="cellIs" dxfId="334" priority="5" stopIfTrue="1" operator="equal">
      <formula>"MEDIO"</formula>
    </cfRule>
    <cfRule type="cellIs" dxfId="333" priority="6" stopIfTrue="1" operator="equal">
      <formula>"BAJO"</formula>
    </cfRule>
  </conditionalFormatting>
  <conditionalFormatting sqref="J48">
    <cfRule type="cellIs" dxfId="332" priority="1" stopIfTrue="1" operator="equal">
      <formula>"ALTO"</formula>
    </cfRule>
    <cfRule type="cellIs" dxfId="331" priority="2" stopIfTrue="1" operator="equal">
      <formula>"MEDIO"</formula>
    </cfRule>
    <cfRule type="cellIs" dxfId="330" priority="3" stopIfTrue="1" operator="equal">
      <formula>"BAJO"</formula>
    </cfRule>
  </conditionalFormatting>
  <dataValidations disablePrompts="1" count="1">
    <dataValidation allowBlank="1" sqref="E43:E48"/>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6</vt:i4>
      </vt:variant>
    </vt:vector>
  </HeadingPairs>
  <TitlesOfParts>
    <vt:vector size="30" baseType="lpstr">
      <vt:lpstr>Calor Procesos</vt:lpstr>
      <vt:lpstr>Calor Cargos</vt:lpstr>
      <vt:lpstr>GES CONTRACT</vt:lpstr>
      <vt:lpstr>GES PREDIAL</vt:lpstr>
      <vt:lpstr>CONSTRUCCIÓN PROY</vt:lpstr>
      <vt:lpstr>CONSERVACIÓN INFRAEST</vt:lpstr>
      <vt:lpstr>DISEÑO PROY</vt:lpstr>
      <vt:lpstr>TICs</vt:lpstr>
      <vt:lpstr>GES FIN</vt:lpstr>
      <vt:lpstr>PREINVERSIÓN DE PROYECTOS</vt:lpstr>
      <vt:lpstr>GES REC FIS</vt:lpstr>
      <vt:lpstr>VALORIZA</vt:lpstr>
      <vt:lpstr>GES DOCUMENT</vt:lpstr>
      <vt:lpstr>GESTIÓN DE TALENTO HUMANO</vt:lpstr>
      <vt:lpstr>RELACIO Y SERV A LA CIUDADANA</vt:lpstr>
      <vt:lpstr>GESTIÓN INTEGRAL DE PROYECTOS</vt:lpstr>
      <vt:lpstr>EVAL Y CONTROL</vt:lpstr>
      <vt:lpstr>INNOVACIÓN</vt:lpstr>
      <vt:lpstr>GES INTERINSTI</vt:lpstr>
      <vt:lpstr>GEST LEGAL</vt:lpstr>
      <vt:lpstr>PRACTICAS INTEGRALES DE GEST</vt:lpstr>
      <vt:lpstr>MEJORA CONTINUA</vt:lpstr>
      <vt:lpstr>PLAN ESTRAT</vt:lpstr>
      <vt:lpstr>COMUNICAC</vt:lpstr>
      <vt:lpstr>'CONSTRUCCIÓN PROY'!Área_de_impresión</vt:lpstr>
      <vt:lpstr>'PLAN ESTRAT'!Área_de_impresión</vt:lpstr>
      <vt:lpstr>'RELACIO Y SERV A LA CIUDADANA'!Área_de_impresión</vt:lpstr>
      <vt:lpstr>'CONSTRUCCIÓN PROY'!Títulos_a_imprimir</vt:lpstr>
      <vt:lpstr>'GES CONTRACT'!Títulos_a_imprimir</vt:lpstr>
      <vt:lpstr>'GESTIÓN DE TALENTO HUMANO'!Títulos_a_imprimir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John Alexander Quiroga Fuquene</cp:lastModifiedBy>
  <cp:lastPrinted>2019-11-05T13:30:51Z</cp:lastPrinted>
  <dcterms:created xsi:type="dcterms:W3CDTF">2019-05-22T13:10:37Z</dcterms:created>
  <dcterms:modified xsi:type="dcterms:W3CDTF">2023-03-01T16:53:57Z</dcterms:modified>
</cp:coreProperties>
</file>