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53222"/>
  <mc:AlternateContent xmlns:mc="http://schemas.openxmlformats.org/markup-compatibility/2006">
    <mc:Choice Requires="x15">
      <x15ac:absPath xmlns:x15ac="http://schemas.microsoft.com/office/spreadsheetml/2010/11/ac" url="D:\Users\pjquirog1.DOMIDU\Documents\JAQF TEMPORAL\RIESGOS\"/>
    </mc:Choice>
  </mc:AlternateContent>
  <bookViews>
    <workbookView xWindow="0" yWindow="0" windowWidth="28800" windowHeight="12435" tabRatio="933"/>
  </bookViews>
  <sheets>
    <sheet name="Calor Procesos" sheetId="33" r:id="rId1"/>
    <sheet name="Calor Cargos" sheetId="50" r:id="rId2"/>
    <sheet name="GES CONTRACT" sheetId="52" r:id="rId3"/>
    <sheet name="GES PREDIAL" sheetId="41" r:id="rId4"/>
    <sheet name="CONSTRUCCIÓN PROY" sheetId="46" r:id="rId5"/>
    <sheet name="CONSERVACIÓN INFRAEST" sheetId="44" r:id="rId6"/>
    <sheet name="DISEÑO PROY" sheetId="38" r:id="rId7"/>
    <sheet name="TICs" sheetId="37" r:id="rId8"/>
    <sheet name="GES FIN" sheetId="16" r:id="rId9"/>
    <sheet name="PREINVERSIÓN DE PROYECTOS" sheetId="21" r:id="rId10"/>
    <sheet name="GES REC FIS" sheetId="47" r:id="rId11"/>
    <sheet name="VALORIZA" sheetId="36" r:id="rId12"/>
    <sheet name="GES DOCUMENT" sheetId="17" r:id="rId13"/>
    <sheet name="GESTIÓN DE TALENTO HUMANO" sheetId="7" r:id="rId14"/>
    <sheet name="RELACIO Y SERV A LA CIUDADANA" sheetId="13" r:id="rId15"/>
    <sheet name="GESTIÓN INTEGRAL DE PROYECTOS" sheetId="6" r:id="rId16"/>
    <sheet name="EVAL Y CONTROL" sheetId="22" r:id="rId17"/>
    <sheet name="INNOVACIÓN" sheetId="51" r:id="rId18"/>
    <sheet name="GES INTERINSTI" sheetId="34" r:id="rId19"/>
    <sheet name="GEST LEGAL" sheetId="35" r:id="rId20"/>
    <sheet name="PRACTICAS INTEGRALES DE GEST" sheetId="40" r:id="rId21"/>
    <sheet name="MEJORA CONTINUA" sheetId="1" r:id="rId22"/>
    <sheet name="PLAN ESTRAT" sheetId="10" r:id="rId23"/>
    <sheet name="COMUNICAC" sheetId="25" r:id="rId24"/>
  </sheets>
  <externalReferences>
    <externalReference r:id="rId25"/>
    <externalReference r:id="rId26"/>
    <externalReference r:id="rId27"/>
    <externalReference r:id="rId28"/>
    <externalReference r:id="rId29"/>
  </externalReferences>
  <definedNames>
    <definedName name="_xlnm._FilterDatabase" localSheetId="5" hidden="1">'CONSERVACIÓN INFRAEST'!$A$7:$AY$75</definedName>
    <definedName name="_xlnm._FilterDatabase" localSheetId="4" hidden="1">'CONSTRUCCIÓN PROY'!$B$7:$N$109</definedName>
    <definedName name="_xlnm._FilterDatabase" localSheetId="6" hidden="1">'DISEÑO PROY'!$B$7:$N$36</definedName>
    <definedName name="_xlnm._FilterDatabase" localSheetId="2" hidden="1">'GES CONTRACT'!$B$7:$L$54</definedName>
    <definedName name="_xlnm._FilterDatabase" localSheetId="18" hidden="1">'GES INTERINSTI'!$A$7:$L$50</definedName>
    <definedName name="_xlnm._FilterDatabase" localSheetId="3" hidden="1">'GES PREDIAL'!$A$7:$BU$48</definedName>
    <definedName name="_xlnm._FilterDatabase" localSheetId="10" hidden="1">'GES REC FIS'!$A$7:$BV$35</definedName>
    <definedName name="_xlnm._FilterDatabase" localSheetId="9" hidden="1">'PREINVERSIÓN DE PROYECTOS'!$A$7:$BU$49</definedName>
    <definedName name="_xlnm._FilterDatabase" localSheetId="7" hidden="1">TICs!$B$7:$N$35</definedName>
    <definedName name="_xlnm._FilterDatabase" localSheetId="11" hidden="1">VALORIZA!$A$7:$BU$31</definedName>
    <definedName name="_xlnm.Print_Area" localSheetId="4">'CONSTRUCCIÓN PROY'!$B$1:$L$96</definedName>
    <definedName name="_xlnm.Print_Area" localSheetId="22">'PLAN ESTRAT'!$B$3:$BU$9</definedName>
    <definedName name="_xlnm.Print_Area" localSheetId="14">'RELACIO Y SERV A LA CIUDADANA'!$B$6:$BU$20</definedName>
    <definedName name="CT">'[1]Listas (2)'!$H$4:$H$15</definedName>
    <definedName name="JC">'[1]Listas (2)'!$F$4:$F$6</definedName>
    <definedName name="Proceso" localSheetId="18">[2]Listas!$H$42:$H$64</definedName>
    <definedName name="Proceso">[3]Listas!$H$42:$H$64</definedName>
    <definedName name="_xlnm.Print_Titles" localSheetId="4">'CONSTRUCCIÓN PROY'!$7:$7</definedName>
    <definedName name="_xlnm.Print_Titles" localSheetId="2">'GES CONTRACT'!$5:$5</definedName>
    <definedName name="_xlnm.Print_Titles" localSheetId="13">'GESTIÓN DE TALENTO HUMANO'!$7:$7</definedName>
  </definedNames>
  <calcPr calcId="152511"/>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 cacheId="19" r:id="rId49"/>
    <pivotCache cacheId="20" r:id="rId5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1" i="40" l="1"/>
  <c r="K10" i="40"/>
  <c r="K9" i="40"/>
  <c r="K8" i="40"/>
  <c r="K49" i="34"/>
  <c r="K48" i="34"/>
  <c r="K47" i="34"/>
  <c r="K46" i="34"/>
  <c r="K45" i="34"/>
  <c r="K44" i="34"/>
  <c r="K43"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8" i="34"/>
  <c r="K16" i="51"/>
  <c r="K15" i="51"/>
  <c r="K14" i="51"/>
  <c r="K13" i="51"/>
  <c r="K12" i="51"/>
  <c r="K11" i="51"/>
  <c r="K43" i="22"/>
  <c r="K42" i="22"/>
  <c r="K41" i="22"/>
  <c r="K40" i="22"/>
  <c r="K39" i="22"/>
  <c r="K38" i="22"/>
  <c r="K11" i="6"/>
  <c r="K10" i="6"/>
  <c r="K16" i="13"/>
  <c r="K15" i="13"/>
  <c r="K14" i="13"/>
  <c r="K13" i="13"/>
  <c r="K12" i="13"/>
  <c r="K11" i="13"/>
  <c r="K10" i="13"/>
  <c r="K9" i="13"/>
  <c r="K8" i="13"/>
  <c r="K25" i="7"/>
  <c r="K24" i="7"/>
  <c r="K23" i="7"/>
  <c r="K19" i="7"/>
  <c r="K18" i="7"/>
  <c r="K17" i="7"/>
  <c r="K16" i="7"/>
  <c r="K15" i="7"/>
  <c r="K14" i="7"/>
  <c r="K13" i="7"/>
  <c r="K12" i="7"/>
  <c r="K11" i="7"/>
  <c r="K10" i="7"/>
  <c r="K9" i="7"/>
  <c r="K8" i="7"/>
  <c r="K30" i="36"/>
  <c r="K29" i="36"/>
  <c r="K28" i="36"/>
  <c r="K27" i="36"/>
  <c r="K26" i="36"/>
  <c r="K25" i="36"/>
  <c r="K24" i="36"/>
  <c r="K23" i="36"/>
  <c r="K22" i="36"/>
  <c r="K21" i="36"/>
  <c r="K20" i="36"/>
  <c r="K19" i="36"/>
  <c r="K18" i="36"/>
  <c r="K17" i="36"/>
  <c r="K34" i="47"/>
  <c r="K33" i="47"/>
  <c r="K32" i="47"/>
  <c r="K28" i="47"/>
  <c r="K27" i="47"/>
  <c r="K26" i="47"/>
  <c r="K25" i="47"/>
  <c r="K24" i="47"/>
  <c r="K23" i="47"/>
  <c r="K16" i="47"/>
  <c r="K15" i="47"/>
  <c r="K14" i="47"/>
  <c r="K48" i="21"/>
  <c r="K47" i="21"/>
  <c r="K40" i="21"/>
  <c r="K39" i="21"/>
  <c r="K38" i="21"/>
  <c r="K37" i="21"/>
  <c r="K36" i="21"/>
  <c r="K35" i="21"/>
  <c r="K31" i="21"/>
  <c r="K30" i="21"/>
  <c r="K29" i="21"/>
  <c r="K28" i="21"/>
  <c r="K27" i="21"/>
  <c r="K26" i="21"/>
  <c r="K25" i="21"/>
  <c r="K24" i="21"/>
  <c r="K23" i="21"/>
  <c r="K13" i="21"/>
  <c r="K12" i="21"/>
  <c r="K11" i="21"/>
  <c r="K10" i="21"/>
  <c r="K9" i="21"/>
  <c r="K8" i="21"/>
  <c r="K56" i="44"/>
  <c r="K55" i="44"/>
  <c r="K54" i="44"/>
  <c r="K53" i="44"/>
  <c r="K52" i="44"/>
  <c r="K51" i="44"/>
  <c r="K50" i="44"/>
  <c r="K49" i="44"/>
  <c r="K48" i="44"/>
  <c r="K44" i="44"/>
  <c r="K43" i="44"/>
  <c r="K28" i="44"/>
  <c r="K27" i="44"/>
  <c r="K26" i="44"/>
  <c r="K25" i="44"/>
  <c r="K24" i="44"/>
  <c r="K23" i="44"/>
  <c r="K22" i="44"/>
  <c r="K21" i="44"/>
  <c r="K20" i="44"/>
  <c r="K19" i="44"/>
  <c r="K18" i="44"/>
  <c r="K17" i="44"/>
  <c r="K16" i="44"/>
  <c r="K15" i="44"/>
  <c r="K14" i="44"/>
  <c r="K13" i="44"/>
  <c r="K12" i="44"/>
  <c r="K11" i="44"/>
  <c r="K10" i="44"/>
  <c r="K9" i="44"/>
  <c r="K8" i="44"/>
  <c r="K108" i="46"/>
  <c r="K107" i="46"/>
  <c r="K106" i="46"/>
  <c r="K93" i="46"/>
  <c r="K92" i="46"/>
  <c r="K91" i="46"/>
  <c r="K90" i="46"/>
  <c r="K89" i="46"/>
  <c r="K88" i="46"/>
  <c r="K87" i="46"/>
  <c r="K86" i="46"/>
  <c r="K85" i="46"/>
  <c r="K84" i="46"/>
  <c r="K83" i="46"/>
  <c r="K82" i="46"/>
  <c r="K78" i="46"/>
  <c r="K77" i="46"/>
  <c r="K76" i="46"/>
  <c r="K75" i="46"/>
  <c r="K74" i="46"/>
  <c r="K73" i="46"/>
  <c r="K72" i="46"/>
  <c r="K71" i="46"/>
  <c r="K70" i="46"/>
  <c r="K69" i="46"/>
  <c r="K68" i="46"/>
  <c r="K67" i="46"/>
  <c r="K45" i="46"/>
  <c r="K44" i="46"/>
  <c r="K43" i="46"/>
  <c r="K42" i="46"/>
  <c r="K41" i="46"/>
  <c r="K40" i="46"/>
  <c r="K39" i="46"/>
  <c r="K38" i="46"/>
  <c r="K37" i="46"/>
  <c r="K36" i="46"/>
  <c r="K35" i="46"/>
  <c r="K34" i="46"/>
  <c r="K33" i="46"/>
  <c r="K32" i="46"/>
  <c r="K25" i="46"/>
  <c r="K24" i="46"/>
  <c r="K23" i="46"/>
  <c r="K22" i="46"/>
  <c r="K21" i="46"/>
  <c r="K20" i="46"/>
  <c r="K19" i="46"/>
  <c r="K18" i="46"/>
  <c r="K17" i="46"/>
  <c r="K16" i="46"/>
  <c r="K15" i="46"/>
  <c r="K14" i="46"/>
  <c r="K13" i="46"/>
  <c r="K12" i="46"/>
  <c r="K9" i="46"/>
  <c r="K8" i="46"/>
  <c r="K45" i="41"/>
  <c r="K44" i="41"/>
  <c r="K43" i="41"/>
  <c r="K21" i="41"/>
  <c r="K20" i="41"/>
  <c r="K19" i="41"/>
  <c r="K44" i="52"/>
  <c r="K42" i="52"/>
  <c r="K10" i="52"/>
  <c r="K8" i="52"/>
  <c r="N44" i="22" l="1"/>
  <c r="E16" i="33" s="1"/>
  <c r="E23" i="33"/>
  <c r="E22" i="33"/>
  <c r="E21" i="33"/>
  <c r="E20" i="33"/>
  <c r="E19" i="33"/>
  <c r="E18" i="33"/>
  <c r="E17" i="33"/>
  <c r="N12" i="6"/>
  <c r="E14" i="33"/>
  <c r="N29" i="7"/>
  <c r="E13" i="33" s="1"/>
  <c r="E12" i="33"/>
  <c r="N20" i="17"/>
  <c r="N35" i="37"/>
  <c r="N75" i="44"/>
  <c r="N56" i="52"/>
  <c r="E2" i="33" s="1"/>
  <c r="N109" i="46"/>
  <c r="B23" i="33"/>
  <c r="B22" i="33"/>
  <c r="B21" i="33"/>
  <c r="B20" i="33"/>
  <c r="B19" i="33"/>
  <c r="B18" i="33"/>
  <c r="B17" i="33"/>
  <c r="B16" i="33"/>
  <c r="B15" i="33"/>
  <c r="B14" i="33"/>
  <c r="B13" i="33"/>
  <c r="B12" i="33"/>
  <c r="B11" i="33"/>
  <c r="B10" i="33"/>
  <c r="B9" i="33"/>
  <c r="B8" i="33"/>
  <c r="B7" i="33"/>
  <c r="B6" i="33"/>
  <c r="B5" i="33"/>
  <c r="B4" i="33"/>
  <c r="B3" i="33"/>
  <c r="B2" i="33"/>
  <c r="L20" i="17"/>
  <c r="L31" i="36"/>
  <c r="L49" i="41"/>
  <c r="L56" i="52"/>
  <c r="I8" i="41" l="1"/>
  <c r="J8" i="41"/>
  <c r="L8" i="41" s="1"/>
  <c r="I9" i="41"/>
  <c r="J9" i="41"/>
  <c r="L9" i="41" s="1"/>
  <c r="I10" i="41"/>
  <c r="J10" i="41" s="1"/>
  <c r="L10" i="41" s="1"/>
  <c r="I11" i="41"/>
  <c r="J11" i="41"/>
  <c r="L11" i="41" s="1"/>
  <c r="I12" i="41"/>
  <c r="J12" i="41"/>
  <c r="L12" i="41" s="1"/>
  <c r="I13" i="41"/>
  <c r="J13" i="41"/>
  <c r="L13" i="41" s="1"/>
  <c r="I14" i="41"/>
  <c r="J14" i="41" s="1"/>
  <c r="L14" i="41" s="1"/>
  <c r="I15" i="41"/>
  <c r="J15" i="41"/>
  <c r="L15" i="41" s="1"/>
  <c r="I16" i="41"/>
  <c r="J16" i="41"/>
  <c r="L16" i="41" s="1"/>
  <c r="I17" i="41"/>
  <c r="J17" i="41"/>
  <c r="L17" i="41" s="1"/>
  <c r="I18" i="41"/>
  <c r="J18" i="41" s="1"/>
  <c r="L18" i="41" s="1"/>
  <c r="I19" i="41"/>
  <c r="J19" i="41"/>
  <c r="L19" i="41" s="1"/>
  <c r="I20" i="41"/>
  <c r="J20" i="41" s="1"/>
  <c r="I21" i="41"/>
  <c r="J21" i="41"/>
  <c r="I22" i="41"/>
  <c r="J22" i="41"/>
  <c r="L22" i="41" s="1"/>
  <c r="I23" i="41"/>
  <c r="J23" i="41"/>
  <c r="L23" i="41" s="1"/>
  <c r="I24" i="41"/>
  <c r="J24" i="41"/>
  <c r="L24" i="41" s="1"/>
  <c r="I25" i="41"/>
  <c r="J25" i="41" s="1"/>
  <c r="L25" i="41" s="1"/>
  <c r="I26" i="41"/>
  <c r="J26" i="41"/>
  <c r="L26" i="41" s="1"/>
  <c r="I27" i="41"/>
  <c r="J27" i="41"/>
  <c r="L27" i="41" s="1"/>
  <c r="I28" i="41"/>
  <c r="J28" i="41"/>
  <c r="L28" i="41" s="1"/>
  <c r="I29" i="41"/>
  <c r="J29" i="41" s="1"/>
  <c r="L29" i="41" s="1"/>
  <c r="I30" i="41"/>
  <c r="J30" i="41"/>
  <c r="L30" i="41" s="1"/>
  <c r="I31" i="41"/>
  <c r="J31" i="41"/>
  <c r="L31" i="41" s="1"/>
  <c r="I32" i="41"/>
  <c r="J32" i="41"/>
  <c r="L32" i="41" s="1"/>
  <c r="I33" i="41"/>
  <c r="J33" i="41" s="1"/>
  <c r="L33" i="41" s="1"/>
  <c r="I34" i="41"/>
  <c r="J34" i="41"/>
  <c r="L34" i="41" s="1"/>
  <c r="I35" i="41"/>
  <c r="J35" i="41"/>
  <c r="L35" i="41" s="1"/>
  <c r="I36" i="41"/>
  <c r="J36" i="41"/>
  <c r="L36" i="41" s="1"/>
  <c r="I37" i="41"/>
  <c r="J37" i="41" s="1"/>
  <c r="L37" i="41" s="1"/>
  <c r="I38" i="41"/>
  <c r="J38" i="41"/>
  <c r="L38" i="41" s="1"/>
  <c r="I39" i="41"/>
  <c r="J39" i="41"/>
  <c r="L39" i="41" s="1"/>
  <c r="I40" i="41"/>
  <c r="J40" i="41"/>
  <c r="L40" i="41" s="1"/>
  <c r="I41" i="41"/>
  <c r="J41" i="41" s="1"/>
  <c r="L41" i="41" s="1"/>
  <c r="I42" i="41"/>
  <c r="J42" i="41"/>
  <c r="L42" i="41" s="1"/>
  <c r="I43" i="41"/>
  <c r="J43" i="41"/>
  <c r="I44" i="41"/>
  <c r="J44" i="41" s="1"/>
  <c r="I45" i="41"/>
  <c r="J45" i="41"/>
  <c r="I46" i="41"/>
  <c r="J46" i="41"/>
  <c r="L46" i="41" s="1"/>
  <c r="I47" i="41"/>
  <c r="J47" i="41"/>
  <c r="L47" i="41" s="1"/>
  <c r="I48" i="41"/>
  <c r="J48" i="41" s="1"/>
  <c r="L48" i="41" s="1"/>
  <c r="L20" i="41" l="1"/>
  <c r="L44" i="41"/>
  <c r="L45" i="41"/>
  <c r="L21" i="41"/>
  <c r="L43" i="41"/>
  <c r="I43" i="22"/>
  <c r="J43" i="22" s="1"/>
  <c r="I42" i="22"/>
  <c r="J42" i="22" s="1"/>
  <c r="I41" i="22"/>
  <c r="J41" i="22" s="1"/>
  <c r="I40" i="22"/>
  <c r="J40" i="22" s="1"/>
  <c r="I39" i="22"/>
  <c r="J39" i="22" s="1"/>
  <c r="I38" i="22"/>
  <c r="J38" i="22" s="1"/>
  <c r="I37" i="22"/>
  <c r="J37" i="22" s="1"/>
  <c r="L37" i="22" s="1"/>
  <c r="I36" i="22"/>
  <c r="J36" i="22" s="1"/>
  <c r="L36" i="22" s="1"/>
  <c r="I35" i="22"/>
  <c r="J35" i="22" s="1"/>
  <c r="L35" i="22" s="1"/>
  <c r="I34" i="22"/>
  <c r="J34" i="22" s="1"/>
  <c r="L34" i="22" s="1"/>
  <c r="I33" i="22"/>
  <c r="J33" i="22" s="1"/>
  <c r="L33" i="22" s="1"/>
  <c r="I32" i="22"/>
  <c r="J32" i="22" s="1"/>
  <c r="L32" i="22" s="1"/>
  <c r="I31" i="22"/>
  <c r="J31" i="22" s="1"/>
  <c r="L31" i="22" s="1"/>
  <c r="I30" i="22"/>
  <c r="J30" i="22" s="1"/>
  <c r="L30" i="22" s="1"/>
  <c r="I29" i="22"/>
  <c r="J29" i="22" s="1"/>
  <c r="L29" i="22" s="1"/>
  <c r="I28" i="22"/>
  <c r="J28" i="22" s="1"/>
  <c r="L28" i="22" s="1"/>
  <c r="I27" i="22"/>
  <c r="J27" i="22" s="1"/>
  <c r="L27" i="22" s="1"/>
  <c r="I26" i="22"/>
  <c r="J26" i="22" s="1"/>
  <c r="L26" i="22" s="1"/>
  <c r="I25" i="22"/>
  <c r="J25" i="22" s="1"/>
  <c r="L25" i="22" s="1"/>
  <c r="I24" i="22"/>
  <c r="J24" i="22" s="1"/>
  <c r="L24" i="22" s="1"/>
  <c r="I23" i="22"/>
  <c r="J23" i="22" s="1"/>
  <c r="L23" i="22" s="1"/>
  <c r="I22" i="22"/>
  <c r="J22" i="22" s="1"/>
  <c r="I21" i="22"/>
  <c r="J21" i="22" s="1"/>
  <c r="I20" i="22"/>
  <c r="J20" i="22" s="1"/>
  <c r="I19" i="22"/>
  <c r="J19" i="22" s="1"/>
  <c r="I18" i="22"/>
  <c r="J18" i="22" s="1"/>
  <c r="I17" i="22"/>
  <c r="J17" i="22" s="1"/>
  <c r="I16" i="22"/>
  <c r="J16" i="22" s="1"/>
  <c r="I15" i="22"/>
  <c r="J15" i="22" s="1"/>
  <c r="I14" i="22"/>
  <c r="J14" i="22" s="1"/>
  <c r="I13" i="22"/>
  <c r="J13" i="22" s="1"/>
  <c r="I12" i="22"/>
  <c r="J12" i="22" s="1"/>
  <c r="I11" i="22"/>
  <c r="J11" i="22" s="1"/>
  <c r="I10" i="22"/>
  <c r="J10" i="22" s="1"/>
  <c r="I9" i="22"/>
  <c r="J9" i="22" s="1"/>
  <c r="I8" i="22"/>
  <c r="J8" i="22" s="1"/>
  <c r="L40" i="22" l="1"/>
  <c r="L42" i="22"/>
  <c r="L38" i="22"/>
  <c r="L41" i="22"/>
  <c r="L39" i="22"/>
  <c r="L43" i="22"/>
  <c r="I33" i="47"/>
  <c r="J33" i="47" s="1"/>
  <c r="I28" i="47"/>
  <c r="J28" i="47" s="1"/>
  <c r="L33" i="47" l="1"/>
  <c r="I12" i="7"/>
  <c r="J12" i="7" s="1"/>
  <c r="L12" i="7" s="1"/>
  <c r="I28" i="7" l="1"/>
  <c r="J28" i="7" s="1"/>
  <c r="L28" i="7" s="1"/>
  <c r="I27" i="7"/>
  <c r="J27" i="7" s="1"/>
  <c r="L27" i="7" s="1"/>
  <c r="I26" i="7"/>
  <c r="J26" i="7" s="1"/>
  <c r="L26" i="7" s="1"/>
  <c r="I25" i="7"/>
  <c r="J25" i="7" s="1"/>
  <c r="I24" i="7"/>
  <c r="J24" i="7" s="1"/>
  <c r="I23" i="7"/>
  <c r="J23" i="7" s="1"/>
  <c r="I22" i="7"/>
  <c r="J22" i="7" s="1"/>
  <c r="L22" i="7" s="1"/>
  <c r="I21" i="7"/>
  <c r="J21" i="7" s="1"/>
  <c r="L21" i="7" s="1"/>
  <c r="I20" i="7"/>
  <c r="J20" i="7" s="1"/>
  <c r="L20" i="7" s="1"/>
  <c r="I19" i="7"/>
  <c r="J19" i="7" s="1"/>
  <c r="L19" i="7" s="1"/>
  <c r="I18" i="7"/>
  <c r="J18" i="7" s="1"/>
  <c r="L18" i="7" s="1"/>
  <c r="I17" i="7"/>
  <c r="J17" i="7" s="1"/>
  <c r="L17" i="7" s="1"/>
  <c r="I16" i="7"/>
  <c r="J16" i="7" s="1"/>
  <c r="L16" i="7" s="1"/>
  <c r="I15" i="7"/>
  <c r="J15" i="7" s="1"/>
  <c r="L15" i="7" s="1"/>
  <c r="I14" i="7"/>
  <c r="J14" i="7" s="1"/>
  <c r="L14" i="7" s="1"/>
  <c r="I13" i="7"/>
  <c r="J13" i="7" s="1"/>
  <c r="L13" i="7" s="1"/>
  <c r="I11" i="7"/>
  <c r="J11" i="7" s="1"/>
  <c r="L11" i="7" s="1"/>
  <c r="I10" i="7"/>
  <c r="J10" i="7" s="1"/>
  <c r="L10" i="7" s="1"/>
  <c r="I9" i="7"/>
  <c r="J9" i="7" s="1"/>
  <c r="L9" i="7" s="1"/>
  <c r="I8" i="7"/>
  <c r="J8" i="7" s="1"/>
  <c r="L8" i="7" s="1"/>
  <c r="I55" i="52"/>
  <c r="J55" i="52" s="1"/>
  <c r="L55" i="52" s="1"/>
  <c r="I54" i="52"/>
  <c r="J54" i="52" s="1"/>
  <c r="L54" i="52" s="1"/>
  <c r="I53" i="52"/>
  <c r="J53" i="52" s="1"/>
  <c r="L53" i="52" s="1"/>
  <c r="I52" i="52"/>
  <c r="J52" i="52" s="1"/>
  <c r="L52" i="52" s="1"/>
  <c r="I51" i="52"/>
  <c r="J51" i="52" s="1"/>
  <c r="L51" i="52" s="1"/>
  <c r="I50" i="52"/>
  <c r="J50" i="52" s="1"/>
  <c r="L50" i="52" s="1"/>
  <c r="I49" i="52"/>
  <c r="J49" i="52" s="1"/>
  <c r="L49" i="52" s="1"/>
  <c r="I48" i="52"/>
  <c r="J48" i="52" s="1"/>
  <c r="L48" i="52" s="1"/>
  <c r="I47" i="52"/>
  <c r="J47" i="52" s="1"/>
  <c r="L47" i="52" s="1"/>
  <c r="I46" i="52"/>
  <c r="J46" i="52" s="1"/>
  <c r="L46" i="52" s="1"/>
  <c r="I45" i="52"/>
  <c r="J45" i="52" s="1"/>
  <c r="L45" i="52" s="1"/>
  <c r="I44" i="52"/>
  <c r="J44" i="52" s="1"/>
  <c r="I43" i="52"/>
  <c r="J43" i="52" s="1"/>
  <c r="L43" i="52" s="1"/>
  <c r="I42" i="52"/>
  <c r="J42" i="52" s="1"/>
  <c r="I41" i="52"/>
  <c r="J41" i="52" s="1"/>
  <c r="L41" i="52" s="1"/>
  <c r="I40" i="52"/>
  <c r="J40" i="52" s="1"/>
  <c r="L40" i="52" s="1"/>
  <c r="I39" i="52"/>
  <c r="J39" i="52" s="1"/>
  <c r="L39" i="52" s="1"/>
  <c r="I38" i="52"/>
  <c r="J38" i="52" s="1"/>
  <c r="L38" i="52" s="1"/>
  <c r="I37" i="52"/>
  <c r="J37" i="52" s="1"/>
  <c r="L37" i="52" s="1"/>
  <c r="I36" i="52"/>
  <c r="J36" i="52" s="1"/>
  <c r="L36" i="52" s="1"/>
  <c r="I35" i="52"/>
  <c r="J35" i="52" s="1"/>
  <c r="L35" i="52" s="1"/>
  <c r="I34" i="52"/>
  <c r="J34" i="52" s="1"/>
  <c r="I33" i="52"/>
  <c r="J33" i="52" s="1"/>
  <c r="L33" i="52" s="1"/>
  <c r="I32" i="52"/>
  <c r="J32" i="52" s="1"/>
  <c r="L32" i="52" s="1"/>
  <c r="I31" i="52"/>
  <c r="J31" i="52" s="1"/>
  <c r="L31" i="52" s="1"/>
  <c r="I30" i="52"/>
  <c r="J30" i="52" s="1"/>
  <c r="L30" i="52" s="1"/>
  <c r="I29" i="52"/>
  <c r="J29" i="52" s="1"/>
  <c r="L29" i="52" s="1"/>
  <c r="I28" i="52"/>
  <c r="J28" i="52" s="1"/>
  <c r="L28" i="52" s="1"/>
  <c r="I27" i="52"/>
  <c r="J27" i="52" s="1"/>
  <c r="L27" i="52" s="1"/>
  <c r="I26" i="52"/>
  <c r="J26" i="52" s="1"/>
  <c r="L26" i="52" s="1"/>
  <c r="I25" i="52"/>
  <c r="J25" i="52" s="1"/>
  <c r="L25" i="52" s="1"/>
  <c r="I24" i="52"/>
  <c r="J24" i="52" s="1"/>
  <c r="L24" i="52" s="1"/>
  <c r="I23" i="52"/>
  <c r="J23" i="52" s="1"/>
  <c r="L23" i="52" s="1"/>
  <c r="I22" i="52"/>
  <c r="J22" i="52" s="1"/>
  <c r="L22" i="52" s="1"/>
  <c r="I21" i="52"/>
  <c r="J21" i="52" s="1"/>
  <c r="L21" i="52" s="1"/>
  <c r="I20" i="52"/>
  <c r="J20" i="52" s="1"/>
  <c r="L20" i="52" s="1"/>
  <c r="I19" i="52"/>
  <c r="J19" i="52" s="1"/>
  <c r="L19" i="52" s="1"/>
  <c r="I18" i="52"/>
  <c r="J18" i="52" s="1"/>
  <c r="L18" i="52" s="1"/>
  <c r="I17" i="52"/>
  <c r="J17" i="52" s="1"/>
  <c r="L17" i="52" s="1"/>
  <c r="I16" i="52"/>
  <c r="J16" i="52" s="1"/>
  <c r="L16" i="52" s="1"/>
  <c r="I15" i="52"/>
  <c r="J15" i="52" s="1"/>
  <c r="L15" i="52" s="1"/>
  <c r="I14" i="52"/>
  <c r="J14" i="52" s="1"/>
  <c r="I13" i="52"/>
  <c r="J13" i="52" s="1"/>
  <c r="L13" i="52" s="1"/>
  <c r="I12" i="52"/>
  <c r="J12" i="52" s="1"/>
  <c r="L12" i="52" s="1"/>
  <c r="I11" i="52"/>
  <c r="J11" i="52" s="1"/>
  <c r="L11" i="52" s="1"/>
  <c r="I10" i="52"/>
  <c r="J10" i="52" s="1"/>
  <c r="L10" i="52" s="1"/>
  <c r="I9" i="52"/>
  <c r="J9" i="52" s="1"/>
  <c r="L9" i="52" s="1"/>
  <c r="I8" i="52"/>
  <c r="J8" i="52" s="1"/>
  <c r="I19" i="17"/>
  <c r="J19" i="17" s="1"/>
  <c r="L19" i="17" s="1"/>
  <c r="I16" i="17"/>
  <c r="J16" i="17" s="1"/>
  <c r="L16" i="17" s="1"/>
  <c r="I13" i="17"/>
  <c r="J13" i="17" s="1"/>
  <c r="L13" i="17" s="1"/>
  <c r="I10" i="17"/>
  <c r="J10" i="17" s="1"/>
  <c r="L10" i="17" s="1"/>
  <c r="L14" i="52" l="1"/>
  <c r="L34" i="52"/>
  <c r="L8" i="52"/>
  <c r="L23" i="7"/>
  <c r="L29" i="7" s="1"/>
  <c r="L24" i="7"/>
  <c r="L25" i="7"/>
  <c r="L44" i="52"/>
  <c r="L42" i="52"/>
  <c r="N37" i="38" l="1"/>
  <c r="E6" i="33" s="1"/>
  <c r="E4" i="33"/>
  <c r="E15" i="33"/>
  <c r="E7" i="33"/>
  <c r="L37" i="38"/>
  <c r="D6" i="33" s="1"/>
  <c r="B24" i="33" l="1"/>
  <c r="D2" i="33"/>
  <c r="B25" i="33"/>
  <c r="C2" i="33" s="1"/>
  <c r="I9" i="10"/>
  <c r="J9" i="10" s="1"/>
  <c r="I8" i="10"/>
  <c r="J8" i="10" s="1"/>
  <c r="K9" i="10" l="1"/>
  <c r="L9" i="10"/>
  <c r="K8" i="10"/>
  <c r="L8" i="10"/>
  <c r="N10" i="10" l="1"/>
  <c r="L10" i="10"/>
  <c r="I11" i="1"/>
  <c r="J11" i="1" s="1"/>
  <c r="I10" i="1"/>
  <c r="J10" i="1" s="1"/>
  <c r="I9" i="1"/>
  <c r="J9" i="1" s="1"/>
  <c r="I8" i="1"/>
  <c r="J8" i="1" s="1"/>
  <c r="L8" i="1" l="1"/>
  <c r="K8" i="1"/>
  <c r="L10" i="1"/>
  <c r="K10" i="1"/>
  <c r="L9" i="1"/>
  <c r="K9" i="1"/>
  <c r="L11" i="1"/>
  <c r="K11" i="1"/>
  <c r="N12" i="1" l="1"/>
  <c r="L12" i="1"/>
  <c r="I11" i="40"/>
  <c r="J11" i="40" s="1"/>
  <c r="I10" i="40"/>
  <c r="J10" i="40" s="1"/>
  <c r="I9" i="40"/>
  <c r="J9" i="40" s="1"/>
  <c r="I8" i="40"/>
  <c r="J8" i="40" s="1"/>
  <c r="L8" i="40" l="1"/>
  <c r="L9" i="40"/>
  <c r="L10" i="40"/>
  <c r="L11" i="40"/>
  <c r="L12" i="40" l="1"/>
  <c r="I13" i="35"/>
  <c r="J13" i="35" s="1"/>
  <c r="I12" i="35"/>
  <c r="J12" i="35" s="1"/>
  <c r="I11" i="35"/>
  <c r="J11" i="35" s="1"/>
  <c r="I10" i="35"/>
  <c r="J10" i="35" s="1"/>
  <c r="I9" i="35"/>
  <c r="J9" i="35" s="1"/>
  <c r="I8" i="35"/>
  <c r="J8" i="35" s="1"/>
  <c r="L8" i="35" l="1"/>
  <c r="K8" i="35"/>
  <c r="L9" i="35"/>
  <c r="K9" i="35"/>
  <c r="L13" i="35"/>
  <c r="K13" i="35"/>
  <c r="L10" i="35"/>
  <c r="K10" i="35"/>
  <c r="L11" i="35"/>
  <c r="K11" i="35"/>
  <c r="L12" i="35"/>
  <c r="K12" i="35"/>
  <c r="L14" i="35" l="1"/>
  <c r="N14" i="35"/>
  <c r="I16" i="51"/>
  <c r="J16" i="51" s="1"/>
  <c r="I15" i="51"/>
  <c r="J15" i="51" s="1"/>
  <c r="I14" i="51"/>
  <c r="J14" i="51" s="1"/>
  <c r="I13" i="51"/>
  <c r="J13" i="51" s="1"/>
  <c r="I12" i="51"/>
  <c r="J12" i="51" s="1"/>
  <c r="I11" i="51"/>
  <c r="J11" i="51" s="1"/>
  <c r="I10" i="51"/>
  <c r="J10" i="51" s="1"/>
  <c r="I9" i="51"/>
  <c r="J9" i="51" s="1"/>
  <c r="L9" i="51" s="1"/>
  <c r="I8" i="51"/>
  <c r="J8" i="51" s="1"/>
  <c r="L8" i="51" s="1"/>
  <c r="L13" i="51" l="1"/>
  <c r="L10" i="51"/>
  <c r="L14" i="51"/>
  <c r="L11" i="51"/>
  <c r="L15" i="51"/>
  <c r="L12" i="51"/>
  <c r="L16" i="51"/>
  <c r="L17" i="51" l="1"/>
  <c r="L19" i="22"/>
  <c r="L18" i="22"/>
  <c r="L17" i="22"/>
  <c r="L16" i="22"/>
  <c r="L15" i="22"/>
  <c r="L14" i="22"/>
  <c r="L13" i="22"/>
  <c r="L12" i="22"/>
  <c r="L11" i="22"/>
  <c r="L10" i="22"/>
  <c r="L9" i="22"/>
  <c r="L8" i="22"/>
  <c r="L20" i="22" l="1"/>
  <c r="L21" i="22"/>
  <c r="L22" i="22"/>
  <c r="L44" i="22" l="1"/>
  <c r="I49" i="34"/>
  <c r="J49" i="34" s="1"/>
  <c r="I48" i="34"/>
  <c r="J48" i="34" s="1"/>
  <c r="I47" i="34"/>
  <c r="J47" i="34" s="1"/>
  <c r="I46" i="34"/>
  <c r="J46" i="34" s="1"/>
  <c r="I45" i="34"/>
  <c r="J45" i="34" s="1"/>
  <c r="I44" i="34"/>
  <c r="J44" i="34" s="1"/>
  <c r="I43" i="34"/>
  <c r="J43" i="34" s="1"/>
  <c r="I42" i="34"/>
  <c r="J42" i="34" s="1"/>
  <c r="I41" i="34"/>
  <c r="J41" i="34" s="1"/>
  <c r="I40" i="34"/>
  <c r="J40" i="34" s="1"/>
  <c r="I39" i="34"/>
  <c r="J39" i="34" s="1"/>
  <c r="I38" i="34"/>
  <c r="J38" i="34" s="1"/>
  <c r="I37" i="34"/>
  <c r="J37" i="34" s="1"/>
  <c r="I36" i="34"/>
  <c r="J36" i="34" s="1"/>
  <c r="I35" i="34"/>
  <c r="J35" i="34" s="1"/>
  <c r="I34" i="34"/>
  <c r="J34" i="34" s="1"/>
  <c r="I33" i="34"/>
  <c r="J33" i="34" s="1"/>
  <c r="I32" i="34"/>
  <c r="J32" i="34" s="1"/>
  <c r="I31" i="34"/>
  <c r="J31" i="34" s="1"/>
  <c r="I30" i="34"/>
  <c r="J30" i="34" s="1"/>
  <c r="I29" i="34"/>
  <c r="J29" i="34" s="1"/>
  <c r="I28" i="34"/>
  <c r="J28" i="34" s="1"/>
  <c r="I27" i="34"/>
  <c r="J27" i="34" s="1"/>
  <c r="I26" i="34"/>
  <c r="J26" i="34" s="1"/>
  <c r="I25" i="34"/>
  <c r="J25" i="34" s="1"/>
  <c r="I24" i="34"/>
  <c r="J24" i="34" s="1"/>
  <c r="I23" i="34"/>
  <c r="J23" i="34" s="1"/>
  <c r="I22" i="34"/>
  <c r="J22" i="34" s="1"/>
  <c r="I21" i="34"/>
  <c r="J21" i="34" s="1"/>
  <c r="I20" i="34"/>
  <c r="J20" i="34" s="1"/>
  <c r="I19" i="34"/>
  <c r="J19" i="34" s="1"/>
  <c r="I18" i="34"/>
  <c r="J18" i="34" s="1"/>
  <c r="I17" i="34"/>
  <c r="J17" i="34" s="1"/>
  <c r="I16" i="34"/>
  <c r="J16" i="34" s="1"/>
  <c r="I15" i="34"/>
  <c r="J15" i="34" s="1"/>
  <c r="I14" i="34"/>
  <c r="J14" i="34" s="1"/>
  <c r="I13" i="34"/>
  <c r="J13" i="34" s="1"/>
  <c r="I12" i="34"/>
  <c r="J12" i="34" s="1"/>
  <c r="I11" i="34"/>
  <c r="J11" i="34" s="1"/>
  <c r="I10" i="34"/>
  <c r="J10" i="34" s="1"/>
  <c r="I9" i="34"/>
  <c r="J9" i="34" s="1"/>
  <c r="I8" i="34"/>
  <c r="J8" i="34" s="1"/>
  <c r="L31" i="34" l="1"/>
  <c r="L10" i="34"/>
  <c r="L11" i="34"/>
  <c r="L17" i="34"/>
  <c r="L18" i="34"/>
  <c r="L21" i="34"/>
  <c r="L13" i="34"/>
  <c r="L14" i="34"/>
  <c r="L15" i="34"/>
  <c r="L9" i="34"/>
  <c r="L19" i="34"/>
  <c r="L22" i="34"/>
  <c r="L8" i="34"/>
  <c r="L12" i="34"/>
  <c r="L16" i="34"/>
  <c r="L20" i="34"/>
  <c r="L34" i="34"/>
  <c r="L35" i="34"/>
  <c r="L39" i="34"/>
  <c r="L43" i="34"/>
  <c r="L47" i="34"/>
  <c r="L27" i="34"/>
  <c r="L38" i="34"/>
  <c r="L46" i="34"/>
  <c r="L28" i="34"/>
  <c r="L24" i="34"/>
  <c r="L32" i="34"/>
  <c r="L36" i="34"/>
  <c r="L40" i="34"/>
  <c r="L44" i="34"/>
  <c r="L48" i="34"/>
  <c r="L30" i="34"/>
  <c r="L42" i="34"/>
  <c r="L23" i="34"/>
  <c r="L25" i="34"/>
  <c r="L26" i="34"/>
  <c r="L29" i="34"/>
  <c r="L33" i="34"/>
  <c r="L37" i="34"/>
  <c r="L41" i="34"/>
  <c r="L45" i="34"/>
  <c r="L49" i="34"/>
  <c r="N50" i="34" l="1"/>
  <c r="L50" i="34"/>
  <c r="I11" i="6"/>
  <c r="J11" i="6" s="1"/>
  <c r="I10" i="6"/>
  <c r="J10" i="6" s="1"/>
  <c r="I9" i="6"/>
  <c r="J9" i="6" s="1"/>
  <c r="L9" i="6" s="1"/>
  <c r="I8" i="6"/>
  <c r="J8" i="6" s="1"/>
  <c r="L8" i="6" s="1"/>
  <c r="L10" i="6" l="1"/>
  <c r="L12" i="6" s="1"/>
  <c r="L11" i="6"/>
  <c r="I22" i="13" l="1"/>
  <c r="J22" i="13" s="1"/>
  <c r="L22" i="13" s="1"/>
  <c r="I21" i="13"/>
  <c r="J21" i="13" s="1"/>
  <c r="I20" i="13"/>
  <c r="J20" i="13" s="1"/>
  <c r="L20" i="13" s="1"/>
  <c r="I19" i="13"/>
  <c r="J19" i="13" s="1"/>
  <c r="L19" i="13" s="1"/>
  <c r="I18" i="13"/>
  <c r="J18" i="13" s="1"/>
  <c r="L18" i="13" s="1"/>
  <c r="I17" i="13"/>
  <c r="J17" i="13" s="1"/>
  <c r="L17" i="13" s="1"/>
  <c r="I16" i="13"/>
  <c r="J16" i="13" s="1"/>
  <c r="L16" i="13" s="1"/>
  <c r="I15" i="13"/>
  <c r="J15" i="13" s="1"/>
  <c r="L15" i="13" s="1"/>
  <c r="I14" i="13"/>
  <c r="J14" i="13" s="1"/>
  <c r="L14" i="13" s="1"/>
  <c r="I13" i="13"/>
  <c r="J13" i="13" s="1"/>
  <c r="I12" i="13"/>
  <c r="J12" i="13" s="1"/>
  <c r="I11" i="13"/>
  <c r="J11" i="13" s="1"/>
  <c r="I10" i="13"/>
  <c r="J10" i="13" s="1"/>
  <c r="I9" i="13"/>
  <c r="J9" i="13" s="1"/>
  <c r="I8" i="13"/>
  <c r="J8" i="13" s="1"/>
  <c r="L13" i="13" l="1"/>
  <c r="L21" i="13"/>
  <c r="L8" i="13"/>
  <c r="L11" i="13"/>
  <c r="L9" i="13"/>
  <c r="L12" i="13"/>
  <c r="L10" i="13"/>
  <c r="N23" i="13" l="1"/>
  <c r="L23" i="13"/>
  <c r="I18" i="17"/>
  <c r="J18" i="17" s="1"/>
  <c r="L18" i="17" s="1"/>
  <c r="I17" i="17"/>
  <c r="J17" i="17" s="1"/>
  <c r="L17" i="17" s="1"/>
  <c r="I15" i="17"/>
  <c r="J15" i="17" s="1"/>
  <c r="L15" i="17" s="1"/>
  <c r="I14" i="17"/>
  <c r="J14" i="17" s="1"/>
  <c r="L14" i="17" s="1"/>
  <c r="I12" i="17"/>
  <c r="J12" i="17" s="1"/>
  <c r="L12" i="17" s="1"/>
  <c r="I11" i="17"/>
  <c r="J11" i="17" s="1"/>
  <c r="L11" i="17" s="1"/>
  <c r="I9" i="17"/>
  <c r="J9" i="17" s="1"/>
  <c r="L9" i="17" s="1"/>
  <c r="I8" i="17"/>
  <c r="J8" i="17" s="1"/>
  <c r="L8" i="17" s="1"/>
  <c r="I30" i="36" l="1"/>
  <c r="J30" i="36" s="1"/>
  <c r="I29" i="36"/>
  <c r="J29" i="36" s="1"/>
  <c r="I28" i="36"/>
  <c r="J28" i="36" s="1"/>
  <c r="I27" i="36"/>
  <c r="J27" i="36" s="1"/>
  <c r="I26" i="36"/>
  <c r="J26" i="36" s="1"/>
  <c r="I25" i="36"/>
  <c r="J25" i="36" s="1"/>
  <c r="I24" i="36"/>
  <c r="J24" i="36" s="1"/>
  <c r="I23" i="36"/>
  <c r="J23" i="36" s="1"/>
  <c r="I22" i="36"/>
  <c r="J22" i="36" s="1"/>
  <c r="I21" i="36"/>
  <c r="J21" i="36" s="1"/>
  <c r="I20" i="36"/>
  <c r="J20" i="36" s="1"/>
  <c r="I19" i="36"/>
  <c r="J19" i="36" s="1"/>
  <c r="I18" i="36"/>
  <c r="J18" i="36" s="1"/>
  <c r="I17" i="36"/>
  <c r="J17" i="36" s="1"/>
  <c r="I16" i="36"/>
  <c r="J16" i="36" s="1"/>
  <c r="L16" i="36" s="1"/>
  <c r="I15" i="36"/>
  <c r="J15" i="36" s="1"/>
  <c r="L15" i="36" s="1"/>
  <c r="I14" i="36"/>
  <c r="J14" i="36" s="1"/>
  <c r="L14" i="36" s="1"/>
  <c r="I13" i="36"/>
  <c r="J13" i="36" s="1"/>
  <c r="L13" i="36" s="1"/>
  <c r="I12" i="36"/>
  <c r="J12" i="36" s="1"/>
  <c r="L12" i="36" s="1"/>
  <c r="I11" i="36"/>
  <c r="J11" i="36" s="1"/>
  <c r="L11" i="36" s="1"/>
  <c r="I10" i="36"/>
  <c r="J10" i="36" s="1"/>
  <c r="L10" i="36" s="1"/>
  <c r="I9" i="36"/>
  <c r="J9" i="36" s="1"/>
  <c r="L9" i="36" s="1"/>
  <c r="I8" i="36"/>
  <c r="J8" i="36" s="1"/>
  <c r="L8" i="36" s="1"/>
  <c r="L20" i="36" l="1"/>
  <c r="L25" i="36"/>
  <c r="L18" i="36"/>
  <c r="L22" i="36"/>
  <c r="L23" i="36"/>
  <c r="L27" i="36"/>
  <c r="L19" i="36"/>
  <c r="L24" i="36"/>
  <c r="L28" i="36"/>
  <c r="L29" i="36"/>
  <c r="L17" i="36"/>
  <c r="L21" i="36"/>
  <c r="L26" i="36"/>
  <c r="L30" i="36"/>
  <c r="N31" i="36" l="1"/>
  <c r="E11" i="33" s="1"/>
  <c r="I34" i="47"/>
  <c r="J34" i="47" s="1"/>
  <c r="I32" i="47"/>
  <c r="J32" i="47" s="1"/>
  <c r="I31" i="47"/>
  <c r="J31" i="47" s="1"/>
  <c r="L31" i="47" s="1"/>
  <c r="I30" i="47"/>
  <c r="J30" i="47" s="1"/>
  <c r="L30" i="47" s="1"/>
  <c r="I29" i="47"/>
  <c r="J29" i="47" s="1"/>
  <c r="L29" i="47" s="1"/>
  <c r="I27" i="47"/>
  <c r="J27" i="47" s="1"/>
  <c r="I26" i="47"/>
  <c r="J26" i="47" s="1"/>
  <c r="I25" i="47"/>
  <c r="J25" i="47" s="1"/>
  <c r="I24" i="47"/>
  <c r="J24" i="47" s="1"/>
  <c r="I23" i="47"/>
  <c r="J23" i="47" s="1"/>
  <c r="I22" i="47"/>
  <c r="J22" i="47" s="1"/>
  <c r="L22" i="47" s="1"/>
  <c r="I21" i="47"/>
  <c r="J21" i="47" s="1"/>
  <c r="L21" i="47" s="1"/>
  <c r="I20" i="47"/>
  <c r="J20" i="47" s="1"/>
  <c r="L20" i="47" s="1"/>
  <c r="I19" i="47"/>
  <c r="J19" i="47" s="1"/>
  <c r="L19" i="47" s="1"/>
  <c r="I18" i="47"/>
  <c r="J18" i="47" s="1"/>
  <c r="L18" i="47" s="1"/>
  <c r="I17" i="47"/>
  <c r="J17" i="47" s="1"/>
  <c r="L17" i="47" s="1"/>
  <c r="I16" i="47"/>
  <c r="J16" i="47" s="1"/>
  <c r="L16" i="47" s="1"/>
  <c r="I15" i="47"/>
  <c r="J15" i="47" s="1"/>
  <c r="L15" i="47" s="1"/>
  <c r="I14" i="47"/>
  <c r="J14" i="47" s="1"/>
  <c r="L14" i="47" s="1"/>
  <c r="I13" i="47"/>
  <c r="J13" i="47" s="1"/>
  <c r="L13" i="47" s="1"/>
  <c r="I12" i="47"/>
  <c r="J12" i="47" s="1"/>
  <c r="L12" i="47" s="1"/>
  <c r="I11" i="47"/>
  <c r="J11" i="47" s="1"/>
  <c r="L11" i="47" s="1"/>
  <c r="I10" i="47"/>
  <c r="J10" i="47" s="1"/>
  <c r="L10" i="47" s="1"/>
  <c r="I9" i="47"/>
  <c r="J9" i="47" s="1"/>
  <c r="L9" i="47" s="1"/>
  <c r="I8" i="47"/>
  <c r="J8" i="47" s="1"/>
  <c r="L8" i="47" s="1"/>
  <c r="L25" i="47" l="1"/>
  <c r="L27" i="47"/>
  <c r="L23" i="47"/>
  <c r="L24" i="47"/>
  <c r="L26" i="47"/>
  <c r="L32" i="47"/>
  <c r="L34" i="47"/>
  <c r="L35" i="47" l="1"/>
  <c r="N35" i="47"/>
  <c r="E10" i="33" s="1"/>
  <c r="I48" i="21"/>
  <c r="J48" i="21" s="1"/>
  <c r="I47" i="21"/>
  <c r="J47" i="21" s="1"/>
  <c r="I46" i="21"/>
  <c r="J46" i="21" s="1"/>
  <c r="L46" i="21" s="1"/>
  <c r="I45" i="21"/>
  <c r="J45" i="21" s="1"/>
  <c r="L45" i="21" s="1"/>
  <c r="I44" i="21"/>
  <c r="J44" i="21" s="1"/>
  <c r="L44" i="21" s="1"/>
  <c r="I43" i="21"/>
  <c r="J43" i="21" s="1"/>
  <c r="L43" i="21" s="1"/>
  <c r="I42" i="21"/>
  <c r="J42" i="21" s="1"/>
  <c r="L42" i="21" s="1"/>
  <c r="I41" i="21"/>
  <c r="J41" i="21" s="1"/>
  <c r="L41" i="21" s="1"/>
  <c r="I40" i="21"/>
  <c r="J40" i="21" s="1"/>
  <c r="L40" i="21" s="1"/>
  <c r="I39" i="21"/>
  <c r="J39" i="21" s="1"/>
  <c r="L39" i="21" s="1"/>
  <c r="I38" i="21"/>
  <c r="J38" i="21" s="1"/>
  <c r="L38" i="21" s="1"/>
  <c r="I37" i="21"/>
  <c r="J37" i="21" s="1"/>
  <c r="I36" i="21"/>
  <c r="J36" i="21" s="1"/>
  <c r="I35" i="21"/>
  <c r="J35" i="21" s="1"/>
  <c r="I34" i="21"/>
  <c r="J34" i="21" s="1"/>
  <c r="L34" i="21" s="1"/>
  <c r="I33" i="21"/>
  <c r="J33" i="21" s="1"/>
  <c r="L33" i="21" s="1"/>
  <c r="I32" i="21"/>
  <c r="J32" i="21" s="1"/>
  <c r="L32" i="21" s="1"/>
  <c r="I31" i="21"/>
  <c r="J31" i="21" s="1"/>
  <c r="L31" i="21" s="1"/>
  <c r="I30" i="21"/>
  <c r="J30" i="21" s="1"/>
  <c r="L30" i="21" s="1"/>
  <c r="I29" i="21"/>
  <c r="J29" i="21" s="1"/>
  <c r="L29" i="21" s="1"/>
  <c r="I28" i="21"/>
  <c r="J28" i="21" s="1"/>
  <c r="L28" i="21" s="1"/>
  <c r="I27" i="21"/>
  <c r="J27" i="21" s="1"/>
  <c r="L27" i="21" s="1"/>
  <c r="I26" i="21"/>
  <c r="J26" i="21" s="1"/>
  <c r="L26" i="21" s="1"/>
  <c r="I25" i="21"/>
  <c r="J25" i="21" s="1"/>
  <c r="I24" i="21"/>
  <c r="J24" i="21" s="1"/>
  <c r="I23" i="21"/>
  <c r="J23" i="21" s="1"/>
  <c r="I22" i="21"/>
  <c r="J22" i="21" s="1"/>
  <c r="L22" i="21" s="1"/>
  <c r="I21" i="21"/>
  <c r="J21" i="21" s="1"/>
  <c r="L21" i="21" s="1"/>
  <c r="I20" i="21"/>
  <c r="J20" i="21" s="1"/>
  <c r="L20" i="21" s="1"/>
  <c r="I19" i="21"/>
  <c r="J19" i="21" s="1"/>
  <c r="L19" i="21" s="1"/>
  <c r="I18" i="21"/>
  <c r="J18" i="21" s="1"/>
  <c r="L18" i="21" s="1"/>
  <c r="I17" i="21"/>
  <c r="J17" i="21" s="1"/>
  <c r="L17" i="21" s="1"/>
  <c r="I16" i="21"/>
  <c r="J16" i="21" s="1"/>
  <c r="L16" i="21" s="1"/>
  <c r="I15" i="21"/>
  <c r="J15" i="21" s="1"/>
  <c r="L15" i="21" s="1"/>
  <c r="I14" i="21"/>
  <c r="J14" i="21" s="1"/>
  <c r="L14" i="21" s="1"/>
  <c r="I13" i="21"/>
  <c r="J13" i="21" s="1"/>
  <c r="I12" i="21"/>
  <c r="J12" i="21" s="1"/>
  <c r="I11" i="21"/>
  <c r="J11" i="21" s="1"/>
  <c r="L11" i="21" s="1"/>
  <c r="I10" i="21"/>
  <c r="J10" i="21" s="1"/>
  <c r="L10" i="21" s="1"/>
  <c r="I9" i="21"/>
  <c r="J9" i="21" s="1"/>
  <c r="I8" i="21"/>
  <c r="J8" i="21" s="1"/>
  <c r="L23" i="21" l="1"/>
  <c r="L24" i="21"/>
  <c r="L8" i="21"/>
  <c r="L12" i="21"/>
  <c r="L25" i="21"/>
  <c r="L13" i="21"/>
  <c r="L9" i="21"/>
  <c r="L37" i="21"/>
  <c r="L35" i="21"/>
  <c r="L36" i="21"/>
  <c r="L47" i="21"/>
  <c r="L48" i="21"/>
  <c r="N49" i="21" l="1"/>
  <c r="E9" i="33" s="1"/>
  <c r="L49" i="21"/>
  <c r="I48" i="16"/>
  <c r="J48" i="16" s="1"/>
  <c r="L48" i="16" s="1"/>
  <c r="I47" i="16"/>
  <c r="J47" i="16" s="1"/>
  <c r="L47" i="16" s="1"/>
  <c r="I46" i="16"/>
  <c r="J46" i="16" s="1"/>
  <c r="L46" i="16" s="1"/>
  <c r="I45" i="16"/>
  <c r="J45" i="16" s="1"/>
  <c r="L45" i="16" s="1"/>
  <c r="I44" i="16"/>
  <c r="J44" i="16" s="1"/>
  <c r="L44" i="16" s="1"/>
  <c r="I43" i="16"/>
  <c r="J43" i="16" s="1"/>
  <c r="L43" i="16" s="1"/>
  <c r="I42" i="16"/>
  <c r="J42" i="16" s="1"/>
  <c r="L42" i="16" s="1"/>
  <c r="I41" i="16"/>
  <c r="J41" i="16" s="1"/>
  <c r="L41" i="16" s="1"/>
  <c r="I40" i="16"/>
  <c r="J40" i="16" s="1"/>
  <c r="L40" i="16" s="1"/>
  <c r="I39" i="16"/>
  <c r="J39" i="16" s="1"/>
  <c r="L39" i="16" s="1"/>
  <c r="I38" i="16"/>
  <c r="J38" i="16" s="1"/>
  <c r="L38" i="16" s="1"/>
  <c r="I37" i="16"/>
  <c r="J37" i="16" s="1"/>
  <c r="L37" i="16" s="1"/>
  <c r="I36" i="16"/>
  <c r="J36" i="16" s="1"/>
  <c r="L36" i="16" s="1"/>
  <c r="I35" i="16"/>
  <c r="J35" i="16" s="1"/>
  <c r="L35" i="16" s="1"/>
  <c r="I34" i="16"/>
  <c r="J34" i="16" s="1"/>
  <c r="L34" i="16" s="1"/>
  <c r="I33" i="16"/>
  <c r="J33" i="16" s="1"/>
  <c r="L33" i="16" s="1"/>
  <c r="I32" i="16"/>
  <c r="J32" i="16" s="1"/>
  <c r="L32" i="16" s="1"/>
  <c r="I31" i="16"/>
  <c r="J31" i="16" s="1"/>
  <c r="L31" i="16" s="1"/>
  <c r="I30" i="16"/>
  <c r="J30" i="16" s="1"/>
  <c r="L30" i="16" s="1"/>
  <c r="I29" i="16"/>
  <c r="J29" i="16" s="1"/>
  <c r="L29" i="16" s="1"/>
  <c r="I28" i="16"/>
  <c r="J28" i="16" s="1"/>
  <c r="L28" i="16" s="1"/>
  <c r="I27" i="16"/>
  <c r="J27" i="16" s="1"/>
  <c r="L27" i="16" s="1"/>
  <c r="I26" i="16"/>
  <c r="J26" i="16" s="1"/>
  <c r="L26" i="16" s="1"/>
  <c r="I25" i="16"/>
  <c r="J25" i="16" s="1"/>
  <c r="L25" i="16" s="1"/>
  <c r="I24" i="16"/>
  <c r="J24" i="16" s="1"/>
  <c r="L24" i="16" s="1"/>
  <c r="I23" i="16"/>
  <c r="J23" i="16" s="1"/>
  <c r="L23" i="16" s="1"/>
  <c r="I22" i="16"/>
  <c r="J22" i="16" s="1"/>
  <c r="L22" i="16" s="1"/>
  <c r="I21" i="16"/>
  <c r="J21" i="16" s="1"/>
  <c r="L21" i="16" s="1"/>
  <c r="I20" i="16"/>
  <c r="J20" i="16" s="1"/>
  <c r="L20" i="16" s="1"/>
  <c r="I19" i="16"/>
  <c r="J19" i="16" s="1"/>
  <c r="L19" i="16" s="1"/>
  <c r="I18" i="16"/>
  <c r="J18" i="16" s="1"/>
  <c r="L18" i="16" s="1"/>
  <c r="I17" i="16"/>
  <c r="J17" i="16" s="1"/>
  <c r="L17" i="16" s="1"/>
  <c r="I16" i="16"/>
  <c r="J16" i="16" s="1"/>
  <c r="L16" i="16" s="1"/>
  <c r="I15" i="16"/>
  <c r="J15" i="16" s="1"/>
  <c r="L15" i="16" s="1"/>
  <c r="I14" i="16"/>
  <c r="J14" i="16" s="1"/>
  <c r="L14" i="16" s="1"/>
  <c r="I13" i="16"/>
  <c r="J13" i="16" s="1"/>
  <c r="L13" i="16" s="1"/>
  <c r="I12" i="16"/>
  <c r="J12" i="16" s="1"/>
  <c r="L12" i="16" s="1"/>
  <c r="I11" i="16"/>
  <c r="J11" i="16" s="1"/>
  <c r="L11" i="16" s="1"/>
  <c r="I10" i="16"/>
  <c r="J10" i="16" s="1"/>
  <c r="L10" i="16" s="1"/>
  <c r="I9" i="16"/>
  <c r="J9" i="16" s="1"/>
  <c r="L9" i="16" s="1"/>
  <c r="I8" i="16"/>
  <c r="J8" i="16" s="1"/>
  <c r="L8" i="16" s="1"/>
  <c r="L49" i="16" l="1"/>
  <c r="D8" i="33" s="1"/>
  <c r="N49" i="16"/>
  <c r="E8" i="33" s="1"/>
  <c r="I34" i="37"/>
  <c r="J34" i="37" s="1"/>
  <c r="L34" i="37" s="1"/>
  <c r="I33" i="37"/>
  <c r="J33" i="37" s="1"/>
  <c r="L33" i="37" s="1"/>
  <c r="I32" i="37"/>
  <c r="J32" i="37" s="1"/>
  <c r="L32" i="37" s="1"/>
  <c r="I31" i="37"/>
  <c r="J31" i="37" s="1"/>
  <c r="L31" i="37" s="1"/>
  <c r="I30" i="37"/>
  <c r="J30" i="37" s="1"/>
  <c r="L30" i="37" s="1"/>
  <c r="I29" i="37"/>
  <c r="J29" i="37" s="1"/>
  <c r="L29" i="37" s="1"/>
  <c r="I28" i="37"/>
  <c r="J28" i="37" s="1"/>
  <c r="L28" i="37" s="1"/>
  <c r="I27" i="37"/>
  <c r="J27" i="37" s="1"/>
  <c r="L27" i="37" s="1"/>
  <c r="I26" i="37"/>
  <c r="J26" i="37" s="1"/>
  <c r="I25" i="37"/>
  <c r="J25" i="37" s="1"/>
  <c r="I24" i="37"/>
  <c r="J24" i="37" s="1"/>
  <c r="L24" i="37" s="1"/>
  <c r="I23" i="37"/>
  <c r="J23" i="37" s="1"/>
  <c r="L23" i="37" s="1"/>
  <c r="I22" i="37"/>
  <c r="J22" i="37" s="1"/>
  <c r="L22" i="37" s="1"/>
  <c r="I21" i="37"/>
  <c r="J21" i="37" s="1"/>
  <c r="L21" i="37" s="1"/>
  <c r="I20" i="37"/>
  <c r="J20" i="37" s="1"/>
  <c r="L20" i="37" s="1"/>
  <c r="I19" i="37"/>
  <c r="J19" i="37" s="1"/>
  <c r="L19" i="37" s="1"/>
  <c r="I18" i="37"/>
  <c r="J18" i="37" s="1"/>
  <c r="L18" i="37" s="1"/>
  <c r="I17" i="37"/>
  <c r="J17" i="37" s="1"/>
  <c r="L17" i="37" s="1"/>
  <c r="I16" i="37"/>
  <c r="J16" i="37" s="1"/>
  <c r="L16" i="37" s="1"/>
  <c r="I15" i="37"/>
  <c r="J15" i="37" s="1"/>
  <c r="L15" i="37" s="1"/>
  <c r="I14" i="37"/>
  <c r="J14" i="37" s="1"/>
  <c r="I13" i="37"/>
  <c r="J13" i="37" s="1"/>
  <c r="L13" i="37" s="1"/>
  <c r="I12" i="37"/>
  <c r="J12" i="37" s="1"/>
  <c r="L12" i="37" s="1"/>
  <c r="I11" i="37"/>
  <c r="J11" i="37" s="1"/>
  <c r="L11" i="37" s="1"/>
  <c r="I10" i="37"/>
  <c r="J10" i="37" s="1"/>
  <c r="L10" i="37" s="1"/>
  <c r="I9" i="37"/>
  <c r="J9" i="37" s="1"/>
  <c r="L9" i="37" s="1"/>
  <c r="I8" i="37"/>
  <c r="J8" i="37" s="1"/>
  <c r="L8" i="37" s="1"/>
  <c r="L14" i="37" l="1"/>
  <c r="L25" i="37"/>
  <c r="L26" i="37"/>
  <c r="L35" i="37" l="1"/>
  <c r="I74" i="44"/>
  <c r="J74" i="44" s="1"/>
  <c r="L74" i="44" s="1"/>
  <c r="I73" i="44"/>
  <c r="J73" i="44" s="1"/>
  <c r="L73" i="44" s="1"/>
  <c r="I72" i="44"/>
  <c r="J72" i="44" s="1"/>
  <c r="L72" i="44" s="1"/>
  <c r="I71" i="44"/>
  <c r="J71" i="44" s="1"/>
  <c r="L71" i="44" s="1"/>
  <c r="I70" i="44"/>
  <c r="J70" i="44" s="1"/>
  <c r="L70" i="44" s="1"/>
  <c r="I69" i="44"/>
  <c r="J69" i="44" s="1"/>
  <c r="L69" i="44" s="1"/>
  <c r="I68" i="44"/>
  <c r="J68" i="44" s="1"/>
  <c r="L68" i="44" s="1"/>
  <c r="I67" i="44"/>
  <c r="J67" i="44" s="1"/>
  <c r="L67" i="44" s="1"/>
  <c r="I66" i="44"/>
  <c r="J66" i="44" s="1"/>
  <c r="L66" i="44" s="1"/>
  <c r="I65" i="44"/>
  <c r="J65" i="44" s="1"/>
  <c r="L65" i="44" s="1"/>
  <c r="I64" i="44"/>
  <c r="J64" i="44" s="1"/>
  <c r="L64" i="44" s="1"/>
  <c r="I63" i="44"/>
  <c r="J63" i="44" s="1"/>
  <c r="L63" i="44" s="1"/>
  <c r="I62" i="44"/>
  <c r="J62" i="44" s="1"/>
  <c r="L62" i="44" s="1"/>
  <c r="I61" i="44"/>
  <c r="J61" i="44" s="1"/>
  <c r="L61" i="44" s="1"/>
  <c r="I60" i="44"/>
  <c r="J60" i="44" s="1"/>
  <c r="L60" i="44" s="1"/>
  <c r="I59" i="44"/>
  <c r="J59" i="44" s="1"/>
  <c r="L59" i="44" s="1"/>
  <c r="I58" i="44"/>
  <c r="J58" i="44" s="1"/>
  <c r="L58" i="44" s="1"/>
  <c r="I57" i="44"/>
  <c r="J57" i="44" s="1"/>
  <c r="L57" i="44" s="1"/>
  <c r="I56" i="44"/>
  <c r="J56" i="44" s="1"/>
  <c r="I55" i="44"/>
  <c r="J55" i="44" s="1"/>
  <c r="I54" i="44"/>
  <c r="J54" i="44" s="1"/>
  <c r="I53" i="44"/>
  <c r="J53" i="44" s="1"/>
  <c r="I52" i="44"/>
  <c r="J52" i="44" s="1"/>
  <c r="I51" i="44"/>
  <c r="J51" i="44" s="1"/>
  <c r="L51" i="44" l="1"/>
  <c r="L56" i="44"/>
  <c r="L52" i="44"/>
  <c r="L55" i="44"/>
  <c r="L54" i="44"/>
  <c r="L53" i="44"/>
  <c r="I50" i="44" l="1"/>
  <c r="J50" i="44" s="1"/>
  <c r="I49" i="44"/>
  <c r="J49" i="44" s="1"/>
  <c r="I48" i="44"/>
  <c r="J48" i="44" s="1"/>
  <c r="I47" i="44"/>
  <c r="J47" i="44" s="1"/>
  <c r="L47" i="44" s="1"/>
  <c r="I46" i="44"/>
  <c r="J46" i="44" s="1"/>
  <c r="L46" i="44" s="1"/>
  <c r="I45" i="44"/>
  <c r="J45" i="44" s="1"/>
  <c r="L45" i="44" s="1"/>
  <c r="I44" i="44"/>
  <c r="J44" i="44" s="1"/>
  <c r="I43" i="44"/>
  <c r="J43" i="44" s="1"/>
  <c r="I42" i="44"/>
  <c r="J42" i="44" s="1"/>
  <c r="L42" i="44" s="1"/>
  <c r="I41" i="44"/>
  <c r="J41" i="44" s="1"/>
  <c r="L41" i="44" s="1"/>
  <c r="I40" i="44"/>
  <c r="J40" i="44" s="1"/>
  <c r="L40" i="44" s="1"/>
  <c r="I39" i="44"/>
  <c r="J39" i="44" s="1"/>
  <c r="L39" i="44" s="1"/>
  <c r="I38" i="44"/>
  <c r="J38" i="44" s="1"/>
  <c r="L38" i="44" s="1"/>
  <c r="I37" i="44"/>
  <c r="J37" i="44" s="1"/>
  <c r="L37" i="44" s="1"/>
  <c r="I36" i="44"/>
  <c r="J36" i="44" s="1"/>
  <c r="L36" i="44" s="1"/>
  <c r="I35" i="44"/>
  <c r="J35" i="44" s="1"/>
  <c r="L35" i="44" s="1"/>
  <c r="I34" i="44"/>
  <c r="J34" i="44" s="1"/>
  <c r="L34" i="44" s="1"/>
  <c r="I33" i="44"/>
  <c r="J33" i="44" s="1"/>
  <c r="L33" i="44" s="1"/>
  <c r="I32" i="44"/>
  <c r="J32" i="44" s="1"/>
  <c r="L32" i="44" s="1"/>
  <c r="I31" i="44"/>
  <c r="J31" i="44" s="1"/>
  <c r="L31" i="44" s="1"/>
  <c r="I30" i="44"/>
  <c r="J30" i="44" s="1"/>
  <c r="L30" i="44" s="1"/>
  <c r="I29" i="44"/>
  <c r="J29" i="44" s="1"/>
  <c r="L29" i="44" s="1"/>
  <c r="I28" i="44"/>
  <c r="J28" i="44" s="1"/>
  <c r="L28" i="44" s="1"/>
  <c r="I27" i="44"/>
  <c r="J27" i="44" s="1"/>
  <c r="I26" i="44"/>
  <c r="J26" i="44" s="1"/>
  <c r="L26" i="44" s="1"/>
  <c r="I25" i="44"/>
  <c r="J25" i="44" s="1"/>
  <c r="I24" i="44"/>
  <c r="J24" i="44" s="1"/>
  <c r="I23" i="44"/>
  <c r="J23" i="44" s="1"/>
  <c r="I22" i="44"/>
  <c r="J22" i="44" s="1"/>
  <c r="I21" i="44"/>
  <c r="J21" i="44" s="1"/>
  <c r="I20" i="44"/>
  <c r="J20" i="44" s="1"/>
  <c r="I19" i="44"/>
  <c r="J19" i="44" s="1"/>
  <c r="I18" i="44"/>
  <c r="J18" i="44" s="1"/>
  <c r="L18" i="44" s="1"/>
  <c r="I17" i="44"/>
  <c r="J17" i="44" s="1"/>
  <c r="I16" i="44"/>
  <c r="J16" i="44" s="1"/>
  <c r="I15" i="44"/>
  <c r="J15" i="44" s="1"/>
  <c r="I14" i="44"/>
  <c r="J14" i="44" s="1"/>
  <c r="I13" i="44"/>
  <c r="J13" i="44" s="1"/>
  <c r="I12" i="44"/>
  <c r="J12" i="44" s="1"/>
  <c r="I11" i="44"/>
  <c r="J11" i="44" s="1"/>
  <c r="I10" i="44"/>
  <c r="J10" i="44" s="1"/>
  <c r="I9" i="44"/>
  <c r="J9" i="44" s="1"/>
  <c r="I8" i="44"/>
  <c r="J8" i="44" s="1"/>
  <c r="L24" i="44" l="1"/>
  <c r="L25" i="44"/>
  <c r="L20" i="44"/>
  <c r="L23" i="44"/>
  <c r="L8" i="44"/>
  <c r="L16" i="44"/>
  <c r="L9" i="44"/>
  <c r="L13" i="44"/>
  <c r="L17" i="44"/>
  <c r="L43" i="44"/>
  <c r="L48" i="44"/>
  <c r="L12" i="44"/>
  <c r="L10" i="44"/>
  <c r="L14" i="44"/>
  <c r="L21" i="44"/>
  <c r="L44" i="44"/>
  <c r="L49" i="44"/>
  <c r="L11" i="44"/>
  <c r="L15" i="44"/>
  <c r="L22" i="44"/>
  <c r="L50" i="44"/>
  <c r="L19" i="44"/>
  <c r="L27" i="44"/>
  <c r="L75" i="44" l="1"/>
  <c r="E5" i="33"/>
  <c r="I108" i="46"/>
  <c r="J108" i="46" s="1"/>
  <c r="I107" i="46"/>
  <c r="J107" i="46" s="1"/>
  <c r="I106" i="46"/>
  <c r="J106" i="46" s="1"/>
  <c r="I105" i="46"/>
  <c r="J105" i="46" s="1"/>
  <c r="L105" i="46" s="1"/>
  <c r="I104" i="46"/>
  <c r="J104" i="46" s="1"/>
  <c r="L104" i="46" s="1"/>
  <c r="I103" i="46"/>
  <c r="J103" i="46" s="1"/>
  <c r="L103" i="46" s="1"/>
  <c r="I102" i="46"/>
  <c r="J102" i="46" s="1"/>
  <c r="L102" i="46" s="1"/>
  <c r="I101" i="46"/>
  <c r="J101" i="46" s="1"/>
  <c r="L101" i="46" s="1"/>
  <c r="I100" i="46"/>
  <c r="J100" i="46" s="1"/>
  <c r="L100" i="46" s="1"/>
  <c r="I99" i="46"/>
  <c r="J99" i="46" s="1"/>
  <c r="L99" i="46" s="1"/>
  <c r="I98" i="46"/>
  <c r="J98" i="46" s="1"/>
  <c r="L98" i="46" s="1"/>
  <c r="I97" i="46"/>
  <c r="J97" i="46" s="1"/>
  <c r="L97" i="46" s="1"/>
  <c r="I96" i="46"/>
  <c r="J96" i="46" s="1"/>
  <c r="L96" i="46" s="1"/>
  <c r="I95" i="46"/>
  <c r="J95" i="46" s="1"/>
  <c r="L95" i="46" s="1"/>
  <c r="I94" i="46"/>
  <c r="J94" i="46" s="1"/>
  <c r="L94" i="46" s="1"/>
  <c r="I93" i="46"/>
  <c r="J93" i="46" s="1"/>
  <c r="I92" i="46"/>
  <c r="J92" i="46" s="1"/>
  <c r="I91" i="46"/>
  <c r="J91" i="46" s="1"/>
  <c r="I90" i="46"/>
  <c r="J90" i="46" s="1"/>
  <c r="I89" i="46"/>
  <c r="J89" i="46" s="1"/>
  <c r="I88" i="46"/>
  <c r="J88" i="46" s="1"/>
  <c r="I87" i="46"/>
  <c r="J87" i="46" s="1"/>
  <c r="I86" i="46"/>
  <c r="J86" i="46" s="1"/>
  <c r="I85" i="46"/>
  <c r="J85" i="46" s="1"/>
  <c r="I84" i="46"/>
  <c r="J84" i="46" s="1"/>
  <c r="I83" i="46"/>
  <c r="J83" i="46" s="1"/>
  <c r="I82" i="46"/>
  <c r="J82" i="46" s="1"/>
  <c r="I81" i="46"/>
  <c r="J81" i="46" s="1"/>
  <c r="L81" i="46" s="1"/>
  <c r="I80" i="46"/>
  <c r="J80" i="46" s="1"/>
  <c r="L80" i="46" s="1"/>
  <c r="I79" i="46"/>
  <c r="J79" i="46" s="1"/>
  <c r="L79" i="46" s="1"/>
  <c r="I78" i="46"/>
  <c r="J78" i="46" s="1"/>
  <c r="I77" i="46"/>
  <c r="J77" i="46" s="1"/>
  <c r="I76" i="46"/>
  <c r="J76" i="46" s="1"/>
  <c r="I75" i="46"/>
  <c r="J75" i="46" s="1"/>
  <c r="I74" i="46"/>
  <c r="J74" i="46" s="1"/>
  <c r="I73" i="46"/>
  <c r="J73" i="46" s="1"/>
  <c r="I72" i="46"/>
  <c r="J72" i="46" s="1"/>
  <c r="I71" i="46"/>
  <c r="J71" i="46" s="1"/>
  <c r="I70" i="46"/>
  <c r="J70" i="46" s="1"/>
  <c r="I69" i="46"/>
  <c r="J69" i="46" s="1"/>
  <c r="I68" i="46"/>
  <c r="J68" i="46" s="1"/>
  <c r="I67" i="46"/>
  <c r="J67" i="46" s="1"/>
  <c r="I66" i="46"/>
  <c r="J66" i="46" s="1"/>
  <c r="L66" i="46" s="1"/>
  <c r="I65" i="46"/>
  <c r="J65" i="46" s="1"/>
  <c r="L65" i="46" s="1"/>
  <c r="I64" i="46"/>
  <c r="J64" i="46" s="1"/>
  <c r="L64" i="46" s="1"/>
  <c r="I63" i="46"/>
  <c r="J63" i="46" s="1"/>
  <c r="L63" i="46" s="1"/>
  <c r="I62" i="46"/>
  <c r="J62" i="46" s="1"/>
  <c r="L62" i="46" s="1"/>
  <c r="I61" i="46"/>
  <c r="J61" i="46" s="1"/>
  <c r="L61" i="46" s="1"/>
  <c r="I60" i="46"/>
  <c r="J60" i="46" s="1"/>
  <c r="L60" i="46" s="1"/>
  <c r="I59" i="46"/>
  <c r="J59" i="46" s="1"/>
  <c r="L59" i="46" s="1"/>
  <c r="I58" i="46"/>
  <c r="J58" i="46" s="1"/>
  <c r="L58" i="46" s="1"/>
  <c r="I57" i="46"/>
  <c r="J57" i="46" s="1"/>
  <c r="L57" i="46" s="1"/>
  <c r="I56" i="46"/>
  <c r="J56" i="46" s="1"/>
  <c r="L56" i="46" s="1"/>
  <c r="I55" i="46"/>
  <c r="J55" i="46" s="1"/>
  <c r="L55" i="46" s="1"/>
  <c r="I54" i="46"/>
  <c r="J54" i="46" s="1"/>
  <c r="L54" i="46" s="1"/>
  <c r="I53" i="46"/>
  <c r="J53" i="46" s="1"/>
  <c r="L53" i="46" s="1"/>
  <c r="I52" i="46"/>
  <c r="J52" i="46" s="1"/>
  <c r="L52" i="46" s="1"/>
  <c r="I51" i="46"/>
  <c r="J51" i="46" s="1"/>
  <c r="L51" i="46" s="1"/>
  <c r="I50" i="46"/>
  <c r="J50" i="46" s="1"/>
  <c r="L50" i="46" s="1"/>
  <c r="I49" i="46"/>
  <c r="J49" i="46" s="1"/>
  <c r="L49" i="46" s="1"/>
  <c r="I48" i="46"/>
  <c r="J48" i="46" s="1"/>
  <c r="L48" i="46" s="1"/>
  <c r="I47" i="46"/>
  <c r="J47" i="46" s="1"/>
  <c r="L47" i="46" s="1"/>
  <c r="I46" i="46"/>
  <c r="J46" i="46" s="1"/>
  <c r="L46" i="46" s="1"/>
  <c r="I45" i="46"/>
  <c r="J45" i="46" s="1"/>
  <c r="I44" i="46"/>
  <c r="J44" i="46" s="1"/>
  <c r="I43" i="46"/>
  <c r="J43" i="46" s="1"/>
  <c r="I42" i="46"/>
  <c r="J42" i="46" s="1"/>
  <c r="I41" i="46"/>
  <c r="J41" i="46" s="1"/>
  <c r="I40" i="46"/>
  <c r="J40" i="46" s="1"/>
  <c r="I39" i="46"/>
  <c r="J39" i="46" s="1"/>
  <c r="I38" i="46"/>
  <c r="J38" i="46" s="1"/>
  <c r="I37" i="46"/>
  <c r="J37" i="46" s="1"/>
  <c r="I36" i="46"/>
  <c r="J36" i="46" s="1"/>
  <c r="I35" i="46"/>
  <c r="J35" i="46" s="1"/>
  <c r="I34" i="46"/>
  <c r="J34" i="46" s="1"/>
  <c r="I33" i="46"/>
  <c r="J33" i="46" s="1"/>
  <c r="I32" i="46"/>
  <c r="J32" i="46" s="1"/>
  <c r="I31" i="46"/>
  <c r="J31" i="46" s="1"/>
  <c r="L31" i="46" s="1"/>
  <c r="I30" i="46"/>
  <c r="J30" i="46" s="1"/>
  <c r="L30" i="46" s="1"/>
  <c r="I29" i="46"/>
  <c r="J29" i="46" s="1"/>
  <c r="L29" i="46" s="1"/>
  <c r="I28" i="46"/>
  <c r="J28" i="46" s="1"/>
  <c r="L28" i="46" s="1"/>
  <c r="I27" i="46"/>
  <c r="J27" i="46" s="1"/>
  <c r="L27" i="46" s="1"/>
  <c r="I26" i="46"/>
  <c r="J26" i="46" s="1"/>
  <c r="L26" i="46" s="1"/>
  <c r="I25" i="46"/>
  <c r="J25" i="46" s="1"/>
  <c r="I24" i="46"/>
  <c r="J24" i="46" s="1"/>
  <c r="I23" i="46"/>
  <c r="J23" i="46" s="1"/>
  <c r="I22" i="46"/>
  <c r="J22" i="46" s="1"/>
  <c r="I21" i="46"/>
  <c r="J21" i="46" s="1"/>
  <c r="I20" i="46"/>
  <c r="J20" i="46" s="1"/>
  <c r="I19" i="46"/>
  <c r="J19" i="46" s="1"/>
  <c r="I18" i="46"/>
  <c r="J18" i="46" s="1"/>
  <c r="I17" i="46"/>
  <c r="J17" i="46" s="1"/>
  <c r="I16" i="46"/>
  <c r="J16" i="46" s="1"/>
  <c r="I15" i="46"/>
  <c r="J15" i="46" s="1"/>
  <c r="I14" i="46"/>
  <c r="J14" i="46" s="1"/>
  <c r="I13" i="46"/>
  <c r="J13" i="46" s="1"/>
  <c r="I12" i="46"/>
  <c r="J12" i="46" s="1"/>
  <c r="I11" i="46"/>
  <c r="J11" i="46" s="1"/>
  <c r="L11" i="46" s="1"/>
  <c r="I10" i="46"/>
  <c r="J10" i="46" s="1"/>
  <c r="L10" i="46" s="1"/>
  <c r="I9" i="46"/>
  <c r="J9" i="46" s="1"/>
  <c r="I8" i="46"/>
  <c r="J8" i="46" s="1"/>
  <c r="L18" i="46" l="1"/>
  <c r="L41" i="46"/>
  <c r="L45" i="46"/>
  <c r="L69" i="46"/>
  <c r="L15" i="46"/>
  <c r="L19" i="46"/>
  <c r="L23" i="46"/>
  <c r="L34" i="46"/>
  <c r="L38" i="46"/>
  <c r="L42" i="46"/>
  <c r="L70" i="46"/>
  <c r="L74" i="46"/>
  <c r="L78" i="46"/>
  <c r="L82" i="46"/>
  <c r="L86" i="46"/>
  <c r="L90" i="46"/>
  <c r="L106" i="46"/>
  <c r="L73" i="46"/>
  <c r="L77" i="46"/>
  <c r="L85" i="46"/>
  <c r="L89" i="46"/>
  <c r="L93" i="46"/>
  <c r="L16" i="46"/>
  <c r="L20" i="46"/>
  <c r="L24" i="46"/>
  <c r="L32" i="46"/>
  <c r="L35" i="46"/>
  <c r="L39" i="46"/>
  <c r="L43" i="46"/>
  <c r="L67" i="46"/>
  <c r="L71" i="46"/>
  <c r="L75" i="46"/>
  <c r="L83" i="46"/>
  <c r="L87" i="46"/>
  <c r="L91" i="46"/>
  <c r="L107" i="46"/>
  <c r="L14" i="46"/>
  <c r="L22" i="46"/>
  <c r="L37" i="46"/>
  <c r="L17" i="46"/>
  <c r="L21" i="46"/>
  <c r="L25" i="46"/>
  <c r="L33" i="46"/>
  <c r="L36" i="46"/>
  <c r="L40" i="46"/>
  <c r="L44" i="46"/>
  <c r="L68" i="46"/>
  <c r="L72" i="46"/>
  <c r="L76" i="46"/>
  <c r="L84" i="46"/>
  <c r="L88" i="46"/>
  <c r="L92" i="46"/>
  <c r="L108" i="46"/>
  <c r="L9" i="46"/>
  <c r="L13" i="46"/>
  <c r="L8" i="46"/>
  <c r="L12" i="46"/>
  <c r="L109" i="46" l="1"/>
  <c r="D4" i="33" l="1"/>
  <c r="N49" i="41" l="1"/>
  <c r="E3" i="33" s="1"/>
  <c r="D3" i="33"/>
  <c r="N17" i="51"/>
  <c r="N12" i="40" l="1"/>
  <c r="J8" i="25" l="1"/>
  <c r="K8" i="25" l="1"/>
  <c r="L8" i="25" l="1"/>
  <c r="N9" i="25" l="1"/>
  <c r="L9" i="25"/>
  <c r="E24" i="33"/>
  <c r="C8" i="33" l="1"/>
  <c r="C20" i="33"/>
  <c r="D20" i="33" s="1"/>
  <c r="C19" i="33"/>
  <c r="D19" i="33" s="1"/>
  <c r="C14" i="33"/>
  <c r="D14" i="33" s="1"/>
  <c r="C11" i="33"/>
  <c r="D11" i="33" s="1"/>
  <c r="C4" i="33"/>
  <c r="C3" i="33"/>
  <c r="C17" i="33"/>
  <c r="D17" i="33" s="1"/>
  <c r="C5" i="33"/>
  <c r="D5" i="33" s="1"/>
  <c r="C18" i="33"/>
  <c r="D18" i="33" s="1"/>
  <c r="C6" i="33"/>
  <c r="C7" i="33"/>
  <c r="D7" i="33" s="1"/>
  <c r="C10" i="33"/>
  <c r="D10" i="33" s="1"/>
  <c r="C23" i="33"/>
  <c r="D23" i="33" s="1"/>
  <c r="C16" i="33"/>
  <c r="D16" i="33" s="1"/>
  <c r="C9" i="33"/>
  <c r="D9" i="33" s="1"/>
  <c r="C12" i="33"/>
  <c r="D12" i="33" s="1"/>
  <c r="C22" i="33"/>
  <c r="D22" i="33" s="1"/>
  <c r="C13" i="33"/>
  <c r="D13" i="33" s="1"/>
  <c r="C15" i="33"/>
  <c r="D15" i="33" s="1"/>
  <c r="C21" i="33"/>
  <c r="D21" i="33" s="1"/>
</calcChain>
</file>

<file path=xl/sharedStrings.xml><?xml version="1.0" encoding="utf-8"?>
<sst xmlns="http://schemas.openxmlformats.org/spreadsheetml/2006/main" count="4324" uniqueCount="1588">
  <si>
    <t>PROBABILIDAD DEL RIESGO (Residual)</t>
  </si>
  <si>
    <t>IMPACTO DEL RIESGO (Residual)</t>
  </si>
  <si>
    <t>NIVEL DE RIESGO (Residual)</t>
  </si>
  <si>
    <t>VALORACIÓN DEL NIVEL DE RIESGO RESIDUAL</t>
  </si>
  <si>
    <t>CONTROLES ADICIONALES REQUERIDOS</t>
  </si>
  <si>
    <t>CONTROLES ACTUALES EXISTENTES</t>
  </si>
  <si>
    <t>PROCEDIMIENTO ASOCIADO</t>
  </si>
  <si>
    <t>RIESGOS DE SOBORNO (EFECTO DE LA INCERTIDUMBRESOBRE LOS OBJETIVOS ESTRATÉGICOS)</t>
  </si>
  <si>
    <t>POSIBLES HECHOS DE SOBORNO (INCERTIDUMBRE)</t>
  </si>
  <si>
    <t>ORGANIZACIONES EXTERNAS, FUNCIONES O CARGOS EXPUESTOS AL HECHO DE SOBORNO</t>
  </si>
  <si>
    <t>FORMATO</t>
  </si>
  <si>
    <t>CÓDIGO</t>
  </si>
  <si>
    <t>PROCESO</t>
  </si>
  <si>
    <t>ENTIDAD:</t>
  </si>
  <si>
    <t>INSTITUTO DE DESARROLLO URBANO</t>
  </si>
  <si>
    <t>PROCESO:</t>
  </si>
  <si>
    <t>OBJETIVO DEL PROCESO:</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</si>
  <si>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t>
  </si>
  <si>
    <t>RESPUESTA AL INFORME DE AUDITORIA Y GESTION DEL PLAN DE MEJORAMIENTO
CON ORGANISMOS DE CONTROL</t>
  </si>
  <si>
    <t>Deterioro de la reputación institucional que afecta su capacidad y gobernanza.</t>
  </si>
  <si>
    <t>Deterioro de la reputación institucional que afecta su capacidad de gestión.</t>
  </si>
  <si>
    <t>Deterioro de la reputación institucional que afecta su gobernanza.</t>
  </si>
  <si>
    <t>Reducción de la capacidad de innovación por desconfianza en la gestión del IDU.</t>
  </si>
  <si>
    <t>Sobrecostos, deficiencias en alcance y calidad en la ejecución en los proyectos, que reducen la capacidad de lograr objetivos.</t>
  </si>
  <si>
    <t>RIESGOS DE SOBORNO (EFECTO DE LA INCERTIDUMBRE SOBRE LOS OBJETIVOS ESTRATÉGICOS)</t>
  </si>
  <si>
    <t>Pérdida de capacidad institucional para responder a las necesidades de la ciudad en lo relacionado con infraestructura para la movilidad y espacio público.</t>
  </si>
  <si>
    <t>Sobrecostos en los proyectos que reducen la capacidad de alcanzar metas físicas.</t>
  </si>
  <si>
    <t>Reducción de capacidad institucional para responder a las necesidades de la ciudad en lo relacionado con infraestructura para la movilidad y espacio público.</t>
  </si>
  <si>
    <t>El nivel de riesgo bajo no requiere controles adicionales</t>
  </si>
  <si>
    <t>TRÁMITE DE RECLAMACIONES
INTERPUESTAS CON OCASIÓN DE LA ASIGNACIÓN DE LA
CONTRIBUCIÓN DE VALORIZACIÓN</t>
  </si>
  <si>
    <t>Programa de Fortalecimiento de la Cultura Ética para Directivos en el IDU (incluyendo protocolos desde el proceso de selección, vinculación, desempeño periódico y retiro).</t>
  </si>
  <si>
    <t>PLANEACIÓN ESTRATÉGICA</t>
  </si>
  <si>
    <t>Afectar la credibilidad y el buen nombre del IDU frente a la ciudadania</t>
  </si>
  <si>
    <t>Perdida de legitimidad de los procesos de participación ciudadana.</t>
  </si>
  <si>
    <t>PRGL03_CONCILIACION_PREJUDICIAL_Y_JUDICIAL_V_3.0</t>
  </si>
  <si>
    <t xml:space="preserve">PRGL05_ATENCION_DE_ PROCESOS_ JUDICIALES_V 4.0 </t>
  </si>
  <si>
    <t>INSTRUCTIVO SOLICITUD DE CDP, CRP, Y AUTORIZACIÓN DE PAGO A TRANSMILENIO</t>
  </si>
  <si>
    <t>Pérdida de capacidad institucional para responder a las necesidades de la ciudad en lo relacionado con infraestructura para la movilidad y espacio público</t>
  </si>
  <si>
    <t>ADMINISTRACIÓN INVENTARIO DE BIENES MUEBLES</t>
  </si>
  <si>
    <t>PR-GC-01
MINIMA CUANTÍA CONTRATACIÓN HASTA EL
10% DE LA MENOR CUANTÍA</t>
  </si>
  <si>
    <t>Pérdida de confianza en la capacidad de gestión del IDU frente a la comunidad.</t>
  </si>
  <si>
    <t>Deterioro reputacional del IDU frente a la comunidad, organismos de control y oferentes.</t>
  </si>
  <si>
    <t>PR-GC-02
LICITACION PUBLICA
PR-GC-03
SELECCIÓN ABREVIADA MENOR CUANTIA
PRGC04_CONCURSO_DE_MERITOS_ABIERTO_O_CON_PRECALIFICACION_V_9
PRGC07_SELECCION_ABREVIADA_SUBASTA_INVERSA_V_6.0</t>
  </si>
  <si>
    <t>Deterioro reputacional del IDU frente a los oferentes locales, nacionales e internacionales.</t>
  </si>
  <si>
    <t>PRGC04_CONCURSO_DE_MERITOS_ABIERTO_O_CON_PRECALIFICACION_V_9</t>
  </si>
  <si>
    <t>Reducción de la capacidad institucional de mejorar la calidad de vida de los habitantes de Bogotá.</t>
  </si>
  <si>
    <t>PRGC13_LIQUIDACION_CONTRATOS_CONVENIOS_V 3 0</t>
  </si>
  <si>
    <t>PRGC14_MODIFICACION_Y_CESION_A_CONTRATOS_ESTATALES_V_5.0</t>
  </si>
  <si>
    <t>PR-EC-01_EVALUACIÓN INDEPENDIENTE Y AUDITORIAS INTERNAS</t>
  </si>
  <si>
    <t xml:space="preserve">POSIBLES HECHOS DE SOBORNO (INCERTIDUMBRE) </t>
  </si>
  <si>
    <t>Menor periodo de vida útil de la infraestructura de la ciudad por falta de apropiación ciudadana.</t>
  </si>
  <si>
    <t xml:space="preserve">ESTRUCTURACIÓN DE PROCESOS SELECTIVOS </t>
  </si>
  <si>
    <t>PROGRAMACIÓN  DE EJECUCIÓN Y SEGUIMIENTO AL DISEÑO DE PROYECTOS</t>
  </si>
  <si>
    <t>PR-00-01: COMUNICACIONES DIGITALES</t>
  </si>
  <si>
    <t>Es un procedimiento interno y no se observa interacción externa que pueda configurar un soborno, según el alcande definido: Inicia con la necesidad de hacer presencia en las Redes Sociales como plataforma de respuesta y/o información oportuna, y como un espacio privilegiado de participación ciudadana y finaliza con los contenidos alojados en las diferentes Medios Digitales de la entidad como Youtube, Facebook, Twitter</t>
  </si>
  <si>
    <t>DISEÑO DE PROYECTOS</t>
  </si>
  <si>
    <t>Tercero</t>
  </si>
  <si>
    <t>Total general</t>
  </si>
  <si>
    <t>Suma de indice</t>
  </si>
  <si>
    <t>Un tercero solicitante ofrece o entrega dádivas a un Colaborador del IDU para que agilice el trámite de solicitud de licencia.</t>
  </si>
  <si>
    <t>Un Colaborador del IDU solicita o recibe dádivas de un tercero solicitante para que se agilice el trámite de solicitud de licencia.</t>
  </si>
  <si>
    <t>Un Colaborador del IDU solicita o recibe dádivas de un Contratista (obra o interventoría) para que suscriba el Acta de inicio del contrato sin el lleno de los requisitos necesarios.</t>
  </si>
  <si>
    <t>Colaborador del IDU</t>
  </si>
  <si>
    <t>Un Tercero ofrece o entrega dádivas a un Colaborador del IDU para que apruebe una licencia de excavación sin el lleno de los requisitos exigidos.</t>
  </si>
  <si>
    <t>Un Colaborador del IDU solicita o recibe una dádiva de un Tercero para que apruebe una licencia de excavación sin el lleno de los requisitos exigidos.</t>
  </si>
  <si>
    <t>Un Tercero que interviene el espacio público ofrece o entrega una dádiva a un Colaborador del IDU para que emita el certificado de verificación y recibo de obra en trabajos no conformes.</t>
  </si>
  <si>
    <t>Un Colaborador del IDU solicita o acepta dádivas de un Tercero que interviene el espacio público para que emita el certificado de verificación y recibo de obra en trabajos no conformes.</t>
  </si>
  <si>
    <t>Un Colaborador del IDU solicita o acepta de un contratista de obra o interventor dádivas para agilizar el trámite de pago ante la Entidad.</t>
  </si>
  <si>
    <t>Un Colaborador del IDU solicita o acepta de un contratista de obra o interventor dádivas para suscribir el acta de liquidación sin el lleno de los requisitos.</t>
  </si>
  <si>
    <t>EJECUCIÓN DE OBRAS</t>
  </si>
  <si>
    <t>EVALUACIÓN Y CONTROL</t>
  </si>
  <si>
    <t>FACTIBILIDAD DE PROYECTOS</t>
  </si>
  <si>
    <t>El Colaborador del IDU recibe o solicita dádivas del consultor o interventor, para aprobar la lista de chequeo y recibo de productos de la etapa de estudios y diseños sin el lleno de requisitos</t>
  </si>
  <si>
    <t>El interventor o consultor entrega o ofrece dádivas a un funcionario IDU, para que apruebe la lista de chequeo y recibo de productos de la etapa de estudios y diseños sin el lleno de requisitos</t>
  </si>
  <si>
    <t>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</si>
  <si>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 xml:space="preserve">Un Colaborador del IDU solicita una dádiva o una comisión para permitir que queden pasivos ambientales en los frentes intervenidos. </t>
  </si>
  <si>
    <t xml:space="preserve">Un Colaborador del IDU solicita una dádiva o una comisión para  realizar la entrega de los individuos arbóreos al Jardín Botánico de Bogotá o al ente competente, sin llenar los requisitos, o que puede afectar los intereses del IDU. </t>
  </si>
  <si>
    <t xml:space="preserve">Un Colaborador del IDU solicita una dádiva o una comisión para recibir y suscribir el Acta Cierre Ambiental de obra, sin llenar los requisitos, o que puede afectar los intereses del IDU. </t>
  </si>
  <si>
    <t xml:space="preserve">Un Colaborador del IDU solicita una dádiva o una comisión para   recibir de la Interventoría el Acta de Recibo por parte de la ESP, sin llenar los requisitos, o que puede afectar los intereses del IDU. </t>
  </si>
  <si>
    <t xml:space="preserve"> Un Colaborador del IDU solicita una dádiva o una comisión para  recibir de la Interventoría el Acta de Recibo de Obra por parte de la SDM, sin llenar los requisitos, o que puede afectar los intereses del IDU. </t>
  </si>
  <si>
    <t xml:space="preserve"> Un Colaborador del IDU solicita una dádiva o una comisión para suscribir el Acta  de Recibo Final y Liquidación del Contrato de Interventoría, sin llenar los requisitos, o que puede afectar los intereses del IDU. </t>
  </si>
  <si>
    <t xml:space="preserve"> Un Colaborador del IDU solicita una dádiva o una comisión para suscribir el acta de cambio de etapa, sin llenar los requisitos, o que puede afectar los intereses del IDU. </t>
  </si>
  <si>
    <t>Un Colaborador del IDU solicita una dádiva o una comisión para reprogramar la ejecución de la obra, sin llenar los requisitos, o que puede afectar los intereses del IDU.</t>
  </si>
  <si>
    <t>Un contratista ofrece y/o entrega a un Colaborador del IDU una comisión o dádiva para permitir que queden pasivos ambientales en los frentes intervenidos.</t>
  </si>
  <si>
    <t xml:space="preserve">Un contratista ofrece y entrega a un Colaborador del IDU una comisión o dádiva para entrega de los individuos arbóreos al Jardín Botánico de Bogotá o al ente competente, sin llenar los requisitos, o que puede afectar los intereses del IDU. </t>
  </si>
  <si>
    <t xml:space="preserve">Un contratista ofrece y/o entrega a un Colaborador del IDU una comisión o dádiva para recibir y suscribir el Acta de Cierre Ambiental de obra, sin llenar los requisitos, o que puede afectar los intereses del IDU. </t>
  </si>
  <si>
    <t xml:space="preserve">Un contratista ofrece y/o entrega a un Colaborador del IDU una comisión o dádiva para  recibir de la Interventoría el Acta de Recibo por parte de la ESP, sin llenar los requisitos, o que puede afectar los intereses del IDU. </t>
  </si>
  <si>
    <t xml:space="preserve"> Un contratista ofrece y/o entrega a un Colaborador del IDU una comisión o dádiva para recibir de la Interventoría el Acta de Recibo de Obra por parte de la SDM, sin llenar los requisitos, o que puede afectar los intereses del IDU. </t>
  </si>
  <si>
    <t xml:space="preserve">Un contratista ofrece y/o entrega a un Colaborador del IDU una comisión o dádiva para suscribir el acta de cambio de etapa, sin llenar los requisitos, o que puede afectar los intereses del IDU. </t>
  </si>
  <si>
    <t>Un contratista ofrece y/o entrega a un Colaborador del IDU una comisión o dádiva para poder reprogramar la ejecución de la obra, sin llenar los requisitos, o que puede afectar los intereses del IDU.</t>
  </si>
  <si>
    <t>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t>
  </si>
  <si>
    <t>Proponentes ofrecen o entregan dádivas a un Colaborador del IDU  para Proyectar y  Publicar respuesta a las observaciones y/ o modificar la evaluación en beneficio de un tercero</t>
  </si>
  <si>
    <t>Interesados ofrecen o entregan dádivas a un Colaborador del IDU  para no revisar los documentos iniciales en beneficio de un tercero</t>
  </si>
  <si>
    <t>Proponentes ofrecen o entregan dádivas a un Colaborador del IDU  para favorecer la Adjudicación en beneficio de un tercero</t>
  </si>
  <si>
    <t>Proponentes ofrecen o entregan dádivas a un Colaborador del IDU  para  ser favorecido en la Precalificación de su propuesta</t>
  </si>
  <si>
    <t>Un Colaborador del IDU solicita una dádiva o una comisión para    Proyectar y  Publicar respuesta a las observaciones y/ o modificar la evaluación en beneficio de un tercero</t>
  </si>
  <si>
    <t>Un Colaborador del IDU solicita una dádiva o una comisión para no revisar los documentos iniciales en beneficio de un tercero</t>
  </si>
  <si>
    <t>Un Colaborador del IDU solicita una dádiva o una comisión para favorecer la Adjudicación en beneficio de un tercero</t>
  </si>
  <si>
    <t>Un Colaborador del IDU solicita una dádiva o una comisión para  ser favorecido en la Precalificación de su propuesta</t>
  </si>
  <si>
    <t>Un Colaborador del IDU solicita una dádiva o una comisión para  ajustar el acta de liquidación en favor de un tercero en perjuicio de IDU.</t>
  </si>
  <si>
    <t>Un Colaborador del IDU solicita una dádiva o una comisión para no realizar la solicitud de liquidación unilateral en beneficio de un tercero</t>
  </si>
  <si>
    <t>Interesados ofrecen o entregan dádivas a un Colaborador del IDU  para generar la Modificación/Adenda del proceso y/o respuesta a Observaciones en favor de un tercero, que puede afectar los intereses del IDU</t>
  </si>
  <si>
    <t>Un Colaborador del IDU solicita una dádiva o una comisión para generar la Modificación/Adenda del proceso y/o respuesta a Observaciones en favor de un tercero, que puede afectar los intereses del IDU</t>
  </si>
  <si>
    <t>3</t>
  </si>
  <si>
    <t>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t>
  </si>
  <si>
    <t>Proponentes ofrecen o entregan dádivas a un Colaborador del IDU  para evaluar las propuestas en beneficio de un tercero</t>
  </si>
  <si>
    <t>Un Colaborador del IDU solicita una dádiva o una comisión para  evaluar las propuestas en beneficio de un tercero</t>
  </si>
  <si>
    <t xml:space="preserve"> Un contratista ofrece y entrega a un Colaborador del IDU una comisión o dádiva para dar por recibido el informe final de Interventoría para seguimiento a la Garantía Única, sin llenar los requisitos, o que puede afectar los intereses del IDU. </t>
  </si>
  <si>
    <t xml:space="preserve"> Un Colaborador del IDU solicita una dádiva o una comisión para dar por recibido el informe final de Interventoría para seguimiento a la Garantía Única, sin llenar los requisitos, o que puede afectar los intereses del IDU. </t>
  </si>
  <si>
    <t xml:space="preserve"> Un contratista ofrece y/o entrega a un Colaborador del IDU una comisión o dádiva para que se den por cumplidas las obligaciones asociadas a la liquidación del contrato que puede afectar los intereses del IDU. </t>
  </si>
  <si>
    <t xml:space="preserve"> Un Colaborador del IDU solicita una dádiva o una comisión para  den por cumplidas las obligaciones asociadas a la liquidación del contrato que puede afectar los intereses del IDU. </t>
  </si>
  <si>
    <t xml:space="preserve">Un interventor ofrece y entrega a un Colaborador del IDU una comisión o dádiva para suscribir el Acta  de Recibo Final y Liquidación del Contrato de Interventoría, sin llenar los requisitos, o que puede afectar los intereses del IDU. </t>
  </si>
  <si>
    <t xml:space="preserve">Un contratista ofrece y/o entrega a un Colaborador del IDU una comisión o dádiva para que permita cambiar o modificar los diseños aprobados, sin llenar los requisitos, o que puede afectar los intereses del IDU. </t>
  </si>
  <si>
    <t xml:space="preserve">Un Colaborador del IDU solicita una dádiva o una comisión para permitir cambios o modificaciones en los diseños aprobados, sin llenar los requisitos, o que puede afectar los intereses del IDU. </t>
  </si>
  <si>
    <t>Un Colaborador del IDU recibe o solicita una dádiva para proporcionar información privilegiada a terceros cuando hay oferta pública de predios.</t>
  </si>
  <si>
    <t>Un colaborador del IDU solicita o recibe una dádiva a un contrastista o interventor, para que  no se inicie, se dilate o se cierre el proceso sancionatorio a favor del contratista y/o interventor</t>
  </si>
  <si>
    <t>Un colaborador del organismo de control solicite o reciba dadivas de un Colaborador del IDU, para el cierre de una acción incumplida o inefectiva.</t>
  </si>
  <si>
    <t>Un Colaborador del IDU entregue u ofrezca dádivas a un colaborador del organismo de control, para el cierre de una acción incumplida o inefectiva.</t>
  </si>
  <si>
    <t>Colaborador del organismo de control</t>
  </si>
  <si>
    <t>Un colaborador del IDU recibe o solicita dádivas de un posible contratista o proveedor, para estructurar los documentos de la etapa precontractual y favorecer a un tercero, en relación con la adquisición de bienes y servicios, asociados al proceso</t>
  </si>
  <si>
    <t>Un posible contratista o proveedor ofrece o entrega dádivas a un colaborador del IDU, para estructurar los documentos de la etapa precontractual que lo favorezcan en relación con la adquisición de bienes y servicios, asociados al proceso</t>
  </si>
  <si>
    <t>VALORIZACIÓN</t>
  </si>
  <si>
    <t>PUNTAJE RIESGO</t>
  </si>
  <si>
    <t>VALOR RELATIVO</t>
  </si>
  <si>
    <t>CRITICIDAD POR RIESGO DE SOBORNO</t>
  </si>
  <si>
    <t>MÍNIMO VALOR</t>
  </si>
  <si>
    <t>MÁXIMO VALOR</t>
  </si>
  <si>
    <t>GESTIÓN CONTRACTUAL</t>
  </si>
  <si>
    <t>CONSERVACIÓN DE INFRAESTRUCTURA</t>
  </si>
  <si>
    <t>GESTIÓN PREDIAL</t>
  </si>
  <si>
    <t>GESTIÓN FINANCIERA</t>
  </si>
  <si>
    <t>VALORIZACIÓN Y FINANCIACIÓN</t>
  </si>
  <si>
    <t>GESTIÓN INTERINSTITUCIONAL</t>
  </si>
  <si>
    <t>GESTIÓN DE RECURSOS FÍSICOS</t>
  </si>
  <si>
    <t>INNOVACIÓN Y GESTIÓN</t>
  </si>
  <si>
    <t>TECNOLOGÍAS DE INFORMACIÓN Y COMUNICACIÓN</t>
  </si>
  <si>
    <t>MEJORAMIENTO CONTINUO</t>
  </si>
  <si>
    <t>GESTIÓN INTEGRAL DE PROYECTOS</t>
  </si>
  <si>
    <t>GESTIÓN DOCUMENTAL</t>
  </si>
  <si>
    <t>GESTIÓN DEL TALENTO HUMANO</t>
  </si>
  <si>
    <t>GESTIÓN LEGAL</t>
  </si>
  <si>
    <t>VERSIÓN</t>
  </si>
  <si>
    <t>FO-PE-26</t>
  </si>
  <si>
    <t>1. Manual Único de Control y seguimiento ambiental y de SST del IDU
2. Manual de Interventoría y supervisión de contratos.
3. Apéndices del Proceso</t>
  </si>
  <si>
    <t>Programa de Fortalecimiento de la Cultura Ética para Colaboradores del IDU no Directivos (incluyendo protocolos desde el proceso de selección, vinculación, desempeño periódico y retiro).</t>
  </si>
  <si>
    <t>CARACTERIZACIÓN</t>
  </si>
  <si>
    <t>PR-GC-02
LICITACION PUBLICA
PR-GC-03
SELECCIÓN ABREVIADA MENOR CUANTIA
PRGC04_CONCURSO_DE_MERITOS_ABIERTO_O_CON_PRECALIFICACION_V_9
PRGC07_SELECCION_ABREVIADA_SUBASTA_INVERSA_V_6.1</t>
  </si>
  <si>
    <t>PR-GC-02
LICITACION PUBLICA
PR-GC-03
SELECCIÓN ABREVIADA MENOR CUANTIA
PRGC04_CONCURSO_DE_MERITOS_ABIERTO_O_CON_PRECALIFICACION_V_9
PRGC07_SELECCION_ABREVIADA_SUBASTA_INVERSA_V_6.2</t>
  </si>
  <si>
    <t>PRGC04_CONCURSO_DE_MERITOS_ABIERTO_O_CON_PRECALIFICACION_V_10</t>
  </si>
  <si>
    <t>PRGC04_CONCURSO_DE_MERITOS_ABIERTO_O_CON_PRECALIFICACION_V_11</t>
  </si>
  <si>
    <t>PRGC13_LIQUIDACION_CONTRATOS_CONVENIOS_V 3 1</t>
  </si>
  <si>
    <t>PRGC06_DECLARATORIA_DE_INCUMPLIMIENTO_PARA_LA_IMPOSICION_DE_MULTA_CLAUSULA_PENAL</t>
  </si>
  <si>
    <t>COMUNICACIÓN</t>
  </si>
  <si>
    <t>GESTIÓN DE RIESGO DE SOBORNO DEL SGAS</t>
  </si>
  <si>
    <t>Planeación Estratégica</t>
  </si>
  <si>
    <t>ÍNDICE</t>
  </si>
  <si>
    <t>GESTIÓN DE LA VALORIZACIÓN Y FINANCIACIÓN</t>
  </si>
  <si>
    <t xml:space="preserve">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 </t>
  </si>
  <si>
    <t>TECNOLOGIAS DE INFORMACIÓN Y COMUNICACIÓN</t>
  </si>
  <si>
    <t>GESTION AMBIENTAL, CALIDAD Y SST</t>
  </si>
  <si>
    <t>Implementar y mantener los componentes de tecnologías de la información de acuerdo con las necesidades de la entidad, para asegurar la confidencialidad, integridad y disponibilidad de la información requerida en el logro de los objetivos institucionales</t>
  </si>
  <si>
    <t>1. Manual Único de Control y seguimiento ambiental y de SST del IDU
2. Manual de Interventoría y supervisión de contratos.
3. Recorridos de obra con la Autoridad Ambiental</t>
  </si>
  <si>
    <t xml:space="preserve">Un Colaborador del IDU solicita una dádiva o una comisión para  dar por recibido el Informe final SSTMA sin llenar los requisitos, o que puede afectar los intereses del IDU. </t>
  </si>
  <si>
    <t xml:space="preserve">Identificar, establecer, implementar y ejecutar acciones para incrementar el desempeño de los procesos con el propósito de fortalecer el Sistema Integrado de Gestión a través de la aplicación de metodologías de mejoramiento y acciones de prevención </t>
  </si>
  <si>
    <t>Administrar y Disponer Oportunamente los Recursos Financieros para la Ejecución de los Programas y Proyectos en el Desarrollo de los Procesos de la Entidad.</t>
  </si>
  <si>
    <t>CONSERVACIÓN DE LA INFRAESTRUCTURA</t>
  </si>
  <si>
    <t>Un Colaborador del IDU solicita una dádiva o una comisión para gestionar la solicitud de modificación del contrato (adición, prórroga, cesión, etc.) en beneficio del contratista, sin el lleno de los requisitos legales.</t>
  </si>
  <si>
    <t>Estructurar, adelantar, orientar y acompañar la gestión precontractual y contractual, de conformidad con las disposiciones legales vigentes, para el logro de la contratación oportuna de los procesos institucionales.</t>
  </si>
  <si>
    <t>Definir e Implementar prácticas en Calidad, Gestión Ambiental y Seguridad y Salud en el trabajo de acuerdo con las necesidades organizacionales, los requisitos legales y normativos con el fin de mejorar el desempeño de la Entidad.</t>
  </si>
  <si>
    <t>Realizar seguimiento a la ejecución de los proyectos del sistema vial, de transporte y espacio público, de acuerdo con las características de diseño para construir las obras definidas en el plan de desarrollo y cumplir la misión del IDU.</t>
  </si>
  <si>
    <t>GESTIÓN RECURSOS FISICOS</t>
  </si>
  <si>
    <t xml:space="preserve">Prestar servicios de logística y apoyo a la gestión de los procesos del IDU, mediante la eficiente administración de recursos físicos, bajo estándares de calidad, oportunidad y efectividad, para asegurar el normal funcionamiento de los procesos y la satisfacción de las necesidades internas. </t>
  </si>
  <si>
    <t>ORGANIZACIÓN DE ARCHIVOS DE GESTION</t>
  </si>
  <si>
    <t xml:space="preserve">Implementar las directrices y políticas diseñadas para la planeación, producción, recepción, distribución, tramite, consulta, organización, valoración, conservación y preservación de los documentos de archivo que en suma conforman la memoria documental institucional. </t>
  </si>
  <si>
    <t xml:space="preserve">Que no se cuente con el recurso monetario suficiente para la ejecucion de los proyectos de infraestructura.
Daño a la cultura </t>
  </si>
  <si>
    <t>Implementar buenas prácticas de gestión de proyectos basadas en los lineamientos del Project Management Institute - PMI que contribuyan al cumplimiento de los objetivos institucionales, al mejoramiento integral de la organización y el mejoramiento del desempeño de los proyectos y/o etapas del ciclo de vida de los proyectos que desarrolla la entidad.</t>
  </si>
  <si>
    <t>COMUNICACIONES</t>
  </si>
  <si>
    <t xml:space="preserve">Contar por parte de la entidad con estudios en estapa de pre-inversión para los proyectos de la infraestructura vial y espacio público, cuyo propósito sea la construcción de nueva infraestructura o las actividades de conservación , mediante mecanismos de evaluación objetiva de componentes técnicos, sociales, prediales, ambientales, y financieros que garanticen la viabilidad de los proyectos en la etapas de diseño y construcción. </t>
  </si>
  <si>
    <t>Asesorar, diseñar, implementar y evaluar la gestión social y el servicio a la ciudadanía;  cultura ciudadana, derecho a la ciudad, responabilidad social, control social, tansparencia, y sostenibilidad aplicables a los procesos de la entidad, conforme a la normatividad  vigente y a los pilares y ejes transversales del Plan de Desarrollo con el fin de vincular a la ciudadania en el desarrollo urbano de Bogotá</t>
  </si>
  <si>
    <t xml:space="preserve">Desarrollar las competencias del talento humano, gestionando planes, programas y proyectos que contribuyan a mejorar su calidad de vida para el cumplimiento de la Misión, Visión y Objetivos Estratégicos bajo la normatividad vigente. </t>
  </si>
  <si>
    <t>INNOVACIÓN Y GESTIÓN DEL CONOCIMIENTO</t>
  </si>
  <si>
    <t>Realizar la planeación, gestión, revisión, disposición y seguimiento de la información Geográfica, Precios de referencia, Directorio de Proveedores, Especificaciones Técnicas y Documentos Técnicos de la infraestructura vial y espacio público para brindar información eficiente y efectiva a los procesos misionales del instituto y a la ciudadanía en general.</t>
  </si>
  <si>
    <t>Suma de ÍNDICE</t>
  </si>
  <si>
    <t>Proveer al IDU de una estructura de gestión estratégica, táctica y operativa, capaz de aportar a la entidad un enfoque sistémico e ntegral, proyectado en el tiempo y en el territorio de conformidad con los estatutos institucionales y el Plan Distrital de Desarrollo, para garantizar la sostenibilidad y reconocimiento institucional de la Entidad por la generación de valores públicos.</t>
  </si>
  <si>
    <t>REPORTE DESEMPEÑO ETAPA CICLO VIDA PROYECTOS MISIONALES</t>
  </si>
  <si>
    <t>CONSERVACIÓN INFRAESTRUCTURA</t>
  </si>
  <si>
    <t>TICs</t>
  </si>
  <si>
    <t>No logro total o parcial de los Objetivos del Instituto por falta de compromiso o apropiación de los Colaboradores del IDU.</t>
  </si>
  <si>
    <t>Afectación de la cultura del IDU y la credibilidad en los Colaboradores del IDU </t>
  </si>
  <si>
    <t>INNOVACIÓN</t>
  </si>
  <si>
    <t>GESTIÓN INTEGRAL DE PROY</t>
  </si>
  <si>
    <t>MEJORA CONTINUA</t>
  </si>
  <si>
    <t>Un contribuyente ofrece o entrega dádivas a un Colaborador del IDU, para que proyecte un acto administrativo que reduzca o elimine una contribución por valorización.</t>
  </si>
  <si>
    <t>Que un Colaborador del IDU solicite o reciba una dádiva de un contribuyente para proyectar un acto administrativo que reduzca o elimine una contribución por valorización.</t>
  </si>
  <si>
    <t>GESTIÓN DEL COBRO COACTIVO</t>
  </si>
  <si>
    <t xml:space="preserve">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t>
  </si>
  <si>
    <t xml:space="preserve">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t>
  </si>
  <si>
    <t>COORDINACIÓN Y CONTROL DE LA EJECUCIÓN DE LOS PROYECTOS DE CONSERVACIÓN</t>
  </si>
  <si>
    <t>APROVECHAMIENTO ECONÓMICO POR CAMPAMENTOS DE OBRA Y/O OCUPACIONES TEMPORALES DE OBRA</t>
  </si>
  <si>
    <t>EXPEDICIÓN Y RECIBO DE LICENCIAS DE EXCAVACIÓN</t>
  </si>
  <si>
    <t>APROVECHAMIENTO ECONÓMICO DE CORTO PLAZO DEL ESPACIO PÚBLICO</t>
  </si>
  <si>
    <t>ADMINISTRACIÓN Y VENTA DE PREDIOS</t>
  </si>
  <si>
    <t>ADQUISICIÓN PREDIAL</t>
  </si>
  <si>
    <t xml:space="preserve">Ejecutar programas para el mantenimiento, rehabilitación y reconstrucción, de la malla vial y el espacio público a través de la supervisióny control de contratos y convenios y, realizar la coordinación y seguimiento a las intervenciones ejecutadas por terceros, para mejorar la movilidad y seguridad vial en la ciudad. </t>
  </si>
  <si>
    <t>EJECUCIÓN DE COMPRAS</t>
  </si>
  <si>
    <t>MANTENIMIENTO PREVENTIVO Y CORRECTIVO</t>
  </si>
  <si>
    <t>PERMISOS PARA LA INTERVENCIÓN DE INFRAESTRUCTURA DE TRANSPORTE POR TERCEROS</t>
  </si>
  <si>
    <t>MANUAL DE INTERVENCIÓN DE URBANIZADORES Y/O TERCEROS Y EL DOCUMENTO TÉCNICO DE INTERVENCIÓN DE INFRAESTRUCTURA VIAL Y ESPACIO PÚBLICO</t>
  </si>
  <si>
    <t>ADMINISTRACIÓN DE CANALES DE SERVICIO A LA CIUDADANÍA</t>
  </si>
  <si>
    <t>RECEPCIÓN Y ATENCIÓN DE REQUERIMIENTOS DEL DEFENSOR DEL CIUDADANO</t>
  </si>
  <si>
    <t>GESTIÓN SOCIAL EN ETAPA DE FACTIBILIDAD Y/O ESTUDIOS Y DISEÑOS</t>
  </si>
  <si>
    <t>ADMINISTRACIÓN DE SEGURIDAD SOCIAL</t>
  </si>
  <si>
    <t>CREACIÓN Y GESTIÓN DOCUMENTAL DE HISTORIAS LABORALES</t>
  </si>
  <si>
    <t>EXPEDICIÓN DE CERTIFICACIONES</t>
  </si>
  <si>
    <t>CAPACITACIÓN</t>
  </si>
  <si>
    <t>CONCILIACIÓN BANCARIA</t>
  </si>
  <si>
    <t>EMBARGOS Y CESIONES</t>
  </si>
  <si>
    <t>ADMINISTRACIÓN DE INVERSIONES DE TESORERÍA</t>
  </si>
  <si>
    <t>RECAUDO</t>
  </si>
  <si>
    <t>TRASLADOS</t>
  </si>
  <si>
    <t>PAGO A TERCEROS</t>
  </si>
  <si>
    <t>ACTUALIZACIÓN DE LA BASE DE DATOS DE PRECIOS DE REFERENCIA</t>
  </si>
  <si>
    <t>ACTUALIZACIÓN DEL SISTEMA DE INFORMACIÓN GEOGRÁFICA</t>
  </si>
  <si>
    <t>Divulgar la gestión de la entidad de manera eficaz, eficiente y oportuna, con el fin de garantizar el derecho a la información, dar a conocer la ejecución de los recursos públicos, lograr la identidad institucional al interior de la organización y fortalecer la cultura ciudadana</t>
  </si>
  <si>
    <t>Un Colaborador del IDU solicita una dádiva o una comisión para elaborar, suscribir y publicar la resolución de declaratoria de desierto del proceso, cancelar proceso de selección en plataforma en favor de un tercero, o que puede afectar los intereses del IDU</t>
  </si>
  <si>
    <t>Proponentes ofrecen o entregan dádivas a un Colaborador del IDU  para elaborar, suscribir y publicar la resolución de declaratoria de desierto del proceso, cancelar proceso de selección en plataforma en favor de un tercero, o que puede afectar los intereses del IDU</t>
  </si>
  <si>
    <t>CANTIDAD DE RIESGOS</t>
  </si>
  <si>
    <t>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t>
  </si>
  <si>
    <t>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t>
  </si>
  <si>
    <t>Elaborar los estudios y diseños requeridos para la ejecución de proyectos, basados en la factibilidad de los mismos, verificando que incluyan los componentes técnicos, arquitectónicos, urbanísticos, paisajísticos, prediales, ambientales, sociales, de tráfico y de seguridad industrial, de ingeniería urbana y detalle dando cumplimiento a las normas técnicas y urbanísticas vigentes.</t>
  </si>
  <si>
    <t>Para todos los procesos, se tiene como "control adicional requerido" el Programa de fortalecimiento de la denuncia y reporte de posibles hechos de soborno en el IDU.</t>
  </si>
  <si>
    <t>El Colaborador del IDU solicite o reciba dádivas de un tercero para el desarrollo de un proyecto de tecnologias de la información, con el pretexto de favorecerlo en el proceso de contratación.</t>
  </si>
  <si>
    <t>Menor disponibilidad de recursos para reinvertir en la obras, perdida de credibilidad al interior y exterior del Instituto</t>
  </si>
  <si>
    <t>Un contratista o interventor del IDU  ofrece una dádiva para designar al profesional de apoyo a la supervisión o al supervisor del contrato de Interventoría, que favorezca al contratista para su ejecución</t>
  </si>
  <si>
    <t>CONSTRUCCIÓN DE PROYECTOS</t>
  </si>
  <si>
    <t>Un Colaborador del IDU solicita o acepta dádivas de un interventor para que acepte un acta de liquidación de anticipo sin soporte claro de su utilización.</t>
  </si>
  <si>
    <t>Un Colaborador del IDU solicita una dádiva o una comisión para recibir el MAO  sin llenar los requisitos, o que puede afectar los intereses del IDU</t>
  </si>
  <si>
    <t>Un contratista ofrece y/o entrega a un Colaborador del IDU una comisión o dádiva para que reciba el MAO sin llenar los requisitos, o que puede afectar los intereses del IDU.</t>
  </si>
  <si>
    <t>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t>
  </si>
  <si>
    <t>Un tercero ofrece o entrega a un Colaborador del IDU una comisión o dádiva para que la ejecución de maniobras a cargo de la ESP queden a cargo IDU</t>
  </si>
  <si>
    <t>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t>
  </si>
  <si>
    <t>Sobrecostos, deficiencias en alcance y calidad en la ejecución en los proyectos, que reducen capacidad institucional para responder a las necesidades de la ciudad en lo relacionado con infraestructura para la movilidad y espacio público.</t>
  </si>
  <si>
    <t>GESTIÓN SOCIAL PREDIAL</t>
  </si>
  <si>
    <t>Un Colaborador del IDU solicita una dádiva o una comisión para Proyectar y  Publicar respuesta a las observaciones y/ o modificar la evaluación en beneficio de un tercero</t>
  </si>
  <si>
    <t>Un Colaborador del IDU solicita o recibe  dádivas de un contratista de obra o un interventor para aceptar precios no previstos (NPs) sin la debida justificación  u omitiendo los requisitos y condiciones exigidos para los mismos.</t>
  </si>
  <si>
    <t>Un Colaborador del IDU solicita o recibe  dádivas de un interventor para que acepteActa de recibo parcial de obra, Acta de pago de interventoría y actas de ajustes, con mayores cantidades a las realmente ejecutadas  o incumpliendo los requisitos especificados para dicho recibo</t>
  </si>
  <si>
    <t>FONDO DE CESIONES PÚBLICAS</t>
  </si>
  <si>
    <t>Que no se contribuya en el mejoramiento de la calidad de vida de los habitantes de la ciudad, respondiendo a las necesidades de la ciudad.</t>
  </si>
  <si>
    <t>PRÁCTICAS INTEGRALES DE GESTIÓN</t>
  </si>
  <si>
    <t>GESTIÓN SOCIAL Y SERVICIO A LA CIUDADANÍA</t>
  </si>
  <si>
    <t>Un contratista o interventor promete u ofrece a los responsables de revisar y cargar la información al sistema ZIPA, relacionada con el avance del contrato, una dádiva a cambio de que se omita o modifique dicha revisión o cargue.</t>
  </si>
  <si>
    <t>Interventor o Contratista</t>
  </si>
  <si>
    <t>El Colaborador del IDU encargado de recopilar y/o desarrollar la información del proyecto, solicite o acepte de un tercero una dádiva para alterar el resultado de los estudios.</t>
  </si>
  <si>
    <t>Colaborador del organismo de certificación</t>
  </si>
  <si>
    <t>Evaluar el desempeño de los procesos de la Entidad en relación con metas, planes, cumplimiento normativo y controles, así como las actuaciones de los servidores públicos, para asegurar el cumplimiento de los fines institucionales a través de la aplicación de los instrumentos pertinentes.</t>
  </si>
  <si>
    <t>CARACTERIZACION</t>
  </si>
  <si>
    <t>Un colaborador de la autoridad ambiental solicita a un Colaborador del IDU una dadiva o comisión para que la evaluación del PIGA y PACA del IDU sea calificada satisfactoriamente.</t>
  </si>
  <si>
    <t>Colaborador de la autoridad ambiental</t>
  </si>
  <si>
    <t>Deterioro de la imagen institucional del IDU</t>
  </si>
  <si>
    <t>Un Colaborador del IDU recibe o solicite dádivas de un contratista, para entregar información del proyecto, que favorezca al contratista.</t>
  </si>
  <si>
    <t>Un Colaborador del IDU reciba o solicite dádivas de un contratista, para que agilice el proceso y firma del acta de inicio de los contratos sin el cumplimiento de los requistos necesarios.</t>
  </si>
  <si>
    <t xml:space="preserve">Un colaborador del organismo de control solicite o reciba dádivas de un Colaborador del IDU, para alterar los informes de auditoria y no redactar los hallazgos encontrados en el proceso de auditoria conforme a lo evidenciado  </t>
  </si>
  <si>
    <t>Un Colaborador del IDU ofrezca o entregue dádivas a un colaborador del organismo del control, para alterar los informes de auditoria y no redactar los hallazgos encontrados en el proceso de auditoria conforme a lo evidenciado.</t>
  </si>
  <si>
    <t xml:space="preserve">1. Informe preliminar radicado a la Dirección General, mediante el canal oficial.
2. Mesas de trabajo internas para asignación de responsabilidades en la respuesta al informe.
3. Respuestas a observaciones administrativas únicamente por parte de jefes de dependencia, consolidado para suscripción del Director General.
</t>
  </si>
  <si>
    <t>1. Informes de seguimiento trimestral a planes de mejoramiento.
2. Trazabilidad de la información relacionada con el plan de mejoramiento a través de un sistema de información.
3. La respuesta al cumplimiento de las acciones se recibe mediante  comunicación formal del organismo de control  a través del medio oficial.</t>
  </si>
  <si>
    <t>Auditoria de certificación</t>
  </si>
  <si>
    <t>Deterioro de la imagen institucional.</t>
  </si>
  <si>
    <t xml:space="preserve">Un colaborador del organismo de certificación solicite o reciba dádivas de un Colaborador del IDU, para alterar los informes de auditoria y no redactar los hallazgos encontrados en el proceso de auditoria conforme a lo evidenciado.  </t>
  </si>
  <si>
    <t>Un Colaborador del IDU ofrezca o entregue dádivas al auditor del organismo de certificación para alterar los informes de auditoria y no redactar los hallazgos encontrados en el proceso de auditoria conforme a lo evidenciado.</t>
  </si>
  <si>
    <t>Afectar la credibilidad y el buen nombre del IDU frente a la ciudadanía</t>
  </si>
  <si>
    <t>ACTUALIZACIÓN DIRECTORIO DE PROVEEDORES</t>
  </si>
  <si>
    <t xml:space="preserve">Tercero </t>
  </si>
  <si>
    <t>Deterioro de la reputación, imagen y credibilidad institucional que afecta su capacidad de gestión.</t>
  </si>
  <si>
    <t xml:space="preserve">ELABORACIÓN DE LA PREFACTIBILIDAD O FACTIBILIDAD DE PROYECTOS INTERNA </t>
  </si>
  <si>
    <t>Deterioro de la reputación institucional que afecta su capacidad de gestión y el desfinanciamiento de otros proyectos a ejecutar.</t>
  </si>
  <si>
    <t>Deterioro de la reputación institucional que afecta su gobernanza por una baja calidad en la ejecución del proyecto.</t>
  </si>
  <si>
    <t>Liderar, orientar y realizar gestiones de coordinación interinstitucional con las Entidades del Orden Internacional, Nacional, Departamental y Distrital, Empresas de Servicios Públicos y con el Sector Privado para facilitar la planeación, ejecución, seguimiento y control de los proyectos de infraestructura vial, transporte y espacio público, a cargo de la Entidad y/o Terceros.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</si>
  <si>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t>
  </si>
  <si>
    <t>Deterioro de la reputación institucional que afecta su gobernanza</t>
  </si>
  <si>
    <t>Un tercero ofrece o promete dádivas al Colaborador del IDU encargado de recopilar y/o desarrollar la información del proyecto, para que altere el resultado de los estudios.</t>
  </si>
  <si>
    <t>Colaborador IDU</t>
  </si>
  <si>
    <t>MONITOREO 1A. LINEA
Descripción de los cambios propuestos a la información del riesgo y/o de los controles</t>
  </si>
  <si>
    <t>OBSERVACIONES 2A. LINEA
Área - Oficial Antisoborno</t>
  </si>
  <si>
    <t>1. Programa de comunicación pública "Cero tolerancia al soborno y a la corrupción" hacia la comunidad, los socios de negocios y demás partes interesadas del IDU.
2. Programa de fortalecimiento de la denuncia y reporte de posibles hechos de soborno en el IDU.</t>
  </si>
  <si>
    <t>1. Programa de Fortalecimiento de la Cultura Ética para Directivos en el IDU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</si>
  <si>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1. Programa de Fortalecimiento de la Cultura Ética para Colaboradores del IDU no Directivos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</si>
  <si>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No se requieren controles adicionales</t>
  </si>
  <si>
    <t>PRGC13_LIQUIDACION_CONTRATOS_CONVENIOS_V 3.0</t>
  </si>
  <si>
    <t>GESTIÓN SOCIAL PREDIAL
GESTIÓN ADQUISICIÓN PREDIAL</t>
  </si>
  <si>
    <t>Directivo IDU (Director Técnico de Predios)</t>
  </si>
  <si>
    <t>Tercero (Propietario de Predio y/o otras tenencias)</t>
  </si>
  <si>
    <t>Directivo IDU (Director Técnico de Predios - Subdirector General de Desarrollo Urbano)</t>
  </si>
  <si>
    <t>Directivo IDU (Director Técnico de Predios - Subdirector General de Desarrollo Urbano - Director Técnico de Gestión Contractual)</t>
  </si>
  <si>
    <t xml:space="preserve"> Directivo IDU (D/T de Predios - S/G de Desarrollo Urbano - D/t Gestión Contractual - Director General)</t>
  </si>
  <si>
    <t xml:space="preserve">ADQUISICIÓN PREDIAL </t>
  </si>
  <si>
    <t>Directivo IDU (D/T de Predios</t>
  </si>
  <si>
    <t xml:space="preserve"> ADQUISICIÓN PREDIAL </t>
  </si>
  <si>
    <t>Directivo IDU (Director Técnico de Predios</t>
  </si>
  <si>
    <t xml:space="preserve">
Sobrecostos, deficiencias en alcance y calidad en la ejecución en los proyectos, que reducen la capacidad de lograr objetivos.</t>
  </si>
  <si>
    <t>Construcción de proyectos</t>
  </si>
  <si>
    <t>Un Directivo del IDU solicita una dádiva para Designar a un profesional de apoyo a la Supervisión o un supervisor, que va a ser el encargado de realizar el seguimiento del contrato de Interventoría.</t>
  </si>
  <si>
    <t>Directivo IDU ( DTC - SGI)</t>
  </si>
  <si>
    <t>Un Colaborador del IDU solicita una dádiva o una comisión  para favorecer a un contratista con la revisión de los Estudios previos y demás documentos de un proceso de selección.</t>
  </si>
  <si>
    <t>1. Modelo pliego tipo  tipo según Colombia Compra Eficiente.
2. Comité de Gestión Precontractual.
3. Manual de Gestión Contractual.
4. Segregación de funciones en la revisión de los estudios previos y demás documentos</t>
  </si>
  <si>
    <t>Un Directivo del IDU solicita una dádiva o una comisión  para favorecer a un contratista con la revisión de los Estudios previos y demás documentos de un proceso de selección.</t>
  </si>
  <si>
    <t>Un Colaborador del IDU solicita una dádiva o una comisión para  recibir y/o aprobar de la Interventoría las hojas de vida para la ejecución del contrato, sin el perfil requerido en el anexo técnico de personal</t>
  </si>
  <si>
    <t>1. Anexo técnico de personal.
2. Manual de Interventoría y supervisión de contratos.
3. Verificación en el SIAC de las dedicaciones del personal
4. Oficios de aprobación del personal requerido
5. Actas de inicio
6. Segregación de funciones.</t>
  </si>
  <si>
    <t>Un Directivo del IDU solicita una dádiva o una comisión para  recibir y/o aprobar de la Interventoría las hojas de vida para la ejecución  del contrato, sin el perfil requerido en el anexo técnico de persona con los términos de referencia.</t>
  </si>
  <si>
    <t>Directivo IDU (DTC - SGI - SGDU - ST)</t>
  </si>
  <si>
    <t>Un Contratista o Interventor, ofrece o promete una dádiva o una comisión para  que se les reciba las hojas de vida para la ejecución  del contrato, sin el perfil requerido en los términos de referencia.</t>
  </si>
  <si>
    <t>Un Colaborador del IDU solicita una dádiva o una comisión  para Suscribir el Acta de Inicio del Contrato de interventoría, SIN EL CUMPLIMIENTO DE LOS REQUISITOS establecidos contractualmente</t>
  </si>
  <si>
    <t>Un Directivo del IDU solicita una dádiva o una comisión  para Suscribir el Acta de Inicio del Contrato de interventoría, SIN EL CUMPLIMIENTO DE LOS REQUISITOS establecidos contractualmente</t>
  </si>
  <si>
    <t>Directivo IDU (DTC - SGI)</t>
  </si>
  <si>
    <t>Tercero (Contratista o Interventor)</t>
  </si>
  <si>
    <t>Un Contratista ofrece o promete una dádiva o una comisión  para iniciar la etapa de construcción sin el cumplimiento de los requisitos establecidos.</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</si>
  <si>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t>
  </si>
  <si>
    <t>Un Colaborador del IDU acepta o recibe una dádiva o una comisión  para iniciar la etapa de construcción sin el cumplimiento de los requisitos establecidos.</t>
  </si>
  <si>
    <t>Colaborador IDU (Apoyo a la Supervisión)</t>
  </si>
  <si>
    <t>Un Directivo del IDU acepta o recibe una dádiva o una comisión  para iniciar la etapa de construcción sin el cumplimiento de los requisitos establecidos.</t>
  </si>
  <si>
    <t>Directivo IDU (DTC - ST)</t>
  </si>
  <si>
    <t>Un Directivo del IDU solicita una dádiva o una comisión para recibir el MAO  sin llenar los requisitos, o que puede afectar los intereses del IDU</t>
  </si>
  <si>
    <t>Directivo IDU</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</si>
  <si>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</si>
  <si>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Un contratista ofrece y/o entrega a un Colaborador del IDU una comisión o dádiva para Recibir, revisar y aprobar el producto SST  entregado por la Interventoría en cualquier fase o etapa, sin llenar los requisitos, o que puede afectar los intereses del IDU</t>
  </si>
  <si>
    <t>1. Manual Único de Control y seguimiento ambiental y de SST del IDU
2. Manual de Interventoría y supervisión de contratos.
3. Contrato y demás documentos
4. Informe mensual de Interventoría
5. Oficio de aprobación u observaciones del informe mensual del Interventoría.</t>
  </si>
  <si>
    <t xml:space="preserve"> Un Colaborador del IDU solicita una dádiva o una comisión para Recibir de la Interventoría los documentos soporte de los productos SST del Contratista, sin llenar los requisitos, o que puede afectar los intereses del IDU</t>
  </si>
  <si>
    <t xml:space="preserve">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t>
  </si>
  <si>
    <t>Directivo IDU (DTC- SGI - ST)</t>
  </si>
  <si>
    <t>1. Manual Único de Control y seguimiento ambiental y de SST del IDU
2. Manual de Interventoría y supervisión de contratos.
3. Informe mensual de Interventoría
4. Segregación de funciones</t>
  </si>
  <si>
    <t>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</si>
  <si>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 xml:space="preserve">Colaborador IDU (Apoyo a la Supervisión- Ambiental - SST) </t>
  </si>
  <si>
    <t>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</si>
  <si>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Directivo IDU (DTC - SGDU - ST)</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</si>
  <si>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t>
  </si>
  <si>
    <t>Tercero (ESP)</t>
  </si>
  <si>
    <t xml:space="preserve">Directivo IDU ( DTC- SGI ST) </t>
  </si>
  <si>
    <t>Tercero (Contratista - Interventor)</t>
  </si>
  <si>
    <t>Directivo IDU (SGI- DTC- ST)</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</si>
  <si>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t>
  </si>
  <si>
    <t>Colaborador IDU (Apoyo a la supervisión - Equipo de análisis de precios unitarios)</t>
  </si>
  <si>
    <t>Directivo IDU ( DTC-ST)</t>
  </si>
  <si>
    <t>Tercero (Contratista- Interventor)</t>
  </si>
  <si>
    <t>Directivo IDU (DTC - SGI - ST)</t>
  </si>
  <si>
    <t>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</si>
  <si>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Directivo IDU (SGI - DTC - ST)</t>
  </si>
  <si>
    <t>1. Manual de Interventoría y supervisión de contratos.
2. Especificaciones Técnicas del IDU
3. Cartilla de espacio público.
4. Segregación de funciones</t>
  </si>
  <si>
    <t>1. Manual de Interventoría y supervisión de contratos.
2. Especificaciones Técnicas del IDU
3. Informes mensuales
4. Segregación de funciones
5. Plan de calidad</t>
  </si>
  <si>
    <t xml:space="preserve">Un Directivo del IDU solicita una dádiva o una comisión para permitir que queden pasivos ambientales en los frentes intervenidos. </t>
  </si>
  <si>
    <t xml:space="preserve">Un Directivo del IDU solicita una dádiva o una comisión para  realizar la entrega de los individuos arbóreos al Jardín Botánico de Bogotá o al ente competente, sin llenar los requisitos, o que puede afectar los intereses del IDU. </t>
  </si>
  <si>
    <t xml:space="preserve">Un Directivo del IDU solicita una dádiva o una comisión para  dar por recibido el Informe final SSTMA sin llenar los requisitos, o que puede afectar los intereses del IDU. </t>
  </si>
  <si>
    <t>1. Manual Único de Control y seguimiento ambiental y de SST del IDU
2. Manual de Interventoría y supervisión de contratos.
3. Formato acta de Liquidación de contratos.
4. Segregación de funciones</t>
  </si>
  <si>
    <t xml:space="preserve">Un Directivo del IDU solicita una dádiva o una comisión para recibir y suscribir el Acta Cierre Ambiental de obra, sin llenar los requisitos, o que puede afectar los intereses del IDU. </t>
  </si>
  <si>
    <t xml:space="preserve">Un Directivo del IDU solicita una dádiva o una comisión para   recibir de la Interventoría el Acta de Recibo por parte de la ESP, sin llenar los requisitos, o que puede afectar los intereses del IDU. </t>
  </si>
  <si>
    <t>1. Manual de Interventoría y supervisión de contratos.
2. Estudios y Diseños de señalización y semaforización
3. Recorridos de obra
4. Segregación de funciones</t>
  </si>
  <si>
    <t xml:space="preserve"> Un Directivo del IDU solicita una dádiva o una comisión para  recibir de la Interventoría el Acta de Recibo de Obra por parte de la SDM, sin llenar los requisitos, o que puede afectar los intereses del IDU. </t>
  </si>
  <si>
    <t>1. Manual de Interventoría y supervisión de contratos.
2. Informe de seguimiento a la garantía Única
3. Procedimiento PRC044 -EJECUCION DE PROYECTOS DE CONSTRUCCION DE INFRAESTRUCTURA VIAL Y ESPACIO PUBLICO
4. Segregación de funciones</t>
  </si>
  <si>
    <t xml:space="preserve"> Un Directivo del IDU solicita una dádiva o una comisión para dar por recibido el informe final de Interventoría para seguimiento a la Garantía Única, sin llenar los requisitos, o que puede afectar los intereses del IDU. </t>
  </si>
  <si>
    <t>1. Manual de Interventoría y supervisión de contratos.
2. Manual de gestión Contractual
3. Acta de liquidación de contratos.
4. Segregación de funciones.
5. contrato.</t>
  </si>
  <si>
    <t xml:space="preserve"> Un Directivo del IDU solicita una dádiva o una comisión para  den por cumplidas las obligaciones asociadas a la liquidación del contrato que puede afectar los intereses del IDU. </t>
  </si>
  <si>
    <t>1. Manual de Interventoría y supervisión de contratos.
2. Manual de gestión Contractual
3. Acta de liquidación de contratos
4. Segregación de funciones</t>
  </si>
  <si>
    <t xml:space="preserve"> Un Directivo del IDU solicita una dádiva o una comisión para suscribir el Acta  de Recibo Final y Liquidación del Contrato de Interventoría, sin llenar los requisitos, o que puede afectar los intereses del IDU. </t>
  </si>
  <si>
    <t xml:space="preserve">1. Manual de Interventoría y supervisión de contratos.
2. Formato FO-EO-17 - Acta cambio de etapa
3. Formato FO-EO-12 Lista de chequeo verificación requisitos inicio fase construcción
4. Segregación de funciones
5. contrato </t>
  </si>
  <si>
    <t xml:space="preserve">Un Directivo del IDU solicita una dádiva o una comisión para suscribir el acta de cambio de etapa, sin llenar los requisitos, o que puede afectar los intereses del IDU. </t>
  </si>
  <si>
    <t>Un Directivo del IDU solicita una dádiva o una comisión para reprogramar la ejecución de la obra, sin llenar los requisitos, o que puede afectar los intereses del IDU.</t>
  </si>
  <si>
    <t xml:space="preserve">Un Directivo del IDU solicita una dádiva o una comisión para permitir cambios o modificaciones en los diseños aprobados, sin llenar los requisitos, o que puede afectar los intereses del IDU. </t>
  </si>
  <si>
    <t xml:space="preserve">Deterioro de la reputación institucional que afecta su capacidad y gobernanza.
</t>
  </si>
  <si>
    <t>Un Directivo del IDU solicita o recibe una dádiva de un Tercero para que apruebe una licencia de excavación sin el lleno de los requisitos exigidos.</t>
  </si>
  <si>
    <t>Un Directivo del IDU solicita o acepta dádivas de un Tercero que interviene el espacio público para que emita el certificado de verificación y recibo de obra en trabajos no conformes.</t>
  </si>
  <si>
    <t>SEGUIMIENTO A LA ESTABILIDAD Y CALIDAD DE LAS OBRAS CON PÓLIZA VIGENTE</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</si>
  <si>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</si>
  <si>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APLICACIÓN DE LA GARANTÍA ÚNICA EN SU AMPARO DE ESTABILIDAD Y CALIDAD DE CONTRATOS DE OBRA</t>
  </si>
  <si>
    <t>Un Colaborador del IDU solicita o recibe dádivas de un contratista de interventoría para aceptar que el personal para la ejecución del contrato no cumpla con el lleno de los requistos establecidos.</t>
  </si>
  <si>
    <t>Un Colaborador del IDU solicita o recibe dádivas de un contratista de interventoria para aceptar productos del contrato en su ejecución o liquidación sin el cumplimiento de los requisitos y especificaciones establecidas para ello.</t>
  </si>
  <si>
    <t>MEDIO</t>
  </si>
  <si>
    <t>Un colaborador del IDU reciba o solicite dádivas a un tercero, para entregar información privilegiada acerca de un proceso que se va a publicar.</t>
  </si>
  <si>
    <t>Tercero (Contratista)</t>
  </si>
  <si>
    <t>ALTO</t>
  </si>
  <si>
    <t>Tercero (Contratista de obra)</t>
  </si>
  <si>
    <t>Tecnologias de Información y Comunicación</t>
  </si>
  <si>
    <t>Sobrecostos, deficiencias en alcance y calidad en la ejecución de los proyectos, que reducen la capacidad de lograr objetivos.</t>
  </si>
  <si>
    <t xml:space="preserve">Colaborador del IDU </t>
  </si>
  <si>
    <t xml:space="preserve">1.Revisión de embargos y medidas cautelares (Aplicativo Embargos-  Sistema Stone)  
2.Revision y firma de actas de liquidacion de aplicación de embargos efectuada por el  abogado que aplico y Tesorero.
3. Procedimiento PR-GF-12 EMBARGOS Y CESIONES </t>
  </si>
  <si>
    <t>Directivo IDU (Subdirector Técnico de Tesorería y Recaudo)</t>
  </si>
  <si>
    <t>Directivo IDU (DTAF STTR)</t>
  </si>
  <si>
    <t>Directivo IDU (DTPC - STTR - DTAF)</t>
  </si>
  <si>
    <t xml:space="preserve">1.Pagos electrónicos en línea y PSE.
2. Fomento del pago electrónico.  
3. Conciliacion diaria de cintas de recaudo emitidas por la entidades bancarias.vs archivo de recaudo IMOP de aplicacion de pagos en linea del sistema valoricemos.
4. Realizar la gestión, necesaria ante el banco, luego de recibir una reclamación del contribuyente. </t>
  </si>
  <si>
    <t>Un Colaborador del IDU del procedimiento de pagos solicita o recibe una dádiva de un tercero, por realizar traslado (Giro) de recursos de cuentas del IDU, a una cuenta de un tercero con la intención de hacer un fraude.</t>
  </si>
  <si>
    <t xml:space="preserve">Colaborador del IDU  </t>
  </si>
  <si>
    <t>Un tercero ofrece o entrega una dádiva a un Colaborador del IDU por realizar traslado (Giro) de recursos de cuentas del IDU a una cuenta del tercero, con la intención de hacer un fraude.</t>
  </si>
  <si>
    <t>Un Colaborador del IDU solicita o recibe de un tercero, una dadiva para que se realice el pago, sin el lleno de los requisitos.</t>
  </si>
  <si>
    <t>Un Directivo del IDU solicita o recibe de un tercero, una dadiva para que se realice el pago, sin el lleno de los requisitos.</t>
  </si>
  <si>
    <t xml:space="preserve">Tercero
</t>
  </si>
  <si>
    <t>Tercero (Contratista - Contribuyente)</t>
  </si>
  <si>
    <t>Un Directivo del IDU solicita o acepta de un Contratista o tercero una dádiva para agilizar el pago o para que se realice el pago, sin el lleno de los requistos.</t>
  </si>
  <si>
    <t>El Supervisor del IDU encargado de recopilar y/o desarrollar la información del proyecto, solicite o acepte de un tercero una dádiva para alterar el resultado de los estudios.</t>
  </si>
  <si>
    <t>Directivo del IDU</t>
  </si>
  <si>
    <t>ELABORACIÓN DE ESTRUCTURACIÓN DEL PROCESO EN ETAPA DE FACTIBILIDAD
(CONTRATADA)</t>
  </si>
  <si>
    <t>Un Supervisor del IDU reciba o solicite dádivas de un contratista externo (topografo, geotecnico, inspección de redes), consultor y/o inteerventor para aprobar los estudios de factibiliad realizados por el contratista sin éstos cumplir con las exigencias requeridas.</t>
  </si>
  <si>
    <t>Un Supervisor del IDU, acepte o solicite dádivas a un Interventor, para aprobar o modificar la documentación de su recurso humano sin dar cumplimiento a las exigencias requeridas.</t>
  </si>
  <si>
    <t>Un Colaborador del IDU, acepte o solicite dádivas a un Interventor, para aprobar o modificar la documentación de su recurso humano sin dar cumplimiento a las exigencias requeridas.</t>
  </si>
  <si>
    <t>Que el interventor ofrezca o entregue dádivas a un colaborador del IDU, para aprobar o modificar la documentación de su recurso humano sin dar cumplimiento a las exigencias requeridas.</t>
  </si>
  <si>
    <t>Un contratista del proyecto entregue u ofrezca dádivas a un Colaborador del IDU, para que agilice el proceso y firma del acta de inicio de los contratos, sin el cumplimiento de los requistos necesarios.</t>
  </si>
  <si>
    <t>Un colaborador del IDU reciba o solicite dádiva al consultor, para alterar o modificar las propuestas que exponen las entidades distritales y/o empresas de servicios públicos.</t>
  </si>
  <si>
    <t>El Colaborador del IDU recibe o solicita dádivas del interventor para  aprobar avances en el pago de productos por encima de la ejecución realizada.</t>
  </si>
  <si>
    <t>Directivo IDU (STPC - STRF)</t>
  </si>
  <si>
    <t>Directivo IDU (Sudirector General de Gestión Corporativa - Director Técnico Administrativo y Financiero - Subdirector Técnico de Recursos Físicos)</t>
  </si>
  <si>
    <t>Deterioro de la reputación institucional que afecta su capacidad y gobernanza</t>
  </si>
  <si>
    <t>Directivo IDU (Subdirector Técnico de Recursos Físicos)</t>
  </si>
  <si>
    <t>Director IDU (Subdirector Técnico de Recursos Físicos)</t>
  </si>
  <si>
    <t>Un Directivo del IDU encargado de la supervisión del contrato de mantenimiento solicita o recibe dádivas de un tercero para beneficiarlo con una  adición o prórroga del contrato.</t>
  </si>
  <si>
    <t>Directivo IDU (Subdirector General de Gestión Corporativa - Director Técnico Administrativo y Financiero - Subdirector Técnico de Recursos Físicos)</t>
  </si>
  <si>
    <t xml:space="preserve">Sobrecostos, deficiencias en alcance y calidad en la ejecución en los proyectos, que reducen la capacidad de lograr objetivos.
</t>
  </si>
  <si>
    <t>1. Reportes de consumo enviados por el contratista y verificación del mismo por parte del apoyo a la supervisión y la supervisiónd el contrato.
2. Reportes en línea en tiempo real al IDU (monitoreo satelital)
3. Chip maestro para c ontrol de combustible</t>
  </si>
  <si>
    <t>Tercero (contratista suministro de combustible)</t>
  </si>
  <si>
    <t>Un Colaborador del IDU encargado de atender a posibles compradores de los bienes dados de baja, solicite o reciba dádivas para entregar los bienes sin el cumplimiento de los requisitos.</t>
  </si>
  <si>
    <t>Que un Directivo del IDU solicite o reciba una dádiva de un contribuyente para proyectar un acto administrativo que reduzca o elimine una contribución por valorización.</t>
  </si>
  <si>
    <t xml:space="preserve">GESTIÓN DEL COBRO COACTIVO
</t>
  </si>
  <si>
    <t>Tercero (Contribuyente)</t>
  </si>
  <si>
    <t>CERTIFICADO DE ESTADO DE CUENTA PARA TRAMITE NOTARIAL-PAZ Y SALVOS</t>
  </si>
  <si>
    <t>CONCEPTOS TÉCNICOS</t>
  </si>
  <si>
    <t>COBRO ORDINARIO Y PERSUASIVO</t>
  </si>
  <si>
    <t xml:space="preserve">
Deterioro de la reputación institucional que afecta su capacidad de gestión.
</t>
  </si>
  <si>
    <t>Un Colaborador del IDU solicita o recibe dadivas para adulterar, sustraer, hurtar o manipular los archivos y documentos del IDU.</t>
  </si>
  <si>
    <t xml:space="preserve">
Deterioro de la reputación institucional que afecta su capacidad de gestión.
</t>
  </si>
  <si>
    <t>Tercero (Exfuncionario)</t>
  </si>
  <si>
    <t xml:space="preserve">Directivo IDU </t>
  </si>
  <si>
    <t>Colaborador IDU (Bogotá te escucha)</t>
  </si>
  <si>
    <t>Directivo IDU (Jefe OAC)</t>
  </si>
  <si>
    <t>Tercero (Ciudadano)</t>
  </si>
  <si>
    <t xml:space="preserve">Perdida de legitimidad de los procesos de participación ciudadana.
</t>
  </si>
  <si>
    <t>Directivo  IDU</t>
  </si>
  <si>
    <t xml:space="preserve">Afectar la credibilidad y el buen nombre del IDU frente a la ciudadania
</t>
  </si>
  <si>
    <t>Tercero (Contratista Interventor)</t>
  </si>
  <si>
    <t>Tercero (Representante político)</t>
  </si>
  <si>
    <t>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</si>
  <si>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 xml:space="preserve">
Deterioro de la reputación institucional que afecta su gobernanza.</t>
  </si>
  <si>
    <t xml:space="preserve">
Deterioro de la reputación institucional que afecta su capacidad de gestión.</t>
  </si>
  <si>
    <t xml:space="preserve">
Directivo del IDU</t>
  </si>
  <si>
    <t>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t>
  </si>
  <si>
    <t>Colaborador del IDU (Encargado de realizar la revisión y verificación de documentos)</t>
  </si>
  <si>
    <t xml:space="preserve">Director IDU </t>
  </si>
  <si>
    <t>Colaborador IDU (Quienes emiten pronunciamiento técnico)</t>
  </si>
  <si>
    <t>Detrimento patrimonial que reduce la capacidad para alcanzar metas físicas</t>
  </si>
  <si>
    <t>Directivo IDU (Director Técnico de Gestión Judicial)</t>
  </si>
  <si>
    <t>1. Participación de un equipo interdisciplinario y acompañamiento de facilitadores en las auditorias a cada proceso. (Soportes de registros de auditoría).
2. Procedimiento o protocolo de quejas del ente certificador.
3. Mecanismo de decisión sobre la certificación del ente certificador, que consta de instancias de apelación: Auditor, Comité técnico de certificación, Representante Legal del ente certificador y ONAC.</t>
  </si>
  <si>
    <t>1. Participación de un equipo interdisciplinario y acompañamiento de facilitadores en las auditorias a cada proceso. (Soportes de registros de auditoría).</t>
  </si>
  <si>
    <t>1. Verificación por parte del profesional OAP de los informes contra soportes de STRF.
2. Recorrido con un equipo interdisciplinario durante la auditoria de la autoridad ambiental.</t>
  </si>
  <si>
    <t>Un Colaborador del IDU promete u ofrece una dádiva o una comisión, a un colaborador de la autoridad ambiental, para que en la evaluación del PIGA y PACA del IDU se obtenga un resultado satisfactorio.</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</si>
  <si>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</si>
  <si>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PRPE01 Modificaciones Presupuestales</t>
  </si>
  <si>
    <t>Directivo IDU (Ordenador del Gasto)</t>
  </si>
  <si>
    <t>Colaborador IDU (Profesionales estructuradores del área solicitante)</t>
  </si>
  <si>
    <t>Directivo IDU (Director Técnico DTPS)</t>
  </si>
  <si>
    <t>Colaborador IDU (Profesionales DTPS)</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</si>
  <si>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t>
  </si>
  <si>
    <t>Directivo IDU (Comité de Gestión precontractual)</t>
  </si>
  <si>
    <t>Directivo IDU (Comité de Gestión precontractua)</t>
  </si>
  <si>
    <t>Tercero (Adjudicatario Contrato)</t>
  </si>
  <si>
    <t>Colaborador IDU (Profesionales DTGC)</t>
  </si>
  <si>
    <t>Directivo IDU (Supervisor)</t>
  </si>
  <si>
    <t>Colaborador del IDU (Abogado)</t>
  </si>
  <si>
    <t>Tercero (Interventor)</t>
  </si>
  <si>
    <t>Directivo IDU (Director Técnico DTGC)</t>
  </si>
  <si>
    <t>Colaborador IDU (Abogado DTGC)</t>
  </si>
  <si>
    <t>FECHA DE MONITOREO</t>
  </si>
  <si>
    <t>2.0</t>
  </si>
  <si>
    <t>Elaborar la identificación predial en la etapa de prefactibilidad; acompañar o desarrollar la etapa de factibilidad en su componente predial y ejecutar la adquisición predial para el desarrollo de la infraestructura vial y espacio público para la movilidad adelantada por el IDU, en el marco del Plan de Ordenamiento Territorial, el Plan Maestro de Movilidad, el Plan de Desarrollo Distrital y el Plan de Obras del IDU, priorizados en el Plan Operativo Anual de Inversión “P.O.A.I”</t>
  </si>
  <si>
    <t>Colaborador IDU (Gestor de restablecimiento de condiciones - Articulador de restablecimiento de condiciones )</t>
  </si>
  <si>
    <t xml:space="preserve">Sobrecostos, deficiencias en alcance y calidad en la ejecución en los proyectos, que reducen la capacidad de lograr objetivos.
</t>
  </si>
  <si>
    <t>1. Validación con Vb de cada uno de los articuladores de los proyectos en el acto administrativo de reconocimientos económicos.
2. Revisión y firma del acto administrativo de reconocimiento económico por parte de la DT de Predios.</t>
  </si>
  <si>
    <t xml:space="preserve">Un Colaborador del IDU recibe o solicita una dádiva para autorizar la entrega de un predio en comodato  o el instrumento contractual determinado por la Ley,  sin el lleno de los requisitos. </t>
  </si>
  <si>
    <t>Tercero (Propietario de Predio)</t>
  </si>
  <si>
    <t>Colaborador IDU (Gestor de restablecimiento de condiciones - Gestor de restablecimiento de condiciones)</t>
  </si>
  <si>
    <t>Colaborador IDU (Gestores  vinculados al proyecto)</t>
  </si>
  <si>
    <t xml:space="preserve">Tercero (Propietario y/u otras tenencias)
</t>
  </si>
  <si>
    <t>Colaborador IDU (Gestor socio económico y jurídico)</t>
  </si>
  <si>
    <t>Colaborador IDU (Gestores responsables del proyecto</t>
  </si>
  <si>
    <t>Tercero (Propietario de Predio y/u otras tenencias</t>
  </si>
  <si>
    <t xml:space="preserve">Colaborador IDU (Gestores responsables del proyecto) </t>
  </si>
  <si>
    <t>Colaborador IDU (Articulador de administración de predios)</t>
  </si>
  <si>
    <t>Tercero (Contratista de mantenimiento o demolición de predios)</t>
  </si>
  <si>
    <t>Colaborador IDU (Gestores del componente de administración predial - Articulador de administración de predios)</t>
  </si>
  <si>
    <t xml:space="preserve"> Colaborador IDU (Articulador de administración de predios - Gestor Administración de Predios)</t>
  </si>
  <si>
    <t xml:space="preserve"> Colaborador IDU (Articulador de administración de predios)</t>
  </si>
  <si>
    <t>Colaborador IDU (Gestor jurídico, gestor financiero)</t>
  </si>
  <si>
    <t>Tercero (Comprador de Predio - Propietario del predio)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</si>
  <si>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t>
  </si>
  <si>
    <t>Colaborador IDU (Gestor Técnico)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</si>
  <si>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agendas directivos
</t>
  </si>
  <si>
    <t>Colaborador IDU (Gestor Jurídico - Articulador jurídico)</t>
  </si>
  <si>
    <t>Tercero (Propietario de Predio-Tenedor - Habitante)</t>
  </si>
  <si>
    <t>Un Colaborador del IDU solicita o recibe dádivas o beneficios para alterar los avalúos comerciales de los predios y/o las correcciones de los mismos.</t>
  </si>
  <si>
    <t>Colaborador IDU (Gestor Jurídico - Gestor de avalúo - Gestpor económico)</t>
  </si>
  <si>
    <t>Colaborador IDU (Articulador jurídico - Gestor Jurídico)</t>
  </si>
  <si>
    <r>
      <t xml:space="preserve">Sobrecostos, deficiencias en alcance y calidad en la ejecución en los proyectos, que reducen la capacidad de lograr objetivos.
</t>
    </r>
    <r>
      <rPr>
        <strike/>
        <sz val="11"/>
        <rFont val="Arial"/>
        <family val="2"/>
      </rPr>
      <t xml:space="preserve">
</t>
    </r>
  </si>
  <si>
    <t>Colaborador IDU (Apoyo a la Supervisión Ambiental)</t>
  </si>
  <si>
    <t>Colaborador IDU (Apoyo a la Supervisión SST)</t>
  </si>
  <si>
    <r>
      <t xml:space="preserve">
Sobrecostos, deficiencias en alcance y calidad en la ejecución en los proyectos, que reducen la capacidad de lograr objetivos.
</t>
    </r>
    <r>
      <rPr>
        <strike/>
        <sz val="11"/>
        <rFont val="Arial"/>
        <family val="2"/>
      </rPr>
      <t xml:space="preserve">
</t>
    </r>
  </si>
  <si>
    <t>Un colaborador del IDU solicita  a un tercer una comisión o dádiva para que la ejecución de maniobras a cargo de la ESP queden a cargo IDU</t>
  </si>
  <si>
    <r>
      <t xml:space="preserve">Colaborador IDU (Apoyo a la Supervisión
</t>
    </r>
    <r>
      <rPr>
        <strike/>
        <sz val="11"/>
        <rFont val="Arial"/>
        <family val="2"/>
      </rPr>
      <t/>
    </r>
  </si>
  <si>
    <r>
      <t>Sobrecostos, deficiencias en alcance y calidad en la ejecución en los proyectos, que reducen la capacidad de lograr objetivos.</t>
    </r>
    <r>
      <rPr>
        <strike/>
        <sz val="11"/>
        <rFont val="Arial"/>
        <family val="2"/>
      </rPr>
      <t xml:space="preserve">
</t>
    </r>
  </si>
  <si>
    <t>Un Directivo IDU solicita o recibe de un  tercero  una comisión o dádiva para que la ejecución de maniobras a cargo de la ESP queden a cargo IDU</t>
  </si>
  <si>
    <t>Colaborador IDU (Especialistas - 
Apoyo a la Supervisión)</t>
  </si>
  <si>
    <t xml:space="preserve">Deterioro de la reputación institucional que afecta su capacidad y gobernanza.
</t>
  </si>
  <si>
    <r>
      <t xml:space="preserve">Deterioro de la reputación institucional que afecta su capacidad y gobernanza.
</t>
    </r>
    <r>
      <rPr>
        <strike/>
        <sz val="11"/>
        <rFont val="Arial"/>
        <family val="2"/>
      </rPr>
      <t xml:space="preserve">
</t>
    </r>
  </si>
  <si>
    <t xml:space="preserve">
Sobrecostos, deficiencias en alcance y calidad en la ejecución en los proyectos, que reducen la capacidad de lograr objetivos.
</t>
  </si>
  <si>
    <t xml:space="preserve">
Sobrecostos, deficiencias en alcance y calidad en la ejecución en los proyectos, que reducen la capacidad de lograr objetivos.
</t>
  </si>
  <si>
    <t xml:space="preserve">
Deterioro de la reputación institucional que afecta su capacidad y gobernanza.
</t>
  </si>
  <si>
    <r>
      <t xml:space="preserve">
Deterioro de la reputación institucional que afecta su capacidad y gobernanza.
</t>
    </r>
    <r>
      <rPr>
        <strike/>
        <sz val="11"/>
        <rFont val="Arial"/>
        <family val="2"/>
      </rPr>
      <t xml:space="preserve">
</t>
    </r>
  </si>
  <si>
    <t xml:space="preserve">Sobrecostos, deficiencias en alcance y calidad en la ejecución en los proyectos, que reducen la capacidad de lograr objetivos.
</t>
  </si>
  <si>
    <t>Colaborador IFU (Apoyo a la Supervisión)</t>
  </si>
  <si>
    <t>Tercero (Contratista -Interventor)</t>
  </si>
  <si>
    <r>
      <t>1-El procedimiento PR-CI-03 en el numeral 8.8, indica como se realiza la visita de verificación de reparaciones.</t>
    </r>
    <r>
      <rPr>
        <strike/>
        <sz val="11"/>
        <rFont val="Arial"/>
        <family val="2"/>
      </rPr>
      <t xml:space="preserve">
</t>
    </r>
    <r>
      <rPr>
        <sz val="11"/>
        <rFont val="Arial"/>
        <family val="2"/>
      </rPr>
      <t>2- En la visita se firma el formato FO-CI-62 de acta por parte del IDU y de ser posible, el contratista, urbanizador, aseguradora e interventor, según el caso.
3- Registro de la visita en el aplicativo Bochica (Módulo seguimiento a pólizas de estabilidad)
4- El registro fotográfico es cargado en el aplicativo Bochica.
5- Aprobación en el aplicativo Bochica del informe de visita por parte del Coordinador Técnico.</t>
    </r>
  </si>
  <si>
    <r>
      <t>1- El procedimiento PR-CI-03 en los numerales 8.5 y 8.6, indica como se realiza la evaluación de los argumentos del contratista.</t>
    </r>
    <r>
      <rPr>
        <strike/>
        <sz val="11"/>
        <rFont val="Arial"/>
        <family val="2"/>
      </rPr>
      <t xml:space="preserve">
</t>
    </r>
    <r>
      <rPr>
        <sz val="11"/>
        <rFont val="Arial"/>
        <family val="2"/>
      </rPr>
      <t>2- El resultado de la evaluación se comunica por oficio IDU, radicado en el aplicativo ORFEO con firma del Director Técnico.
3- El resultado de la evaluación se registra en visita de inspección o reparaciones en el aplicativo Bochica (Módulo seguimiento a pólizas de estabilidad)
4- Aprobación en el aplicativo Bochica del informe de visita por parte del Coordinador Técnico.</t>
    </r>
  </si>
  <si>
    <t xml:space="preserve">Pérdida de capacidad institucional para responder a las necesidades de la ciudad en lo relacionado con infraestructura para la movilidad y espacio público.
</t>
  </si>
  <si>
    <t>Tercero (Contratista o trabajador de la aseguradora)</t>
  </si>
  <si>
    <t>Colaborador IDU (Apoyo a la supervisión)</t>
  </si>
  <si>
    <t xml:space="preserve">Directivo IDU (Subdirector General - Director Técnico - Subdirector Técnico) </t>
  </si>
  <si>
    <t>Tercero (Contratista y/o Interventor)</t>
  </si>
  <si>
    <t>Tercero (nterventor)</t>
  </si>
  <si>
    <t>1. Socialización del SGAS para el grupo de estructuración de la Dirección Técnica de Proyectos.
2. Publicación agendas nivel directivo. Decreto 189 de 2020 directiva 05 de 2020</t>
  </si>
  <si>
    <t xml:space="preserve">CAMBIO DE ESTUDIOS Y DISEÑOS APROBADOS
EN ETAPA DE CONSTRUCCIÓN </t>
  </si>
  <si>
    <t>Tercero (Directivo Distrital Externo)</t>
  </si>
  <si>
    <r>
      <t xml:space="preserve">1. Expedición del Certificado de Disponibilidad Presupuestal - CDP
2. Socialización del SGAS para el grupo de estructuración de la Dirección Técnica de Proyectos </t>
    </r>
    <r>
      <rPr>
        <strike/>
        <sz val="11"/>
        <rFont val="Arial"/>
        <family val="2"/>
      </rPr>
      <t/>
    </r>
  </si>
  <si>
    <t>1.  Expedición del Certificado de Disponibilidad Presupuestal - CDP
2.Socialización del SGAS para el grupo de estructuración de la Dirección Técnica de Proyectos
3. Publicación agendas nivel directivo. Decreto 189 de 2020 directiva 05 de 2020</t>
  </si>
  <si>
    <t>1. Socialización del SGAS para el grupo de estructuración de la Dirección Técnica de Proyectos
2. Suscripción del formato FO-PE-20 Compromiso de integridad, transparencia y confidencialidad.
3. Suscripción del formato FO-PE-33 Consentimiento informado SGAS.</t>
  </si>
  <si>
    <t>1. Socialización del SGAS para el grupo de estructuración de la Dirección Técnica de Proyectos.</t>
  </si>
  <si>
    <r>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r>
    <r>
      <rPr>
        <strike/>
        <sz val="11"/>
        <rFont val="Arial"/>
        <family val="2"/>
      </rPr>
      <t xml:space="preserve">
</t>
    </r>
  </si>
  <si>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</si>
  <si>
    <t>1. Acta de seguimiento a Comité donde se socializa el SGAS
2.  Suscripción del formato FO-GC-34 Pacto de excelencia 
3. Aplicación del formato FO-DP-11 lista de chequeo y entrega de productos de la etapa de Diseño de Proyectos.
4. Comité Dirección Técnica de Proyectos o acta de comité de seguimiento al contrato.</t>
  </si>
  <si>
    <t xml:space="preserve">1. Aplicación del PR-DP-080 Cambios de estudios y diseños aprobados en etapa de cosntrucción. (Informe de inviabilidad Tecnica presentado por construcción)
2. Manual de supervisión e interventoría
3. Publicación agendas nivel directivo. Decreto 189 de 2020 directiva 05 de 2020 </t>
  </si>
  <si>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</si>
  <si>
    <t>1. Manual de supervisión e interventoría
2. Suscripción del formato FOGC34 Pacto de excelencia 
3. Aplicación del PRDP-080 Cambios de estudios y diseños aprobados en estpa de cosntrucción. (Informe de Inviabilidad técnica presentado por el contratista)</t>
  </si>
  <si>
    <t>Colaborador IDU (Grupo I+D+I - Grupo de arquitectura - Grupo de infraestructura)</t>
  </si>
  <si>
    <t>El Directivo IDU solicita o reciba dádivas de un tercero para el desarrollo de un proyecto de tecnologias de la información, con el pretexto de favorecerlo en el proceso de contratación.</t>
  </si>
  <si>
    <t>Directivo IDU (Subdirector Técnico de Recursos Tecnológicos - Director Técnico Administrativo y Financiero - Subdirector General de Gestión Corporativa según cuantía)</t>
  </si>
  <si>
    <t>Que un tercero que tenga interés en un proyecto de tecnologias de la información, entregue o ofrezca dádivas a un Colaborador del IDU, para que lo favorezca en el proceso de contratación</t>
  </si>
  <si>
    <t>Tercero (Proveedor)</t>
  </si>
  <si>
    <t>Colaborador IDU (Grupo infraestructura)</t>
  </si>
  <si>
    <t>Directivo IDU (Subdirector Técnico de Recursos Tecnológicos )</t>
  </si>
  <si>
    <t>Directivo IDU (Subdirector Técnico de Recursos Tecnológicos)</t>
  </si>
  <si>
    <r>
      <t xml:space="preserve">
Deterioro de la reputación institucional que afecta su capacidad y gobernanza.</t>
    </r>
    <r>
      <rPr>
        <sz val="11"/>
        <color theme="1"/>
        <rFont val="Arial"/>
        <family val="2"/>
      </rPr>
      <t/>
    </r>
  </si>
  <si>
    <t>Tercero (Empleado bancario)</t>
  </si>
  <si>
    <t xml:space="preserve">1.Revisión de embargos y medidas cautelares (Aplicativo Embargos-  Sistema Stone)  
2.Revision y firma de actas de liquidacion de aplicación de embargos efectuada por el  abogado que aplico y Tesorero 
3. Procedimiento PR-GF-12 EMBARGOS Y CESIONES </t>
  </si>
  <si>
    <t>Tercero (Empleado del sector financiero)</t>
  </si>
  <si>
    <t>Tercero (Empleado bancario- Contribuyente)</t>
  </si>
  <si>
    <t>Tercero (Hacker)</t>
  </si>
  <si>
    <t>Un Tercero (Contratista o contribuyente) ofrece o entrega a un Colaborador  del IDU una dadiva para  agilizar el pago.</t>
  </si>
  <si>
    <t>Tercero (Constructor)</t>
  </si>
  <si>
    <t>Un colaborador del IDU solicita, acepta dadivas o beneficios para que se estructure el proyecto en la etapa de prefactibilidad, beneficiando a terceros.</t>
  </si>
  <si>
    <t xml:space="preserve">Un tercero ofrece, promete dadivas o beneficios al colaborador del IDU para que se estructure el proyecto en la etapa de prefactibilidad, beneficiando a terceros. </t>
  </si>
  <si>
    <t>Un supervisor del IDU reciba o solicite dádiva al consultor, para alterar o modificar las propuestas que exponen las entidades distritales y/o empresas de servicios públicos.</t>
  </si>
  <si>
    <t>El Supervisor del IDU recibe o solicita dádivas del consultor o interventor, para aprobar la lista de chequeo y recibo de productos de la etapa de estudios y diseños sin el lleno de requisitos.</t>
  </si>
  <si>
    <t>Un supervisor del IDU recibe o solicita dádivas de un contratista, para entregar información del proyecto, que favorezca al tercero.</t>
  </si>
  <si>
    <t>Un Colaborador del IDU recibe o solicita dádivas de un contratista, para entregar información del proyecto, que favorezca al tercero.</t>
  </si>
  <si>
    <r>
      <t xml:space="preserve">Un contratista ofrece o promete dádivas a un colaborador del IDU para conseguir información del proyecto que favorezca al </t>
    </r>
    <r>
      <rPr>
        <strike/>
        <sz val="11"/>
        <rFont val="Arial"/>
        <family val="2"/>
      </rPr>
      <t>contratista</t>
    </r>
    <r>
      <rPr>
        <sz val="11"/>
        <rFont val="Arial"/>
        <family val="2"/>
      </rPr>
      <t xml:space="preserve"> tercero.</t>
    </r>
  </si>
  <si>
    <t>Que un Colaborador del IDU reciba o solicite dádivas de un contratista externo (topografo, geotecnico, inspector de redes) consultor o interventor para alterar y/o agilizar la liquidación del contrato.</t>
  </si>
  <si>
    <t>Que un contratista externo (topografo, geotecnico, inspector de redes u otros) consultor o interventor entregue u ofrezca dádivas o beneficios a un Colaborador del IDU, para alterar y/o agilizar la liquidación del contrato.</t>
  </si>
  <si>
    <t>Un Colaborador del IDU reciba o solicite dádivas de un contratista externo (topografo, geotecnico, inspección de redes), consultory/o interventor para aprobar los estudios de factibiliad realizados por el contratista sin estos cumplir con las exigencias requeridas.</t>
  </si>
  <si>
    <t xml:space="preserve">Que un contratista externo (topografo, geotecnico, inspector de redes) entregue o ofrezca dádivas a un Colaborador del IDU, interventor y/o consultor  para aprobar los estudios de factibilidad realizados por el contratista sin estos cumplir con las exigencias requeridas.  </t>
  </si>
  <si>
    <t>1. Acta de seguimiento a Comité donde se socializa el SGAS
2. Oficio de aprobación de las hojas de vida del contrato de interventoría
3. Oficio de aceptación de las hojas de vida del consultor</t>
  </si>
  <si>
    <t>1. Acta de seguimiento a Comité donde se socializa el SGAS
2.  Formato FO-PE-20 Compromiso de integridad, transparencia y confidencialidad
3. Formato FO-PE-33 Consentimiento informado SGAS.
4. Oficio de aprobación de las hojas de vida del contrato de interventoría
5. Oficio de aceptación de las hojas de vida del consultor</t>
  </si>
  <si>
    <t>1. Acta de seguimiento a Comité donde se socializa el SGAS
2.Suscripción del formato FO-GC-34 Pacto de excelencia 
3.Oficio de aprobación de las hojas de vida del contrato de interventoría
4. Oficio de aceptación de las hojas de vida del consultor</t>
  </si>
  <si>
    <t>1.  Manual de Supervisión e inteventoría el cual establece los requisitos para presentar  los informes mensuales.
2. Oficio de aceptación del informe mensual de interventoría (Segregación de funciones)
3. Acta Comité Dirección Técnica de Proyectos o acta de comité de seguimiento al contrato.</t>
  </si>
  <si>
    <r>
      <rPr>
        <strike/>
        <sz val="11"/>
        <rFont val="Arial"/>
        <family val="2"/>
      </rPr>
      <t xml:space="preserve">
</t>
    </r>
    <r>
      <rPr>
        <sz val="11"/>
        <rFont val="Arial"/>
        <family val="2"/>
      </rPr>
      <t>1. Suscripción del formato FO-PE-20 Compromiso de integridad, transparencia y confidencialidad; 
2. Sucripción FO-PE-33 Consentimiento informado SGAS.
3. Manual de Supervisión e inteventoría el cual establece los requisitos para presentar  los informes mensuales.
4. Oficio de aceptación del informe mensual de interventoría (Segregación de funciones) 
5. Acta Comité Dirección Técnica de Proyectos o acta de comité de seguimiento al contrato.</t>
    </r>
  </si>
  <si>
    <r>
      <t>1.Suscripción del formato FO-GC-34 Pacto de excelencia</t>
    </r>
    <r>
      <rPr>
        <strike/>
        <sz val="11"/>
        <rFont val="Arial"/>
        <family val="2"/>
      </rPr>
      <t xml:space="preserve"> 
</t>
    </r>
    <r>
      <rPr>
        <sz val="11"/>
        <rFont val="Arial"/>
        <family val="2"/>
      </rPr>
      <t>2. Manual de Supervisión e inteventoría el cual establece los requisitos para presentar  los informes mensuales.
3. Oficio de aceptación del informe mensual de interventoría (Segregación de funciones)
4. Acta Comité Dirección Técnica de Proyectos o acta de comité de seguimiento al contrato.</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</si>
  <si>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t>
    </r>
    <r>
      <rPr>
        <strike/>
        <sz val="11"/>
        <color theme="1"/>
        <rFont val="Arial"/>
        <family val="2"/>
      </rPr>
      <t/>
    </r>
  </si>
  <si>
    <r>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r>
    <r>
      <rPr>
        <strike/>
        <sz val="11"/>
        <rFont val="Arial"/>
        <family val="2"/>
      </rPr>
      <t xml:space="preserve">
</t>
    </r>
    <r>
      <rPr>
        <sz val="11"/>
        <rFont val="Arial"/>
        <family val="2"/>
      </rPr>
      <t>5. Suscripción del formato FOPE-20 Compromiso de integridad, transparencia y confidencialidad
6. Sucripción FO-PE-33 Consentimiento informado SGAS.</t>
    </r>
    <r>
      <rPr>
        <sz val="11"/>
        <color theme="1"/>
        <rFont val="Arial"/>
        <family val="2"/>
      </rPr>
      <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</si>
  <si>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5.Suscripción del formato FOGC34 Pacto de excelencia </t>
    </r>
    <r>
      <rPr>
        <strike/>
        <sz val="11"/>
        <color theme="1"/>
        <rFont val="Arial"/>
        <family val="2"/>
      </rPr>
      <t/>
    </r>
  </si>
  <si>
    <r>
      <rPr>
        <strike/>
        <sz val="11"/>
        <rFont val="Arial"/>
        <family val="2"/>
      </rPr>
      <t xml:space="preserve">
</t>
    </r>
    <r>
      <rPr>
        <sz val="11"/>
        <rFont val="Arial"/>
        <family val="2"/>
      </rPr>
      <t>1. Declaración de inexistecia de conflicto de intereses en el SIGEP
2. Planeación plan de contratación de PSP de acuerdo con las directrices establecidas por el área ordenadora del gasto</t>
    </r>
    <r>
      <rPr>
        <strike/>
        <sz val="11"/>
        <color theme="1"/>
        <rFont val="Arial"/>
        <family val="2"/>
      </rPr>
      <t/>
    </r>
  </si>
  <si>
    <r>
      <t xml:space="preserve">1. Declaración de inexistecia de conflicto de intereses en el SIGEP
2. Planeación plan de contratación de PSP de acuerdo con las directrices establecidas por el área ordenadora del gasto
3.Suscripción del formato FOGC34 Pacto de excelencia y del formato FOPE-20 Compromiso de integridad, transparencia y confidencialidad
</t>
    </r>
    <r>
      <rPr>
        <strike/>
        <sz val="11"/>
        <color theme="1"/>
        <rFont val="Arial"/>
        <family val="2"/>
      </rPr>
      <t/>
    </r>
  </si>
  <si>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t>
  </si>
  <si>
    <t>Colaboradora del IDU (Apoyo a la supervisión)</t>
  </si>
  <si>
    <t>Tercero (Posible Proveedor)</t>
  </si>
  <si>
    <t>Colaborador IDU Apoyo a la supervisión</t>
  </si>
  <si>
    <t>Colaborador IDU (Técnico de apoyo al manejo de la caja menor</t>
  </si>
  <si>
    <t>Tercero (contratista de mantenimiento)</t>
  </si>
  <si>
    <t>Un Colaborador del IDU encargado de la supervisión del contrato de mantenimiento solicita o recibe dádivas de un tercero para beneficiarlo con una  adición o prórroga del contrato.</t>
  </si>
  <si>
    <t>Colaborador IDU (Apoyo a la Supervisión del contrato)</t>
  </si>
  <si>
    <t>Tercero (Contratista de mantenimiento)</t>
  </si>
  <si>
    <t>Colaborador IDU (Conductor)</t>
  </si>
  <si>
    <r>
      <t>Que un Directivo del IDU solicite o reciba una dádiva para modificar  los comprobantes de suministro de combustible</t>
    </r>
    <r>
      <rPr>
        <strike/>
        <sz val="11"/>
        <rFont val="Arial"/>
        <family val="2"/>
      </rPr>
      <t xml:space="preserve"> </t>
    </r>
  </si>
  <si>
    <r>
      <t>Que un Tercero ofrece o entrega una dádiva a un Colaborador del IDU para modificar  los comprobantes de suministro de combustible</t>
    </r>
    <r>
      <rPr>
        <strike/>
        <sz val="11"/>
        <rFont val="Arial"/>
        <family val="2"/>
      </rPr>
      <t xml:space="preserve"> </t>
    </r>
  </si>
  <si>
    <t>Colaborador IDU (Coordinador de almacén - Técnico operativo de almacésn - auxiliar de almacén)</t>
  </si>
  <si>
    <t>Colaborador IDU (Coordinador de almacén - Técnico operativo almacén- Auxiliar almacén)</t>
  </si>
  <si>
    <t>Tercero (Comprador)</t>
  </si>
  <si>
    <t>Tercero (Comprador de bienes de baja)</t>
  </si>
  <si>
    <t>Debilitamiento de la cultura del IDU hacia el logro de las metas planteadas</t>
  </si>
  <si>
    <t>Tercero (Contratistas externos - Proveedor)</t>
  </si>
  <si>
    <t>Tercero (Contratistas externos - Proveedor- contratista de mensajería)</t>
  </si>
  <si>
    <t>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</si>
  <si>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Un tercero ofrece o entrega dadivas a un colaborador del IDU para que se adultere, sustraiga, hurte o manipule los archivos y documentos del IDU.</t>
  </si>
  <si>
    <t xml:space="preserve">Deterioro de la reputación institucional que afecta su gobernanza.
</t>
  </si>
  <si>
    <t>Colaborador del IDU (Responsable del trámite de Seguridad Social)</t>
  </si>
  <si>
    <t>Tercero (Empresa de seguridad social)</t>
  </si>
  <si>
    <t>Colaborador del  IDU (Responsable del trámite de Seguridad Social)</t>
  </si>
  <si>
    <t>Tercero (Asesor ARL)</t>
  </si>
  <si>
    <t>Tercero (Oferente de servicios del programa sistema estímulos)</t>
  </si>
  <si>
    <t>Colaborador IDU (Responsable del proceso de contratación)</t>
  </si>
  <si>
    <t>Colaborador IDU (Responsable de elaborar las certificaciones laborales)</t>
  </si>
  <si>
    <t>Colaborador IDU (Responsable de capacitación)</t>
  </si>
  <si>
    <t xml:space="preserve">Tercero (Oferente) </t>
  </si>
  <si>
    <t>Colaborador del IDU (Apoyo a la supervisión )</t>
  </si>
  <si>
    <t>Directivo del IDU (Supervisor)</t>
  </si>
  <si>
    <t>Tercero (Contratista PIC)</t>
  </si>
  <si>
    <t>Colaborador del IDU (Atiende canales)</t>
  </si>
  <si>
    <t>Colaborador IDU (Profesional Social OTC)</t>
  </si>
  <si>
    <r>
      <t xml:space="preserve">Afectar la credibilidad y el buen nombre del IDU frente a la ciudadania
</t>
    </r>
    <r>
      <rPr>
        <strike/>
        <sz val="11"/>
        <rFont val="Arial"/>
        <family val="2"/>
      </rPr>
      <t xml:space="preserve">
</t>
    </r>
  </si>
  <si>
    <t>Que un colaborador del IDU responsable de revisar y cargar la información al sistema ZIPA, relacionada con el avance del contrato, solicite una dádiva al contratista o interventor, a cambio de omitir o modificar dicha revisión o cargue.</t>
  </si>
  <si>
    <t>Tercero (Interventor o Contratista)</t>
  </si>
  <si>
    <t>Que un colaborador de la  OAP del IDU solicita dádivas del contratista o interventor, para alterar la información que se reporta en el ZIPA</t>
  </si>
  <si>
    <t>Un contratista o interventor ofrece o promete dádivas al colaborador de la OAP del IDU, para que altere la información que se reporta en el ZIPA</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</si>
  <si>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8. FO-PE-20 - Compromiso de Integridad, Transparencia y Confidencialidad
9. FO-PE-33 - Formato Consentimiento Informado SGAS
</t>
  </si>
  <si>
    <t xml:space="preserve">Reducción de capacidad institucional para responder a las necesidades de la ciudad en lo relacionado con infraestructura para la movilidad y espacio público.
</t>
  </si>
  <si>
    <r>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t>
    </r>
    <r>
      <rPr>
        <strike/>
        <sz val="11"/>
        <rFont val="Arial"/>
        <family val="2"/>
      </rPr>
      <t/>
    </r>
  </si>
  <si>
    <r>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t>
    </r>
    <r>
      <rPr>
        <strike/>
        <sz val="11"/>
        <rFont val="Arial"/>
        <family val="2"/>
      </rPr>
      <t/>
    </r>
  </si>
  <si>
    <r>
      <t xml:space="preserve">1. Convenios Suscritos con Transmilenio
2. IN-IN-02-Solicitud de CDP-CRP y autorización de  pago a Transmilenio vigente
3. Resoluciones de Delegación
4. Segregación de funciones para la supervisión del convenio.
5. Comité IDU- Transmilenio
</t>
    </r>
    <r>
      <rPr>
        <strike/>
        <sz val="11"/>
        <rFont val="Arial"/>
        <family val="2"/>
      </rPr>
      <t/>
    </r>
  </si>
  <si>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9. Formato FOPE20 - Compromiso de Integridad, Transparencia y Confidencialidad
10. Formato FOPE33 - Formato Consentimiento Informado SGAS</t>
  </si>
  <si>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Segregación de funciones para la supervisión del convenio.
6. Formato FO-PE-20 Compromiso de Integridad, Transparencia y Confidencialidad
7. Formato FO-PE-33 Formato Consentimiento Informado SGAS
</t>
  </si>
  <si>
    <t xml:space="preserve">1. Convenios Suscritos con Transmilenio
2. IN-IN-02-Solicitud de CDP-CRP y autorización de  pago a Transmilenio vigente
3. Segregación de funciones para la supervisión del convenio.
4. Comité IDU- Transmilenio
5. Formato FO-PE-20 Compromiso de Integridad, Transparencia y Confidencialidad
6. Formato FO-PE-33 Formato Consentimiento Informado SGAS
</t>
  </si>
  <si>
    <t>Tercero (Funcionario de 
ESP y/u otro)</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</si>
  <si>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</si>
  <si>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Formato FO-PE-20 - Compromiso de Integridad, Transparencia y Confidencialidad
9. Formato FO-PE-33 - Formato Consentimiento Informado SGAS</t>
  </si>
  <si>
    <t>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t>
  </si>
  <si>
    <t>Tercero (Funcionario de 
Entidad)</t>
  </si>
  <si>
    <t>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</si>
  <si>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Tercero (Originador )</t>
  </si>
  <si>
    <t>Tercero (Funcionario de Transmilenio)</t>
  </si>
  <si>
    <t xml:space="preserve">
Colaborador IDU (OCI)</t>
  </si>
  <si>
    <t>Directivo del IDU (Jefe de la OCI)</t>
  </si>
  <si>
    <t>Tercero (Exfuncionario sancionado)</t>
  </si>
  <si>
    <t>Colaborador IDU (Abogado sustanciador OCD)</t>
  </si>
  <si>
    <t xml:space="preserve">
Colaborador IDU (OCD)
Antes Jefe OCD</t>
  </si>
  <si>
    <t>Directivo IDU (DTE)</t>
  </si>
  <si>
    <t>Colaborador IDU (Encargado del Estudio de Mercado)</t>
  </si>
  <si>
    <t>Tercero (Firma Cotizante)</t>
  </si>
  <si>
    <t>Colaborador IDU (Encargado de la revisión de estándares geográficos)</t>
  </si>
  <si>
    <t>Colaborador IDU (Quienes presentan la ficha de análisis al comité)</t>
  </si>
  <si>
    <t>Colaborador IDU (Abogado a cargo)</t>
  </si>
  <si>
    <t>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la modificación presupuestal.
5. Comunicación oficial donde se informa el rechazo de la modificación presupuestal</t>
  </si>
  <si>
    <t>INDICE</t>
  </si>
  <si>
    <t>Colaborador - IDU</t>
  </si>
  <si>
    <r>
      <t xml:space="preserve">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t>
    </r>
    <r>
      <rPr>
        <sz val="11"/>
        <color theme="1"/>
        <rFont val="Arial"/>
        <family val="2"/>
      </rPr>
      <t>la modificación presupuestal.
5. Comunicación oficial donde se informa el rechazo de la modificación presupuestal</t>
    </r>
  </si>
  <si>
    <t>Tercero ( Gran Contribuyente)</t>
  </si>
  <si>
    <t xml:space="preserve">Colaborador IDU (Apoyo a la Supervisión
</t>
  </si>
  <si>
    <t xml:space="preserve">
Tercero (Propietario y/u otras tenencias</t>
  </si>
  <si>
    <t>NA</t>
  </si>
  <si>
    <t>1. Manual de Gestión Contractual.
2. Manual de Interventoría y supervisión de contratos.
3. Procedimiento PREO005 -EJECUCION DE PROYECTOS DE CONSTRUCCION DE INFRAESTRUCTURA VIAL Y ESPACIO PUBLICO.
4. Comunicación de asignación de apoyo a la supervisión
5. Contrato 
6. Resolución de delegación de funciones.</t>
  </si>
  <si>
    <t>1. Manual de Interventoría y supervisión de contratos
2. Procedimiento PREO005 -EJECUCION DE PROYECTOS DE CONSTRUCCION DE INFRAESTRUCTURA VIAL Y ESPACIO PUBLICO.
4. Contrato.
5. Segregación de funciones en la revisión del acta de inicio.</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</si>
  <si>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t>
  </si>
  <si>
    <t>Un Colaborador del IDU solicita una dádiva o una comisión  para favorecer al constructor al momento de realizar seguimiento a la gestión adelantada, en la fase de preliminares o en la etapa de preconstrucción o en la etapa de obras iniciales y gestiones preliminares</t>
  </si>
  <si>
    <t xml:space="preserve"> Un Directivo del IDU solicita una dádiva o una comisión  para favorecer al constructor al momento de realizar seguimiento a la gestión adelantada por el contratista, en la fase de preliminares o en la etapa de preconstruccion o en la etapa de obras iniciales y gestiones preliminares</t>
  </si>
  <si>
    <t xml:space="preserve"> Un Tercero contratista o interventor ofrece una dádiva o una comisión  a un Colaborador del IDU para obtener beneficios al momento de realizar seguimiento a  su gestión adelantada  en la fase de preliminares o en la etapa de preconstruccion o en la etapa de obras iniciales y gestiones preliminares</t>
  </si>
  <si>
    <t>Un Colaborador del IDU solicita una dádiva o una comisión para Recibir de la interventoría los ajustes a los diseños (si se presentan), sin los soportes correspondientes o que puede afectar los intereses del IDU.</t>
  </si>
  <si>
    <t>Un supervisor del IDU solicita, recibe dadivas o beneficios para que se estructure el proyecto en la etapa de prefactibilidad beneficiando a terceros.</t>
  </si>
  <si>
    <t>El Colaborador del IDU recibe o solicite dádivas del interventor o consultor para aprobar la orden de pago, sin el cumplimiento de los requisitos establecidos en los documentos contractuales.</t>
  </si>
  <si>
    <t xml:space="preserve">1. Manual Único de Control y seguimiento ambiental y de SST del IDU
2. Manual de Interventoría y supervisión de contratos.
3. Contrato y demás documentos
4. Informe mensual de Interventoría
5. Oficio de aprobación u observaciones del informe mensual del Interventoría.
</t>
  </si>
  <si>
    <t>1. Manual de Interventoría y supervisión de contratos.
2. Seguimiento al contrato ZIPA
3. Plan Detallado de Trabajo - PDT
4. Segregación de funciones</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</si>
  <si>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Profesional Técnico.</t>
  </si>
  <si>
    <t>Un Colaborador del IDU solicita o acepta dádivas de un tercero para que reporte como aprobadas, las reparaciones de los daños, sin haberlas ejecutado o presentando deficiencias.</t>
  </si>
  <si>
    <t>Un Tercero ofrece o entrega dádivas a un Colaborador del IDU para que acepte argumentos técnicos que lo exoneren de la responsabilidad de un daño, sin ser técnicamente válidos o suficientes.</t>
  </si>
  <si>
    <t>Un Colaborador del IDU solicita o recibe dádivas de un tercero para que acepte argumentos técnicos que lo exoneren de la responsabilidad de un daño, sin ser técnicamente válidos o suficientes.</t>
  </si>
  <si>
    <t>Un Directivo del IDU solicita o recibe dádivas de un tercero para que acepte argumentos técnicos que lo exoneren de la responsabilidad de un daño, sin ser técnicamente válidos o suficientes.</t>
  </si>
  <si>
    <t>Tercero (Contratista o aseguradora)</t>
  </si>
  <si>
    <t>Un colaborador del IDU reciba o solicita dádivas a un tercero, para entregar información privilegiada acerca de un proceso que se va a publicar.</t>
  </si>
  <si>
    <t xml:space="preserve">1.Socialización del SGAS para el grupo de estructuración de la Dirección Técnica de Proyectos
2. Publicación agendas nivel directivo. Decreto 189 de 2020 directiva 05 de 2020 </t>
  </si>
  <si>
    <t>Un Colaborador  IDU solicita o recibe dádivas a un Tercero, para entregar información priviliegiada acerca de un proceso que se va a publicar.</t>
  </si>
  <si>
    <t>Tercero (Contratista, topografo, geotecnico, inspector de redes u otros)</t>
  </si>
  <si>
    <t>1. Acta de seguimiento a Comité donde se socializa el SGAS
2. Suscripción formato FO-PE-20 Compromiso de integridad, transparencia y confidencialidad
3.Suscripción formato FO-PE-33 Consentimiento informado SGAS.
4. Aplicación del formato FO-DP-11 lista de chequeo y entrega de productos de la etapa de Diseño de Proyectos.
5.Acta Comité Dirección Técnica de Proyectos o acta de comité de seguimiento al contrato.
6. Se gregación de funciones cuando aplique</t>
  </si>
  <si>
    <t>Un Colaborador del IDU, encargado de recibir, revisar y verificar los estudios y diseños. recibe o solicita dádivas de un Tercero (Contratista, topografo, geotecnico, inspección de redes), para aprobar los estudios realizados por el contratista, sin estos cumplir con las exigencias requeridas.</t>
  </si>
  <si>
    <t xml:space="preserve">1.Pagos electrónicos en línea y PSE.
2. Fomento del pago electrónico.  
3. Conciliacion diaria de cintas de recaudo emitidas por la entidades bancarias vs archivo de recaudo  del  IMOP de aplicacion de pagos en linea del sistema valoricemos.
4. Realizar la gestión, necesaria ante el banco luego de recibir una reclamación del contribuyente. </t>
  </si>
  <si>
    <t xml:space="preserve">Colaborador del IDU (Cesiones) </t>
  </si>
  <si>
    <t>Colaborador del IDU (Inversiones)</t>
  </si>
  <si>
    <t>Directivo IDU (STPC - STTR - DTAF)</t>
  </si>
  <si>
    <t>Un Directivo del IDU solicita o recibe una dádiva de un tercero, por realizar traslado (Giro) de recursos de cuentas del IDU, a una cuenta de un tercero con la intención de hacer un fraude.</t>
  </si>
  <si>
    <t>Un tercero (Beneficiario de depósito judicial o su representante), ofrece o entrega a un Colaborador del IDU una dadiva para que se realice el pago de un depósito judicial, sin el lleno de los requisitos o con información inconsistente.</t>
  </si>
  <si>
    <t xml:space="preserve">Tercero (Beneficiario de depósito judicial o su representante)
</t>
  </si>
  <si>
    <t>Un Colaborador IDU solicita o recibe de un tercero (Beneficiario de depósito judicial o su representante), una dadiva para que se realice el pago de un depósito judicial, sin el lleno de los requisitos o con información inconsistente.</t>
  </si>
  <si>
    <t>Un Directivo IDU solicita o recibe de un tercero (Beneficiario de depósito judicial o su representante), una dadiva para que se realice el pago de un depósito judicial, sin el lleno de los requisitos o con información inconsistente.</t>
  </si>
  <si>
    <t>Un Colaborador del IDU solicita o acepta de un Tercero una dádiva para agilizar el pago o para que se realice el pago, sin el lleno de los requistos.</t>
  </si>
  <si>
    <t>Un Directivo del IDU solicita o recibe dadivas de un tercero (constructor) para cambiar el valor de la liquidación en la resolución para la compensación de cupos de estacionamiento u obligaciones urbanisticas.</t>
  </si>
  <si>
    <t>Un tercero (constructor) ofrece o entrega una dádiva a un Colaborador del IDU para que evite el proceso de cobro persuasivo o retrase el proceso de cobro coactivo por el área competente,  por concepto de compensación de cupos de estacionamiento u obligaciones urbanisticas.</t>
  </si>
  <si>
    <t>Que el Directivo del IDU, solicite o reciba dádivas de un tercero  para tener acceso a información y datos sensibles de la entidad, y manipularla a su conveniencia.</t>
  </si>
  <si>
    <t>Que el Colaborador del IDU, solicite o reciba dádivas de un tercero para tener acceso a información y datos sensibles de la entidad, y manipularla a su conveniencia.</t>
  </si>
  <si>
    <t xml:space="preserve">Un Tercero (empresa externa que custodia las cintas en bóveda de seguridad)  solicita o recibe dádivas de un Colaborador del IDU, para hacerle entrega de varias cintas con información importante y confidencial de la entidad con el fin de obtener provecho propio o de un tercero </t>
  </si>
  <si>
    <t>Un tercero  ofrece o  entrega dádivas a un Colaborador del IDU para que acepte  precios no previstos (NPs) sin la debida justificación  u omitiendo los requisitos y condiciones exigidos para los mismos.</t>
  </si>
  <si>
    <t xml:space="preserve">Un Tercero ofrece o  entrega dádivas a un Colaborador del IDU para que acepte Acta de recibo parcial de obra, Acta de pago de interventoría y actas de ajustes, con valores mayores a los realmente ejecutadas o incumpliendo los requisitos especificados para su recibo a satisfacción </t>
  </si>
  <si>
    <t>Un Tercero ofrece o entrega dádivas a un Colaborador del IDU para que acepte un acta de liquidación de anticipo sin soporte claro de su utilización.</t>
  </si>
  <si>
    <t>Directivo IDU (Director Técnico de Gestión Judicial - Subdirector General Jurídico)</t>
  </si>
  <si>
    <t>Un Colaborador del IDU solicita o recibe una dádiva o una comisión para lograr que en comité de conciliacion se decida en beneficio de un tercero en sede prejudicial</t>
  </si>
  <si>
    <t>Un Directivo del IDU solicita o recibe una dádiva o una comisión para lograr que en comité de conciliacion se decida en beneficio de un tercero en sede prejudicial</t>
  </si>
  <si>
    <t>Un Directivo del IDU  que ejerza la defensa de la entidad  solicita una dádiva o una comisión para no cumplir o impedir con una defensa técnica adecuada en desarrollo del proceso judicial en cualquiera de sus etapas</t>
  </si>
  <si>
    <t>Un Colaborador del IDU que ejerza la defensa de la entidad  solicita una dádiva o una comisión para no cumplir o impedir con una defensa técnica adecuada en desarrollo del proceso judicial en cualquiera de sus etapas</t>
  </si>
  <si>
    <r>
      <t>Un Tercero Ofrece o entrega a un colaborador del IDU una dádiva o comisión para divulgar información de aquellos expedientes con nivel de confidencialidad Información Pública Clasificada o Infomación Pública Reservada, en</t>
    </r>
    <r>
      <rPr>
        <strike/>
        <sz val="11"/>
        <rFont val="Arial"/>
        <family val="2"/>
      </rPr>
      <t xml:space="preserve"> pro de un </t>
    </r>
    <r>
      <rPr>
        <sz val="11"/>
        <rFont val="Arial"/>
        <family val="2"/>
      </rPr>
      <t>beneficio propio o de un tercero afectando los intereses del IDU</t>
    </r>
  </si>
  <si>
    <t>Un Directivo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</si>
  <si>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Direcctivo IDU</t>
  </si>
  <si>
    <t xml:space="preserve">1. Manual de Gestión Documental.
2. Procedimiento PR-DO-05 Consulta y préstamo de documentos
3. Registros de préstamo, en físico y en los software de gestión documental
</t>
  </si>
  <si>
    <t>CONSULTA Y PRESTAMO DE DOCUMENTOS
PROCEDIMIENTO RECONSTRUCCIÓN DE ARCHIVOS</t>
  </si>
  <si>
    <t>GESTIÓN Y TRÁMITE DE RESOLUCIONES
GESTIÓN Y TRÁMITE DE COMUNICACIONES OFICIALES RECIBIDAS
GESTIÓN Y TRÁMITE DE COMUNICACIONES OFICIALES ENVIADAS EXTERNAS</t>
  </si>
  <si>
    <t>Un Directivo IDU solicita o recibe dádivas para divulgar información contenida en resoluciones, documentos internos o externos con nivel de confidencialidad Información Pública Clasificada o Infomación Pública Reservada, en pro de un beneficio propio o que afecte los intereses del IDU</t>
  </si>
  <si>
    <t>1. Manual de Gestión Documental.
2. Control en el Sistema de Gestión Documental a través de la pestaña de histórico
3. Directrices en materia de clasificación de la información</t>
  </si>
  <si>
    <t>Un Directivo IDU solicita o recibe dadivas o comisiones para adulterar, sustraer, hurtar o manipular los archivos y documentos del IDU.</t>
  </si>
  <si>
    <t>Un Tercero  ofrece o entrega dádivas a un Colaborador IDU para divulgar información contenida en resoluciones, documentos internos o externos con nivel de confidencialidad Información Pública Clasificada o Infomación Pública Reservada, en pro de un beneficio propio o que afecte los intereses del IDU</t>
  </si>
  <si>
    <t xml:space="preserve">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
</t>
  </si>
  <si>
    <t>Un Colaborador del IDU solicita una dádiva o una comisión para que se aprueben las polizas sin el lleno de requisitos</t>
  </si>
  <si>
    <t>Un Colaborador del IDU solicita una dádiva o una comisión  para que se aprueben las polizas sin el lleno de requisitos</t>
  </si>
  <si>
    <t xml:space="preserve">Un colaborador del IDU solicita o recibe dádivas de un tercero para influenciar durante el proceso de afiliación y traslado al régimen de seguridad social.
</t>
  </si>
  <si>
    <t>Directivo IDU (Subdirector Técnico de Recursos Humanos)</t>
  </si>
  <si>
    <t xml:space="preserve">
1. Diligenciamiento formato FO-TH-31 "INFORMACIÓN BASE  AL INGRESO DE PERSONAL"
2. Revisión de la Solicitud de afiliación del interesado con los reespectivos soportes
3. Divulgación masiva a través de canales institucionales de comunicación de la oferta y asesoría por parte de las entidades prestadoras de servicios de seguridad social.
</t>
  </si>
  <si>
    <t>Directivo IDU (Ordenador del gasto - Supervisor del Contrato)</t>
  </si>
  <si>
    <t>Un Colaborador del IDU solicita, ofrece o recibe dádivas de un exfuncionario y/o funcionario para alterar las funciones, períodos laborados o factores salariales.</t>
  </si>
  <si>
    <t>Un contribuyente ofrece o entrega dádivas a un Colaborador del IDU para demorar el trámite de notificación, con respecto a un acto administrativo.</t>
  </si>
  <si>
    <t>Un Directivo del IDU recibe o solicita dádivas de un contribuyente, para que demorar el tramite de notificación, con respecto a un acto administrativo.</t>
  </si>
  <si>
    <t>Un Colaborador del IDU recibe o solicita dádivas de un contribuyente, para demorar el tramite de notificación, con respecto a un acto administrativo.</t>
  </si>
  <si>
    <t>Directivo IDU (Subdirector Técnico Jurídico y de Ejecuciones Fiscales  - Subdirector General Jurídico)</t>
  </si>
  <si>
    <t>Un ciudadano ofrece o entrega dádivas a un Colaborador del IDU para que altere la información en el aplicativo Valoricemos para  generar el Certificado de Deuda Actual.</t>
  </si>
  <si>
    <t>Un Colaborador del IDU solicita o recibe dádivas de un ciudadano para alterar la información en el aplicativo Valoricemos para generar el Certificado de Deuda Actual.</t>
  </si>
  <si>
    <t>Un Directivo del IDU solicita o recibe dádivas de un ciudadano para alterar la información en el aplicativo Valoricemos para generar  el Certificado de Deuda Actual.</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</si>
  <si>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</si>
  <si>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4.  Formato FO-PE-020 Compromiso de Integridad, Transparencia y Confidencialidad, para PSP  
5. Formato FO-PE-33 Consentimiento Informado SGAS
</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</si>
  <si>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t>
  </si>
  <si>
    <t>Directivo IDU (Director Técnico Administrativo y Financiero)</t>
  </si>
  <si>
    <t>Tercero (Familiar- Asesor ARL)</t>
  </si>
  <si>
    <t>Colaborador IDU (Equipo Investigador)</t>
  </si>
  <si>
    <t>Directivo del IDU (Supervisor - Ordenador del Gasto)</t>
  </si>
  <si>
    <t>Colaborador del IDU (Apoyo a la supervisión)</t>
  </si>
  <si>
    <t>Un Directivo del IDU recibe o solicita dádivas de un posible contratista o proveedor, para estructurar los documentos de la etapa precontractual y favorecer a un tercero, en relación con la adquisición de bienes y servicios asociados al proceso</t>
  </si>
  <si>
    <t>1. Revisiones legales y técnicas a los estudios y documentos previos, con segregación de funciones
2. Ficha técnica para la solicitud de cotizaciones.
3. Comité precontractual.
4. Formato FO-PE-20 - Compromiso de Integridad, Transparencia y Confidencialidad
5. Formato FO-PE-33 - Formato Consentimiento Informado SGAS</t>
  </si>
  <si>
    <t>Un Colaborador del IDU  solicita o recibe dádivas de un proveedor bienes y servicios, para aceptar productos y servicios que no cumplan con las especificaciones técnicas contractuales.</t>
  </si>
  <si>
    <t>Un Directivo del IDU  solicita o recibe dádivas de un proveedor bienes y servicios, para aceptar productos y servicios que no cumplan con las especificaciones técnicas contractuales.</t>
  </si>
  <si>
    <t>Director IDU (Subdirector Técnico de Recursos Físicos - Ordenador del Gasto)</t>
  </si>
  <si>
    <t xml:space="preserve">1. Contrato
2. Plan de mantenimiento 
3. Informe de apoyo a la supervisión del contrato y recibo a satisfacciónón
</t>
  </si>
  <si>
    <t>Un tercero entrega u ofrece dádivas a un Colaborador del IDUpara que acepte productos y servicios que no cumplan con las especificaciones técnicas contractuales</t>
  </si>
  <si>
    <t xml:space="preserve">1. Reportes de consumo enviados por el contratista y verificación del mismo por parte del apoyo a la supervisión y la supervisión del contrato.
2. Reportes en línea en tiempo real al IDU (monitoreo satelital)
3. Chip maestro para control de combustible
4. Formato FO-PE-20 - Compromiso de Integridad, Transparencia y Confidencialidad
5. Formato FO-PE-33 - Formato Consentimiento Informado SGAS
</t>
  </si>
  <si>
    <t xml:space="preserve">1. Arqueos de los  elementos de almacén
2. Reportes del sistema de información de inventarios.
3. Verificación de las especificaciones técnicas de los bienes por parte del área responsable de la compra y de almacén.
4. Formato FO-PE-20 - Compromiso de Integridad, Transparencia y Confidencialidad
5. Formato FO-PE-33 - Formato Consentimiento Informado SGAS
</t>
  </si>
  <si>
    <t xml:space="preserve">Un tercero ofrece o entrega dádivas a un colaborador del IDU encargado de revisar y recibir los documentos y elementos entregados por el proveedor y/o contratista para que  modifique o altere el soporte de recibo e ingreso al almacén </t>
  </si>
  <si>
    <t xml:space="preserve">Un Colaborador del IDU encargado de revisar y recibir los documentos y elementos entregados por el proveedor y/o contratista solicita o recibe una dadiva de un tercero para modificar o alterar el soporte de recibo e ingreso al almacén </t>
  </si>
  <si>
    <t>Que un Colaborador del IDU  solicite o reciba una dádiva para modificar  los comprobantes de suministro de combustible</t>
  </si>
  <si>
    <t>Un tercero (contratista de mantenimiento) ofrece o entrega dádivas a un Colaborador del IDU  para  beneficiarse de  la adición o prórroga del contrato.</t>
  </si>
  <si>
    <t xml:space="preserve">Un Directivo del IDU solicita o recibe  dádivas de un tercero para modificar o alterar el soporte de recibo e ingreso al almacén </t>
  </si>
  <si>
    <t>Directivo IDU ( STRF-DTAF-SGGC)</t>
  </si>
  <si>
    <t xml:space="preserve">1. Arqueos los elementos de almacén
2. Reportes del sistema de información de inventarios.
3. Verificación de las especificaciones técnicas por parte del área responsable de la compra y de almacén.
</t>
  </si>
  <si>
    <t>Se crea el perfil Directivo IDU para el posible hecho de soborno</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</si>
  <si>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FO-PE-20 - Compromiso de Integridad, Transparencia y Confidencialidad
6. Formato FO-PE-33 - Formato Consentimiento Informado SGAS
</t>
  </si>
  <si>
    <t>Un Colaborador del IDU  solicita o recibe dádivas para entregar los bienes dados de baja sin el cumplimiento de los requisitos.</t>
  </si>
  <si>
    <t>Un tercero, posible comprador de los bienes dados de baja, ofrece o entrega dadivas a un colaborador del IDU para que le entreguen los bienes dados de baja sin el cumplimiento de los requisitos.</t>
  </si>
  <si>
    <t xml:space="preserve">Un Colaborador del IDU,  solicita o recibe dádivas de un tercero para no exigir los certificados y permisos ambientales </t>
  </si>
  <si>
    <t>Un Tercero entrega u ofrece dádivas a un Colaborador del IDU para que no exija los  certificados y permisos ambientales</t>
  </si>
  <si>
    <t>Directivo IDU (STRF)</t>
  </si>
  <si>
    <t>Directivo IDU (Subdirector Técnico Jurídico y de Ejecuciones Fiscales)</t>
  </si>
  <si>
    <t xml:space="preserve">Un tercero ofrece o entrega dádivas a un Colaborador del IDU, para que generen el paz y salvo sin hacer las respectivas validaciones </t>
  </si>
  <si>
    <t xml:space="preserve">Un Colaborador del IDU recibe o solicita dádivas de un tercero, para que generen  el paz y salvo sin hacer las respectivas validaciones </t>
  </si>
  <si>
    <t>Un Colaborador IDU  solicita o recibe dádivas de un tercero, para agiizar la respuesta de su requerimiento o para que éste salga a favor del solicitante.</t>
  </si>
  <si>
    <t>Un Directivo IDU  solicita o recibe dádivas de un tercero, para agiizar la respuesta de su requerimiento o para que éste salga a favor del solicitante.</t>
  </si>
  <si>
    <t>Un tercero   ofrece o entrega dádivas a un  Colaborador del IDU a cargo de la recepción de requerimientos, para agilizar su proceso o para que la respuesta al requerimiento salga a favor del solicitante</t>
  </si>
  <si>
    <t>1. Procedimiento PR-SC-04 "Recepción y Atención de requerimientos del Defensor del Ciudadano".
2. Informe anual del Defensor del Ciudadano publicado en la página web
3. Actas de reunión donde se atiende el requerimiento</t>
  </si>
  <si>
    <t>Directivo IDU (Jefe Oficina de Relacionamiento y Seervicio a la Ciudadanía)</t>
  </si>
  <si>
    <t>1. Procedimiento PR-SC-04 "Recepción y Atención de requerimientos del Defensor del Ciudadano".
2. Informe anual del Defensor del Ciudadano publicado en la página web
3. Actas de reunión donde se atiende el requerimiento
4. Formato FO-PE-020 Compromiso de Integridad, Transparencia y Confidencialidad, para PSP  
5. Formato FO-PE-33 Consentimiento Informado SGAS</t>
  </si>
  <si>
    <t xml:space="preserve">Un Colaborador del IDU solicita o recibe  dádivas de tercero para que acepte profesionales sociales del proyecto sin que éstos cumplan los requisitos mínimos o que acepte la suplantación de un profesional.  </t>
  </si>
  <si>
    <t xml:space="preserve">Un Directivo del IDU solicita o recibe dádivas de un tercero que acepte profesionales sociales del proyecto sin que éstos cumplan los requisitos mínimos o que acepte la suplantación de un profesional.  </t>
  </si>
  <si>
    <t xml:space="preserve">GESTIÓN SOCIAL EN LAS ETAPAS DE CONSTRUCCIÓN Y CONSERVACIÓN </t>
  </si>
  <si>
    <t>Un Tercero  ofrece o entrega una dádiva a un Colaborador del IDU para que deje constancia en acta o formatos de censo, de que lo encontrado en terreno es diferente a lo real o realice una actualización censal con posterioridad al cierre censal.</t>
  </si>
  <si>
    <t>Que un Colaborador del IDU reciba o solicite una dádiva para alterar la información real de lo encontrado en el predio y altere el acta o formato de censo, de constancia del resultado de la visita o realice una actualización censal con posterioridad al cierre censal.</t>
  </si>
  <si>
    <t xml:space="preserve">Un Colaborador del IDU solicita  o recibe dádivas de un tercero para  agilizar o mejorar el reconocimiento de indemnizaciones y compensaciones, o de los beneficios derivados del Plan de Reasentamiento y/o Gestión Social sin el cumplimiento total de los requisitos </t>
  </si>
  <si>
    <t xml:space="preserve">Un Directivo del IDU solicita o recibe dádivas de un tercero  para agilizar o mejorar el reconocimiento de indemnizaciones y compensaciones, o de los beneficios derivados del Plan de Reasentamiento y/o Gestión Social sin el cumplimiento total de los requisitos </t>
  </si>
  <si>
    <r>
      <t xml:space="preserve">Un tercero ofrece o engtrega dádivas a un Colaborador del IDU para agilizar o mejorar el reconocimiento de indemnizaciones y compensaciones, o de los beneficios derivados del Plan de Reasentamiento y/o Gestión Social sin el cumplimiento total de los requisitos 
</t>
    </r>
    <r>
      <rPr>
        <strike/>
        <sz val="11"/>
        <rFont val="Calibri"/>
        <family val="2"/>
        <scheme val="minor"/>
      </rPr>
      <t/>
    </r>
  </si>
  <si>
    <t>Tercero (estructurador proceso)</t>
  </si>
  <si>
    <t>Un tercero ofrece o entrega dádivas a un  Colaborador IDU  para favorecer a un posible oferente en el proceso de selección de servicios de demolición, mantenimiento, interventoría o vigilancia de predios</t>
  </si>
  <si>
    <t xml:space="preserve">Un Tercero ofrece o entrega dádivas a un Colaborador del IDU para que altere el avalúo de predios objeto de venta desde el componente de administración predial </t>
  </si>
  <si>
    <t>Un Directivo del IDU Solicita o recibe dádivas de un tercero para alterar el avalúo de predios objeto de venta desde el componente de administración predial con el fin de favorecerlo</t>
  </si>
  <si>
    <t xml:space="preserve">Un Colaborador del IDU recibe o solicita una dádiva para autorizar la entrega de un predio en comodato o el instrumento contractual determinado por la Ley,  sin el lleno de los requisitos. </t>
  </si>
  <si>
    <t>Un tercero ofrece o entrega dadivas a un Colaborador del IDU para que autorice la entrega de un predio en comodato o el instrumento contractual determinado por la Ley,  sin el lleno de los requisitos.</t>
  </si>
  <si>
    <t>Un tercero ofrece o entrega a un Colaborador del IDU una dádiva para recibir información privilegiada en la oferta pública de predios.</t>
  </si>
  <si>
    <t>Directivo IDU (D/T de Predios)</t>
  </si>
  <si>
    <t xml:space="preserve">Un tercero ofrece o entrega a un Colaborador del IDU una dádiva para registrar  un pago o registrarlo parcialmente en beneficio propio o de un tercero  
</t>
  </si>
  <si>
    <t>Que un tercero ofrece o entrega una dádiva para que altere los registros topográficos y/o la oferta de compra mejorando su valor en beneficio propio o de un tercero</t>
  </si>
  <si>
    <t>Que un Colaborador del IDU solicita o recibe una dádiva de un tercero  para alterar la información del registro fotográfico  y/o la oferta de compra mejorando su valor en beneficio propio o de un tercero</t>
  </si>
  <si>
    <t>Que un Colaborador del IDU solicita o recibe una dádiva de un tercero  para alterar la información del registro fotográfico y/o la oferta de compra mejorando su valor en beneficio propio o de un tercero</t>
  </si>
  <si>
    <t>Un Tercero ofrece o entrega dádivas  a un Colaborador  IDU para alterar los avalúos comerciales de los predios  y/o las correcciones de los mismos.</t>
  </si>
  <si>
    <t>Un Colaborador del IDU solicita o recibe dadivas o beneficios de un tercero para agilizar el proceso de compraventa de su predio.</t>
  </si>
  <si>
    <t>Un Tercero ofrece o entrega una dádiva a un Colaborador del IDU para que agilice el proceso de compraventa del predio.</t>
  </si>
  <si>
    <r>
      <t>Un  tercero ofrece o entrega dádivas a un Colaborador del IDU para resolver favorablemente el recurso de reposición  interpuesto contra el acto administrativo que ordena la expropiación.</t>
    </r>
    <r>
      <rPr>
        <sz val="11"/>
        <rFont val="Calibri"/>
        <family val="2"/>
        <scheme val="minor"/>
      </rPr>
      <t/>
    </r>
  </si>
  <si>
    <t>Un Colaborador del IDU solicita o recibe dádivas  de un tercero para resolver favorablemente el recurso de reposición  interpuesto contra el acto administrativo que ordena la expropiación.</t>
  </si>
  <si>
    <t>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Publicación de agendas directivos</t>
  </si>
  <si>
    <t>Que  un Director del IDU reciba o solicite una dádiva de un tercero para alterar el estudio o análisis de precios de referencia.</t>
  </si>
  <si>
    <t>Directivo IDU (DTIN)</t>
  </si>
  <si>
    <t xml:space="preserve">Que un Colaborador del IDU, reciba o solicite una dádiva de un tercero para  alterar el estudio o análisis de precios de referencia. </t>
  </si>
  <si>
    <t xml:space="preserve">
Que un tercero ofrezca o entregue una dádiva, a un Colaborador del IDU, para  alterar el estudio o análisis de precios de referencia.</t>
  </si>
  <si>
    <t>Que un  Director del IDU solicite o reciba una dádiva a un tercero  con el objeto de agilizar o aprobar la estandarización de los planos  sin el cumplimiento de los requisitos establecidos por el IDU.</t>
  </si>
  <si>
    <t>Que un tercero  ofrezca o entregue una dádiva a un Colaborador del IDU para que se apruebe o agilice el proceso de revisión de la estandarización de los planos sin el cumplimiento de los requisitos establecidos por el IDU.</t>
  </si>
  <si>
    <t>Directivo IDU (DTNI)</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</si>
  <si>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</si>
  <si>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Revisión de los proyectos definidos en el PDD (matriz proyectos PDD).
6. Oficio de respuesta a revisión propuesta del proyecto.
7. Comités de seguimiento interno por el líder del proceso.</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</si>
  <si>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Formato FO-PE-20 Compromiso de Integridad, Transparencia y Confidencialidad
6. Formato FO-PE-33 Formato Consentimiento Informado SGAS
7. Revisión de los proyectos definidos en el PDD (matriz proyectos PDD)
8. Oficio de respuesta a revisión propuesta del proyecto
9. Comités de seguimiento interno por el líder del proceso</t>
  </si>
  <si>
    <t>Un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t>
  </si>
  <si>
    <t>Un colaborador del IDU solicita o recibe dádivas para incorporar cláusulas o condiciones en los estudios previos para la suscripción de los convenios, acuerdos, contratos y/o actos administrativos asociados a beneficios para un tercero o para una ESP.</t>
  </si>
  <si>
    <t>Que un Colaborador del IDU recibe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</si>
  <si>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Que tercero  (Secretaría Distrital de Movilidad, Alcaldía Mayor de Bogotá del Sector Público, Privado, Empresas de Servicios Públicos, Entidades del Orden Nacional, Departamental o Distrital) ofrece o entgrega dádivas a un colaborador del IDU, para modificar o alterar las propuestas de convenios, acuerdos y/o actos administrativos.</t>
  </si>
  <si>
    <t>Que un Colaborador del IDU recibe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</si>
  <si>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Que un Directivo del IDU recibe o solicite beneficios de un tercero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</si>
  <si>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 xml:space="preserve">Que un tercero (funcionario de la Secretaría Distrital de Movilidad, del Sector Público, Privado, Empresas de Servicios Públicos, Entidades del Orden Nacional, Departamental o Distrital) ofrece o entrega dádivas a un Colaborador del IDU, para aprobar y llevar a cabo la propuesta de proyectos de infraestructura que una de las posibles entidades han solicitado. </t>
  </si>
  <si>
    <t>Que un Directivo del IDU recibe o solicita dadivas de un tercero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</si>
  <si>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Un tercero (Ubanizador)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t>
  </si>
  <si>
    <t>Tercero (Urbanizador)</t>
  </si>
  <si>
    <t>Un Colaborador del IDU solicita o recibe dadivas de un tercero (Urbanizador) para omitir requisitos de cumplimiento o incluir condiciones ventajosas en la estructuración de los estudios previos relacionados con la ejecución de las obligaciones urbanísticas y de movilidad a través de convenio, generando favorecimiento al tercero.</t>
  </si>
  <si>
    <t>Un Directivo del IDU solicita o recibe dadivas de un tercero (Urbanizador) para omitir requisitos de cumplimiento o incluir condiciones ventajosas en la estructuración de los estudios previos relacionados con la ejecución de las obligaciones urbanísticas y de movilidad a través de convenio, generando favorecimiento al tercero.</t>
  </si>
  <si>
    <t>Que un Colaborador del IDU recibe o solicita dádivas de un tercero, para emitir un concepto de viabilidad sobre una propuesta de APP Privada presentada ante el IDU generando un favorecimiento en el proyecto de APP.</t>
  </si>
  <si>
    <t>Que un Directivo del IDU recibe o solicita dadivas  de un tercero para emitir un concepto de viabilidad sobre una propuesta de APP Privada presentada ante el IDU generando un favorecimiento en el proyecto de APP.</t>
  </si>
  <si>
    <t>Que un tercero ofrece o entrega dádivas a un Colaborador del IDU, para emitir un concepto de viabilidad sobre una propuesta de APP Privada presentada ante el IDU generando un favorecimiento, en el proyecto de APP.</t>
  </si>
  <si>
    <t xml:space="preserve">Un tercero (funcionario de Transmilenio) solicita o recibe dádivas de un Colaborador del IDU, para aprobar la solicitud del CDP y CRP y asignar la fuente de financiación, sin contar con los parámetros requeridos o de cumplimiento.  </t>
  </si>
  <si>
    <t xml:space="preserve">Un Colaborador del IDU ofrece o entrega dádivas a un tercero (funcionario de Transmilenio), para que apruebe la solicitud del CDP y CRP y asignar la fuente de financiación, sin contar con los parámetros requeridos o de cumplimiento.  </t>
  </si>
  <si>
    <t xml:space="preserve">Un Directivo del IDU ofrece o entrega dádivas a un tercero (funcionario de Transmilenio), para que apruebe la solicitud del CDP y CRP y asignar la fuente de financiación, sin contar con los parámetros requeridos o de cumplimiento.  </t>
  </si>
  <si>
    <t>Un tercero (funcionario de Transmilenio) solicita o recibe dádivas de un Colaborador del IDU, para modificar o alterar el convenio, en beneficio del contratista.</t>
  </si>
  <si>
    <t>Que un Colaborador del IDU ofrece o entrega dádivas a un tercero (funcionario de Transmilenio), para modificar o alterar el convenio, en beneficio del contratista.</t>
  </si>
  <si>
    <t>Que un Directivo del IDU ofrece o entrega dádivas a un tercero (funcionario de Transmilenio), para modificar o alterar el convenio, en beneficio del contratista.</t>
  </si>
  <si>
    <t>Un tercero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t>
  </si>
  <si>
    <t>Un Colaborador del IDU solicita o recibe dádivas de un tercero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</si>
  <si>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Un Directivo del IDU solicita o recibe dádivas de un tercero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</si>
  <si>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 xml:space="preserve">LEY 734 2002
LEY 2094 DE 2021 - SGJ </t>
  </si>
  <si>
    <t>Un Tercero ofrece y entrega a un Colaborador del IDU  (SGJ) una dávida o comisión con el fin de dilatar la sustanciación en la etapa de juzgamiento, ya sea verbal u ordinario.</t>
  </si>
  <si>
    <t>Tercero (investigado o apoderado)</t>
  </si>
  <si>
    <t>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t>
  </si>
  <si>
    <t>Un Colaborador IDU solicita o recibe una dádiva o comisión a un tercero  con el fin de dilatar la sustanciación en la etapa de juzgamiento, ya sea verbal u ordinario.</t>
  </si>
  <si>
    <t xml:space="preserve">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
4. Formato FO-PE-020 Compromiso de Integridad, Transparencia y Confidencialidad, para PSP 
5. Formato FO-PE-33 Consentimiento Informado SGA
</t>
  </si>
  <si>
    <t>Un Directivo IDU solicita o recibe una dádiva o comisión de un tercero con el fin de dilatar la sustanciación en la etapa de juzgamiento, ya sea verbal u ordinario.</t>
  </si>
  <si>
    <t>Directivo IDU (Subdirector General Jurídico)</t>
  </si>
  <si>
    <t>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
4. Publicación de agendas de los Directivos IDU</t>
  </si>
  <si>
    <t>Un Tercero ofrece o entrega una dádiva o comisión a un Colaborador del IDU  con el fin  de omitir la declaración de un conflicto de  intereses, ya sea en el proceso verbal u ordinario.</t>
  </si>
  <si>
    <t>Tercero ( Investigado)</t>
  </si>
  <si>
    <t>1. Revisión semestral  de las declaraciones de conflicto de intereses por parte de los Colaboradores del IDU</t>
  </si>
  <si>
    <t>Un Colaborador IDU solicita o recibe una dádiva o comisión de un tercero con el fin  de omitir la declaración de un conflicto de  intereses, ya sea en el proceso verbal u ordinario.</t>
  </si>
  <si>
    <t>Colaborador IDU (Abogado sustanciador OCDI - SGJ - DG)</t>
  </si>
  <si>
    <t xml:space="preserve">1. Revisión semestral  de las declaraciones de conflicto de intereses por parte de los Colaboradores del IDU
2. Formato FO-PE-020 Compromiso de Integridad, Transparencia y Confidencialidad, para PSP 
3. Formato FO-PE-33 Consentimiento Informado SGA
</t>
  </si>
  <si>
    <t>Un Directivo IDU  solicita  o recibe una dádiva o comisión de un tercero con el fin  de omitir la declaración de un conflicto de  intereses, ya sea en el proceso verbal u ordinario.</t>
  </si>
  <si>
    <t xml:space="preserve">Directivo del IDU (Subdirector General Jurídico - Jefe Oficina Control Disciplinario - Director General) </t>
  </si>
  <si>
    <t>1. Revisión semestral  de las declaraciones de conflicto de intereses por parte de los Colaboradores del IDU
2. Publicación de agendas de los Directivos</t>
  </si>
  <si>
    <t>Un tercero ofrece  entrega una dádiva o comisión a un Colaborador del IDU con el fin de modificar los cargos en la etapa de juzgamiento, ya sea en el proceso verbal u ordinario, en beneficio propio o de un tercero.</t>
  </si>
  <si>
    <t>Tercero (Investigado)</t>
  </si>
  <si>
    <t xml:space="preserve">1. Formato FO-EC-123 Fijación del Procedimiento Disciplinario </t>
  </si>
  <si>
    <t>Un Colaborador IDU solicita o recibe una dádiva o comisión de un tercero  con el fin de modificar los cargos en la etapa de juzgamiento, ya sea en el proceso verbal u ordinario, en beneficio propio o de un tercero.</t>
  </si>
  <si>
    <t>Colaborador del IDU (Abogado sustanciador de la SGJ)</t>
  </si>
  <si>
    <t xml:space="preserve">1. Formato FO-EC-123 Fijación del Procedimiento Disciplinario 
2. Formato FO-PE-020 Compromiso de Integridad, Transparencia y Confidencialidad, para PSP 
3. Formato FO-PE-33 Consentimiento Informado SGA
 </t>
  </si>
  <si>
    <t>Un Directivo IDU solicita o recibe una dádiva o comisión de un tercero  con el fin de modificar los cargos en la etapa de juzgamiento, ya sea en el proceso verbal u ordinario, en beneficio propio o de un tercero.</t>
  </si>
  <si>
    <t xml:space="preserve">Directivo del IDU (Subdirector General Jurídico) </t>
  </si>
  <si>
    <t>1. Formato FO-EC-123 Fijación del Procedimiento Disciplinario 
2. Publicación de agendas de los Directivos</t>
  </si>
  <si>
    <t>Un Tercero ofrece y entrega a un Colaborador del IDU  una dávida o comisión con el fin de proferir fallo absolutorio ya sea en el proceso verbal u ordinario.</t>
  </si>
  <si>
    <t>1. Proyección acto administrativo con segregación de funciones</t>
  </si>
  <si>
    <t>Un Colaborador del IDU solicita o recibe una dávida o comisión  de un tercero con el fin de proferir fallo absolutorio ya sea en el proceso verbal u ordinario.</t>
  </si>
  <si>
    <t>1. Proyección acto administrativo con segregación de funciones
2. Formato FO-PE-020 Compromiso de Integridad, Transparencia y Confidencialidad, para PSP 
3. Formato FO-PE-33 Consentimiento Informado SGA</t>
  </si>
  <si>
    <t>Un Directivo IDU solicita o recibe una dávida o comisión  de un tercero con el fin de proferir fallo absolutorio ya sea en el proceso verbal u ordinario.</t>
  </si>
  <si>
    <t>1. Proyección acto administrativo con segregación de funciones
2. Publicación de agendas de los Directivos</t>
  </si>
  <si>
    <t xml:space="preserve">Un Tercero ofrece y entrega  a un Colaborador IDU una dádiva o comisión con el fin de no remitir la documentación a la Dirección General para que se tramite la ejecución de la sanción o la decisión del recurso de apelación (Cundo aplique) </t>
  </si>
  <si>
    <t xml:space="preserve">1. Acto administrativo condenatorio debidamente notificado
2. Memorando remisorio a la Dirección General para la ejecución de la sanción o conocimiento de la segunda instancia
3. Auto que concede el recurso de apelación (Cuando aplique)
</t>
  </si>
  <si>
    <t xml:space="preserve">Un  Colaborador del IDU solicita o recibe una dádiva o comisión con el fin de no remitir la documentación a la Dirección General para que se tramite la ejecución de la sanción o la decisión del recurso de apelación (Cundo aplique) </t>
  </si>
  <si>
    <t xml:space="preserve">1. Acto administrativo condenatorio debidamente notificado
2. Memorando remisorio a la Dirección General para la ejecución de la sanción o conocimiento de la segunda instancia
3. Auto que concede el recurso de apelación (Cuando aplique)
4. Formato FO-PE-020 Compromiso de Integridad, Transparencia y Confidencialidad, para PSP 
5. Formato FO-PE-33 Consentimiento Informado SGA
</t>
  </si>
  <si>
    <t xml:space="preserve">Un  Directivo del IDU solicita o recibe una dádiva o comisión con el fin de no remitir la documentación a la Dirección General para que se tramite la ejecución de la sanción o la decisión del recurso de apelación (Cundo aplique) </t>
  </si>
  <si>
    <t>1. Acto administrativo condenatorio debidamente notificado
2. Memorando remisorio a la Dirección General para la ejecución de la sanción o conocimiento de la segunda instancia
3. Auto que concede el recurso de apelación (Cuando aplique)
4. Publicación de agendas de directivos</t>
  </si>
  <si>
    <t>Un tercero ofrece o entrega a un Colaborador IDU  una dadiva o comisión para  no comunicar la sanción disciplinaria a la Procuraduría General de la Nación y a la Personería de Bogotá y/o organismo correspondiente.</t>
  </si>
  <si>
    <t>1. Oficio mediante el cual se comunica la sanción a las autoridades competentes con segregación de funciones</t>
  </si>
  <si>
    <t>Un Colaborador del IDU solicita o recibe  una dadiva o comisión de un tercero  para  no comunicar la sanción disciplinaria a la Procuraduría General de la Nación y a la Personería de Bogotá y/o organismo correspondiente.</t>
  </si>
  <si>
    <t>Colaborador IDU (Abogado sustanciador SGJ - DG)</t>
  </si>
  <si>
    <t>1. Oficio mediante el cual se comunica la sanción a las autoridades competentes con segregación de funciones
2.  Formato FO-PE-020 Compromiso de Integridad, Transparencia y Confidencialidad, para PSP 
3. Formato FO-PE-33 Consentimiento Informado SGA</t>
  </si>
  <si>
    <t>Un Directivo del IDU solicita o recibe  una dadiva o comisión de un tercero  para  no comunicar la sanción disciplinaria a la Procuraduría General de la Nación y a la Personería de Bogotá y/o organismo correspondiente.</t>
  </si>
  <si>
    <t>1. Oficio mediante el cual se comunica la sanción a las autoridades competentes con segregación de funciones
2. Publicación de agendas de directivos</t>
  </si>
  <si>
    <t>Un tercero ofrece o entrega  a un Colaborador del IDU  una dádiva o comisión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</si>
  <si>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t>
  </si>
  <si>
    <t>Un Colaborador IDU solicita o recibe una dádiva o comisión de un tercero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</si>
  <si>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3.  Formato FO-PE-020 Compromiso de Integridad, Transparencia y Confidencialidad, para PSP 
4. Formato FO-PE-33 Consentimiento Informado SGA
</t>
  </si>
  <si>
    <t>Un Directivo IDU solicita o recibe una dádiva o comisión de un tercero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</si>
  <si>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3. Publicación de agendas de Directivos
</t>
  </si>
  <si>
    <t>LEY 1952 DE 2019
LEY 2094 DE 2021 - OCDI</t>
  </si>
  <si>
    <t>El Tercero ofrece o entrega a un Colaborador del IDU una dádiva o comisión, para que realice acciones encaminadas a extraviar el expediente disciplinario en su totalidad o desaparecer un documento del mismo.</t>
  </si>
  <si>
    <t>Tercero (investigado)</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</si>
  <si>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t>
  </si>
  <si>
    <t>Un Colaborador IDU solicita o recibe una dádiva o comisión, de un ntercero para que realice acciones encaminadas a extraviar el expediente disciplinario en su totalidad o desaparecer un documento del mismo.</t>
  </si>
  <si>
    <t>Colaborador IDU (Abogado sustanciador OCDI)</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</si>
  <si>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
6. Formato FO-PE-020 Compromiso de Integridad, Transparencia y Confidencialidad, para PSP 
7. Formato FO-PE-33 Consentimiento Informado SGA</t>
  </si>
  <si>
    <t>El Directivo IDU   solicita o recibe  una dádiva o comisión, de un tercero para que realice acciones encaminadas a extraviar el expediente disciplinario en su totalidad o desaparecer un documento del mismo.</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</si>
  <si>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
6. Publicación de gendas de Directivos</t>
  </si>
  <si>
    <t>El Tercero ofrece o entrega  a un Colaborador del IDU  una dádiva o comisión para que realice acciones tendientes a que se origine el fenómeno de la prescripción en la etapa de instrucción.</t>
  </si>
  <si>
    <t>1. Revisión inicial por parte del abogado de queja y/o expediente al recibirlo por reparto.
2. Directriz y/o recomendaciones por parte de la jefe del área  a los abogados de apoyo de la OCDI para identificar oportunamente los términos de prescripción.
3. Seguimiento de la jefatura de la OCDI a los términos legales de los procesos en la etapa de instrucción
4. Revisión plataforma SID de la Alcaldía Mayor de Bogotá</t>
  </si>
  <si>
    <t>Un Colaborador del IDU solicita o recibe una dádiva o comisión de un tercero para que realice acciones tendientes a que se origine el fenómeno de la prescripción en la etapa de instrucción.</t>
  </si>
  <si>
    <t xml:space="preserve">
Colaborador IDU (OCDI)
</t>
  </si>
  <si>
    <t>1. Revisión inicial por parte del abogado de queja y/o expediente al recibirlo por reparto.
2. Directriz y/o recomendaciones a los abogados de apoyo de la OCDI para identificar oportunamente los términos de prescripción.
3. Seguimiento de la jefatura de la OCDI a los términos legales de los procesos en la etapa de instrucción
4. Revisión plataforma SID de la Alcaldía Mayor de Bogotá
5. Formato FO-PE-020 Compromiso de Integridad, Transparencia y Confidencialidad, para PSP 
6. Formato FO-PE-33 Consentimiento Informado SGA</t>
  </si>
  <si>
    <t>El Directivo IDU  solicita o recibe  una dádiva o comisión de un tercero  para que realice acciones tendientes a que se origine el fenómeno de la prescripción en la etapa de instrucción.</t>
  </si>
  <si>
    <t>Directivo del IDU (Jefe OCDI)</t>
  </si>
  <si>
    <t>1. Seguimiento de la jefatura de la OCDI a los términos legales de los procesos en la etapa de instrucción.
2. Directriz y/o recomendaciones a los abogados de apoyo de la OCDI para identificar oportunamente los términos de prescripción.
3. Publicación agenda de Directivas</t>
  </si>
  <si>
    <t>Un tercero ofrece o entrega a un Colaborador del IDU una dávida o comisión para incidir en todas las etapas del proceso disciplinario que incluye la etapa de instrucción y se tomen decisiones contrarias en derecho.</t>
  </si>
  <si>
    <t>Tercero (Quejoso o tercero interesado)</t>
  </si>
  <si>
    <t>1. Revisión inicial por parte del abogado de queja y/o expediente al recibirlo por reparto.
2. Decisiones proyectadas con segregación de funciones</t>
  </si>
  <si>
    <t>Un Colaborador IDU solicita o recibe una dávida o comisión de un tercero para incidir en todas las etapas del proceso disciplinario que incluye la etapa de instrucción y se tomen decisiones contrarias en derecho.</t>
  </si>
  <si>
    <t>Colaborador del IDU (Abogado sustanciados OCDI)</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</si>
  <si>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Formato FO-PE-020 Compromiso de Integridad, Transparencia y Confidencialidad, para PSP 
5. Formato FO-PE-33 Consentimiento Informado SGA</t>
  </si>
  <si>
    <t>Un Directivo del IDU solicita o recibe una dávida o comisión de un tercero para incidir en todas las etapas del proceso disciplinario que incluye la etapa de instrucción y se tomen decisiones contrarias en derecho.</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</si>
  <si>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.Publicación agendas de directivos</t>
  </si>
  <si>
    <t>El tercero ofrece o entrega a un Colaborador IDU  una dávida o comisión con el fin de dilatar la sustanciación en todas las etapas del proceso disciplinario que incluye la etapa de instrucción.</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</si>
  <si>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t>
  </si>
  <si>
    <t>Un Colaborador del IDU  solicita o recibe una dávida o comisión de un tercero con el fin de dilatar la sustanciación en todas las etapas del proceso disciplinario que incluye la etapa de instrucción.</t>
  </si>
  <si>
    <t>El Directivo dee  IDU solicita o recibe una dávida o comisión de untercero con el fin de dilatar la sustanciación en todas las etapas del proceso disciplinario que incluye la etapa de instrucción.</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</si>
  <si>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Publicación agendas de directivos</t>
  </si>
  <si>
    <t xml:space="preserve">Un Tercero ofrece o entrega a un colaborador del IDU una dádiva o comisión para influir en la determinación del objetivo, alcance, muestra y resultado de una auditoría, afectando los intereses del IDU y/o favoreciendo los intereses particulares.  </t>
  </si>
  <si>
    <t xml:space="preserve">Un colaborador del IDU solicita o recibe una dádiva o una comisión de un tercero para influir en la determinación del objetivo, alcance, muestra y resultado de una auditoria,  afectando los intereses del IDU y/o favoreciendo los intereses particulares.  </t>
  </si>
  <si>
    <r>
      <t xml:space="preserve">1. Selección rigurosa de auditores, de acuerdo con sus competencias.
2. Conformación de equipos  interdisciplinarios </t>
    </r>
    <r>
      <rPr>
        <sz val="11"/>
        <color rgb="FFFF0000"/>
        <rFont val="Arial"/>
        <family val="2"/>
      </rPr>
      <t>para la auditoría.</t>
    </r>
    <r>
      <rPr>
        <sz val="11"/>
        <rFont val="Arial"/>
        <family val="2"/>
      </rPr>
      <t xml:space="preserve">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 xml:space="preserve">12. Formato FO-PE-020 Compromiso de Integridad, Transparencia y Confidencialidad, para PSP 
13. Formato FO-PE-33 Consentimiento Informado SGA </t>
    </r>
  </si>
  <si>
    <t xml:space="preserve">Un Directivo IDU solicita o recibe una dádiva o una comisión de un tercero para influir en la determinación del objetivo, alcance, muestra y resultado de una auditoria,  afectando los intereses del IDU y/o favoreciendo los intereses particulares.  </t>
  </si>
  <si>
    <r>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12. Publicación de agendas de los directivos</t>
    </r>
    <r>
      <rPr>
        <sz val="11"/>
        <rFont val="Arial"/>
        <family val="2"/>
      </rPr>
      <t xml:space="preserve">
</t>
    </r>
  </si>
  <si>
    <r>
      <t xml:space="preserve">1. Selección rigurosa de auditores, de acuerdo con sus competencias.
2. Conformación de equipos  interdisciplinarios </t>
    </r>
    <r>
      <rPr>
        <sz val="11"/>
        <color rgb="FFFF0000"/>
        <rFont val="Arial"/>
        <family val="2"/>
      </rPr>
      <t>para la auditoría.</t>
    </r>
    <r>
      <rPr>
        <sz val="11"/>
        <rFont val="Arial"/>
        <family val="2"/>
      </rPr>
      <t xml:space="preserve">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12. Formato FO-PE-34 Pacto de Excelencia</t>
    </r>
  </si>
  <si>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</si>
  <si>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Identificación del colaborador IDU de la DTPS, a través de códigos para asegurar la confidencialidad de la información.
5. Anexo a la minuta está el pacto de excelencia y el pacto de transparencia que los interesados conocen, suscriben y aceptan.</t>
  </si>
  <si>
    <t xml:space="preserve">1. Informe técnico de presunto incumplimiiento
2. Revisión que realiza la DTGC por parte del grupo de sancionatorios
3. Seguimiento periódico de la DTGC a las solicitudes radicadas
</t>
  </si>
  <si>
    <t xml:space="preserve">1. Revisiones internas con base en las actividades y puntos de control establecidos en los Procedimientos.
2. Segregación de funciones con Aprobaciones por el Ordenador del Gasto y DTPS
3. Anexo a la carta de aceptación el pacto de excelencia que el interesado conoce, suscribe y acepta. </t>
  </si>
  <si>
    <t>Directivo IDU (Director Técnico DTPS - Ordenador del Gasto)</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</si>
  <si>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el pacto de excelencia que el interesado conoce, suscribe y acepta</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</si>
  <si>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el pacto de excelencia que el interesado conoce, suscribe y acepta. 
5.  Formato  FO-PE-020 Compromiso de Integridad, Transparencia y Confidencialidad, para PSP 
6.  Formato FO-PE-33 Consentimiento Informado SGAS</t>
  </si>
  <si>
    <t>Proponentes ofrecen o entregan dádivas a un Colaborador del IDU  para no verificar en debida forma los requisitos habilitantes, solicitar aclaraciones o subsanaciones y/o no Verificar el contenido de los documentos aclarados o sbasanados en beneficio de un tercero</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</si>
  <si>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t>
  </si>
  <si>
    <t>Un Colaborador del IDU solicita una dádiva o una comisión para no verificar en debida forma los requisitos habilitantes solicitar aclaraciones o subsanaciones y/o no Verificar el contenido de los documentos aclarados o sbasanados en beneficio de un tercero</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</si>
  <si>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
5.   Formato  FO-PE-020 Compromiso de Integridad, Transparencia y Confidencialidad, para PSP 
6.  Formato FO-PE-33 Consentimiento Informado SGAS</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</si>
  <si>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</si>
  <si>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
5.   Formato  FO-PE-020 Compromiso de Integridad, Transparencia y Confidencialidad, para PSP 
6.  Formato FO-PE-33 Consentimiento Informado SGAS</t>
  </si>
  <si>
    <t>PR-GC-01
MINIMA CUANTÍA CONTRATACIÓN HASTA EL
10% DE LA MENOR CUANTÍA -PR-GC-02
LICITACION PUBLICA
PR-GC-03
SELECCIÓN ABREVIADA MENOR CUANTIA
PRGC04_CONCURSO_DE_MERITOS_ABIERTO_O_CON_PRECALIFICACION_V_9
PRGC07_SELECCION_ABREVIADA_SUBASTA_INVERSA_V_6.0</t>
  </si>
  <si>
    <t xml:space="preserve">1.Revisiones internas con base en las actividades y puntos de control establecidos en los Procedimientos.
2. Políticas y/o aprobaciones por parte del Subcomité de Gestión precontractual en el que participan diversas áreas. 
3. Los Pliegos tipo emitidos por CCE establecen reglas generales para la Licitación; y la Entidad en el marco de la transparencia hizo transversal dichas políticas para las modalidades de selección que aplique
4. Anexo a la minuta está el pacto de excelencia y el pacto de transparencia que los interesados conocen, suscriben y aceptan. (Para mínima cuantía únicmaente aplica Pacto de transparencia)
5.   Mesas de trabajo entre el plieguista y el ordenador del gasto y/o las áreas solicitantes de los procesos antes y/o durante la estructuración de los procesos contractuales
</t>
  </si>
  <si>
    <t>Colaborador IDU (Profesionales estructuradores del área solicitante - profesionales de la DTPS)</t>
  </si>
  <si>
    <t>1. Revisiones internas con base en las actividades y puntos de control establecidos en los Procedimientos.                                                
2. Segregación de funciones con Aprobaciones por el Ordenador del Gasto, DTPS 
3. Bases de Datos de seguimiento y control de procesos con roles definidos de ingreso y de revisión de información</t>
  </si>
  <si>
    <t>1.Revisiones internas con base en las actividades y puntos de control establecidos en los Procedimientos.  
2.Segregación de funciones con Aprobaciones por el Ordenador del Gasto, DTPS
3. Bases de Datos de seguimiento y control de procesos con roles definidos de ingreso y de revisión de información
4. Políticas y/o aprobaciones por parte del Subcomité de Gestión precontractual en el que participan diversas áreas. 
5. Mesas de Trabajo con las áreas</t>
  </si>
  <si>
    <t>1.Revisiones internas con base en las actividades y puntos de control establecidos en los Procedimientos.  
2.Segregación de funciones con Aprobaciones por el Ordenador del Gasto, DTPS 
3. Bases de Datos de seguimiento y control de procesos con roles definidos de ingreso y de revisión de información
4. Políticas y/o aprobaciones por parte del Subcomité de Gestión precontractual en el que participan diversas áreas. 
5. Mesas de Trabajo con las áreas
6. FO-PE-020 Compromiso de Integridad, Transparencia y Confidencialidad, para PSP 
7. Formato FO-PE-33 Consentimiento Informado SGAS</t>
  </si>
  <si>
    <t>Interesados ofrecen o entregan dádivas a un Colaborador del IDU  para ajustar el Proyecto de pliego electrónico o pliego definitivo  y aviso de convocatoria o apertura de proceso en beneficio de un tercero</t>
  </si>
  <si>
    <t xml:space="preserve">1. Revisiones internas con base en las actividades y puntos de control establecidos en los Procedimientos.  
2. Segregación de funciones con Aprobaciones por el Ordenador del Gasto, DTPS y SGJ, cuando aplique.
3. Flujo de aprobación SECOP II 
4. Actas de Subcomité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
</t>
  </si>
  <si>
    <t>Un Colaborador del IDU solicita una dádiva o una comisión para ajustar el Proyecto de pliego electrónico o pliego definitivo  y aviso de convocatoria o apertura de proceso en beneficio de un tercero</t>
  </si>
  <si>
    <t>Directivo IDU (Miembros Subcomité de Gestión precontractual - Director Técnico de Procesos Selectivos)</t>
  </si>
  <si>
    <r>
      <t xml:space="preserve">1. Revisiones internas con base en las actividades y puntos de control establecidos en los Procedimientos.  
2. Segregación de funciones con Aprobaciones por el Ordenador del Gasto, DTPS y SGJ, cuando aplique.
3. Flujo de aprobación SECOP II 
4. Actas de Subcomité de Gestión precontractual
5. Uso de pliegos tipo Colombia Compra Eficiente  los cuales establecen reglas generales para la Licitación; y la Entidad en el marco de la transparencia hizo transversal dichas políticas para el resto de modalidades de selección.
 </t>
    </r>
    <r>
      <rPr>
        <sz val="10"/>
        <color rgb="FFFF0000"/>
        <rFont val="Arial"/>
        <family val="2"/>
      </rPr>
      <t/>
    </r>
  </si>
  <si>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t>
  </si>
  <si>
    <t xml:space="preserve">1.Revisiones internas con base en las actividades y puntos de control establecidos en los Procedimientos.
2. Los Pliegos tipo emitidos por CCE establecen reglas generales para la Licitación; y la Entidad en el marco de la transparencia hizo transversal dichas políticas para las modalidades de selección que apliqueel resto de modalidades de selección.
3. dentificación del colaborador IDU de la DTPS, a través de códigos para asegurar la confidencialidad de la información.
4.   Mesas de trabajo entre el plieguista y el ordenador del gasto y/o las áreas solicitantes de los procesos antes y/o durante la estructuración de los procesos contractuales
</t>
  </si>
  <si>
    <t>Directivo IDU (Ordenador del Gasto - Director Técnico de procesos Selecivos)</t>
  </si>
  <si>
    <t xml:space="preserve">1.Revisiones internas con base en las actividades y puntos de control establecidos en los Procedimientos.
2. Los Pliegos tipo emitidos por CCE establecen reglas generales para la Licitación; y la Entidad en el marco de la transparencia hizo transversal dichas políticas para las modalidades de selección que apliqueel resto de modalidades de selección.
3. dentificación del colaborador IDU de la DTPS, a través de códigos para asegurar la confidencialidad de la información.
4.   Mesas de trabajo entre el plieguista y el ordenador del gasto y/o las áreas solicitantes de los procesos antes y/o durante la estructuración de los procesos contractuales
5. Formato  FO-PE-020 Compromiso de Integridad, Transparencia y Confidencialidad, para PSP 
6.  Formato FO-PE-33 Consentimiento Informado SGAS
</t>
  </si>
  <si>
    <t>Directivo IDU (Ordenador del Gasto - Director Técnico de Procesos Selectivos)</t>
  </si>
  <si>
    <t>1. Revisiones internas con base en las actividades y puntos de control establecidos en los Procedimientos. 
2. Reunión con el Ordenador del Gasto en la cual se presenta la evaluación y todos aquellos aspectos del proceso, para el análisis correspondiente.
3. Plataforma transaccional SECOP II, en la cual se publican las propuestas, informes y demás documentos de los proponentes
4.  Identificación del colaborador IDU de la DTPS, a través de códigos para asegurar la confidencialidad de la información.</t>
  </si>
  <si>
    <t>Directivo IDU (Ordenador del Gasto- Director Técnico de procesos Selectivos)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</si>
  <si>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Formato FO-PE-020 Compromiso de Integridad, Transparencia y Confidencialidad, para PSP 
5. Formato FO-PE-33 Consentimiento Informado SGAS
6.  Identificación del colaborador IDU de la DTPS, a través de códigos para asegurar la confidencialidad de la información.</t>
  </si>
  <si>
    <t>PR-GC-05 -  PRGC09 - SUSCRIPCIÓN DE CONTRATOS
PRGC14_MODIFICACION_Y_CESION_A_CONTRATOS_ESTATALES_V_5.0</t>
  </si>
  <si>
    <t>Tercero ofrece o entrega dádivas a un Colaborador del IDU  para que se aprueben las polizas sin el lleno de requisitos</t>
  </si>
  <si>
    <r>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t>
    </r>
    <r>
      <rPr>
        <strike/>
        <sz val="11"/>
        <rFont val="Arial"/>
        <family val="2"/>
      </rPr>
      <t>4</t>
    </r>
    <r>
      <rPr>
        <sz val="11"/>
        <rFont val="Arial"/>
        <family val="2"/>
      </rPr>
      <t>. Formato FO-PE-020 Compromiso de Integridad, Transparencia y Confidencialidad, para PSP 
5. Formato FO-PE-34 Pacto de Excelencia
6.  Formato FO-GC-21 Validación  de garantías a través de los medios dispuestos por la aseguradora</t>
    </r>
  </si>
  <si>
    <t>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5. Formato FO-GC-21 Validación  de garantías a través de los medios dispuestos por la aseguradora</t>
  </si>
  <si>
    <r>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t>
    </r>
    <r>
      <rPr>
        <strike/>
        <sz val="11"/>
        <rFont val="Arial"/>
        <family val="2"/>
      </rPr>
      <t>4</t>
    </r>
    <r>
      <rPr>
        <sz val="11"/>
        <rFont val="Arial"/>
        <family val="2"/>
      </rPr>
      <t>. Formato FO-PE-020 Compromiso de Integridad, Transparencia y Confidencialidad, para PSP 
5. Formato FO-PE-33 Consentimiento Informado SGAS
6.  Formato FO-GC-21 Validación  de garantías a través de los medios dispuestos por la aseguradora</t>
    </r>
  </si>
  <si>
    <t>Un Tercero ofrecen o entregan dádivas a un Colaborador del IDU  para  ajustar el acta de liquidación en favor de un tercero en perjuicio de IDU.</t>
  </si>
  <si>
    <t xml:space="preserve">1. Implementaión política prevención del daño antijurídico No A 05-2019 "Estratégia para la liquidación de contratos "
2. Aprobación por parte del supervisor, ordenador del gasto, contratista y en los casos que aplique el interventor del acta de liquidación 
</t>
  </si>
  <si>
    <t>Directivo IDU (Supervisor - Ordenador del Gasto - Director Técnico de Gestión Contractual)</t>
  </si>
  <si>
    <r>
      <t>1. Implementaión política prevención del daño antijurídico No A 05-2019 "Estratégia para la liquidación de contratos "</t>
    </r>
    <r>
      <rPr>
        <strike/>
        <sz val="11"/>
        <rFont val="Arial"/>
        <family val="2"/>
      </rPr>
      <t xml:space="preserve"> </t>
    </r>
    <r>
      <rPr>
        <sz val="11"/>
        <rFont val="Arial"/>
        <family val="2"/>
      </rPr>
      <t xml:space="preserve">
2. Proyección y aprobación del acto administrtivo que liquida unilateralmente el contrato, con segregación de funciones.
3. Notificación del acto administativo que liquida unilateralmente el contrato
</t>
    </r>
    <r>
      <rPr>
        <strike/>
        <sz val="11"/>
        <rFont val="Arial"/>
        <family val="2"/>
      </rPr>
      <t/>
    </r>
  </si>
  <si>
    <t>Un Tercero ofrece o entrega dádivas a un Colaborador del IDU  para   gestionar la solicitud de modificación del contrato (adición, prórroga, cesión, etc.) en beneficio del contratista, sin el lleno de los requisitos legales.</t>
  </si>
  <si>
    <t xml:space="preserve">1. Lista de Chequeo para la verificación de la documentación soporte de la modificación. 
2. Revisión por parte de un abogado designado por el jefe, tanto del documento de modificación como de los documentos soporte del mismo. 
3. Formato FO-PE-020 Compromiso de Integridad, Transparencia y Confidencialidad, para PSP 
4. Formato FO-PE-34 Pacto de Excelencia
5. . Plataforma transaccional SECOP II
</t>
  </si>
  <si>
    <t>Directivo IDU (Supervisor - Ordenador del gasto)</t>
  </si>
  <si>
    <t xml:space="preserve">1. Lista de Chequeo para la verificación de la documentación soporte de la modificación. 
2. Revisión por parte de un abogado designado por el jefe, tanto del documento de modificación como de los documentos soporte del mismo. 
3. . Plataforma transaccional SECOP II
</t>
  </si>
  <si>
    <r>
      <t xml:space="preserve">1. Lista de Chequeo para la verificación de la documentación soporte de la modificación. 
2. Revisión por parte de un abogado designado por el jefe, tanto del documento de modificación como de los documentos soporte del mismo. 
3. . Plataforma transaccional SECOP II
</t>
    </r>
    <r>
      <rPr>
        <strike/>
        <sz val="11"/>
        <rFont val="Arial"/>
        <family val="2"/>
      </rPr>
      <t>4</t>
    </r>
    <r>
      <rPr>
        <sz val="11"/>
        <rFont val="Arial"/>
        <family val="2"/>
      </rPr>
      <t>.Formato FO-PE-020 Compromiso de Integridad, Transparencia y Confidencialidad, para PSP 
5. Formato FO-PE-33 Consentimiento Informado SGAS</t>
    </r>
  </si>
  <si>
    <t>Un Tercero ofrece una dádiva a un colaborador del IDU, para que no se inicie, se dilate o se cierre el proceso sancionatorio</t>
  </si>
  <si>
    <t>Tercero (Contratista - interventor - consultor)</t>
  </si>
  <si>
    <t>Directivo IDU (Ordenador del Gasto - Supervisor del contrato - Director Técnico de Gestión Contractual)</t>
  </si>
  <si>
    <t>Colaborador IDU (Apoyo a la Supervisión- Profeesionales de apoyo)</t>
  </si>
  <si>
    <t>1. Programa de Fortalecimiento de la Cultura Ética para Directivos en el IDU
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</si>
  <si>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1. Revisiones internas con base en las actividades y puntos de control establecidos en los Procedimientos.
2. Segregación de funciones con Aprobaciones por el Ordenador del Gasto y DTPS
3. Anexo a la carta de aceptación el pacto de excelencia que el interesado conoce, suscribe y acepta. 
4.  Formato  FO-PE-020 Compromiso de Integridad, Transparencia y Confidencialidad, para PSP 
5.  Formato FO-PE-33 Consentimiento Informado SGAS</t>
  </si>
  <si>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Formato FO-PE-020 Compromiso de Integridad, Transparencia y Confidencialidad, para PSP 
7. Formato FO-PE-33 Consentimiento Informado SGAS
 </t>
    </r>
    <r>
      <rPr>
        <sz val="10"/>
        <color rgb="FFFF0000"/>
        <rFont val="Arial"/>
        <family val="2"/>
      </rPr>
      <t/>
    </r>
  </si>
  <si>
    <t>1. Revisiones internas con base en las actividades y puntos de control establecidos en los Procedimientos. 
2. Plataforma transaccional SECOP II, en la cual se publican las propuestas, informes y demás documentos de los proponentes
3. Formato FO-PE-020 Compromiso de Integridad, Transparencia y Confidencialidad, para PSP 
4. Formato FO-PE-33 Consentimiento Informado SGAS
5.  Identificación del colaborador IDU de la DTPS, a través de códigos para asegurar la confidencialidad de la información.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</si>
  <si>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Formato FO-PE-020 Compromiso de Integridad, Transparencia y Confidencialidad, para PSP 
5. Formato FO-PE-33 Consentimiento Informado SGAS
6. Identificación del colaborador IDU de la DTPS, a través de códigos para asegurar la confidencialidad de la información.</t>
  </si>
  <si>
    <t xml:space="preserve">1. Implementaión política prevención del daño antijurídico No A 05-2019 "Estratégia para la liquidación de contratos"
2. Aprobación por parte del supervisor, ordenador del gasto, contratista y en los casos que aplique el interventor del acta de liquidación 
3. Formato FO-PE-020 Compromiso de Integridad, Transparencia y Confidencialidad, para PSP 
4. Formato FO-PE-34 Pacto de Excelencia
</t>
  </si>
  <si>
    <t xml:space="preserve">1. Implementaión política prevención del daño antijurídico No A 05-2019 "Estratégia para la liquidación de contratos "
2. Aprobación por parte del supervisor, ordenador del gasto, contratista y en los casos que aplique el interventor del acta de liquidación 
3. Formato FO-PE-020 Compromiso de Integridad, Transparencia y Confidencialidad, para PSP 
4. Formato FO-PE-33 Consentimiento Informado SGAS
</t>
  </si>
  <si>
    <t>1. Informe técnico de presunto incumplimiiento
2. Revisión que realiza la DTGC por parte del grupo de sancionatorios
3. Seguimiento periódico de la DTGC a las solicitudes radicadas
4. Formato FO-PE-020 Compromiso de Integridad, Transparencia y Confidencialidad, para PSP 
5. Formato FO-PE-34 Pacto de Excelencia</t>
  </si>
  <si>
    <t>1. Informe técnico de presunto incumplimiiento
2. Revisión que realiza la DTGC por parte del grupo de sancionatorios
3. Seguimiento periódico de la DTGC a las solicitudes radicadas
4. Formato FO-PE-020 Compromiso de Integridad, Transparencia y Confidencialidad, para PSP 
5.Formato FO-PE-33 Consentimiento Informado SGAS</t>
  </si>
  <si>
    <t>1.Revisiones internas con base en las actividades y puntos de control establecidos en los Procedimientos.
2. Políticas y/o aprobaciones por parte del Subcomité de Gestión precontractual en el que participan diversas áreas. 
3. Los Pliegos tipo emitidos por CCE establecen reglas generales para la Licitación; y la Entidad en el marco de la transparencia hizo transversal dichas políticas para las modalidades de selección que aplique
4. Anexo a la minuta está el pacto de excelencia y el pacto de transparencia que los interesados conocen, suscriben y aceptan. (Para mínima cuantía únicmaente aplica Pacto de transparencia)
5.   Mesas de trabajo entre el plieguista y el ordenador del gasto y/o las áreas solicitantes de los procesos antes y/o durante la estructuración de los procesos contractuales
6. Formato  FO-PE-020 Compromiso de Integridad, Transparencia y Confidencialidad, para PSP 
7.  Formato FO-PE-33 Consentimiento Informado SGAS</t>
  </si>
  <si>
    <t xml:space="preserve">Un Colaborador del IDU solicita o recibe dádivas de un tercero  para que altere el avalúo de predios objeto de venta desde el componente de administración predial </t>
  </si>
  <si>
    <t>Un tercero ofrece o entrega dádivas a un Colaborador del IDU para que declarar la necesidad  inexistente de mantenimiento en uno o varios predios .</t>
  </si>
  <si>
    <t xml:space="preserve">Un Colaborador del IDU solicita o recibe dadivas de un tercero para que altere información respecto de predios adquiridos por el IDU
</t>
  </si>
  <si>
    <t xml:space="preserve">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t>
  </si>
  <si>
    <t>1. Base de control de validaciones llevada por el articulador  de restablecimiento de condiciones de cada proyecto (Backup semanal) con perfiles para acceso.
2. Tablero de control de cada proyecto
3. Carta suscrita por el Director General donde motiva a los propietarios de las unidades sociales a denunciar posibles hechos de soborno
4. Formato de censo  con segregación de funciones</t>
  </si>
  <si>
    <t>1. Base de control de validaciones llevada por el articulador  de restablecimiento de condiciones de cada proyecto (Backup semanal) con perfiles para acceso.
2. Tablero de control de cada proyecto
3. Carta suscrita por el Director General donde motiva a los propietarios de las unidades sociales a denunciar posibles hechos de soborno
4. Formato de censo  con segregación de funciones
5.Formato FO-PE-020 Compromiso de Integridad, Transparencia y Confidencialidad, para PSP 
6. Formato FO-PE-33 Consentimiento Informado SGAS</t>
  </si>
  <si>
    <t>1. Validación con Vb de cada uno de los articuladores de los proyectos en el acto administrativo de reconocimientos económicos.
2. Revisión y firma del acto administrativo de reconocimiento económico por parte de la DT de Predios.
3. Formato FO-PE-020 Compromiso de Integridad, Transparencia y Cofidencialidad, para PSP
4. Formato FO-PE-33 Consentimiento Informado SGAS</t>
  </si>
  <si>
    <t>1. Validación con Vb de cada uno de los articuladores de los proyectos en el acto administrativo de reconocimientos económicos.
2. Revisión y firma del acto administrativo de reconocimiento económico por parte de la DT de Predios.
3. Formato FO-PE-020 Compromiso de Integridad, Transparencia y Confidencialidad, para PSP
4. Formato FO-PE-33 Consentimiento Informado SGAS</t>
  </si>
  <si>
    <t xml:space="preserve">Un Colaborador del IDU solicita o recibe dádivas de un tercero para reconocer derechos fuera de las condiciones y requisitos existentes (vivienda de reposición - declaración de predio vulnerable o crítico - ajustes en la evaluación expost.) </t>
  </si>
  <si>
    <t>1. Base de control de validaciones llevada por el articulador  de restablecimiento de condiciones de cada proyecto (Backup semanal) con perfiles para acceso.
2. Tablero de control de cada proyecto
3. Informe jurídico susrito por el gestor socioeconómico y sociojurídico.
4. Validación con Vb de cada uno de los articuladores de los proyectos en el acto administrativo de reconocimientos económicos.
5. Revisión y firma del acto administrativo de reconocimiento económico por parte de la DT de Predios.
6. Formato FO-PE-020 Compromiso de Integridad, Transparencia y Cofidencialidad, para PSP
7. Formato FO-PE-33 Consentimiento Informado SGAS</t>
  </si>
  <si>
    <t xml:space="preserve">Un Directivo del IDU solicita o recibe dádivas a un tercero para reconocer derechos fuera de las condiciones y requisitos existentes (vivienda de reposición - declaración de predio vulnerable o crítico - ajustes en la evaluación expost.) 
</t>
  </si>
  <si>
    <t xml:space="preserve">1. Base de control de validaciones llevada por el articulador  de restablecimiento de condiciones de cada proyecto (Backup semanal) con perfiles para acceso.
2. Tablero de control de cada proyecto
3. Informe jurídico susrito por el gestor socioeconómico y sociojurídico.
4. Validación con Vb de cada uno de los articuladores de los proyectos en el acto administrativo de reconocimientos económicos.
5. Revisión y firma del acto administrativo de reconocimiento económico por parte de la DT de Predios.
</t>
  </si>
  <si>
    <t xml:space="preserve">Un tercero  entrega u ofrece  dádivas a un Colaborador del IDU  para reconocer derechos fuera de las condiciones y requisitos existentes ( vivienda de reposición - declaración de predio vulnerable o crítico - ajustes en la evaluación expost.)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</si>
  <si>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t>
  </si>
  <si>
    <t xml:space="preserve">Un Colaborador del IDU solicita o recibe dádivas de un tercero  para favorecer a un posible oferente en el proceso de selección de servicios de demolición, mantenimiento, interventoría o vigilancia de predios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</si>
  <si>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
5. FO-PE-020 Compromiso de Integridad, Transparencia y Cofidencialidad, para PSP
6. Formato FO-PE-33 Consentimiento Informado SGAS</t>
  </si>
  <si>
    <t xml:space="preserve">Un Directivo del IDU solicita o recibe  dádivas  de un tercero  para favorecer a un posible oferente en el proceso de selección de servicios de demolición, mantenimiento, interventoría o vigilancia de predios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</si>
  <si>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
5. Publicación de agendas directivos</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</si>
  <si>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
5. Formato FO-GC-034 Pacto de Excelencia</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</si>
  <si>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
5. Formato FO-PE-020 Compromiso de Integridad, Transparencia y Cofidencialidad, para PSP
6. Formato FO-PE-33 Consentimiento Informado SGAS</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</si>
  <si>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</si>
  <si>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contrato
8. Formato FO-GC-034 Pacto de Excelencia</t>
  </si>
  <si>
    <t>Un colaborador del IDU solicita o recibe dadivas de un tercero para declarar la necesidad inexistente de mantenimiento en uno o varios predios.</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</si>
  <si>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conutrato
8.  FO-PE-020 Compromiso de Integridad, Transparencia y Cofidencialidad, para PSP
9. Formato FO-PE-33 Consentimiento Informado SGAS</t>
  </si>
  <si>
    <t>Un Directivo del IDU solicita o recibe dadivas de un tercero  para declarar la necesidad inexistente de mantenimiento en uno o varios predios.</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</si>
  <si>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contrato
8. Publicación de agendas Directivos IDU</t>
  </si>
  <si>
    <t xml:space="preserve">Un tercero ofrece o entrega a un Colaborador del IDU  dádivas para que altere información respecto de predios adquiridos por el IDU
 </t>
  </si>
  <si>
    <t>1. Radicación de la reclamación de un tercero en el sistema de Gestión Documental
2. Revisión de la trazabilidad de la documentación por parte del Gestor asignado
3. Oficio de respuesta a través del ORFEO con segregación de funciones</t>
  </si>
  <si>
    <t xml:space="preserve">Un colaborador del IDU solicita o recibe dadivas de un tercero  para que altere información respecto de predios adquiridos por el IDU
</t>
  </si>
  <si>
    <t>1. Radicación de la reclamación de un tercero en el sistema de Gestión Documental
2. Revisión de la trazabilidad de la documentación por parte del Gestor asignado
3. Oficio de respuesta a través del ORFEO con segregación de funciones
4. Formato FO-PE-020 Compromiso de Integridad, Transparencia y Cofidencialidad, para PSP
5.  Formato FO-PE-33 Consentimiento Informado SGAS</t>
  </si>
  <si>
    <t>1. Radicación de la reclamación de un tercero en el sistema de Gestión Documental
2. Revisión de la trazabilidad de la documentación por parte del Gestor asignado
3. Oficio de respuesta a través del ORFEO con segregación de funciones
4. Publicación de agendas directivos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</si>
  <si>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Formato FO-PE-020 Compromiso de Integridad, Transparencia y Cofidencialidad, para PSP
5.  Formato FO-PE-33 Consentimiento Informado SGAS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</si>
  <si>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Publicación de agendas directivos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</si>
  <si>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Formato FO-GC-034 Pacto de Excelencia</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</si>
  <si>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5. Formato FO-PE-020 Compromiso de Integridad, Transparencia y Cofidencialidad, para PSP
6.  Formato FO-PE-33 Consentimiento Informado SGAS</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</si>
  <si>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5. Publicación agendas directivos</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</si>
  <si>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t>
  </si>
  <si>
    <t xml:space="preserve">Un Colaborador del IDU solicita o recibe una dádiva de un tercero con el fin de no registrar un pago o registrarlo parcialmente en beneficio propio o de un tercero  
</t>
  </si>
  <si>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6. Formato FO-PE-020 Compromiso de Integridad, Transparencia y Cofidencialidad, para PSP
7. Formato FO-PE-33 Consentimiento Informado SGAS
</t>
    </r>
    <r>
      <rPr>
        <sz val="11"/>
        <color theme="1"/>
        <rFont val="Calibri"/>
        <family val="2"/>
        <scheme val="minor"/>
      </rPr>
      <t/>
    </r>
  </si>
  <si>
    <t xml:space="preserve">Un Colaborador del IDU solicita o recibe una dádiva de un tercero con el fin de no registrar un pago o registrarlo parcialmente en beneficio propio o de un tercero  
</t>
  </si>
  <si>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6. Publicación de agendas directivos
</t>
    </r>
    <r>
      <rPr>
        <sz val="11"/>
        <color theme="1"/>
        <rFont val="Calibri"/>
        <family val="2"/>
        <scheme val="minor"/>
      </rPr>
      <t/>
    </r>
  </si>
  <si>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t>
    </r>
    <r>
      <rPr>
        <sz val="11"/>
        <color theme="1"/>
        <rFont val="Calibri"/>
        <family val="2"/>
        <scheme val="minor"/>
      </rPr>
      <t/>
    </r>
  </si>
  <si>
    <r>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FO-PE-020 Compromiso de Integridad, Transparencia y Cofidencialidad, para PSP
8. Formato FO-PE-33 Consentimiento Informado SGAS
</t>
    </r>
    <r>
      <rPr>
        <strike/>
        <sz val="11"/>
        <color rgb="FFFF0000"/>
        <rFont val="Calibri"/>
        <family val="2"/>
        <scheme val="minor"/>
      </rPr>
      <t/>
    </r>
  </si>
  <si>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</si>
  <si>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6. Formato FO-PE-020 Compromiso de Integridad, Transparencia y Cofidencialidad, para PSP
7. Formato FO-PE-33 Consentimiento Informado SGAS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</si>
  <si>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6. Publicación de agendas directivos</t>
  </si>
  <si>
    <t xml:space="preserve">1. Tablero de control del equipo de seguimiento del proyecto
2. Reuniones de seguimiento por parte del Director Técnico de Predios
3. Formato FO-PE-020 Compromiso de Integridad, Transparencia y Cofidencialidad, para PSP
4. Formato FO-PE-33 Consentimiento Informado SGAS
5. Terminos de adquisición establecidos en el procedimiento PR- GP-03  Adquisición predial 
</t>
  </si>
  <si>
    <t xml:space="preserve">1. Tablero de control del equipo de seguimiento del proyecto
2. Reuniones de seguimiento por parte del Director Técnico de Predios
3.Publicación de agendas directivos
4. Terminos de adquisición establecidos en el procedimiento PR- GP-03  Adquisición predial 
</t>
  </si>
  <si>
    <t xml:space="preserve">
1. Tablero de control del equipo de seguimiento del proyecto
2. Reuniones de seguimiento por parte del Director Técnico de Predios - Subdirección General de Gestión Corporativa
3. Seguimiento Comité POAI
</t>
  </si>
  <si>
    <t xml:space="preserve">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Fomato FO-PE-020 Compromiso de Integridad, Transparencia y Cofidencialidad, para PSP
7. Formato FO-PE-33 Consentimiento Informado SGAS
</t>
  </si>
  <si>
    <t xml:space="preserve">1. Manual de Gestión Contractual.
2. Manual de Interventoría y supervisión de contratos.
3. Procedimiento PREO005 -EJECUCION DE PROYECTOS DE CONSTRUCCION DE INFRAESTRUCTURA VIAL Y ESPACIO PUBLICO.
4. Comunicación de asignación de apoyo a la supervisión 5. Contrato 
6. Declaración de conflicto de intereses a la suscripción del contrato y la publicación de la declaración de bienes y rentas de conformidad con la ley 2013 de 2016 y al decreto Distrital 189 de 2020.
7. Suscripción del formato FOGC34 Pacto de excelencia </t>
  </si>
  <si>
    <t>1. Modelo pliego tipo  tipo según Colombia Compra Eficiente.
2. Comité de Gestión Precontractual.
3. Manual de Gestión Contractual.
4. Segregación de funciones en la revisión de los estudios previos y demás documentos
5. Suscripción del formato FO-PE-20 Compromiso de integridad, transparencia y confidencialidad
6. Sucripción FO-PE-33 Consentimiento informado SGAS.</t>
  </si>
  <si>
    <t>1. Anexo técnico de personal.
2. Manual de Interventoría y supervisión de contratos.
3. Verificación en el SIAC de las dedicaciones del personal
4. Oficios de aprobación del personal requerido
5. Actas de inicio
6. Segregación de funciones.
7. Suscripción del formato FO-PE-20 Compromiso de integridad, transparencia y confidencialidad
8. Sucripción FO-PE-33 Consentimiento informado SGAS.</t>
  </si>
  <si>
    <t xml:space="preserve">1. Anexo técnico de personal.
2. Manual de Interventoría y supervisión de contratos.
3. Verificación en el SIAC de las dedicaciones del personal
4. Oficios de aprobación del personal requerido
5. Actas de inicio
6. Segregación de funciones.
7. Suscripción del formato FOGC34 Pacto de excelencia </t>
  </si>
  <si>
    <t>1. Manual de Interventoría y supervisión de contratos
2. Procedimiento PREO005 -EJECUCION DE PROYECTOS DE CONSTRUCCION DE INFRAESTRUCTURA VIAL Y ESPACIO PUBLICO.
4. Contrato.
5. Segregación de funciones en la revisión del acta de inicio
6. Suscripción del formato FO-PE-20 Compromiso de integridad, transparencia y confidencialidad
7. Sucripción FO-PE-33 Consentimiento informado SGAS..</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</si>
  <si>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
8. Suscripción del formato FO-PE-20 Compromiso de integridad, transparencia y confidencialidad
9. Sucripción FO-PE-33 Consentimiento informado SGAS.</t>
  </si>
  <si>
    <t xml:space="preserve">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
8. Suscripción del formato FOGC34 Pacto de excelencia </t>
  </si>
  <si>
    <t xml:space="preserve">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
7. Suscripción del formato FOGC34 Pacto de excelencia </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</si>
  <si>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
7. Suscripción del formato FO-PE-20 Compromiso de integridad, transparencia y confidencialidad
8. Sucripción FO-PE-33 Consentimiento informado SGAS.</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</si>
  <si>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
6. Suscripción del formato FO-PE-20 Compromiso de integridad, transparencia y confidencialidad
7. Sucripción FO-PE-33 Consentimiento informado SGAS.</t>
  </si>
  <si>
    <t xml:space="preserve">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
6. Suscripción del formato FOGC34 Pacto de excelencia </t>
  </si>
  <si>
    <t xml:space="preserve">1. Manual Único de Control y seguimiento ambiental y de SST del IDU
2. Manual de Interventoría y supervisión de contratos.
3. Contrato y demás documentos
4. Informe mensual de Interventoría
5. Oficio de aprobación u observaciones del informe mensual del Interventoría.
6. Suscripción del formato FOGC34 Pacto de excelencia </t>
  </si>
  <si>
    <t>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6. Suscripción del formato FO-PE-20 Compromiso de integridad, transparencia y confidencialidad
7. Sucripción FO-PE-33 Consentimiento informado SGAS.</t>
  </si>
  <si>
    <t>Un Directivo del IDU solicita una dádiva o una comisión para Recibir de la interventoría debidamente aprobados los ajustes a los diseños (si se presentan),  sin los soportes correspondientes o que puede afectar los intereses del IDU.</t>
  </si>
  <si>
    <t xml:space="preserve">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t>
  </si>
  <si>
    <t>Un contratista ofrece y entrega a un Colaborador del IDU una comisión o dádiva para recibir de la interventoría los ajustes a los diseños (si se presentan), sin los soportes correspondientes y que pueden afectar los intereses del IDU</t>
  </si>
  <si>
    <t xml:space="preserve">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6. Suscripción del formato FOGC34 Pacto de excelencia </t>
  </si>
  <si>
    <t>Un contratista ofrece y/o entrega a un Colaborador del IDU una comisión o dádiva para que no asista a las reuniones de seguimiento y/o visitas conjuntas con la interventoría y el constructor,afectando los  intereses del IDU.</t>
  </si>
  <si>
    <t xml:space="preserve">1. Manual de Interventoría y supervisión de contratos.
2. Informes mensuales y semanales de interventoría.
3. Actas de seguimiento en el Idu y Comités de obra.
4. Suscripción del formato FOGC34 Pacto de excelencia </t>
  </si>
  <si>
    <t>Un Colaborador del IDU solicita una dádiva o una comisión para que no asistir a las reuniones de seguimiento y/o visitas conjuntas con la interventoría y el constructor,afectando los intereses del IDU.</t>
  </si>
  <si>
    <t>1. Manual de Interventoría y supervisión de contratos.
2. Informes mensuales y semanales de interventoría.
3. Actas de seguimiento en el Idu y Comités de obra.
4. Suscripción del formato FO-PE-20 Compromiso de integridad, transparencia y confidencialidad
5. Sucripción Formato FO-PE-33 Consentimiento informado SGAS.</t>
  </si>
  <si>
    <t xml:space="preserve">1. Manual Único de Control y seguimiento ambiental y de SST del IDU
2. Manual de Interventoría y supervisión de contratos.
3. Informe mensual de Interventoría
4. Segregación de funciones
5. Suscripción del formato FOGC34 Pacto de excelencia </t>
  </si>
  <si>
    <t>1. Manual Único de Control y seguimiento ambiental y de SST del IDU
2. Manual de Interventoría y supervisión de contratos.
3. Informe mensual de Interventoría
4. Segregación de funciones
5. Suscripción del formato FO-PE-20 Compromiso de integridad, transparencia y confidencialidad
6. Sucripción Formato FO-PE-33 Consentimiento informado SGAS.</t>
  </si>
  <si>
    <t>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afectando los intereses del IDU.</t>
  </si>
  <si>
    <t xml:space="preserve">1. Convenios vigentes con las ESP
2. Manual de Interventoría y supervisión de contratos.
3. Actas  de seguimiento en el IDU y Comités de obra.
4. Actas de Seguimiento e inspección de campo.
5. Registros en la bitácora.
6. Segregación de funciones en los requerimientos de las ESP
7. Suscripción del formato FO-GC-34 Pacto de excelencia </t>
  </si>
  <si>
    <t>Un Colaborador del IDU solicita una dádiva o una comisión para manipular información de las reuniones dé seguimiento e inspecciones de campo programadas conjuntamente con la Interventoría, el Constructor y los delegados de las diferentes ESP sin llenar los requisitos, afectando los intereses del IDU.</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</si>
  <si>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
7. Suscripción formato FO-PE-20 Compromiso de integridad, transparencia y confidencialidad
8. Sucripción formato FO-PE-33 Consentimiento informado SGAS.</t>
  </si>
  <si>
    <t>Un Directivo del IDU solicita una dádiva o una comisión para manipular información de las reuniones dé seguimiento e inspecciones de campo programadas conjuntamente con la Interventoría, el Constructor y los delegados de las diferentes ESP sin llenar los requisitos, afectando los intereses del IDU.</t>
  </si>
  <si>
    <t xml:space="preserve">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
</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</si>
  <si>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
8. Suscripción del formato FO-PE-20 Compromiso de integridad, transparencia y confidencialidad
9. Sucripción FO-PE-33 Consentimiento informado SGAS.</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</si>
  <si>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t>
  </si>
  <si>
    <t>Un contratista ofrece y entrega a un Colaborador del IDU una comisión o dádiva para recibir y suscribir documento de avance de Obra de redes de Servicios Públicos, sin llenar los requisitos afectando los intereses del IDU.</t>
  </si>
  <si>
    <t xml:space="preserve">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
8. Suscripción del formato FOGC34 Pacto de excelencia </t>
  </si>
  <si>
    <t>Un Colaborador del IDU solicita una dádiva o una comisión para recibir revisar y suscribir de la Interventoría documento de avance de Obra de  redes de Servicios Públicos, sin llenar los requisitos,  afectando los intereses del IDU.</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</si>
  <si>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
8. Suscripción del formato FO-PE-20 Compromiso de integridad, transparencia y confidencialidad
9. Sucripción Formato FO-PE-33 Consentimiento informado SGAS.</t>
  </si>
  <si>
    <t>Un Directivo del IDU solicita una dádiva o una comisión para recibir revisar y suscribir de la Interventoría documento de avance de Obra de  redes de Servicios Públicos, sin llenar los requisitos,  afectando los intereses del IDU.</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</si>
  <si>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t>
  </si>
  <si>
    <t>Un contratista ofrece y entrega a un Colaborador del IDU una comisión o dádiva para recibir de la interventoría los informes presentados sin llenar los requisitos afectando los intereses del IDU.</t>
  </si>
  <si>
    <t xml:space="preserve">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
6. Suscripción del formato FOGC34 Pacto de excelencia </t>
  </si>
  <si>
    <t>Un Colaborador del IDU solicita una dádiva o una comisión para recibir y aprobar de la interventoría los informes presentados sin llenar los requisitos  afectando los intereses del IDU.</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</si>
  <si>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
6. Suscripción del formato FO-PE-20 Compromiso de integridad, transparencia y confidencialidad
7. Sucripción Formato FO-PE-33 Consentimiento informado SGAS.</t>
  </si>
  <si>
    <t>Un Directivo del IDU solicita una dádiva o una comisión para recibir de la interventoría los informes presentados sin llenar los requisitos  afectando los intereses del IDU.</t>
  </si>
  <si>
    <t>Un contratista ofrece y entrega a un Colaborador del IDU una comisión o dádiva para recibir de la Interventoría los formatos  de Análisis de  precios unitarios no previstos, o el Acta de fijación de precios no previstos, para tramitarlos al interior del IDU sin llenar los requisitos afectando los intereses del IDU.</t>
  </si>
  <si>
    <t xml:space="preserve">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
8. Suscripción del formato FOGC34 Pacto de excelencia </t>
  </si>
  <si>
    <t>Un Colaborador del IDU solicita una dádiva o una comisión para recibir de la Interventoría los formatos Análisis de  precios unitarios no previstos o el Acta de fijación de precios no previstos, para tramitarlos al interior del IDU , sin llenar los requisitos afectando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</si>
  <si>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
8. Suscripción formato FO-PE-20 Compromiso de integridad, transparencia y confidencialidad
9. Sucripción formato FO-PE-33 Consentimiento informado SGAS.</t>
  </si>
  <si>
    <t>Un Directivo del IDU solicita una dádiva o una comisión para recibir de la Interventoría debidamente suscritos y aprobados los formatos de Análisis de  precios unitarios no previstos o el Acta de fijación de precios no previstos, para tramitarlos al interior del IDU  sin llenar los requisitos afectando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</si>
  <si>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t>
  </si>
  <si>
    <t>Un contratista ofrece o entrega a un Colaborador del IDU una comisión o dádiva para recibir y aceptar de la Interventoría los resultados de los ensayos de laboratorio, sin llenar los requisitos afectando los intereses del IDU.</t>
  </si>
  <si>
    <t>1. Manual de Interventoría y supervisión de contratos.
2. Informes mensuales en el componente técnico - calidad
3. Procedimiento PREO005 -EJECUCION DE PROYECTOS DE CONSTRUCCION DE INFRAESTRUCTURA VIAL Y ESPACIO PUBLICO.
4. Bitácora de obra
5. Segregación de funciones y/o obligaciones en la revisión de los informes.</t>
  </si>
  <si>
    <t>Un Colaborador del IDU solicita una dádiva o una comisión para recibir y aceptar los resultados de los ensayos de laboratorio, sin llenar los requisitos afectando los intereses del IDU.</t>
  </si>
  <si>
    <t>1. Manual de Interventoría y supervisión de contratos.
2. Informes mensuales en el componente técnico - calidad
3. Procedimiento PREO005 -EJECUCION DE PROYECTOS DE CONSTRUCCION DE INFRAESTRUCTURA VIAL Y ESPACIO PUBLICO.
4. Bitácora de obra
5. Segregación de funciones y/o obligaciones en la revisión de los informes.
6. Suscripción del formato FO-PE-20 Compromiso de integridad, transparencia y confidencialidad
7. Sucripción formato FO-PE-33 Consentimiento informado SGAS.</t>
  </si>
  <si>
    <t>Un Directivo del IDU solicita una dádiva o una comisión para Recibir Y aceptar los resultados de los ensayos de laboratorio, sin llenar los requisitos afectando los intereses del IDU.</t>
  </si>
  <si>
    <t>Un contratista ofrece y entrega a un Colaborador del IDU una comisión o dádiva para Realizar y gestionar el trámite para los pagos correspondientes, sin llenar los requisitos establecidos afectando los intereses del IDU.</t>
  </si>
  <si>
    <t xml:space="preserve">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
7. Suscripción formato FO-GC-34 Pacto de excelencia </t>
  </si>
  <si>
    <t>Un Colaborador del IDU solicita una dádiva o una comisión para Realizar el trámite para los pagos correspondientes, sin llenar los requisitos afectando los intereses del IDU.</t>
  </si>
  <si>
    <t>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
7. Suscripción formato FO-PE-20 Compromiso de integridad, transparencia y confidencialidad
8. Sucripción formato FO-PE-33 Consentimiento informado SGAS.</t>
  </si>
  <si>
    <t>Un Directivo del IDU solicita una dádiva o una comisión para Realizar el trámite para los pagos correspondientes, sin llenar los requisitos afectando los intereses del IDU.</t>
  </si>
  <si>
    <t>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t>
  </si>
  <si>
    <t xml:space="preserve">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
7. Suscripción del formato FOGC34 Pacto de excelencia </t>
  </si>
  <si>
    <t>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
7. Suscripción del formato FO-PE-20 Compromiso de integridad, transparencia y confidencialidad
8. Sucripción Formato FO-PE-33 Consentimiento informado SGAS.</t>
  </si>
  <si>
    <t>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t>
  </si>
  <si>
    <t>Un contratista ofrece y entrega a un Colaborador del IDU una comisión o dádiva para que incida sobre la interventoría para el recibo de las obras productos de un recorrido de verificación del estado de las obras, sin llenar los requisitos afectando los intereses del IDU.</t>
  </si>
  <si>
    <t xml:space="preserve">1. Manual de Interventoría y supervisión de contratos.
2. Especificaciones Técnicas del IDU
3. Cartilla de espacio público.
4. Segregación de funciones
5. Suscripción del formato FOGC34 Pacto de excelencia </t>
  </si>
  <si>
    <t xml:space="preserve"> Un Colaborador del IDU solicita una dádiva o una comisión para incidir en la interventoría para el recibo de las obras productos de un recorrido de verificación del estado de las obras afectando los intereses del IDU.</t>
  </si>
  <si>
    <t>1. Manual de Interventoría y supervisión de contratos.
2. Especificaciones Técnicas del IDU
3. Cartilla de espacio público.
4. Segregación de funciones
5. Suscripción del formato FO-PE-20 Compromiso de integridad, transparencia y confidencialidad
6. Sucripción FO-PE-33 Consentimiento informado SGAS.</t>
  </si>
  <si>
    <t xml:space="preserve"> Un Directivo del IDU solicita una dádiva o una comisión para incidir en la interventoría para el recibo de las obras productos de un recorrido de verificación del estado de las obras, sin llenar los requisitos afectando los intereses del IDU.</t>
  </si>
  <si>
    <t xml:space="preserve"> Un contratista ofrece o entrega a un Colaborador del IDU una comisión o dádiva para incidir en la Interventoría en la aprobación del Informe de las no conformidades u obras pendientes, ajustes y correcciones, solicitados al Contratista, sin llenar los requisitos afectando los intereses del IDU.</t>
  </si>
  <si>
    <t xml:space="preserve">1. Manual de Interventoría y supervisión de contratos.
2. Especificaciones Técnicas del IDU
3. Informes mensuales
4. Segregación de funciones
5. Plan de calidad
6. Suscripción del formato FO-GC-34 Pacto de excelencia </t>
  </si>
  <si>
    <t>Un Colaborador del IDU solicita una dádiva o una comisión para  incidir en la Interventoría en la aprobación del Informe de las no conformidades u obras pendientes, ajustes y correcciones, solicitados al Contratista, sin llenar los requisitos afectando los intereses del IDU.</t>
  </si>
  <si>
    <t>Colaborador IDU (Apoyo a la Supervisión - especialista)</t>
  </si>
  <si>
    <t>1. Manual de Interventoría y supervisión de contratos.
2. Especificaciones Técnicas del IDU
3. Informes mensuales
4. Segregación de funciones
5. Plan de calidad
6. Suscripción del formato FO-PE-20 Compromiso de integridad, transparencia y confidencialidad
7. Sucripción FO-PE-33 Consentimiento informado SGAS.</t>
  </si>
  <si>
    <t>Un Directivo del IDU solicita una dádiva o una comisión para  incidir en la Interventoría en la aprobación del Informe de las no conformidades u obras pendientes, ajustes y correcciones, solicitados al Contratista, sin llenar los requisitos afectando los intereses del IDU.</t>
  </si>
  <si>
    <t xml:space="preserve"> Un contratista ofrece y entrega a un Colaborador del IDU una comisión o dádiva para  Recibir y suscribir el acta de recibo final de obra, sin llenar los requisitos afectando  los intereses del IDU.</t>
  </si>
  <si>
    <t xml:space="preserve">1. Manual de Interventoría y supervisión de contratos.
2. Especificaciones Técnicas del IDU
3. Acta de recibo de obra
4. Segregación de funciones
5. Diligenciamiento del formato FO-EO-04 "Memoraria de cálculo de cantidades de obra"
6. Suscripción del formato FO-GC-34 Pacto de excelencia </t>
  </si>
  <si>
    <t xml:space="preserve"> Un Colaborador del IDU solicita una dádiva o una comisión para  Recibir y suscribir el acta de recibo final de obra, sin llenar los requisitos afectando los intereses del IDU.</t>
  </si>
  <si>
    <t>1. Manual de Interventoría y supervisión de contratos.
2. Especificaciones Técnicas del IDU
3. Acta de recibo de obra
4. Segregación de funciones
5. Diligenciamiento del formato FO-EO-04 "Memoraria de cálculo de cantidades de obra"
6. Suscripción del formato FO-PE-20 Compromiso de integridad, transparencia y confidencialidad
7. Sucripción FO-PE-33 Consentimiento informado SGAS.</t>
  </si>
  <si>
    <t xml:space="preserve"> Un Directivo del IDU solicita una dádiva o una comisión para  Recibir y suscribir el acta de recibo final de obra, sin llenar los requisitos afectando los intereses del IDU.</t>
  </si>
  <si>
    <t>1. Manual de Interventoría y supervisión de contratos.
2. Especificaciones Técnicas del IDU
3. Acta de recibo de obra
4. Segregación de funciones
5. Diligenciamiento del formato FO-EO-04 "Memoraria de cálculo de cantidades de obra"</t>
  </si>
  <si>
    <t>Un contratista ofrece y entrega a un Colaborador del IDU una comisión o dádiva para que le permitan presentar  los planos récord de las ESP, sin llenar los requisitos afectando los intereses del IDU.</t>
  </si>
  <si>
    <t xml:space="preserve">1. Manual de Interventoría y supervisión de contratos.
2. Convenios vigentes con las ESP
3. Segregación de funciones
4. Guía de Coordinación interinstitucional
5. Suscripción del formato FOGC34 Pacto de excelencia </t>
  </si>
  <si>
    <t>Un Colaborador del IDU solicita una dádiva o una comisión para  que permita al interventor y al contratista, la presentación de los planos récord de las ESP, sin llenar los requisitos afectando los intereses del IDU.</t>
  </si>
  <si>
    <t>1. Manual de Interventoría y supervisión de contratos.
2. Convenios vigentes con las ESP
3. Segregación de funciones
4. Guía de Coordinación interinstitucional
5. Suscripción del formato FO-PE-20 Compromiso de integridad, transparencia y confidencialidad
6. Sucripción FO-PE-33 Consentimiento informado SGAS.</t>
  </si>
  <si>
    <t>Un Directivo del IDU solicita una dádiva o una comisión para  que permita al interventor y al contratista, la presentación de en medio físico los planos récord de las ESP, sin llenar los requisitos afectando los intereses del IDU.</t>
  </si>
  <si>
    <t>1. Manual de Interventoría y supervisión de contratos.
2. Convenios vigentes con las ESP
3. Segregación de funciones
4. Guía de Coordinación interinstitucional</t>
  </si>
  <si>
    <t xml:space="preserve">1. Manual Único de Control y seguimiento ambiental y de SST del IDU
2. Manual de Interventoría y supervisión de contratos.
3. Recorridos de obra con la Autoridad Ambiental
4. Suscripción del formato FOGC34 Pacto de excelencia </t>
  </si>
  <si>
    <t>1. Manual Único de Control y seguimiento ambiental y de SST del IDU
2. Manual de Interventoría y supervisión de contratos.
3. Recorridos de obra con la Autoridad Ambiental
4. Suscripción del formato FO-PE-20 Compromiso de integridad, transparencia y confidencialidad
5. Sucripción FO-PE-33 Consentimiento informado SGAS.</t>
  </si>
  <si>
    <r>
      <t xml:space="preserve">Un Tercero </t>
    </r>
    <r>
      <rPr>
        <strike/>
        <sz val="11"/>
        <rFont val="Arial"/>
        <family val="2"/>
      </rPr>
      <t>nterventor</t>
    </r>
    <r>
      <rPr>
        <sz val="11"/>
        <rFont val="Arial"/>
        <family val="2"/>
      </rPr>
      <t xml:space="preserve"> ofrece y entrega a un Colaborador del IDU una comisión o dádiva para  dar por recibido el Informe final SSTMA, sin llenar los requisitos, o que puede afectar los intereses del IDU. </t>
    </r>
  </si>
  <si>
    <t xml:space="preserve">1. Manual Único de Control y seguimiento ambiental y de SST del IDU
2. Manual de Interventoría y supervisión de contratos.
3. Apéndices del Proceso
4. Suscripción del formato FOGC34 Pacto de excelencia </t>
  </si>
  <si>
    <t>1. Manual Único de Control y seguimiento ambiental y de SST del IDU
2. Manual de Interventoría y supervisión de contratos.
3. Apéndices del Proceso
4. Suscripción del formato FO-PE-20 Compromiso de integridad, transparencia y confidencialidad
5. Sucripción FO-PE-33 Consentimiento informado SGAS.</t>
  </si>
  <si>
    <t xml:space="preserve">1. Manual Único de Control y seguimiento ambiental y de SST del IDU
2. Manual de Interventoría y supervisión de contratos.
3. Formato acta de Liquidación de contratos.
4. Segregación de funciones
5. Suscripción del formato FO-GC-34 Pacto de excelencia </t>
  </si>
  <si>
    <t>1. Manual Único de Control y seguimiento ambiental y de SST del IDU
2. Manual de Interventoría y supervisión de contratos.
3. Formato acta de Liquidación de contratos.
4. Segregación de funciones
5. Suscripción del formato FO-PE-20 Compromiso de integridad, transparencia y confidencialidad
6. Sucripción FO-PE-33 Consentimiento informado SGAS.</t>
  </si>
  <si>
    <t>1. Manual de Interventoría y supervisión de contratos.
2. Convenios vigentes con las ESP
3. Recorridos de obra
4. Segregación de funciones
5. Suscripción del formato FO-GC-34 Pacto de excelencia 
6. Guia de coordinación institucional5. Guia de coordinación institucional</t>
  </si>
  <si>
    <t>1. Manual de Interventoría y supervisión de contratos.
2. Convenios vigentes con las ESP
3. Recorridos de obra
4. Segregación de funciones
5. Suscripción del formato FO-PE-20 Compromiso de integridad, transparencia y confidencialidad
6. Sucripción FO-PE-33 Consentimiento informado SGAS.
7. Guia de coordinación institucional5. Guia de coordinación institucional</t>
  </si>
  <si>
    <t xml:space="preserve">1. Manual de Interventoría y supervisión de contratos.
2. Convenios vigentes con las ESP
3. Recorridos de obra
4. Segregación de funciones
5. Guia de coordinación institucional
</t>
  </si>
  <si>
    <t xml:space="preserve">1. Manual de Interventoría y supervisión de contratos.
2. Estudios y Diseños de señalización y semaforización
3. Recorridos de obra
4. Segregación de funciones
5. Suscripción del formato FO-GC-34 Pacto de excelencia </t>
  </si>
  <si>
    <t>1. Manual de Interventoría y supervisión de contratos.
2. Estudios y Diseños de señalización y semaforización
3. Recorridos de obra
4. Segregación de funciones
5. Suscripción del formato FO-PE-20 Compromiso de integridad, transparencia y confidencialidad
6. Sucripción FO-PE-33 Consentimiento informado SGAS.</t>
  </si>
  <si>
    <t xml:space="preserve">1. Manual de Interventoría y supervisión de contratos.
2. Informe de seguimiento a la garantía Única
3. Procedimiento PRC044 -EJECUCION DE PROYECTOS DE CONSTRUCCION DE INFRAESTRUCTURA VIAL Y ESPACIO PUBLICO
4. Segregación de funciones
5. Suscripción del formato FOGC34 Pacto de excelencia </t>
  </si>
  <si>
    <t xml:space="preserve">1. Manual de Interventoría y supervisión de contratos.
2. Informe de seguimiento a la garantía Única
3. Procedimiento PRC044 -EJECUCION DE PROYECTOS DE CONSTRUCCION DE INFRAESTRUCTURA VIAL Y ESPACIO PUBLICO
4. Segregación de funciones
5. Suscripción del formato FO-PE-20 Compromiso de integridad, transparencia y confidencialidad
6. Sucripción FO-PE-33 Consentimiento informado SGAS.
</t>
  </si>
  <si>
    <t xml:space="preserve">1. Manual de Interventoría y supervisión de contratos.
2. Manual de gestión Contractual
3. Acta de liquidación de contratos.
4. Segregación de funciones.
5. contrato.
6. Suscripción del formato FO-GC-34 Pacto de excelencia </t>
  </si>
  <si>
    <t>1. Manual de Interventoría y supervisión de contratos.
2. Manual de gestión Contractual
3. Acta de liquidación de contratos.
4. Segregación de funciones.
5. contrato.
6. Suscripción formato FO-PE-20 Compromiso de integridad, transparencia y confidencialidad
7. Sucripción FO-PE-33 Consentimiento informado SGAS.</t>
  </si>
  <si>
    <t xml:space="preserve">1. Manual de Interventoría y supervisión de contratos.
2. Manual de gestión Contractual
3. Acta de liquidación de contratos
4. Segregación de funciones
5. Suscripción formato FO-GC-34 Pacto de excelencia </t>
  </si>
  <si>
    <t>1. Manual de Interventoría y supervisión de contratos.
2. Manual de gestión Contractual
3. Acta de liquidación de contratos
4. Segregación de funciones
5. Suscripción del formato FO-PE-20 Compromiso de integridad, transparencia y confidencialidad
6. Sucripción FO-PE-33 Consentimiento informado SGAS.</t>
  </si>
  <si>
    <t xml:space="preserve">1. Manual de Interventoría y supervisión de contratos.
2. Formato FO-EO-17 - Acta cambio de etapa
3. Formato FO-EO-12 Lista de chequeo verificación requisitos inicio fase construcción
4. Segregación de funciones
5. contrato 
6. Suscripción del formato FO-GC-34 Pacto de excelencia </t>
  </si>
  <si>
    <t>1. Manual de Interventoría y supervisión de contratos.
2. Formato FO-EO-17 - Acta cambio de etapa
3. Formato FO-EO-12 Lista de chequeo verificación requisitos inicio fase construcción
4. Segregación de funciones
5. contrato 
6. Suscripción del formato FO-PE-20 Compromiso de integridad, transparencia y confidencialidad
7. Sucripción FO-PE-33 Consentimiento informado SGAS.</t>
  </si>
  <si>
    <t xml:space="preserve">1. Manual de Interventoría y supervisión de contratos.
2. Seguimiento al contrato ZIPA
3. PDT
4. Segregación de funciones
5. Suscripción del formato FO-GC-34 Pacto de excelencia </t>
  </si>
  <si>
    <t>1. Manual de Interventoría y supervisión de contratos.
2. Seguimiento al contrato ZIPA
3. PDT
4. Segregación de funciones
5. Suscripción del formato FO-PE-20 Compromiso de integridad, transparencia y confidencialidad
6. Sucripción FO-PE-33 Consentimiento informado SGAS.</t>
  </si>
  <si>
    <t>1. Manual de Interventoría y supervisión de contratos.
2. Procedimiento PR-DP-080 - Cambio de estudios y diseños aprobados en etapa de construcción y/o conservación.
3. Recorridos de obra
4. Segregación de funciones y/o obligaciones en la revisión o cambio de diseños
5. Suscripción del formato FOGC34 Pacto de excelencia 
6. Contrato</t>
  </si>
  <si>
    <t>1. Manual de Interventoría y supervisión de contratos.
2. Procedimiento PR-DP-080 - Cambio de estudios y diseños aprobados en etapa de construcción y/o conservación.
3. Recorridos de obra
4. Segregación de funciones y/o obligaciones en la revisión o cambio de diseños
5. Suscripción del formato FO-PE-20 Compromiso de integridad, transparencia y confidencialidad
6. Sucripción FO-PE-33 Consentimiento informado SGAS.
7. Contrato</t>
  </si>
  <si>
    <t>1. Manual de Interventoría y supervisión de contratos.
2. Procedimiento PR-DP-080 - Cambio de estudios y diseños aprobados en etapa de construcción y/o conservación.
3. Recorridos de obra
4. Segregación de funciones y/o obligaciones en la revisión o cambio de diseños
5. Contrato</t>
  </si>
  <si>
    <t>1. Programación de visitas de recibo del espacio público recuperado
2. Informe de visita de recuperación del espacio público, el cual incluye registro fotográfico
3. Aplicativo Bochica; módulo licencias de excavación, en el cual se carga el informe respectivo
4. Validación del informe de recuperación del espacio público por parte del coordinador del equipo de licencias
5. Certificación de la recuperación del espacio público emitida por el profesional líder el grupo de recibo de espacio público diferente a quien practica la visita.</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</si>
  <si>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ienterventoría"
6.  Formato FO-PE-020 Compromiso de Integridad, Transparencia y Cofidencialidad, para PSP 
7. Formato FO-PE-33 - Formato Consentimiento Informado SGAS
</t>
  </si>
  <si>
    <t>Un tercero, ofrece o entrega a un Colaborador del IDU una dádiva para que se altere el concepto o cantidad del área de aprovechamiento económico de una instalación provisional.</t>
  </si>
  <si>
    <t xml:space="preserve">1- La Cartilla CA-CI-01 en su numeral 7 establece la fórmula de retribución económica; y la Cartilla CA-CI-02 en su numeral 9 establece la formula de retribución económica.
2- El procedimiento PR-CI-07 en su numeral 6.1.10., contempla el calcular el valor de la retribución de aprovechamiento económico, con base en la fórmula de retribución económica prevista en la cartilla de reglamentación específica para la instalación temporal de campamentos y en la cartilla de ocupaciones temporales de obra sobre el espacio público.
3- Oficio desde el aplicativo Orfeo al solicitante, indicando el valor de la retribución económica.
4- Oficio de aceptación o no los valores de retribución económica suscrito por el solicitante
5- Acto administrativo y/o contrato con los valores aceptados y establecidos acorde con la formula de retribución vigente. </t>
  </si>
  <si>
    <t>Un Colaborador del IDU recibe o acepta una dádiva de un Tercero para alterar el concepto o cantidad del área de aprovechamiento económico de una instalación provisional.</t>
  </si>
  <si>
    <t>Un Directivo del IDU recibe o acepta una dádiva de un Tercero para alterar el concepto o cantidad del área de aprovechamiento económico de una instalación provisional.</t>
  </si>
  <si>
    <t>Un tercero, ofrece o entrega a un Colaborador del IDU una dádiva para que se haga entrega del espacio público sin haberse legalizado el acto administrativo y/o contrato de aprovechamiento de espacio público.</t>
  </si>
  <si>
    <t>1- La Cartillas CA-CI-01 en su numeral 10 establece los requisitos; y la Cartilla CA-CI-02 en su numeral 10 establece los requisitos.
2- Formato FO-CI-29 de Lista de chequeo.
3- El Acto Administrativo y/o contrato debidamente suscrito
4- Acta de aprobación de garantías debidamente suscrito por el Director Técnico de Administración de Infraestructura.
5- Suscripción del acta de de entrega del espacio público</t>
  </si>
  <si>
    <t xml:space="preserve">Un Colaborador del IDU solicite o acepte una dádiva de un Tercero, para que se haga entrega del espacio público sin haberse legalizado el acto administrativo y/o contrato de aprovechamiento de espacio público. </t>
  </si>
  <si>
    <t>Un Directivo del IDU solicite o acepte una dádiva de un Tercero, para que se haga entrega del espacio público sin haberse legalizado el acto administrativo y/o contrato de aprovechamiento de espacio público</t>
  </si>
  <si>
    <r>
      <t>1- La Cartillas CA-CI-01 en su numeral 10 establece los requisitos; y la Cartilla CA-CI-02 en su numeral 10 establece los requisitos.
2- Formato FO-CI-29 de Lista de chequeo.
3- El Acto Administrativo y/o contrato debidamente suscrito</t>
    </r>
    <r>
      <rPr>
        <strike/>
        <sz val="11"/>
        <rFont val="Arial"/>
        <family val="2"/>
      </rPr>
      <t xml:space="preserve"> </t>
    </r>
    <r>
      <rPr>
        <sz val="11"/>
        <rFont val="Arial"/>
        <family val="2"/>
      </rPr>
      <t xml:space="preserve">
4- Acta de aprobación de garantías debidamente suscrito por el Director Técnico de Administración de Infraestructura.
5- Suscripción del acta de de entrega del espacio público</t>
    </r>
  </si>
  <si>
    <t>1- El procedimiento PR-CI-07 en su numeral 6.1.43., describe la elaboración del acta de recibo del espacio público.
2- En el acto administrativo en sus obligaciones, establece la entrega del espacio público en iguales o mejores condiciones.
3- En visita de seguimiento y  con formato FO-CI-12 (acta de entrega y recibo) se recibe el espacio público y se anexa registro fotográfico</t>
  </si>
  <si>
    <r>
      <t>Un Tercero ofrece o entrega una dádiva a un Colaborador del IDU para que no solicite la aplicación del procedimiento sancionatorio</t>
    </r>
    <r>
      <rPr>
        <strike/>
        <sz val="11"/>
        <rFont val="Arial"/>
        <family val="2"/>
      </rPr>
      <t xml:space="preserve"> </t>
    </r>
    <r>
      <rPr>
        <sz val="11"/>
        <rFont val="Arial"/>
        <family val="2"/>
      </rPr>
      <t>por no entregar el espacio público en las condiciones previstas en el acto administrativo y/o contrato</t>
    </r>
  </si>
  <si>
    <t>1- El procedimiento PR-CI-07 en su numeral 6.1.51.,  describe la responsabilidad de comunicar el incumplimiento,  solicitar a la Alcaldía Local aplicar el procedimiento sancionatorio correspondiente, y hacer la aplicación de las garantías, según numeral 6.1.52.
2- En visita de seguimiento y  con formato FO-CI-12 (acta de entrega y recibo) se recibe el espacio público y se anexa registro fotográfico.
3- En el evento de requerirse el oficio dirigido a la  Alcaldía Local para que adelante la restitución del espacio público.
4- Formato de visita FO-CI-85 Visita de aprovechamiento económico permisos de uso temporal, espacio publico y antejardínes.</t>
  </si>
  <si>
    <r>
      <t>Un Colaborador del IDU solicita o acepta una dádiva de un Tercero para que no solicite la aplicación del procedimiento sancionatorio</t>
    </r>
    <r>
      <rPr>
        <strike/>
        <sz val="11"/>
        <rFont val="Arial"/>
        <family val="2"/>
      </rPr>
      <t xml:space="preserve"> </t>
    </r>
    <r>
      <rPr>
        <sz val="11"/>
        <rFont val="Arial"/>
        <family val="2"/>
      </rPr>
      <t xml:space="preserve">por no entregar el espacio público en las condiciones previstas en el acto administrativo y/o contrato. </t>
    </r>
  </si>
  <si>
    <t>Un Tercero, ofrece o entrega a un Colaborador del IDU una dádiva para que se altere el concepto o cantidad de área de aprovechamiento económico.</t>
  </si>
  <si>
    <t xml:space="preserve">1- El Protocolo Institucional para el aprovechamiento económico del espacio público modalidad de corto plazo en su numeral  4.3.3., adoptado con Resolución 4108 de 2020, establece la fórmula de retribución.
2- El Procedimiento PR-CI-10 en su numeral 8.7., menciona la liquidación del valor de la retribución.
3- Oficio al solicitante a través del aplicativo Orfeo, informando el valor de la retribución económica.
4- El Acto Administrativo debidamente firmado
</t>
  </si>
  <si>
    <t xml:space="preserve">Un Colaborador del IDU recibe o acepta una dádiva de un Tercero para alterar el concepto o cantidad área de aprovechamiento económico </t>
  </si>
  <si>
    <t xml:space="preserve">Un Drectivo del IDU recibe o acepta una dádiva de un Tercero para alterar el concepto o cantidad de área de aprovechamiento económico </t>
  </si>
  <si>
    <t>Un Tercero, ofrece o entrega a un Colaborador del IDU una dádiva para que se haga entrega del espacio público sin haberse legalizado el  acto administrativo de aprovechamiento de espacio público.</t>
  </si>
  <si>
    <t xml:space="preserve">1- Formato FO-CI-29 Lista de chequeo. Establece los requisitos y es revisada tanto por el profesional que gestiona, como por un profesional jurídico y posteriormente es incluida con sus anexos en el expediente del acto administrativo.
2- Procedimiento PR-CI-10  en su numeral 8.13., revisión del acto administrativo. 
3- Acta de aprobación de Garantía debidamente suscritas por el Director Técnico </t>
  </si>
  <si>
    <t>Un Colaborador del IDU solicite o acepte una dádiva de un Tercero, para que se haga entrega del espacio público sin haberse legalizado el  acto administrativo de aprovechamiento de espacio público</t>
  </si>
  <si>
    <t>Un Directivo del IDU solicite o acepte una dádiva de un Tercero, para que se haga entrega del espacio público sin haberse legalizado el  acto administrativo de aprovechamiento de espacio público</t>
  </si>
  <si>
    <t>Un Tercero ofrece o entrega una dádiva a un Colaborador del IDU para que altere el acta de recibo del espacio solicitado, sin la entrega efectiva del espacio.</t>
  </si>
  <si>
    <r>
      <t>1- El procedimiento PR-CI-10 en su numeral 8.22., menciona la realización del recibo del espacio público y la generación del acta.
2- En el acto administrativo se establece que se debe entregar el espacio público en las mismas o mejores condiciones.
3- En visita de seguimiento y  con formato FO-CI-15 (acta de entrega y recibo) se recibe el espacio público.</t>
    </r>
    <r>
      <rPr>
        <b/>
        <sz val="11"/>
        <color rgb="FF000099"/>
        <rFont val="Calibri"/>
        <family val="2"/>
        <scheme val="minor"/>
      </rPr>
      <t/>
    </r>
  </si>
  <si>
    <t xml:space="preserve">Un Colaborador del IDU solicita o acepta una dádiva de un Tercero para que altere el acta de recibo del espacio solicitado, sin la entrega efectiva del espacio.
 </t>
  </si>
  <si>
    <t>Un Tercero ofrece o entrega una dádiva a un Colaborador del IDU para que no solicite la aplicación de garantías por no entrega del espacio público en las condiciones previstas .</t>
  </si>
  <si>
    <t>1- El procedimiento PR-CI-10 en su numeral 8.27 establece las gestiones a realizar en caso de incumplimientos, enfocadas a la aplicación de las garantías.
2- Formato FO-CI-15 (acta de entrega y recibo) del espacio público.
3. En visita de seguimiento y  con formato FO-CI-15 (acta de entrega y recibo) se recibe el espacio público.</t>
  </si>
  <si>
    <t xml:space="preserve">Un Colaborador del IDU solicita o acepta una dádiva de un Tercero para que no solicite la aplicación garantías por no entrega del espacio público en las condiciones previstas </t>
  </si>
  <si>
    <r>
      <t>Un Directivo del IDU solicita o acepta una dádiva de un Tercero para que no solicite la aplicación garantías</t>
    </r>
    <r>
      <rPr>
        <strike/>
        <sz val="11"/>
        <rFont val="Arial"/>
        <family val="2"/>
      </rPr>
      <t xml:space="preserve"> </t>
    </r>
    <r>
      <rPr>
        <sz val="11"/>
        <rFont val="Arial"/>
        <family val="2"/>
      </rPr>
      <t xml:space="preserve">por no entrega del espacio público en las condiciones previstas </t>
    </r>
  </si>
  <si>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El Aplicativo en Bochica para la gestión de las licencias de excavación (Módulo Licencias de Excavación) está parametrizado con los términos de Ley.</t>
  </si>
  <si>
    <t>1- Radicación de la solicitud en el aplicativo Orfeo.
2- Formato FO-CI-02 de "Solicitud de licencia de excavación" el cual debe estar firmado por el solicitante, y contener el cumplimiento de requisitos.
3- El Procedimiento PR-CI-09 en donde se señala la segregación de funciones a través de validaciones por parte del técnico y el jurídico.
4- Aprobación y firma del acto administrativo por parte del Director Técnico
5- Aplicativo en Bochica para la gestión de las licencias de excavación (Módulo Licencias de Excavación).</t>
  </si>
  <si>
    <t xml:space="preserve">Un Tercero que interviene el espacio público ofrece o entrega una dádiva a un Colaborador del IDU para que no  informe a la Alcaldía Local el incumplimiento de una Licencia de excavación. </t>
  </si>
  <si>
    <t xml:space="preserve">Un Colaborador del IDU solicita o acepta una dádiva de un Tercero que interviene el espacio público para que no  informe a la Alcaldía Local el incumplimiento de una Licencia de excavación  </t>
  </si>
  <si>
    <t>Un Directivo del IDU solicita o acepta una dádiva de un Tercero que interviene el espacio público para que no 
 informe a la Alcaldía Local el incumplimiento de una Licencia de excavación</t>
  </si>
  <si>
    <t>Un Tercero ofrece o entrega dádivas a un Colaborador del IDU para que no reporte daños en las obras ejecutadas, con seguimiento a póliza de estabilidad</t>
  </si>
  <si>
    <r>
      <t>Un colaborador del IDU solicita o recibe</t>
    </r>
    <r>
      <rPr>
        <strike/>
        <sz val="11"/>
        <rFont val="Arial"/>
        <family val="2"/>
      </rPr>
      <t xml:space="preserve"> </t>
    </r>
    <r>
      <rPr>
        <sz val="11"/>
        <rFont val="Arial"/>
        <family val="2"/>
      </rPr>
      <t>dádivas a un tercero para no reportar daños en las obras ejecutadas, con seguimiento a póliza de estabilidad</t>
    </r>
  </si>
  <si>
    <t>Un Tercero  ofrece o entrega dádivas a un Colaborador del IDU para que reporte como aprobadas, las reparaciones de los daños, sin haberlas ejecutado o presentando deficiencias.</t>
  </si>
  <si>
    <t xml:space="preserve">Un Tercero (contratista o aseguradora), ofrece o entrega dádivas a un Colaborador del IDU para que modifique el acto administrativo que declara el siniestro que ordena la aplicación de la garantía. </t>
  </si>
  <si>
    <t xml:space="preserve">1. Documento técnico de diagnóstico de fallas con segregación de funciones 
2. Oficio de citación a audiencia para contratista y a la aseguradora
3. Trámite audiencia  con práctica de pruebas si es pertinente
4. Acto administrativo  firmado por el Director Técnico con segregación de funciones.
5. Notificación acto administrativo
6. Recurso en vía gubernativa
7. Oficio requerimiento aseguradora para el pago 
8. Memorando dirigido a la Dirección Técnica de Gestión Judicial solicitando el cobro ejecutivo cuando se requiera.
</t>
  </si>
  <si>
    <t>Un Colaborador del IDU solicita o recibe una dádiva de un tercero (contratista o aseguradora, para que modifique el acto administrativo que declara el siniestro que ordena la aplicación de la garantía</t>
  </si>
  <si>
    <t>Un Directivo del IDU solicita o recibe una dádiva de solicita o recibe una dádiva de un tercero (contratista o aseguradora, para que modifique el acto administrativo que declara el siniestro que ordena la aplicación de la garantía</t>
  </si>
  <si>
    <t>Un Tercero  ofrece o entrega dádivas a un Colaborador del IDU para que permita que el personal para la ejecución del contrato no cumpla con el lleno de los requistos establecidos.</t>
  </si>
  <si>
    <r>
      <t xml:space="preserve">1. Anexo de requerimientos de personal mínimo
2. Anexo técnico
3. Oficio de validación y/u observaciones a  las hojas de vida del personal del interventor con segregación de funciones
4. Formato FO-GC-034 Pacto de Excelencia
</t>
    </r>
    <r>
      <rPr>
        <strike/>
        <sz val="11"/>
        <rFont val="Arial"/>
        <family val="2"/>
      </rPr>
      <t/>
    </r>
  </si>
  <si>
    <t>1. Anexo de requerimientos de personal mínimo
2. Anexo técnico
3. Oficio de validación y/u observaciones a  las hojas de vida del personal del interventor con segregación de funciones
4. Formato FO-PE-020 Compromiso de Integridad, Transparencia y Cofidencialidad, para PSP 
5. Formato FO-PE-33 - Formato Consentimiento Informado SGAS</t>
  </si>
  <si>
    <t>Un Directivo del IDU solicita o recibe dádivas de un contratista de interventoría para aceptar el personal para la ejecución del contrato no cumpla con el lleno de los requistos establecidos.</t>
  </si>
  <si>
    <t>1. Anexo de requerimientos de personal mínimo
2. Anexo técnico
3. Oficio de validación y/u observaciones a  las hojas de vida del personal del interventor con segregación de funciones
4. Publicación de agendas de directivos</t>
  </si>
  <si>
    <t>Un Tercero (contratista  de obra o interventoría) ofrece o entrega dádivas a un Colaborador del IDU para que suscriba el Acta de inicio del contrato sin el lleno de los requisitos necesarios.</t>
  </si>
  <si>
    <t>1. Contrato que establece los requisitos para suiscribir el acta de inicio
2. Manual de Interventoría y/o supervisión de contratos (MG-GC-01)
3.  Formato FO-GC-034 Pacto de Excelencia</t>
  </si>
  <si>
    <t>1. Contrato que establece los requisitos para suiscribir el acta de inicio
2. Manual de Interventoría y/o supervisión de contratos (MG-GC-01)
3.   Formato FO-PE-020 Compromiso de Integridad, Transparencia y Cofidencialidad, para PSP 
4. Formato FO-PE-33 - Formato Consentimiento Informado SGAS</t>
  </si>
  <si>
    <t>Un Directivo del IDU solicita o recibe dádivas de un Contratista (obra o interventoría) para que suscriba el Acta de inicio del contrato sin el lleno de los requisitos necesarios.</t>
  </si>
  <si>
    <t>1. Contrato que establece los requisitos para suiscribir el acta de inicio
2. Manual de Interventoría y/o supervisión de contratos (MG-GC-01)
3. Publicación de agendas directivos</t>
  </si>
  <si>
    <t>Un Tercero ofrece o entrega dádivas a un Colaborador del IDU para que acepte productos del contrato en su  ejecución o liquidación  sin el cumplimiento de los requisitos y/o especificaciones establecidas para ello.</t>
  </si>
  <si>
    <t xml:space="preserve">1. Contrato  con todos sus documentos anexos
2. Manual de Interventoría y/o supervisión de contratos (MG-GC-01)
3. Informes mensuales de interventoría con verificación a través de lista de chequeo
4. Informes semanales de interventoría
5. Oficio de validación y/u observaciones del informe mensual de interventoría 
6. Formato FO-CI-50  "Recibos parciales"
7. Formato  FO-CI-69 "Acta de  recibo final de productos de consultoría"
8. Formato FO-CI-64 " Acta de recibo final de obra"
9. Formato FO-GC-32 "Acta de liquidación convenio o contrato"
10. Formato FO-GC-034 Pacto de Excelencia
</t>
  </si>
  <si>
    <t xml:space="preserve">1. Contrato  con todos sus documentos anexos
2.  Manual de Interventoría y/o supervisión de contratos (MG-GC-01)
3. Informes mensuales de interventoría con verificación a través de lista de chequeo
4. Informes semanales de einterventoría
5. Oficio de validación y/u observaciones del informe mensual de interventoría 
6. Formato FO-CI-50  "Acta de recibo parcial de obra"
7. Formato  FO-CI-69 "Acta de  recibo final de productos de consultoría"
8. Formato FO-CI-64 " Acta de recibo final de obra"
9. Formato FO-GC-32 "Acta de liquidación convenio o contrato"
10. Formato FO-PE-020 Compromiso de Integridad, Transparencia y Cofidencialidad, para PSP 
11. Formato FO-PE-33 - Formato Consentimiento Informado SGAS
</t>
  </si>
  <si>
    <t>Un Directivo del IDU solicita o recibe dádivas de un contratista de interventoria para aceptar productos del contrato en su ejecución o liquidación sin el cumplimiento de los requisitos y especificaciones establecidas para ello.</t>
  </si>
  <si>
    <t xml:space="preserve">1. Contrato  con todos sus documentos anexos
2.  Manual de Interventoría y/o supervisión de contratos (MG-GC-01)
3. Informes mensuales de interventoría con verificación a través de lista de chequeo
4. Informes semanales de einterventoría
5. Oficio de validación y/u observaciones del informe mensual de interventoría 
6. Formato FO-CI-50  "Acta de recibo parcial de obra"
7. Formato  FO-CI-69 "Acta de  recibo final de productos de consultoría"
8. Formato FO-CI-64 " Acta de recibo final de obra"
9. Formato FO-GC-32 "ACta de liquidación convenio o contrato"
</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</si>
  <si>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10 . Formato FO-GC-034 Pacto de Excelencia
</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</si>
  <si>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FO-PE-020 Compromiso de Integridad, Transparencia y Cofidencialidad, para PSP 
10. Formato FO-GC-33  "Modificación contractual por inclusión de precios no previstos"
</t>
  </si>
  <si>
    <t>Un Directivo del IDU solicita o recibe  dádivas de un contratista de obra o un interventor para aceptar precios no previstos (NPs) sin la debida justificación  u omitiendo los requisitos y condiciones exigidos para los mismos.</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</si>
  <si>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t>
  </si>
  <si>
    <t xml:space="preserve">1. Contrato  con todos sus documentos anexos
2.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FO-GC-034 Pacto de Excelencia
11. Formato FO-CI-51  "Pago mensual de interventoría"
12. Formato FO- CI-53  "Ajustes de obra"
</t>
  </si>
  <si>
    <r>
      <t xml:space="preserve">1. Contrato  con todos sus documentos anexos
2.  Manual de Interventoría y/o supervisión de contratos (MG-GC-01)
3. Informes mensuales de interventoría con verificación a través de lista de chequeo
4. Informe mensual de einterventoría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FO-CI-51  "Pago mensual de interventoría"
11. Formato FO- CI-53  "Ajustes de obra"
12. Formato FO-PE-020 Compromiso de Integridad, Transparencia y Cofidencialidad, para PSP 
13. Formato FO-PE-33 - Formato Consentimiento Informado SGAS
4. </t>
    </r>
    <r>
      <rPr>
        <strike/>
        <sz val="11"/>
        <rFont val="Arial"/>
        <family val="2"/>
      </rPr>
      <t>Manual Único de Control y Seguimiento Ambiental y de SST del IDU
5. Comités de seguimiento al contrato
6. Inspecciones visuales en recorridos de obra
7.  Exigencia de plan de calidad y seguimeinto al cumplimiento del mismo</t>
    </r>
    <r>
      <rPr>
        <sz val="11"/>
        <rFont val="Arial"/>
        <family val="2"/>
      </rPr>
      <t xml:space="preserve">
</t>
    </r>
    <r>
      <rPr>
        <strike/>
        <sz val="11"/>
        <rFont val="Arial"/>
        <family val="2"/>
      </rPr>
      <t>8 Seguimiento en aplicativo zipa</t>
    </r>
  </si>
  <si>
    <t>Un Directivo del IDU solicita o recibe  dádivas de un interventor para que acepteActa de recibo parcial de obra, Acta de pago de interventoría y actas de ajustes, con mayores cantidades a las realmente ejecutadas  o incumpliendo los requisitos especificados para dicho recibo</t>
  </si>
  <si>
    <t xml:space="preserve">1. Contrato  con todos sus documentos anexos
2.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FO-CI-51  "Pago mensual de interventoría"
11. Formato FO- CI-53  "Ajustes de obra"
</t>
  </si>
  <si>
    <t xml:space="preserve">1.  Contrato  con todos sus documentos anexos
2. Manual de Interventoría y/o supervisión de contratos (MG-GC-01)
3. Formato FO -CI -10  "Plan de inversión del anticipo"
4. Formato FO-CI-36 "Acta de liquidación del anticipo"
5. Formato FO-GC-034 Pacto de Excelencia 
</t>
  </si>
  <si>
    <t xml:space="preserve">1.  Contrato  con todos sus documentos anexos
2. Manual de Interventoría y/o supervisión de contratos (MG-GC-01)
3. Formato FO -CI -10  "Plan de inversión del anticipo"
4. Formato FO-CI-36 "Acta de liquidación del anticipo"
5.  Formato FO-PE-020 Compromiso de Integridad, Transparencia y Confidencialidad, para PSP 
6. Formato FO-PE-33 - Formato Consentimiento Informado SGAS
</t>
  </si>
  <si>
    <t>Un Directivo del IDU solicita o acepta dádivas de un interventor para que acepte un acta de liquidación de anticipo sin soporte claro de su utilización.</t>
  </si>
  <si>
    <t xml:space="preserve">1.  Contrato  con todos sus documentos anexos
2. Manual de Interventoría y/o supervisión de contratos (MG-GC-01)
3. Formato FO -CI -10  "Plan de inversión del anticipo"
4. Formato FO-CI-36 "Acta de liquidación del anticipo"
</t>
  </si>
  <si>
    <t>Un Tercero ofrece o entrega a un Colaborador del IDU dádivas para agilizar el trámite de pago ante la Entidad.</t>
  </si>
  <si>
    <t>Tercero (Contratista - interventor)</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</si>
  <si>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interventoría"
6. Formato FO-GC-034 Pacto de Excelencia 
</t>
  </si>
  <si>
    <t>Un Direcctivo del IDU solicita o acepta de un contratista de obra o interventor dádivas para agilizar el trámite de pago ante la Entidad.</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</si>
  <si>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ienterventoría"
</t>
  </si>
  <si>
    <t>Un Tercero ofrece o entrega a un Colaborador del IDU dádivas para suscribir el acta de liquidación sin el lleno de los requisitos.</t>
  </si>
  <si>
    <t>Tercero (Contratista . interventor)</t>
  </si>
  <si>
    <t xml:space="preserve">1.  Contrato  con todos sus documentos anexos
2. Manual de Interventoría y/o supervisión de contratos (MG-GC-01)
3. Formato FO-CI-36 "Acta de liquidación del anticipo"
5. Formato FO-GC-034 Pacto de Excelencia 
</t>
  </si>
  <si>
    <t xml:space="preserve">1.  Contrato  con todos sus documentos anexos
2. Manual de Interventoría y/o supervisión de contratos (MG-GC-01)
3. Formato FO-CI-36 "Acta de liquidación del anticipo"
4.Formato FO-PE-020 Compromiso de Integridad, Transparencia y Cofidencialidad, para PSP 
5. Formato FO-PE-33 - Formato Consentimiento Informado SGAS
</t>
  </si>
  <si>
    <t>Un Directivo del IDU solicita o acepta de un contratista de obra o interventor dádivas para suscribir el acta de liquidación sin el lleno de los requisitos.</t>
  </si>
  <si>
    <t xml:space="preserve">1.  Contrato  con todos sus documentos anexos
2. Manual de Interventoría y/o supervisión de contratos (MG-GC-01)
3. Formato FO-CI-36 "Acta de liquidación del anticipo"
</t>
  </si>
  <si>
    <t>1. Socialización del SGAS para el grupo de estructuración de la Dirección Técnica de Proyectos.
2. Suscripción del formato FOPE-20 Compromiso de integridad, transparencia y confidencialidad
3. Formato FO-PE-33 Consentimiento informado SGAS.</t>
  </si>
  <si>
    <t xml:space="preserve">1.  Socialización del SGAS para el grupo de estructuración de la Dirección Técnica de Proyectos.
2. Suscripción del formato FO-GC-34 Pacto de excelencia 
</t>
  </si>
  <si>
    <t>Un Tercero entrega u ofrece  Colaborador del IDU, una dádiva   para que altere datos en la solicitud de recursos de financiación de un proyecto.</t>
  </si>
  <si>
    <t>Un Colaborador  del IDU recibe o solicita dádivas de un tercero, para que altere datos en la solicitud de recursos de financiación de un proyecto.</t>
  </si>
  <si>
    <t>Un Tercero entrega u ofrece dádivas a un Colaborador del IDU, para obtener información priviliegiada acerca de un proceso que se va a publicar.</t>
  </si>
  <si>
    <t>Un Tercero ofrece o enterga dádivas a un colaborador del IDU para conseguir información del proyecto que favorezca al contratista.</t>
  </si>
  <si>
    <t>Que un Tercero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t>
  </si>
  <si>
    <t>Tercero (alcalde, secretarios de despacho, gerentes de entidades decentralizadas, concejales, senadores, gerentes publicos del orden nacional y lideres de partidos politicos)</t>
  </si>
  <si>
    <t>1. Publicación agendas nivel directivo. Decreto 189 2020 directiva 05 de 2020.
2. Aplicación procedimiento PR-DP-080 "Cambio de Diseños en la etapa de Construcción".(informe de inviabilidad tecnica por parte del constructor)
3. Segregación de funciones cuando aplique</t>
  </si>
  <si>
    <t>Que un Colaborador IDU reciba o solicite dádivas a un Tercero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</si>
  <si>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 xml:space="preserve">1.  Socialización del SGAS para el grupo de estructuración de la Dirección Técnica de Proyectos.
2. Aplicación procedimiento PR- DP-080 Cambio de Diseños en la etapa de Construcción. (informe de inviabilidad técnica, presentada por el constructor)
3. Publicación agendas nivel directivo. Decreto 189 de 2020 directiva 05 de 2020
4. Segregación de funciones cuando aplique
</t>
  </si>
  <si>
    <t>Que un Colaborador del IDU reciba o solicite dádivas de un tercero (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</si>
  <si>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1.  Socialización del SGAS para el grupo de estructuración de la Dirección Técnica de Proyectos.
2. Suscripción del formato FO-PE-20 Compromiso de integridad, transparencia y confidencialidad.
3. Suscripción formato FO-PE-33 Consentimiento informado SGAS.
4. Aplicación procedimiento PR-DP-080 Cambio de Diseños en la etapa de Construcción. (informe de Inviabilidad técnica presentada por el constructor)
5. Segregación de funciones cuando aplique</t>
  </si>
  <si>
    <t>Que un Colaborador del IDU reciba o solicite dádivas de un tercero (Contratista, topografo, geotecnico, inspector de redes) para alterar y/o agilizar la liquidación del contrato.</t>
  </si>
  <si>
    <t xml:space="preserve">1. Formato FO-DP-11 Lista de productos del proceso de Diseño de proyectos
2. Acta de recibo final y liquidación de Consultoria e Interventoria FO-DP-05 , con segregación de funciones
3. Publicación agendas nivel directivo. Decreto 189 de 2020 directiva 05 de 2020
4. Segregación de funciones cuando aplique
</t>
  </si>
  <si>
    <t>Que un Colaborador del IDU reciba o solicite dádivas de un Tercero  (Contratista, topografo, geotecnico, inspector de redes) para alterar y/o agilizar la liquidación del contrato.</t>
  </si>
  <si>
    <t>Que Tercero  (Contratista, topografo, geotecnico, inspector de redes u otros) entregue u ofrezca dádivas  a un Colaborador del IDU, para alterar y/o agilizar la liquidación del contrato.</t>
  </si>
  <si>
    <t>Un Colaborador del IDU, encargado de recibir, revisar y verificar los estudios y diseño,  recibe o solicita dádivas de un Tercero (Contratista topografo, geotecnico, inspección de redes), para aprobar los estudios sin estos cumplir con las exigencias requeridas.</t>
  </si>
  <si>
    <t xml:space="preserve">1.  Acta de seguimiento a Comité donde se socializa el SGAS
2. Aplicación del formato FO-DP-11 lista de chequeo y entrega de productos de la etapa de Diseño de Proyectos.
3. Acta Comité Dirección Técnica de Proyectos o acta de comité de seguimiento al contrato.
4. Publicación agendas nivel directivo. Decreto 189 de 2020 directiva 05 de 2020
5. Se gregación de funciones cuando aplique
</t>
  </si>
  <si>
    <t xml:space="preserve">Que un Tercero  (Contratista, topografo, geotecnico, inspector de redes) entregue u ofrezca dádivas a un Colaborador del IDU, encargado de recibir, revisar y verificar los estudios y diseños,  para aprobar los estudios realizados por el contratista sin estos cumplir con las exigencias requeridas.  </t>
  </si>
  <si>
    <t>Tercero (Contratista, topografo, geotecnico, inspector de redes</t>
  </si>
  <si>
    <t>ElColaborador del IDU solicita o acepta dádivas a un Tercero,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</si>
  <si>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Acta de solicitud de adición y/o prórroga</t>
  </si>
  <si>
    <t>Un Colaborador IDU solicita o acepta dádivas a un Tercero,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</si>
  <si>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FO-PE-20 Compromiso de integridad, transparencia y confidencialidad
6. Suscripción formato FO-PE-33 Consentimiento informado SGAS.
7. Acta de solicitud de adición y/o prórroga</t>
  </si>
  <si>
    <t>Un Tercero entrega u ofrece dádivas a un Colaborador del IDU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</si>
  <si>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FOGC34 Pacto de excelencia
6. Acta de solicitud de adición y/o prórroga</t>
  </si>
  <si>
    <r>
      <t>Un Colaborador del IDU</t>
    </r>
    <r>
      <rPr>
        <strike/>
        <sz val="11"/>
        <rFont val="Arial"/>
        <family val="2"/>
      </rPr>
      <t xml:space="preserve"> </t>
    </r>
    <r>
      <rPr>
        <sz val="11"/>
        <rFont val="Arial"/>
        <family val="2"/>
      </rPr>
      <t>recibe o solicita dádivas del Tercero  para  aprobar avances en el pago de productos por encima de la ejecución realizada.</t>
    </r>
  </si>
  <si>
    <t xml:space="preserve">1. Contrato que establece la forma de pago
2. Guía de pago a terceros
3. Cuadro de seguimiento financiero (segregación de funciones)
4. Informe Semanal  de interventoría
5. Trámite de l pago a través del Sistema SIGPAGOS
</t>
  </si>
  <si>
    <t>Un Colaborador del IDU recibe o solicita dádivas de un Tercero para  aprobar avances en el pago de productos por encima de la ejecución realizada.</t>
  </si>
  <si>
    <t>1. Contrato que establece la forma de pago
2. Guía de pago a terceros
3. Cuadro de seguimiento financiero (segregación de funciones)
4. Informe Semanal  de interventoría
5. . Suscripción del formato FO-PE-20 Compromiso de integridad, transparencia y confidencialidad
6 Suscripción formato FO-PE-33 Consentimiento informado SGAS.
7. Trámite de l pago a través del Sistema SIGPAGOS</t>
  </si>
  <si>
    <t>Un Tercero ofrece o entrega dádivas a un Colaborador del IDU, para que se le aprueben avances en el pago de productos por encima de la ejecución realizada.</t>
  </si>
  <si>
    <t>1. Contrato que establece la forma de pago
2. Guía de pago a terceros
3. Cuadro de seguimiento financiero (segregación de funciones)
4. Informe Semanal  de interventoría
5.  Suscripción del formato FOGC34 Pacto de excelencia 
6. Trámite de l pago a través del Sistema SIGPAGOS</t>
  </si>
  <si>
    <t>Un Colaborador del IDU  recibe o solicita dádivas de un Tercero para tramitar las modificaciones de diseño por inviabilidad técnica, sin estar justificadas o sin que éstas sean verídicas.</t>
  </si>
  <si>
    <t>Un colaborador del IDU recibe o solicita dádivas de un Tercero, para que éste tramite  las modificaciones de diseño por inviabilidad técnica, sin estar justificadas o sin que éstas sean verídicas.</t>
  </si>
  <si>
    <t>Un Tercerro ofrece o entrega a un colaborador del IDU dádivas, para que tramite las modificaciones de diseño por inviabilidad técnica, sin estar justificadas o sin que éstas sean verídicas.</t>
  </si>
  <si>
    <t>Un Colaborador del IDU solicita dádivas a un Tercero para tramitar el informe de Inviabilidad técnica del proyecto, sin el lleno de los requisitos.</t>
  </si>
  <si>
    <t>1. Manual de supervisión e interventoría
2. Aplicación del PRDP-080 Cambios de estudios y diseños aprobados en la etapa de cosntrucción. (informe de inviabilidad técnica presentado por el constructor.)
3. Publicación agendas nivel directivo. Decreto 189 de 2020 directiva 05 de 2020 
4. Segregación de funciones cuando aplique</t>
  </si>
  <si>
    <r>
      <t>Un  Colaborador del  IDU recibe o solicita dádivas de un Tercero  para tramitar el informe de Inviabilidad técnica del proyecto, sin el lleno de los requisitos</t>
    </r>
    <r>
      <rPr>
        <strike/>
        <sz val="11"/>
        <rFont val="Arial"/>
        <family val="2"/>
      </rPr>
      <t xml:space="preserve"> </t>
    </r>
  </si>
  <si>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
5. Segregación de funciones cuando aplique</t>
  </si>
  <si>
    <t>Un Tercero  ofrece o entrega dádivas al Colaborador del IDU, para que tramite el informe de Inviabilidad técnica del proyecto, sin el lleno de los requisitos</t>
  </si>
  <si>
    <t>Un tercero entrega u ofrezce dádivas a un Colaborador del IDU, para poder tener acceso a información y datos sensibles de la entidad y manipularla según su conveniencia.</t>
  </si>
  <si>
    <t xml:space="preserve">Que un Directivo del IDU solicite o reciba  dádivas de un tercero (empresa externa que custodia las cintas en bóveda de seguridad), para que le entregue cintas con información importante y confidencial de la entidad  con el fin de obtener provecho propio o de un tercero </t>
  </si>
  <si>
    <t xml:space="preserve">
1.   Comité técnico de la STRT 
2. Mesa de control de cambios tecnológicos Formato FO-TI-29 - FO-TI-33)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</si>
  <si>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 xml:space="preserve">
1.   Comité técnico de la STRT 
2. Mesa de control de cambios tecnológicos Formato FO-TI-29 - FO-TI-33)
3. Procedimiento "PR-GC-06 DECLARATORIA DE INCUMPLIMIENTO PARA LA IMPOSICIÓN DE MULTA, CLAUSULA PENAL Y CADUCIDA
4. Acto administrativo de declaratoria de incumplimiento con segregación de funciones
5. Publicación de agendas directivos</t>
  </si>
  <si>
    <t>Un Colaborador del IDU recibe o solicita dádivas de un tercero  para que pueda acceder algún sistema(s) de información de la entidad (aplicativos, plataformas, correos, sistemas de información geograficos, etc.), para vulnerar la plataforma</t>
  </si>
  <si>
    <t>Un tercero (proveedor que renueva las licencias, matenimientos y soporte), entrega u ofrece dádivas a un Colaborador del IDU, para que le favorezca en el proceso de contratación (nuevo o adición).</t>
  </si>
  <si>
    <t>1. Aprobación y  aceptación del proyecto de software por parte del área usuaria. (FO-TI- 06 / FO-TI -13 / FO-TI-16)
2. Mesa de control de cambios tecnológicos FO-TI-29 / FO-TI-33)
3. Presentación de fichas técnicas al Comité Precontractual , para revisar condiciones proyectadas en los procesos de contratación
4. Instructivo IN-TI-09 "Estimación de esfuerzo para desarrollo de software"
5.Formato FO-PE-020 Compromiso de Integridad, Transparencia y Cofidencialidad, para PSP 
6. Formato FO-PE-33 - Formato Consentimiento Informado SGAS</t>
  </si>
  <si>
    <r>
      <t xml:space="preserve">1. Aprobación y  aceptación del proyecto de software por parte del área usuaria. (FO-TI- 06 / FO-TI -13 / FO-TI-16)
2. Mesa de control de cambios tecnológicos formato </t>
    </r>
    <r>
      <rPr>
        <strike/>
        <sz val="11"/>
        <rFont val="Arial"/>
        <family val="2"/>
      </rPr>
      <t xml:space="preserve"> </t>
    </r>
    <r>
      <rPr>
        <sz val="11"/>
        <rFont val="Arial"/>
        <family val="2"/>
      </rPr>
      <t xml:space="preserve">FO-TI-29 / FO-TI-33)
3. Presentación de fichas técnicas al Comité Precontractual , para revisar condiciones proyectadas en los procesos de contratación
4. Instructivo IN-TI-09 "Estimación de esfuerzo para desarrollo de software"
</t>
    </r>
  </si>
  <si>
    <t>1. Aprobación y  aceptación del proyecto de software por parte del área usuaria. (FO-TI- 06 / FO-TI -13 / FO-TI-16)
2. Mesa de control de cambios tecnológicos  fromato FO-TI-29 / FO-TI-33)
3. Presentación de fichas técnicas al Comité Precontractual , para revisar condiciones proyectadas en los procesos de contratación
4. Instructivo IN-TI-09 "Estimación de esfuerzo para desarrollo de software"
5. Formato FO-GC-034 Pacto de Excelencia</t>
  </si>
  <si>
    <t>1. Instructivo IN-TI-40 "Segregación de funciones en la SRTT.
2. Definición de accesos a bases de datos y repositorios de información
3. FO-PE-020 Compromiso de Integridad, Transparencia y Cofidencialidad, para PSP 
4. Formato FO-PE-33 - Formato Consentimiento Informado SGAS</t>
  </si>
  <si>
    <t xml:space="preserve">1. Instructivo IN-TI-40 "Segregación de funciones en la SRTT.
2. Definición de accesos a bases de datos y repositorios de información
3.Publicación de agendas de los Directivos
</t>
  </si>
  <si>
    <t>1. Instructivo IN-TI-40 "Segregación de funciones en la STRT.
2. Definición de accesos a bases de datos y repositorios de información
3.Formato FO-GC-034 Pacto de Excelencia</t>
  </si>
  <si>
    <t>Un tercero ofrezce o entrega dádivas a un Colaborador del IDU, para que se adopte e implemente en la entidad un tema de investigación de su preferencia o cambio tecnológico en beneficio personal.</t>
  </si>
  <si>
    <t xml:space="preserve">1. Contrato que define las condiciones y supervisores
2. Mesa de control de cambios tecnológicos  Formato FO-TI-29  -  FO-TI-33)
3. Informes de ejecución del contrato
4. Formato FO-GC-034 Pacto de Excelencia
</t>
  </si>
  <si>
    <t xml:space="preserve">Que un Colaborador del IDU recibe o solicita dádivas de un tercero, con el falso pretexto de adoptar o implementar en la entidad el tema de investigación  o cambio tecnológico en beneficio personal </t>
  </si>
  <si>
    <t xml:space="preserve">1. Contrato que define las condiciones y supervisores
2. Mesa de control de cambios tecnológicos  formato FO-TI-29  - FO-TI-33)
3. Informes de ejecución del contrato
4. FO-PE-020 Compromiso de Integridad, Transparencia y Cofidencialidad, para PSP 
5. Formato FO-PE-33 - Formato Consentimiento Informado SGAS
</t>
  </si>
  <si>
    <t xml:space="preserve">Que un Directivo del IDU reciba o solicite dádivas de un tercero  con el falso pretexto de adoptar o implementar en la entidad el tema de investigación de preferencia  o cambio tecnológico en beneficio personal </t>
  </si>
  <si>
    <t xml:space="preserve">1. Contrato que define las condiciones y supervisores
2. Mesa de control de cambios tecnológicos formato FO-TI-29 - FO-TI-33)
3. Informes de ejecución del contrato
4. Publicación de agendas de directivos
</t>
  </si>
  <si>
    <t xml:space="preserve">1. Instructivo IN-TI-40 "Segregación de funciones en la STRT
2. Instructivo IN-TI-16 "Segregación de los derechos de acceso a los recursos de TI"
2. Formato FO-PE-020 Compromiso de Integridad, Transparencia y Cofidencialidad, para PSP 
3. Formato FO-PE-33 - Formato Consentimiento Informado SGAS
</t>
  </si>
  <si>
    <t>Un Directivo IDU reciba o solicite dádivas de un tercero, para que pueda acceder algún sistema(s) de información de la entidad (aplicativos, plataformas, correos, sistemas de información geograficos, etc.), para vulnerar la plataforma</t>
  </si>
  <si>
    <t>1. Instructivo IN-TI-40 "Segregación de funciones en la STRT
2. Instructivo IN-TI-16 "Segregación de los derechos de acceso a los recursos de TI"
3. Publicación agendas Directivos IDU</t>
  </si>
  <si>
    <t>Un tercero entrega u ofrece dádivas a un Colaborador del IDU, para que pueda acceder algún sistema(s) de información de la entidad (aplicativos, plataformas, correos, sistemas de información geograficos, etc.), para vulnerar la plataforma</t>
  </si>
  <si>
    <t xml:space="preserve">1. Instructivo IN-TI-40 "Segregación de funciones en la STRT
2. Instructivo IN-TI-16 "Segregación de los derechos de acceso a los recursos de TI"
3. Formato FO-TI-04 "Acuerdos de confidencialaidad con terceros"
</t>
  </si>
  <si>
    <t xml:space="preserve">1. Cintas con código del software generado por el sistema de copias, que no permite identificarla fisicamente.
2 .Formato FO-DO-17 "Inventario único documental"
3. Formato FO-GC-034 Pacto de Excelencia
</t>
  </si>
  <si>
    <t xml:space="preserve">Que un Colaborador del IDU  solicite  o reciba dádivas  de un tercero (empresa externa que custodia las cintas en bóveda de seguridad), para que le entregue cintas con información importante y confidencial de la entidad con el fin de obtener provecho propio o de un tercero </t>
  </si>
  <si>
    <t>1. Cintas con código del software generado por el sistema de copias, que no permite identificarla fisicamente.
2 .Formato FO-DO-17 "Inventario único documental"
3. Formato FO-PE-020 Compromiso de Integridad, Transparencia y Cofidencialidad, para PSP 
4. Formato FO-PE-33 - Formato Consentimiento Informado SGAS</t>
  </si>
  <si>
    <t>1. Cintas con código del software generado por el sistema de copias, que no permite identificarla fisicamente.
2 .Formato FO-DO-17 "Inventario único documental"
3. Publicación de agendas Directivos IDU</t>
  </si>
  <si>
    <t>Un Colaborador del IDU recibe o solicita dádivas de un tercero (proveedor que renueva las licencias, matenimientos y soporte), para favorecerlo en el proceso de contratación (nuevo o adición).</t>
  </si>
  <si>
    <t>1. Mesa de control de cambios tecnológicos semanal FO-TI-29 / FO-TI-33)
2. Presentación de fichas técnicas al Comité Precontractual , para revisar condiciones proyectadas en los procesos de contratación
3. Formato FO-PE-020 Compromiso de Integridad, Transparencia y Cofidencialidad, para PSP 
4. Formato FO-PE-33 - Formato Consentimiento Informado SGAS
5.  Procedimiento "PR-GC-14 Modificación y cesión de contratos estatales"</t>
  </si>
  <si>
    <t>Un Directivo del IDU reciba o solicita dádivas de un tercero (proveedor que renueva las licencias, matenimientos y soporte), para favorecerlo en el proceso de contratación (nuevo o adición).</t>
  </si>
  <si>
    <t>1. Mesa de control de cambios tecnológicos Formato  FO-TI-29 - FO-TI-33)
2. Presentación de fichas técnicas al Comité Precontractual , para revisar condiciones proyectadas en los procesos de contratación
3. Publicación Agendas directivos IDU
4. Procedimiento "PR-GC-14 Modificación y cesión de contratos estatales"</t>
  </si>
  <si>
    <t>1. Mesa de control de cambios tecnológicos Formato FO-TI-29 - FO-TI-33)
2. Presentación de fichas técnicas al Comité Precontractual , para revisar condiciones proyectadas en los procesos de contratación
3. Formato FO-GC-34 "Pacto de Excelencia"
4. Procedimiento "PR-GC-14 Modificación y cesión de contratos estatales"</t>
  </si>
  <si>
    <r>
      <t xml:space="preserve">Que un tercero (proveedor de servicio o mantenimiento ofrezca  o entregue dádivas a un Colaborador del IDU, para no reportar </t>
    </r>
    <r>
      <rPr>
        <strike/>
        <sz val="11"/>
        <rFont val="Arial"/>
        <family val="2"/>
      </rPr>
      <t xml:space="preserve"> </t>
    </r>
    <r>
      <rPr>
        <sz val="11"/>
        <rFont val="Arial"/>
        <family val="2"/>
      </rPr>
      <t>fallas presentadas o identificadas en el producto y/o servicio.</t>
    </r>
  </si>
  <si>
    <t>1. Comité técnico de la STRT 
2. Mesa de control de cambios tecnológicos semanal FO-TI-29 / FO-TI-33)
3. Formato FO-GC-34 "Pacto de Excelencia"</t>
  </si>
  <si>
    <t>Que un Colaborador del IDU solicita o recibe dádivas de un tercero (proveedor de servicios o mantenimiento), para no reportar fallas presentadas o identificadas en el producto y/o servicio.</t>
  </si>
  <si>
    <r>
      <t>1. Comité técnico de la STRT</t>
    </r>
    <r>
      <rPr>
        <strike/>
        <sz val="11"/>
        <rFont val="Arial"/>
        <family val="2"/>
      </rPr>
      <t xml:space="preserve"> </t>
    </r>
    <r>
      <rPr>
        <sz val="11"/>
        <rFont val="Arial"/>
        <family val="2"/>
      </rPr>
      <t xml:space="preserve">
2. Mesa de control de cambios tecnológicos formato FO-TI-29  - FO-TI-33)
3. Formato  FO-PE-020 Compromiso de Integridad, Transparencia y Cofidencialidad.
4. Formato FO-PE-33 - Formato Consentimiento Informado SGAS</t>
    </r>
  </si>
  <si>
    <r>
      <t xml:space="preserve">Que un Directivo del IDU solicite o reciba dádivas de un tercero (proveedor de servicios o mantenimiento), para no reportar </t>
    </r>
    <r>
      <rPr>
        <strike/>
        <sz val="11"/>
        <rFont val="Arial"/>
        <family val="2"/>
      </rPr>
      <t xml:space="preserve"> </t>
    </r>
    <r>
      <rPr>
        <sz val="11"/>
        <rFont val="Arial"/>
        <family val="2"/>
      </rPr>
      <t xml:space="preserve"> fallas presentadas o identificadas en el producto y/o servicio.</t>
    </r>
  </si>
  <si>
    <t>1. Comité técnico de la STRT
2. Mesa de control de cambios tecnológicos semanal FO-TI-29 / FO-TI-33)
3. Publicación de agendas Directivos IDU</t>
  </si>
  <si>
    <t>Que un tercero (proveedor de tecnología) entregue u ofrezca dádivas a un Colaborador del IDU, para que no aplique las sanciones legales contractuales, por el no cumplimiento del objeto contractual y/o aplicación de la garantía</t>
  </si>
  <si>
    <t xml:space="preserve">
1.  Comité técnico de la STRT 
2. Mesa de control de cambios tecnológicos Formato FO-TI-29 - FO-TI-33)
3. Procedimiento "PR-GC-06 DECLARATORIA DE INCUMPLIMIENTO PARA LA IMPOSICIÓN DE MULTA, CLAUSULA PENAL Y CADUCIDAD
4. Acto administrativo de declaratoria de incumplimiento con segregación de funciones</t>
  </si>
  <si>
    <t>Que un Colaborador del IDU reciba o solicite dádivas de un tercero (proveedor de tecnología), para no aplicar las sanciones legales contractuales, por el no cumplimiento del objeto contractual y/o aplicación de la garantía</t>
  </si>
  <si>
    <t>Que un Directivo del IDU reciba o solicite dádivas de un tercero (proveedor de tecnología), para no aplicar las sanciones legales contractuales, por el no cumplimiento del objeto contractual y/o aplicación de la garantía</t>
  </si>
  <si>
    <t xml:space="preserve">Un tercero (proveedor), entrega u ofrece dádivas a un Colaborador del IDU, para aprobar  bienes y servicios sin que se hayan recibido por el IDU </t>
  </si>
  <si>
    <t xml:space="preserve">
1.   Comité técnico de la STRT 
2. Mesa de control de cambios tecnológicos Formato FO-TI-29 - FO-TI-33)
3. Actas de recibo a satisfacción de los bienes y servicios recibidos
4. Formato FO-GC-34 "Pacto de Excelencia"
</t>
  </si>
  <si>
    <r>
      <t xml:space="preserve">Que el Colaborador del IDU reciba o solicite dádivas de un tercero (proveedor) </t>
    </r>
    <r>
      <rPr>
        <strike/>
        <sz val="11"/>
        <rFont val="Arial"/>
        <family val="2"/>
      </rPr>
      <t xml:space="preserve"> </t>
    </r>
    <r>
      <rPr>
        <sz val="11"/>
        <rFont val="Arial"/>
        <family val="2"/>
      </rPr>
      <t xml:space="preserve">para aprobar bienes y servicios sin que se hayan recibido por el IDU </t>
    </r>
  </si>
  <si>
    <t xml:space="preserve">
1.   Comité técnico de la STRT 
2. Mesa de control de cambios tecnológicos Formato FO-TI-29 - FO-TI-33)
3. Actas de recibo a satisfacción de los bienes y servicios recibidos
4.    Formato  FO-PE-020 Compromiso de Integridad, Transparencia y Cofidencialidad
5. Formato FO-PE-33 - Formato Consentimiento Informado SGAS</t>
  </si>
  <si>
    <r>
      <t>Que el Directivo del IDU reciba o solicite dádivas de un tercero (proveedor) d</t>
    </r>
    <r>
      <rPr>
        <strike/>
        <sz val="11"/>
        <rFont val="Arial"/>
        <family val="2"/>
      </rPr>
      <t xml:space="preserve">e </t>
    </r>
    <r>
      <rPr>
        <sz val="11"/>
        <rFont val="Arial"/>
        <family val="2"/>
      </rPr>
      <t xml:space="preserve"> para aprobar bienes y servicios sin que se hayan recibido por el IDU </t>
    </r>
  </si>
  <si>
    <t xml:space="preserve">
1.   Comité técnico de la STRT 
2. Mesa de control de cambios tecnológicos Formato FO-TI-29 - FO-TI-33)
3. Actas de recibo a satisfacción de los bienes y servicios recibidos
4.  Publicación de agendas Directivos IDU</t>
  </si>
  <si>
    <t xml:space="preserve">1.  Liquidación de la compensación a través del sistema "Fondo de cesiones públicas"
2. Procedimiento PR-GF-07" Administración del fondo para el pago de parqueaderos"
3. Procedimiento PR - GF- 08 "Administración del fondo para el pago compensatorio de obligaciones urbanísticas"
</t>
  </si>
  <si>
    <t>1.  Liquidación de la compensación a través del sistema "Fondo de cesiones públicas"
2. Procedimiento PR-GF-07" Administración del fondo para el pago de parqueaderos"
3. Procedimiento PR - GF- 08 "Administración del fondo para el pago compensatorio de obligaciones urbanísticas"</t>
  </si>
  <si>
    <t>1.  Informe de seguimiento al estado de la liquidación de la compensación a través del sistema "Fondo de cesiones públicas"
2. Procedimiento PR-GF-07" Administración del fondo para el pago de parqueaderos"
3. Procedimiento PR - GF- 08 "Administración del fondo para el pago compensatorio de obligaciones urbanísticas"</t>
  </si>
  <si>
    <t>Colaborador del IDU  a cargo de la conciliacion bancaria ofrece o entrega a un tercero (empleado bancario) una comisión o dádiva para que altere el valor real del saldo disponible en bancos con el fin de hacer maniobras ilegales temporales con los recursos públicos en un periodo de tiempo corto.</t>
  </si>
  <si>
    <t>1.Conciliación diaria
2.Conciliacion Mensual - Revisión y firma del Jefe.
3. Procedimiento PR-GAF-054   Conciliación Bancaria con evidencia de segregación de funciones
4. Documento de verificación diaria de saldos bancarios.</t>
  </si>
  <si>
    <t>Un Directivo del IDU ofrece o entrega a un tercero (empleado bancario)  una comisión o dádiva para que altere el valor real del saldo disponible en bancos con el fin de hacer maniobras ilegales temporales con los recursos públicos en un periodo de tiempo corto.</t>
  </si>
  <si>
    <t>Un tercero (Empleado bancario) ofrece o entrega a un colaborador del IDU a cargo de la conciliación bancaria, una comisión para que  realice maniobras ilegales temporales con los recursos públicos en un periodo de tiempo corto.</t>
  </si>
  <si>
    <t>Colaborador del IDU le ofrece o entrega a un tercero (empleado bancario) una comisión o dádiva para que altere o modifique la conciliación bancaria, para el cierre de diferencias de saldo existentes.</t>
  </si>
  <si>
    <r>
      <t xml:space="preserve">Un Directivo IDU </t>
    </r>
    <r>
      <rPr>
        <strike/>
        <sz val="11"/>
        <rFont val="Arial"/>
        <family val="2"/>
      </rPr>
      <t>le</t>
    </r>
    <r>
      <rPr>
        <sz val="11"/>
        <rFont val="Arial"/>
        <family val="2"/>
      </rPr>
      <t xml:space="preserve"> ofrece o entrega a un tercero (empleado bancario) una comisión o dádiva para que altere o modifique la conciliación bancaria, para el cierre de diferencias de saldo existentes.</t>
    </r>
  </si>
  <si>
    <t>Un tercero (Empleado bancario)  ofrece o entrega a un Colaborador del IDU una comisión para altere o modifique la conciliación para el cierre de diferencias de saldos existentes.</t>
  </si>
  <si>
    <t>Un tercero (contratista con orden de embargo) ofrece y entrega una comisión o dádiva a un Colaborador del IDU para que no se apliquen los embargos que tenga el contratista.</t>
  </si>
  <si>
    <t>Colaborador del IDU - embargos, solicita o recibe de un tercero (contratista con orden de embargo), una comisión o dádiva para no aplicar los embargos que tenga el contratista.</t>
  </si>
  <si>
    <t>Un Directivo IDU, solicita a un tercero (contratista con orden de embargo), una comisión o dádiva para no aplicar los embargos que tenga el contratista.</t>
  </si>
  <si>
    <t>Un tercero (contratista) ofrece o entrega a un Colaborador del IDU una dádiva para que ingrese una cesión de derechos económicos antes de una orden de embargo.</t>
  </si>
  <si>
    <t xml:space="preserve">1. Radicación en Orfeo de solicitud de cesión
2. Revisión de solicitudes de  embargos y medidas cautelares en el módulo de embargos del  Sistema Stone). 
3. Revisión y firma del oficio de aprobación de la cesión de derechos económicos por parte de STTR y DTAF.
4. Procedimiento PR-GF-12 EMBARGOS Y CESIONES </t>
  </si>
  <si>
    <t>Colaborador del IDU solicita o recibe  de un tercero (contratista) una dádiva para aplicar la cesión de derechos económicos, antes de una orden de embargo.</t>
  </si>
  <si>
    <t>Un Directivo  IDU  solicita o recibe de un tercero (contratista) una dádiva para aplicar la cesión de derechos económicos, antes de una orden de embargo.</t>
  </si>
  <si>
    <t>Un tercero (empleado del sector financiero) ofrece o entrega a un Colaborador del IDU una comisión o dádiva para que favorezca su cotización para inversiones de excedentes de liquidez.</t>
  </si>
  <si>
    <t>1. Formato Resumen de cotizaciones de Tasas aprobado por el Tesorero  y Director Tecnico Administrativo y Financiero
2. Resolución  emitida por la Secretaría de Hacienda Distrital "Por medio de la cual se establecen las políticas y lineamientos de inversión y de riesgo para el manejo de recursos administrados por los Establecimientos Públicos del Distrito Capital y la Contraloría de Bogotá D.C"
3. Informe diario de tesoreria generado a partir del  Sistema  Integrado de Gestión Financiera  - SIGE</t>
  </si>
  <si>
    <t>Un Colaborador del IDU , solicita o recibe de un tercero (empleado del sector financiero) una comisión por favorecimiento en la colocación de excedentes de liquidez de tesorería del IDU.</t>
  </si>
  <si>
    <t>Un Directivo del IDU , solicita o recibe de un tercero (empleado del sector financiero), una comisión por favorecimiento en la colocación de excedentes de liquidez de tesorería del IDU.</t>
  </si>
  <si>
    <t>1. Formato Resumen de cotizaciones de Tasas aprobado por el Tesorero  y Director Tecnico Administrativo y Financiero
2. Resolución  emitida por la Secretaría de Hacienda Distrital "Por medio de la cual se establecen las políticas y lineamientos de inversión y de riesgo para el manejo de recursos administrados por los Establecimientos Públicos del Distrito Capital y la Contraloría de Bogotá D.C"
3. Informe diario de tesoreria generado a partir del  Sistema  Integrado de Gestión Financiera  - SIGE
4. Publicación agendas Directivos</t>
  </si>
  <si>
    <t>Un tercero (empleado del sector financiero) ofrece o entrega a un Colaborador del IDU una comisión o dádiva para que mantenga los recursos en las cuentas bancarias.</t>
  </si>
  <si>
    <t>1. Conciliación díaria.
2. Conciliación de los saldos de inversion entre la STTR y la STPC, 
3.Cumplimiento de Procedimiento PR- GF-04 "Administración de inversiones de tesoreria", regido por la política de inversiones de la SDH.
4.Informe diario de tesorería que contine la valoración del portafolio
5. Correo electrónico con el  análisis y revisión de las actas  de operaciones de inversión del profesional de la DTAF
6. Actas de colocación de las operaciones de inversión con segregación de funciones
7. Grabacion de las sesiones del  Subcomite  de Seguimiento  Financiero Contable y de Inverntarios 
8. Informe diario de tesoreria generado a partir del Sistema  Integrado de Gestión Financiera  - SIGE</t>
  </si>
  <si>
    <t>Un Colaborador del IDU solicita o recibe de un tercero (empleado del sector financiero) una comisión o dádiva para mantener los recursos en las cuentas bancarias.</t>
  </si>
  <si>
    <t>Un Directivo del IDU solicita o recibe de un tercero (empleado del sector financiero) una comisión o dádiva para mantener los recursos en las cuentas bancarias.</t>
  </si>
  <si>
    <t>Un colaborador del IDU ofrece o entrega una comisión o dádiva a un tercero (empleado bancario), para que cuando reciba dinero en efectivo del contribuyente, no lo registre en linea a favor del IDU y se le entregue posteriormente</t>
  </si>
  <si>
    <t>Un tercero (empleado bancario) ofrece o entrega  una comisión o dádiva al colaborador del IDU para cuando reciba dinero en efectivo del contribuyente, no lo registre en linea a favor del IDU  y se le entregue posteriormente</t>
  </si>
  <si>
    <t>Un tercero (empleado bancario o  un contribuyente), ofrece o entrega una dádiva a un Colaborador del IDU para que aplique manualmente recaudos sin que el recurso ingrese a las cuentas del IDU y posteriormente reversarlo en el sistema Valoricemos.</t>
  </si>
  <si>
    <t>1.Conciliaciones bancarias
2. Memorando de autorizacion de reversión en el sistema Valoriocemos por parte  del Tesorero.
3.  Trazabilidad trámite reversión de recaudos (Correos - memorando - sistema)</t>
  </si>
  <si>
    <t>Un colaborador del IDU solicita o recibe una dádiva de un tercero (empleado bancario o contribuyente) para que aplique manualmente recaudos sin que el recurso ingrese a las cuentas del IDU y posteriormente reversarlo en el sistema Valoricemos.</t>
  </si>
  <si>
    <t>Un Directivo del IDU solicita o recibe una dádiva a un tercero (empleado bancario o contribuyente) para que aplique manualmente recaudos sin que el recurso ingrese a las cuentas del IDU y posteriormente reversarlo en el sistema Valoricemos.</t>
  </si>
  <si>
    <t>1.Conciliaciones bancarias
2. Memorando de autorizacion de reversión en el sistema Valoriocemos por parte  del Tesorero.
3. Trazabilidad trámite reversión de recaudos (Correos - memorando - sistema)</t>
  </si>
  <si>
    <r>
      <t xml:space="preserve">1 . Radicación en orfeo de las solicitudes de traslados 
2.Conciliaciones bancarias diarias Vs  Sistema Stone
3. Procedimiento PR-GF- 11 "Pago a Terceros" con segregación de funciones. </t>
    </r>
    <r>
      <rPr>
        <strike/>
        <sz val="11"/>
        <rFont val="Arial"/>
        <family val="2"/>
      </rPr>
      <t xml:space="preserve">
</t>
    </r>
    <r>
      <rPr>
        <sz val="11"/>
        <rFont val="Arial"/>
        <family val="2"/>
      </rPr>
      <t>4. Uso de claves y token para realizar la autorización de los giros de recursos propios y los demás recursos se hacen a través del Sistema BOGDATA de la SHD.</t>
    </r>
  </si>
  <si>
    <r>
      <t>1 . Radicación en orfeo de las solicitudes de traslados 
2.Conciliaciones bancarias diarias Vs  Sistema Stone
3. Procedimiento PR-GF- 11 "Pago a Terceros" con segregación de funciones.</t>
    </r>
    <r>
      <rPr>
        <strike/>
        <sz val="11"/>
        <rFont val="Arial"/>
        <family val="2"/>
      </rPr>
      <t xml:space="preserve">
</t>
    </r>
    <r>
      <rPr>
        <sz val="11"/>
        <rFont val="Arial"/>
        <family val="2"/>
      </rPr>
      <t>4. Uso de claves y token para realizar la autorización de los giros de recursos propios y los demás recursos se hacen a través del Sistema BOGDATA de la SHD.</t>
    </r>
  </si>
  <si>
    <t>Un tercero (contratista - contribuyente) ofrece o entrega a un Colaborador  del IDU una dadiva para que se realice el pago, sin el lleno de los requisitos.</t>
  </si>
  <si>
    <t xml:space="preserve">1. Sistema SIGPAGOS.
2. Guía GU-GF-01 Guía de Pago a terceros
3.   Procedimiento PR-GF- 11 "Pago a Terceros" con segregación de funciones con segregación de funciones 
4. Programación de pagos </t>
  </si>
  <si>
    <r>
      <t xml:space="preserve">1. Sistema SIGPAGOS.
2. Guía GU-GF-01 Guía de Pago a terceros
3.   Procedimiento PR-GF- 11 "Pago a Terceros" con segregación de funciones con segregación de funciones 
</t>
    </r>
    <r>
      <rPr>
        <strike/>
        <sz val="11"/>
        <rFont val="Arial"/>
        <family val="2"/>
      </rPr>
      <t>4</t>
    </r>
    <r>
      <rPr>
        <sz val="11"/>
        <rFont val="Arial"/>
        <family val="2"/>
      </rPr>
      <t xml:space="preserve">. Programación de pagos </t>
    </r>
  </si>
  <si>
    <t>1. Sistema SIGPAGOS.
2. Guía GU-GF-01 Guía de Pago a terceros
3. Procedimiento PR-GF- 10  Trámite y Gestión de Depósitos Judiciales"
3. Radicación de solicitudes de pago a través del sistema Orfeo por parte de los ordenadores</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</si>
  <si>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</si>
  <si>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1. Sistema SIGPAGOS.
2. Guía GU-GF-01 Guía de Pago a terceros
3.  Procedimiento PR-GF- 11 "Pago a Terceros" con segregación de funciones con segregación de funciones  con segregación de funciones 
4.Cronograma de radicaciones y pagos a través del sistema SIGPAGOS
5. Utilización de usuarios y claves
6. Aplicación de firma digital del ordenador del gasto del DTAF, STPC y STTR</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</si>
  <si>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</si>
  <si>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Un tercero (constructor) ofrece o entrega dadivas al Colaborador del IDU para cambiar el valor de la liquidación en la resolución para la compensación de cupos de estacionamiento u obligaciones urbanisticas.</t>
  </si>
  <si>
    <t>Un Colaborador del IDU solicita o recibe dadivas de un tercero (constructor) para cambiar el valor de la liquidación en la resolución para la compensación de cupos de estacionamiento u obligaciones urbanisticas.</t>
  </si>
  <si>
    <t>Un Colaborador del IDU solicita o recibe de un tercero (constructor) una dádiva para que evite el proceso de cobro persuasivo o retrase el proceso de cobro coactivo, por el área competente,  por concepto de la compensación de cupos de estacionamiento u obligaciones urbanisticas.</t>
  </si>
  <si>
    <t>Un Directivo del IDU soliita o recibe de un tercero (constructor) una dádiva para que evite el proceso de cobro persuasivo o retrase el proceso de cobro coactivo, por el área competente,  por concepto de la compensación de cupos de estacionamiento u obligaciones urbanisticas.</t>
  </si>
  <si>
    <r>
      <t xml:space="preserve">1. Socialización del SGAS para el grupo de preinversión de la Dirección Técnica de Proyectos </t>
    </r>
    <r>
      <rPr>
        <strike/>
        <sz val="11"/>
        <rFont val="Arial"/>
        <family val="2"/>
      </rPr>
      <t xml:space="preserve">
</t>
    </r>
    <r>
      <rPr>
        <sz val="11"/>
        <rFont val="Arial"/>
        <family val="2"/>
      </rPr>
      <t xml:space="preserve">2. Formato FO-FP-01 productos de estudios de prefactibilidad lista de chequeo y/o Formato FO-FP-02 Lista de chequeo entrega de productos en etapa de factibilidad, según aplique. 
3.  Acta Comité Dirección Técnica de Proyectos.
4. Matriz Multicriterio del proyetco en etapa de Prefactibilidad o Factibilidad según corresponda.
5. Documento Técnico de Soporte - DTS evidencia segregaciónd e funciones
</t>
    </r>
  </si>
  <si>
    <r>
      <rPr>
        <strike/>
        <sz val="11"/>
        <rFont val="Arial"/>
        <family val="2"/>
      </rPr>
      <t xml:space="preserve">
</t>
    </r>
    <r>
      <rPr>
        <sz val="11"/>
        <rFont val="Arial"/>
        <family val="2"/>
      </rPr>
      <t xml:space="preserve">1.  Socialización del SGAS para el grupo de preinversión de la Dirección Técnica de Proyectos 
2.  Formato FO-FP-01 productos de estudios de prefactibilidad lista de chequeo y/o Formato FO-FP-02 Lista de chequeo entrega de productos en etapa de factibilidad, según aplique. 
3. Formato FO-PE-20 Compromiso de integridad, transparencia y confidencialidad
4 Formato FO-PE-33 Consentimiento informado SGAS.
5. Acta Comité Dirección Técnica de Proyectos.
6. Matriz Multicriterio del proyetco en etapa de Prefactibilidad o Factibilidad según corresponda.
7. Documento Técnico de Soporte - DTS evidencia segregaciónd e funciones
</t>
    </r>
  </si>
  <si>
    <r>
      <t>1. Formato FO-FP-01 productos de estudios de prefactibilidad lista de chequeo y/o Formato FO-FP-02 Lista de chequeo entrega de productos en etapa de factibilidad, según aplique. 
2. Acta Comité Dirección Técnica de Proyectos.</t>
    </r>
    <r>
      <rPr>
        <sz val="11"/>
        <color theme="1"/>
        <rFont val="Arial"/>
        <family val="2"/>
      </rPr>
      <t/>
    </r>
  </si>
  <si>
    <t>1. Socialización del SGAS para el grupo de preinversión de la Dirección Técnica de Proyectos 
2. Formato FO-FP-01 productos de estudios de prefactibilidad lista de chequeo.
3. Matriz Multicriterio del proyetco en etapa de Prefactibilidad o Factibilidad según corresponda.
4.  Acta Comité Dirección Técnica de Proyectos.
5. Documento Técnico de Soporte - DTS evikdencia segregación de funciones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</si>
  <si>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3.Matriz Multicriterio del proyetco en etapa de Prefactibilidad o Factibilidad según corresponda.
4. Formato FO-PE-20 Compromiso de integridad, transparencia y confidencialidad
5. Formato FO-PE-33 Consentimiento informado SGAS.
6. Acta Comité Dirección Técnica de Proyectos.
7. Documento Técnico de Soporte - DTS evikdencia segregación de funciones</t>
    </r>
  </si>
  <si>
    <r>
      <t xml:space="preserve">1. Formato FO-FP-01 productos de estudios de prefactibilidad lista de chequeo y/o Formato  FO-FP-02 Lista de chequeo entrega de productos en etapa de factibilidad, según aplique. 
2. Acta Comité Dirección Técnica de Proyectos.
</t>
    </r>
    <r>
      <rPr>
        <sz val="11"/>
        <color theme="1"/>
        <rFont val="Arial"/>
        <family val="2"/>
      </rPr>
      <t/>
    </r>
  </si>
  <si>
    <r>
      <t xml:space="preserve">1. Socialización del SGAS para el grupo de preinversión de la Dirección Técnica de Proyectos </t>
    </r>
    <r>
      <rPr>
        <strike/>
        <sz val="11"/>
        <rFont val="Arial"/>
        <family val="2"/>
      </rPr>
      <t xml:space="preserve">
</t>
    </r>
    <r>
      <rPr>
        <sz val="11"/>
        <rFont val="Arial"/>
        <family val="2"/>
      </rPr>
      <t xml:space="preserve">2. Formato FO-FP-01 lista de chequeo de productos en etapa de prefactibilidad - Proyectos In house  y/o  FO-FP-02 Lista de chequeo entrega de productos en etapa de factibilidad- Proyectos In house, según aplique.
3.  Acta Comité Dirección Técnica de Proyectos.
4. Formato FO-FP-07Lista de chequeo de productos de la etapa prefactibilidad- Proyectos Contratados y/o  FO-FP-08 Lista de chequeo de productos en etapa de factibilidad- Proyectos contratados, según aplique. </t>
    </r>
  </si>
  <si>
    <r>
      <rPr>
        <strike/>
        <sz val="11"/>
        <rFont val="Arial"/>
        <family val="2"/>
      </rPr>
      <t xml:space="preserve">
</t>
    </r>
    <r>
      <rPr>
        <sz val="11"/>
        <rFont val="Arial"/>
        <family val="2"/>
      </rPr>
      <t xml:space="preserve">1.  Socialización del SGAS para el grupo de preinversión de la Dirección Técnica de Proyectos 
2. Formato FO-FP-01 lista de chequeo de productos en etapa de prefactibilidad - Proyectos In house  y/o  FO-FP-02 Lista de chequeo entrega de productos en etapa de factibilidad- Proyectos In house, según aplique.
3. Formato FO-PE-20 Compromiso de integridad, transparencia y confidencialidad
4. Formato FO-PE-33 Consentimiento informado SGAS.
5. Acta Comité Dirección Técnica de Proyectos.
6. Formato FO-FP-07Lista de chequeo de productos de la etapa prefactibilidad- Proyectos Contratados y/o  FO-FP-08 Lista de chequeo de productos en etapa de factibilidad- Proyectos contratados, según aplique. </t>
    </r>
  </si>
  <si>
    <t>ELABORACIÓN DE LA PREFACTIBILIDAD Y/O FACTIBILIDAD
CONTRATADA</t>
  </si>
  <si>
    <t xml:space="preserve">1. Formato FO-FP-07 lista de chequeo de productos en etapa prefactibilidad- Proyectos Contratados y/o  FO-FP-08 lista de chequeo de productos en etapa de factibilidad- Proyectos contratados, según aplique.
2.  Acta Comité Dirección Técnica de Proyectos.
3. Acta de recibo final y liquidación de Consultoria e Interventoria FO-DP-05 con segregación de funciones
</t>
  </si>
  <si>
    <t xml:space="preserve">1. Acta de seguimiento a Comité donde se socializa el SGAS
2. Formato FO-FP-07 lista de chequeo de productos en etapa prefactibilidad- Proyectos Contratados y/o  FO-FP-08 lista de chequeo de productos en etapa de factibilidad- Proyectos contratados, según aplique.
3. Formato FO-PE-20 Compromiso de integridad, transparencia y confidencialidad
4. Formato FO-PE-33 Consentimiento informado SGAS.
5. Acta Comité Dirección Técnica de Proyectos.
6. Acta de recibo final y liquidación de Consultoria e Interventoria FO-DP-05 </t>
  </si>
  <si>
    <r>
      <t>1. Acta de seguimiento a Comité donde se socializa el SGAS
2. Formato FO-FP-07 lista de chequeo de productos en etapa prefactibilidad- Proyectos Contratados y/o  FO-FP-08 lista de chequeo de productos en etapa de factibilidad- Proyectos contratados, según aplique.
3. Suscripción del formato FO-GC-34 Pacto de excelencia 
4</t>
    </r>
    <r>
      <rPr>
        <strike/>
        <sz val="11"/>
        <rFont val="Arial"/>
        <family val="2"/>
      </rPr>
      <t>.</t>
    </r>
    <r>
      <rPr>
        <sz val="11"/>
        <rFont val="Arial"/>
        <family val="2"/>
      </rPr>
      <t xml:space="preserve"> Formato FO-PE-20 Compromiso de integridad, transparencia y confidencialidad
5.Acta Comité de seguimiento al contrato.
6. Socialización del SGAS para el grupo de preinversión de la Dirección Técnica de Proyectos 
</t>
    </r>
  </si>
  <si>
    <t>1. Acta de seguimiento a Comité donde se socializa el SGAS
2. Formato FO-FP-07 lista de chequeo de productos en etapa prefactibilidad- Proyectos Contratados y/o  FO-FP-08 lista de chequeo de productos en etapa de factibilidad- Proyectos contratados, según aplique.
3.  Acta Comité Dirección Técnica de Proyectos y/o seguimiento del contrato</t>
  </si>
  <si>
    <t>1. Acta de seguimiento a Comité donde se socializa el SGAS
2. Formato FO-FP-07 lista de chequeo de productos en etapa prefactibilidad- Proyectos Contratados y/o  FO-FP-08 lista de chequeo de productos en etapa de factibilidad- Proyectos contratados, según aplique.
3. Formato FO-PE-20 Compromiso de integridad, transparencia y confidencialidad
4. Formato FO-PE-33 Consentimiento informado SGAS.
5. Comité Dirección Técnica de Proyectos o acta de comité de seguimiento al contrato.</t>
  </si>
  <si>
    <t xml:space="preserve">1. . Acta de seguimiento a Comité donde se socializa el SGAS
2. Suscripción del formato FO-GC-34 Pacto de excelencia 
2. Aplicación del formato FO-FP-04 Lista de productos del proceso Factibilidad de proyectos.
3.Acta de comité de seguimiento al contrato.
4. Formato FO-FP-07 lista de chequeo de productos en etapa prefactibilidad- Proyectos Contratados y/o  FO-FP-08 lista de chequeo de productos en etapa de factibilidad- Proyectos contratados, según aplique.
5. Socialización del SGAS para el grupo de preinversión de la Dirección Técnica de Proyectos 
</t>
  </si>
  <si>
    <t>1. Contrato donde se establece término y requisitos para suscribir el acta de inicio
2. Publicación acta de inicio en SECOP
3.  Formato FO-GC-24 Acta de inicio  del contrato con segregación de funciones
4. Comité Dirección Técnica de Proyectos o acta de comité de seguimiento al contrato.</t>
  </si>
  <si>
    <t>1. .Contrato donde se establece término y requisitos para suscribir el acta de inicio
2. Publicación acta de inicio en SECOP
3. Formato FO-PE-20 Compromiso de integridad, transparencia y confidencialidad
4. Formato FO-PE-33 Consentimiento informado SGAS.. 
5. Formato FO-GC-24 Acta de inicio  del contrato con segregación de funciones
6. Acta Comité Dirección Técnica de Proyectos o acta de Seguimiento de comité del contrato.</t>
  </si>
  <si>
    <r>
      <t>1. Formato  FO- GC-34 Pacto de excelencia</t>
    </r>
    <r>
      <rPr>
        <strike/>
        <sz val="11"/>
        <rFont val="Arial"/>
        <family val="2"/>
      </rPr>
      <t xml:space="preserve"> 
</t>
    </r>
    <r>
      <rPr>
        <sz val="11"/>
        <rFont val="Arial"/>
        <family val="2"/>
      </rPr>
      <t>2. Contrato donde se establece término y requisitos para suscribir el acta de inicio
3. Publicación acta de inicio en SECOP
4. Formato FO-GC-24 Acta de inicio  del contrato con segregación de funciones
5. Acta Comité Dirección Técnica de Proyectos o acta de Seguimiento de comité del contrato.</t>
    </r>
    <r>
      <rPr>
        <strike/>
        <sz val="11"/>
        <rFont val="Arial"/>
        <family val="2"/>
      </rPr>
      <t xml:space="preserve">
</t>
    </r>
  </si>
  <si>
    <t>1. Aplicación del formato FO-FP-08 lista de chequeo de productos en etapa de factibilidad- Proyectos contratados, según aplique.
2. Acta Comité Dirección Técnica de Proyectos o acta de comité de seguimiento al contrato.</t>
  </si>
  <si>
    <r>
      <t xml:space="preserve">1. Aplicación del formato FO-FP-08 lista de chequeo de productos en etapa de factibilidad- Proyectos contratados, según aplique. </t>
    </r>
    <r>
      <rPr>
        <strike/>
        <sz val="11"/>
        <rFont val="Arial"/>
        <family val="2"/>
      </rPr>
      <t xml:space="preserve">
</t>
    </r>
    <r>
      <rPr>
        <sz val="11"/>
        <rFont val="Arial"/>
        <family val="2"/>
      </rPr>
      <t>2. Formato FO-PE-20 Compromiso de integridad, transparencia y confidencialidad;
3. Sucripción FO-PE-33 Consentimiento informado SGAS. 
4. Acta Comité Dirección Técnica de Proyectos o acta de comité de seguimiento al contrato.</t>
    </r>
  </si>
  <si>
    <t>El consultor y/o interventor entregue u ofrezca dádivas a un colaborador del IDU, para alterar o modificar las propuestas que exponen las entidades distritales y/o empresas de servicios públicos.</t>
  </si>
  <si>
    <t>1. Aplicación del formato FO-FP-08 lista de chequeo de productos en etapa de factibilidad- Proyectos contratados, según aplique. 
2.Suscripción del formato FO-GC-34 Pacto de excelencia
3. Acta Comité Dirección Técnica de Proyectos o acta de comité de seguimiento al contrato.</t>
  </si>
  <si>
    <t>1. Aplicación del formatos FO-FP-07 lista de chequeo de productos en etapa prefactibilidad- Proyectos Contratados y/o  FO-FP-08 lista de chequeo de productos en etapa de factibilidad- Proyectos contratados, según aplique.
2. Comunicaciones  a la interventoría sobre el estado del producto
3. Acta Comité Dirección Técnica de Proyectos o acta de comité de seguimiento al contrato.</t>
  </si>
  <si>
    <t>1. Formato FO-FP-07 lista de chequeo de productos en etapa prefactibilidad- Proyectos Contratados y/o  FO-FP-08 lista de chequeo de productos en etapa de factibilidad- Proyectos contratados, según aplique.
2. Formato FO-PE-20 Compromiso de integridad, transparencia y confidencialidad
3. Formato FO-PE-33 Consentimiento informado SGAS..
4. Acta Comité Dirección Técnica de Proyectos o acta de comité de seguimiento al contrato.</t>
  </si>
  <si>
    <t>1. Aplicación del formato  FO-FP-07 lista de chequeo de productos en etapa prefactibilidad- Proyectos Contratados y/o  FO-FP-08 lista de chequeo de productos en etapa de factibilidad- Proyectos contratados, según aplique.
2.Suscripción del formato FOGC34 Pacto de excelencia 
3. Acta Comité Dirección Técnica de Proyectos o acta de comité de seguimiento al contrato.</t>
  </si>
  <si>
    <t>Un Colaborador del IDU recibe o solicita una dadiva para alterar o modificar los informes de seguimiento de consultoría e interventoría, a cambio de una dádiva.</t>
  </si>
  <si>
    <t xml:space="preserve">Un tercero ofrece o entrega una dadiva a un colaborador del IDU para aceptar informes de interventoría y/o consultoría incompletos o sin el lleno de los requisitos establecidos </t>
  </si>
  <si>
    <t>Un colaborador del IDU recibe o solicite dádivas del interventor o consultor para aprobar la orden de pago, sin el cumplimiento de los requisitos establecidos en los documentos contractuales.</t>
  </si>
  <si>
    <t xml:space="preserve">1. Contrato que establece la forma de pago
2. Guía de pago a terceros
3. Cuadro de seguimiento financiero (segregación de funciones)
4. Seguimiento pago aplicativo SIGPAGOS
</t>
  </si>
  <si>
    <t xml:space="preserve">1. Contrato que establece la forma de pago
2. Suscripción del formato FO-PE-20 Compromiso de integridad, transparencia y confidencialidad
3. Sucripción FO-PE-33 Consentimiento informado SGAS.
4. Guía de pago a terceros
5. Cuadro de seguimiento financiero (segregación de funciones)
6. Seguimiento pago aplicativo SIGPAGOS
</t>
  </si>
  <si>
    <r>
      <t>Que un tercero</t>
    </r>
    <r>
      <rPr>
        <strike/>
        <sz val="11"/>
        <rFont val="Arial"/>
        <family val="2"/>
      </rPr>
      <t xml:space="preserve"> </t>
    </r>
    <r>
      <rPr>
        <sz val="11"/>
        <rFont val="Arial"/>
        <family val="2"/>
      </rPr>
      <t>ofrezce o entrega dádivas a un Colaborador del IDU, para que apruebe la orden de pago, sin el cumplimiento de los requisitos establecidos en los documentos contractuales.</t>
    </r>
  </si>
  <si>
    <r>
      <t xml:space="preserve">1. Contrato que establece la forma de pago
2. Guía de pago a terceros
3. Cuadro de seguimiento financiero (segregación de funciones)
4. Seguimiento pago aplicativo SIGPAGOS
</t>
    </r>
    <r>
      <rPr>
        <strike/>
        <sz val="11"/>
        <color theme="1"/>
        <rFont val="Arial"/>
        <family val="2"/>
      </rPr>
      <t/>
    </r>
  </si>
  <si>
    <t xml:space="preserve">Un Colaborador del IDU solicita o recibe dádivas al interventor, para suscribir adición al contrato (dinero y/o tiempo) que lo favorezca. </t>
  </si>
  <si>
    <t xml:space="preserve">Un Colaborador del IDU  solicita o recibe dádivas al interventor, para suscribir adición al contrato (dinero y/o tiempo) que lo favorezca. </t>
  </si>
  <si>
    <r>
      <t xml:space="preserve">Un tercero  entrega u ofrece dádivas a un colaborador del IDU </t>
    </r>
    <r>
      <rPr>
        <strike/>
        <sz val="11"/>
        <rFont val="Arial"/>
        <family val="2"/>
      </rPr>
      <t xml:space="preserve"> </t>
    </r>
    <r>
      <rPr>
        <sz val="11"/>
        <rFont val="Arial"/>
        <family val="2"/>
      </rPr>
      <t>para que se celebre la adición al contrato (dinero y/o tiempo), de manera favorable a él.</t>
    </r>
  </si>
  <si>
    <t>Un colaborador del IDU recibe o solicita dádivas del interventor para  aprobar avances en el pago de productos por encima de la ejecución realizada.</t>
  </si>
  <si>
    <r>
      <t xml:space="preserve">1. Contrato que establece la forma de pago
2. Guía de pago a terceros
3. Cuadro de seguimiento financiero (segregación de funciones)
4. Informe Semanal  de interventoría
5.  Seguimiento pago aplicativo SIGPAGOS
</t>
    </r>
    <r>
      <rPr>
        <sz val="11"/>
        <color theme="4" tint="-0.499984740745262"/>
        <rFont val="Arial"/>
        <family val="2"/>
      </rPr>
      <t/>
    </r>
  </si>
  <si>
    <r>
      <t>1. Contrato que establece la forma de pago
2. Guía de pago a terceros
3. Cuadro de seguimiento financiero (segregación de funciones)
4. Informe Semanal  de interventoría
5.Suscripción del formato FOPE-20 Compromiso de integridad, transparencia y confidencialidad.
6. Sucripción FO-PE-33 Consentimiento informado SGAS
7.  Seguimiento pago aplicativo SIGPAGOS.</t>
    </r>
    <r>
      <rPr>
        <sz val="11"/>
        <color theme="1"/>
        <rFont val="Arial"/>
        <family val="2"/>
      </rPr>
      <t/>
    </r>
  </si>
  <si>
    <r>
      <t>Un tercero</t>
    </r>
    <r>
      <rPr>
        <strike/>
        <sz val="11"/>
        <rFont val="Arial"/>
        <family val="2"/>
      </rPr>
      <t xml:space="preserve"> </t>
    </r>
    <r>
      <rPr>
        <sz val="11"/>
        <rFont val="Arial"/>
        <family val="2"/>
      </rPr>
      <t>ofrece o entrega dádivas para que se le aprueben avances en el pago de productos por encima de la ejecución realizada.</t>
    </r>
  </si>
  <si>
    <t>1. Contrato que establece la forma de pago
2. Guía de pago a terceros
3. Cuadro de seguimiento financiero (segregación de funciones)
4. Informe Semanal  de interventoría
5. Suscripción del formato FOGC34 Pacto de excelencia y del formato FOPE-20 Compromiso de integridad, transparencia y confidencialidad
6. Acta de comité de seguimiento al contrato.
7.  Seguimiento pago aplicativo SIGPAGOS.</t>
  </si>
  <si>
    <t>Un colaborador del IDU  solicita o recibe dádivas de un Interventor, para designar un apoyo a la supervisión que le sea favorable.</t>
  </si>
  <si>
    <t>Un tercerol, entrega u ofrece dádivas al colaborador del  IDU , para que le designe un apoyo a la supervisión favorable para sus intereses.</t>
  </si>
  <si>
    <t xml:space="preserve">1. Diferentes revisiones legales y técnicas a los estudios y documentos previos, con segregación de funciones
2. Publicación de la trazabilidad de los procesos en el portal de contratación SECOP.
3. Comité precontractual.
4. Publicación de agendas Directivos IDU
</t>
  </si>
  <si>
    <t>1. Diferentes revisiones legales y técnicas a los estudios y documentos previos, con segregación de funciones
2. Publicación de la trazabilidad de los procesos en el portal de contratación SECOP.
3. Comité precontractual.
4. Formato FO-PE-20 - Compromiso de Integridad, Transparencia y Confidencialidad
5. Formato FO-PE-33 - Formato Consentimiento Informado SGAS</t>
  </si>
  <si>
    <t>1. Diferentes revisiones legales y técnicas a los estudios y documentos previos, con segregación de funciones
2. Publicación de la trazabilidad de los procesos en el portal de contratación SECOP.
3. Comité precontractual.
4. Publicación de agendas Directivos IDU
5. Formato FO-GC-34 Pacto de Excelencia cuando aplique</t>
  </si>
  <si>
    <t xml:space="preserve">Un Colaborador del IDU, recibe o solicita dádivas de un tercero para   certifique  mayores cantidades de B&amp;S a los efectivamente recibidos y/o alterar la facturación en beneficio propio o de un tercero </t>
  </si>
  <si>
    <t>1. 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4. Formato FO-PE-20 - Compromiso de Integridad, Transparencia y Confidencialidad
5. Formato FO-PE-33 - Formato Consentimiento Informado SGAS</t>
  </si>
  <si>
    <t xml:space="preserve">Un Directivo IDU, recibe o solicita dádivas de un tercero para   certificar  mayores cantidades de B&amp;S a los efectivamente recibidos y/o alterar la facturación, en beneficio propio o de un tercero </t>
  </si>
  <si>
    <t>1.Control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5. Publicación de agendas Directivos IDU</t>
  </si>
  <si>
    <t>Un proveedor ofrece o entrega una dádiva a un Colaborador del IDU para que certifique mayores cantidades de B&amp;S a los efectivamente recibidos y/o alterar la facturación en beneficio o satisfacción personal</t>
  </si>
  <si>
    <t xml:space="preserve">1.Control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5. Formato FO-GC-34 Pacto de Excelencia cuando aplique
</t>
  </si>
  <si>
    <r>
      <t xml:space="preserve">Un Colaborador del IDU, encargado de realizar el estudio de mercado telefónico o solicitar cotizaciones, solicita o recibe dádivas de uno de esos posibles proveedores, para incrementar el valor del presuouesto oficial en beneficio suyo o de un tercero . </t>
    </r>
    <r>
      <rPr>
        <strike/>
        <sz val="11"/>
        <rFont val="Arial"/>
        <family val="2"/>
      </rPr>
      <t/>
    </r>
  </si>
  <si>
    <t xml:space="preserve">Un Directivo del IDU, encargado de realizar el estudio de mercado telefónico o solicitar cotizaciones, solicita o recibe dádivas de uno de esos posibles proveedores,  para incrementar el valor del presuouesto oficial en beneficio suyo o de un tercero . </t>
  </si>
  <si>
    <t>1. Revisiones legales y técnicas a los estudios y documentos previos, con segregación de funciones
2. Ficha técnica para la solicitud de cotizaciones.
3. Comité precontractual.
4.Publicación de agendas directivos</t>
  </si>
  <si>
    <t>Un posible proveedor entregua u ofrece dádivas a un Colaborador del IDU encargado de realizar el estudio de mercado telefónico o de solicitar cotizaciones, para incrementar el valor del presuouesto oficial en beneficio suyo o de un tercero.</t>
  </si>
  <si>
    <t xml:space="preserve">1. Revisiones legales y técnicas a los estudios y documentos previos, con segregación de funciones
2. Ficha técnica para la solicitud de cotizaciones.
3. Comité precontractual.
</t>
  </si>
  <si>
    <r>
      <t>1. Contrato de mantenimiento 
2. Plan de mantenimiento 
3. Informe mensual de ejecución del contrato</t>
    </r>
    <r>
      <rPr>
        <strike/>
        <sz val="11"/>
        <rFont val="Arial"/>
        <family val="2"/>
      </rPr>
      <t xml:space="preserve">
</t>
    </r>
    <r>
      <rPr>
        <sz val="11"/>
        <rFont val="Arial"/>
        <family val="2"/>
      </rPr>
      <t>4.</t>
    </r>
    <r>
      <rPr>
        <strike/>
        <sz val="11"/>
        <rFont val="Arial"/>
        <family val="2"/>
      </rPr>
      <t xml:space="preserve"> </t>
    </r>
    <r>
      <rPr>
        <sz val="11"/>
        <rFont val="Arial"/>
        <family val="2"/>
      </rPr>
      <t xml:space="preserve">Formato FO-PE-20 - Compromiso de Integridad, Transparencia y Confidencialidad
5. Formato FO-PE-33 - Formato Consentimiento Informado SGAS
</t>
    </r>
  </si>
  <si>
    <r>
      <t xml:space="preserve">1. Contrato de mantenimiento 
2. Plan de mantenimiento 
3. Informe mensual de ejecución del contrato </t>
    </r>
    <r>
      <rPr>
        <strike/>
        <sz val="11"/>
        <rFont val="Arial"/>
        <family val="2"/>
      </rPr>
      <t xml:space="preserve">
</t>
    </r>
    <r>
      <rPr>
        <sz val="11"/>
        <rFont val="Arial"/>
        <family val="2"/>
      </rPr>
      <t xml:space="preserve">4. Formato FO-GC-34 Pacto de Excelencia
</t>
    </r>
  </si>
  <si>
    <t xml:space="preserve">1. Acta de solicitud de adición y/o prórroga
2. Procedimiento "PR-GC-14 Modificación y cesión de contratos estatales"
3. Revisión de la solicitud de adición y/o prórroga  con segregación de funciones
4. Memorando de solicitud de adición y/o prórroga suscrito por el ordenador del gasto
5. Formato FO-PE-20 - Compromiso de Integridad, Transparencia y Confidencialidad
6. Formato FO-PE-33 - Formato Consentimiento Informado SGAS
</t>
  </si>
  <si>
    <r>
      <t xml:space="preserve">1. Acta de solicitud de adición y/o prórroga
2. Procedimiento "PR-GC-14 Modificación y cesión de contratos estatales"
3. Resolución de delegación
4.  Revisión de la solicitud de adición y/o prórroga  con segregación de funciones
5. Memorando de solicitud de adición y/o prórroga suscrito por el ordenador del gasto
</t>
    </r>
    <r>
      <rPr>
        <strike/>
        <sz val="11"/>
        <rFont val="Arial"/>
        <family val="2"/>
      </rPr>
      <t xml:space="preserve">
</t>
    </r>
  </si>
  <si>
    <r>
      <t xml:space="preserve">1. Acta de solicitud de adición y/o prórroga
2. Procedimiento "PR-GC-14 Modificación y cesión de contratos estatales"
3. Resolución de delegación
4.  Revisión de la solicitud de adición y/o prórroga  con segregación de funciones
5. Memorando de solicitud de adición y/o prórroga suscrito por el ordenador del gasto
6. Formato FO-GC-34 Pacto de Excelencia
</t>
    </r>
    <r>
      <rPr>
        <strike/>
        <sz val="11"/>
        <rFont val="Arial"/>
        <family val="2"/>
      </rPr>
      <t xml:space="preserve">
</t>
    </r>
  </si>
  <si>
    <t>1. Reportes de consumo enviados por el contratista y verificación del mismo por parte del apoyo a la supervisión y la supervisiónd el contrato.
2. Reportes en línea en tiempo real al IDU (monitoreo satelital)
3. Chip maestro para c ontrol de combustible
4. Formato FO-GC-34 Pacto de Excelencia</t>
  </si>
  <si>
    <t>1. Arqueos los elementos de almacén
2. Reportes del sistema de información de inventarios.
3. Verificación de las especificaciones técnicas por parte del área responsable de la compra y de almacén.
4. Formato FO-GC-34 Pacto de Excelencia</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</si>
  <si>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FO-GC-34 Pacto de Excelencia
</t>
  </si>
  <si>
    <t xml:space="preserve">1. Auditoria periódica al Sistema de Gestión Ambiental
2. Verificación por parte de la supervisión del contrato
3. Formato FO-PE-20 - Compromiso de Integridad, Transparencia y Confidencialidad
4. Formato FO-PE-33 - Formato Consentimiento Informado SGAS
</t>
  </si>
  <si>
    <t xml:space="preserve">1. Auditoria periódica al Sistema de Gestión Ambiental
2. Verificación por parte de la supervisión del contrato
</t>
  </si>
  <si>
    <t xml:space="preserve">1. Auditoria periódica al Sistema de Gestión Ambiental
2. Verificación por parte de la supervisión del contrato
3. Formato FO-GC-34 Pacto de Excelencia
</t>
  </si>
  <si>
    <t xml:space="preserve">1. Informe, mediante correo electrónico a líder grupo de reclamaciones,  líder grupo de notificaciones,  subdirectora  técnica jurídica y de ejecuciones fiscales, respecrto de las resoluciones que han sido firmadas por la SGJ para tramite de notificación. 
2. Control en el Sistema Valoricemos de la recepción de los actos administrativos firmados por la SGJ. 
3. Reporte REC5 mensual del sistema Valoricemos, para validación  por parte del grupo de reclamaciones  
4.  Control en el el sistema Valoricemos módulo ICDS donde se adelanta seguimiento a la citación.
5. Verificación en el  sistema de Gestión Documental respecrto de la entrega efectiva de la citación de notificación
</t>
  </si>
  <si>
    <t xml:space="preserve">
1. Verificación del componente técnico del predio objeto de reclamación en el Sistema Valoricemos que tenga incidencia jurídica.
2. Solicitud concepto técnico a STOP, cuando aplique
3. Proyección del acto administrativo por parte del abogado sustanciador con segregación de funciones (revisión y aprobación por competencia) 
3. Validación por parte del Subdirector Técnico Jurídico y de Ejecuciones Fiscales.
4. Validación y firma del acto administrativo por parte del Subdirector General Jurídico</t>
  </si>
  <si>
    <t>Colaborador del IDU (abogados STJEF, técnicos STOP)</t>
  </si>
  <si>
    <t xml:space="preserve">
1. Verificación del componente técnico del predio objeto de reclamación en el Sistema Valoricemos que tenga incidencia jurídica
2. Elaboración concepto técnico, cuando aplique
3. Proyección del acto administrativo por parte del abogado sustanciador con segregación de funciones (revisión y aprobación)
4. Validación por parte del Subdirector Técnico Jurídico y de Ejecuciones Fiscales.
5. Validación y firma del acto administrativo por parte del Subdirector General Jurídico
6. Formato  FO-PE-020 Compromiso de Integridad, Transparencia y Cofidencialidad, para PSP 
7. Formato FO-PE-33 - Formato Consentimiento Informado SGAS
</t>
  </si>
  <si>
    <t xml:space="preserve">
1. Verificación del componente técnico del predio objeto de reclamación en el Sistema Valoricemos que tenga incidencia jurídica
2. Elaboración concepto técnico, cuando aplique
3. Proyección del acto administrativo por parte del abogado sustanciador con segregación de funciones (revisión y aprobación)
4. Validación por parte del Subdirector Técnico Jurídico y de Ejecuciones Fiscales.
5. Validación y firma del acto administrativo por parte del Subdirector General Jurídico</t>
  </si>
  <si>
    <t xml:space="preserve">1. Informe, mediante correo electrónico a líder grupo de reclamaciones,  líder grupo de notificaciones,  subdirectora  técnica jurídica y de ejecuciones fiscales, respecrto de las resoluciones que han sido firmadas por la SGJ para tramite de notificación. 
2. Control en el Sistema Valoricemos de la recepción de los actos administrativos firmados por la SGJ. 
3. Reporte REC5 mensual del sistema Valoricemos, para validación  por parte del grupo de reclamaciones  
4.  Control en el el sistema Valoricemos módulo ICDS donde se adelanta seguimiento a la citación.
5. Verificación en el  sistema de Gestión Documental respecrto de la entrega efectiva de la citación de notificación
6. Formato  FO-PE-020 Compromiso de Integridad, Transparencia y Cofidencialidad, para PSP 
7. Formato FO-PE-33 - Formato Consentimiento Informado SGAS
</t>
  </si>
  <si>
    <t>Un ciudadano ofrece o entrega dádivas a un Colaborador del IDU para que se abstenga, retrace  la expedición del mandamiento de pago.</t>
  </si>
  <si>
    <r>
      <t xml:space="preserve"> 
1. Seguimiento mensual respecto de los mandamiento de pago expedidos, citados y notificados Vs CDA recepcionados en la STJEF
</t>
    </r>
    <r>
      <rPr>
        <b/>
        <sz val="11"/>
        <rFont val="Arial"/>
        <family val="2"/>
      </rPr>
      <t xml:space="preserve">
</t>
    </r>
    <r>
      <rPr>
        <sz val="11"/>
        <rFont val="Arial"/>
        <family val="2"/>
      </rPr>
      <t/>
    </r>
  </si>
  <si>
    <t>Un Colaborador del IDU solicita o recibe dádivas de un ciudadano para que se abstenga, retrace o altere la expedición del mandamiento de pago.</t>
  </si>
  <si>
    <t xml:space="preserve"> 1. Seguimiento mensual respecto de los mandamiento de pago expedidos, citados y notificados Vs CDA recepcionados en la STJEF 
2. Formato  FO-PE-020 Compromiso de Integridad, Transparencia y Cofidencialidad, para PSP 
3. Formato FO-PE-33 - Formato Consentimiento Informado SGAS
</t>
  </si>
  <si>
    <t>Un Directivo del IDU solicite o reciba dádivas de un ciudadano para que se abstenga, retrace o altere la expedición del mandamiento de pago.</t>
  </si>
  <si>
    <t xml:space="preserve"> 1. Seguimiento mensual respecto de los mandamiento de pago expedidos, citados y notificados Vs CDA recepcionados en la STJEF
 </t>
  </si>
  <si>
    <t>Un Tercero ofrece o entrega dadivas a un colaborador del IDU  para   que las actuaciones del proceso coactivo sean adelantadas en beneficio propio o de un tercero</t>
  </si>
  <si>
    <t xml:space="preserve">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 </t>
  </si>
  <si>
    <t xml:space="preserve">Un Colaborador del IDU solicite o reciba dádivas de un tercero para que las actuaciones del proceso coactivo sean adelantadas en beneficio propio o de un tercero 
</t>
  </si>
  <si>
    <r>
      <t>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t>
    </r>
    <r>
      <rPr>
        <strike/>
        <sz val="11"/>
        <rFont val="Arial"/>
        <family val="2"/>
      </rPr>
      <t xml:space="preserve">
</t>
    </r>
    <r>
      <rPr>
        <sz val="11"/>
        <rFont val="Arial"/>
        <family val="2"/>
      </rPr>
      <t xml:space="preserve">6.  Formato  FO-PE-020 Compromiso de Integridad, Transparencia y Cofidencialidad, para PSP 
7. Formato FO-PE-33 - Formato Consentimiento Informado SGAS
</t>
    </r>
  </si>
  <si>
    <r>
      <t xml:space="preserve">Un Directivo del IDU solicita o recibe dádivas de un 
tercero para que las actuaciones del proceso coactivo sean adelantadas en beneficio propio o de un tercero 
</t>
    </r>
    <r>
      <rPr>
        <strike/>
        <sz val="11"/>
        <rFont val="Arial"/>
        <family val="2"/>
      </rPr>
      <t xml:space="preserve">
</t>
    </r>
  </si>
  <si>
    <t>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t>
  </si>
  <si>
    <t xml:space="preserve">1. Utilización de  ususarios y perfiles quedando la impronta de quíen genera el CECTN (paz y salvo) en el sistema valoricemos.
2. Registro en el sistema valoricemos de los usuarios que adelantan verificaciones y homologación con el fin de validadar todos los acuerdos de valorización
3. Parametrización del aplicativo VALORICEMOS al momento de la expedición de paz y salvos.
4. Seguimiento cuatrimestral a la matriz de corrupción con  muestra representativa de los paz y salvos emitidos, para verificar el cumplimiento del procedimiento.
5. Divulgación permanente en los canales de comunicación de las políticas de Antisoborno establecidas por la entidad
</t>
  </si>
  <si>
    <t xml:space="preserve">1. Utilización de  ususarios y perfiles quedando la impronta de quíen genera el CECTN (paz y salvo) en el sistema valoricemos.
2. Registro en el sistema valoricemos de los usuarios que adelantan verificaciones y homologación con el fin de validadar todos los acuerdos de valorización
3. Parametrización del aplicativo VALORICEMOS al momento de la expedición de paz y salvos.
4. Seguimiento cuatrimestral a la matriz de corrupción con  muestra representativa de los paz y salvos emitidos, para verificar el cumplimiento del procedimiento.
5. Divulgación permanente en los canales de comunicación de las políticas de Antisoborno establecidas por la entidad
6.  Formato  FO-PE-020 Compromiso de Integridad, Transparencia y Cofidencialidad, para PSP 
7. Formato FO-PE-33 - Formato Consentimiento Informado SGAS
</t>
  </si>
  <si>
    <t xml:space="preserve">Un tercero ofrece o entrega dádivas a un Colaborador del IDU, para que se hagan ajustes o modifiquen los conceptos técnicos en beneficio propio o de un tercero </t>
  </si>
  <si>
    <t xml:space="preserve">1. Proyección del concepto técnico con segregación de funciones (profesional técnico-revisor técnico y supervisor técnico)
2. Registro de la segregación de funciones en el sistema Valoricemos
3. Parametrización  en el sistema Valoricemos para que el valor de la contribución no se pueda eliminar o modificar sin mediar un acto administrativo debidamente ejecutoriado.
5. Divulgación permanente en los canales de comunicación de las políticas de Antisoborno establecidas por la entidad
6. Instructivo IN-VF-17 Conceptos técnicos de valorización
</t>
  </si>
  <si>
    <t>Un Colaborador del IDU recibe o solicita dádivas de un tercero para que se hagan ajustes o modifiquen los conceptos técnicos en beneficio propio o de un tercero.</t>
  </si>
  <si>
    <t xml:space="preserve">1. Proyección del concepto técnico con segregación de funciones (profesional técnico-revisor técnico y supervisor técnico)
2. Registro de la segregación de funciones en el sistema Valoricemos
3. Parametrización  en el sistema Valoricemos para que el valor de la contribución no se pueda eliminar o modificar sin mediar un acto administrativo debidamente ejecutoriado.
5. Divulgación permanente en los canales de comunicación de las políticas de Antisoborno establecidas por la entidad
6.  Formato  FO-PE-020 Compromiso de Integridad, Transparencia y Cofidencialidad, para PSP 
7. Formato FO-PE-33 - Formato Consentimiento Informado SGAS
8. Instructivo IN-VF-17 Conceptos técnicos de valorización
</t>
  </si>
  <si>
    <t xml:space="preserve">Un Directivo del IDU recibe o solicita dádivas de un tercero para que se hagan ajustes o modifiquen los conceptos técnicos en beneficio propio o de un tercero
</t>
  </si>
  <si>
    <r>
      <t xml:space="preserve">Un tercero ofrece o entrega una dádiva a un Colaborador del IDU para alterar el valor de la liquidación de la contribución del predio </t>
    </r>
    <r>
      <rPr>
        <strike/>
        <sz val="11"/>
        <rFont val="Arial"/>
        <family val="2"/>
      </rPr>
      <t xml:space="preserve"> </t>
    </r>
    <r>
      <rPr>
        <sz val="11"/>
        <rFont val="Arial"/>
        <family val="2"/>
      </rPr>
      <t xml:space="preserve"> en las etapas de cobro ordinario y persuacivo</t>
    </r>
  </si>
  <si>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Procedimiento PR-VF-14 COBRO ORDINARIO Y PERSUASIVO 
</t>
  </si>
  <si>
    <t xml:space="preserve">Un Colaborador del IDU solicita o recibe una dádiva de un tercero para alterar el valor de la liquidación de la contribución del predio   en las etapas de cobro ordinario y persuacivo
</t>
  </si>
  <si>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El  Procedimiento PR-VF-14 COBRO ORDINARIO Y PERSUASIVO 
7.  Formato  FO-PE-020 Compromiso de Integridad, Transparencia y Cofidencialidad, para PSP 
8. Formato FO-PE-33 - Formato Consentimiento Informado SGAS
</t>
  </si>
  <si>
    <t xml:space="preserve">Un Directivo del IDU solicita o recibe una dádiva de un tercero  para alterar el valor de la liquidación de la contribución del predio   en las etapas de cobro ordinario y persuacivo
</t>
  </si>
  <si>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Procedimiento PR-VF-14 COBRO ORDINARIO Y PERSUASIVO 
</t>
  </si>
  <si>
    <r>
      <t xml:space="preserve">1. El sistema Valoricemos  no permite modificar </t>
    </r>
    <r>
      <rPr>
        <sz val="11"/>
        <rFont val="Arial"/>
        <family val="2"/>
      </rPr>
      <t xml:space="preserve"> el valor de la deuda en el CDA.
2. Validaciones del  CDA en el Sistema Valoricemos mediante perfiles etablecidos por la STOP  
3. Validación por parte de la STJEF respecto de los requisitos del título ejecutivo. (solicitud de ajustes cuando aplique)</t>
    </r>
  </si>
  <si>
    <r>
      <t xml:space="preserve">1. El sistema Valoricemos  no permite modificar </t>
    </r>
    <r>
      <rPr>
        <sz val="11"/>
        <rFont val="Arial"/>
        <family val="2"/>
      </rPr>
      <t xml:space="preserve"> el valor de la deuda en el CDA.
2. Validaciones del  CDA en el Sistema Valoricemos mediante perfiles etablecidos spor la STOP  
3. Validación por parte de la STJEF respecto de los requisitos del título ejecutivo. (solicitud de ajustes cuando aplique)</t>
    </r>
    <r>
      <rPr>
        <strike/>
        <sz val="11"/>
        <rFont val="Arial"/>
        <family val="2"/>
      </rPr>
      <t xml:space="preserve">
4</t>
    </r>
    <r>
      <rPr>
        <sz val="11"/>
        <rFont val="Arial"/>
        <family val="2"/>
      </rPr>
      <t xml:space="preserve">. Formato  FO-PE-020 Compromiso de Integridad, Transparencia y Cofidencialidad, para PSP 
5. Formato FO-PE-33 - Formato Consentimiento Informado SGAS
</t>
    </r>
  </si>
  <si>
    <r>
      <t xml:space="preserve">1. El sistema Valoricemos  no permite modificar </t>
    </r>
    <r>
      <rPr>
        <sz val="11"/>
        <rFont val="Arial"/>
        <family val="2"/>
      </rPr>
      <t xml:space="preserve"> el valor de la deuda en el CDA.
2. Validaciones del  CDA en el Sistema Valoricemos mediante perfiles etablecidos spor la STOP  
3. Validación por parte de la STJEF respecto de los requisitos del título ejecutivo. (solicitud de ajustes cuando aplique) </t>
    </r>
  </si>
  <si>
    <t xml:space="preserve">1. Cláusula de confidencialidad en la minuta del contrato para el proveedor del servicio de archivo.
2. Directrices en materia de clasificación de la información. 
3. Clasificaión de la información a través del Sistema de Gestión Documental
</t>
  </si>
  <si>
    <t>GESTIÓN Y TRÁMITE DE COMUNICACIONES OFICIALES RECIBIDAS
GESTIÓN Y TRÁMITE DE COMUNICACIONES OFICIALES ENVIADAS EXTERNAS</t>
  </si>
  <si>
    <t>Un Colaborador del IDU solicita o recibe una dádiva o una comisión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</si>
  <si>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Formato FO-PE-020 Compromiso de Integridad, Transparencia y Confidencialidad, para PSP 
6. Formato FO-PE-33 Consentimiento Informado SGAS
7. Procedimiento PR-DO-02 GESTIÓN TRAMITE DE COMUNICACIONES OFICIALES ENVIADAS EXTERNAS.
8. Procedimiento PR-DO-01 GESTIÓN TRAMITE DE COMUNICACIONES OFICIALES RECIBIDAS.
</t>
  </si>
  <si>
    <t>Un Tercero o Proveedor ofrece o entrega una dádiva o una comisión a un Colaborador del IDU,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</si>
  <si>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Formato FO-GC-34 Pacto de Excelencia
6. Procedimiento PR-DO-02 GESTIÓN TRAMITE DE COMUNICACIONES OFICIALES ENVIADAS EXTERNAS.
7. Procedimiento PR-DO-01 GESTIÓN TRAMITE DE COMUNICACIONES OFICIALES RECIBIDAS.
</t>
  </si>
  <si>
    <t>Un Directivo  IDU solicita o recibe dádivas o comisión a un Tercero,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</si>
  <si>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Procedimiento PR-DO-02 GESTIÓN TRAMITE DE COMUNICACIONES OFICIALES ENVIADAS EXTERNAS.
6. Procedimiento PR-DO-01 GESTIÓN TRAMITE DE COMUNICACIONES OFICIALES RECIBIDAS.
</t>
  </si>
  <si>
    <r>
      <t>1. Cláusula de confidencialidad en la minuta del contrato para el proveedor del servicio de archivo.
2. Formato FO-PE-34 Pacto de Excelencia</t>
    </r>
    <r>
      <rPr>
        <strike/>
        <sz val="11"/>
        <rFont val="Arial"/>
        <family val="2"/>
      </rPr>
      <t xml:space="preserve">
</t>
    </r>
    <r>
      <rPr>
        <sz val="11"/>
        <rFont val="Arial"/>
        <family val="2"/>
      </rPr>
      <t>3. Directrices en materia de clasificación de la información</t>
    </r>
    <r>
      <rPr>
        <strike/>
        <sz val="11"/>
        <rFont val="Arial"/>
        <family val="2"/>
      </rPr>
      <t xml:space="preserve">
</t>
    </r>
    <r>
      <rPr>
        <sz val="11"/>
        <rFont val="Arial"/>
        <family val="2"/>
      </rPr>
      <t>4. Clasificaión de la información a través del Sistema de Gestión Documental</t>
    </r>
  </si>
  <si>
    <r>
      <t xml:space="preserve">1. Cláusula de confidencialidad en la minuta del contrato para el proveedor del servicio de archivo.
2. Directrices en materia de clasificación de la información </t>
    </r>
    <r>
      <rPr>
        <strike/>
        <sz val="11"/>
        <rFont val="Arial"/>
        <family val="2"/>
      </rPr>
      <t xml:space="preserve">
</t>
    </r>
    <r>
      <rPr>
        <sz val="11"/>
        <rFont val="Arial"/>
        <family val="2"/>
      </rPr>
      <t xml:space="preserve">3. Clasificaión de la información a través del Sistema de Gestión Documental
4.  Formato FO-PE-020 Compromiso de Integridad, Transparencia y Confidencialidad, para PSP 
5. Formato FO-PE-33 Consentimiento Informado SGA
</t>
    </r>
  </si>
  <si>
    <t>1. Manual de Gestión Documental.
2. Procedimiento PR-DO-05 Consulta y préstamo de documentos
3. Registros de préstamo, en físico y en los software de gestión documental.
4. Formato FO-PE-34 Pacto de Excelencia</t>
  </si>
  <si>
    <t xml:space="preserve">1. Manual de Gestión Documental.
2. Procedimiento PR-DO-05 Consulta y préstamo de documentos
3. Registros de préstamo, en físico y en los software de gestión documental.
4. Formato FO-PE-020 Compromiso de Integridad, Transparencia y Confidencialidad, para PSP 
5. Formato FO-PE-33 Consentimiento Informado SGA
</t>
  </si>
  <si>
    <r>
      <t xml:space="preserve">Un colaborador del IDU solicita o recibe  dádivas para divulgar información contenida en resoluciones, documentos internos o externos con nivel de confidencialidad Información Pública Clasificada o Infomación Pública Reservada, en </t>
    </r>
    <r>
      <rPr>
        <strike/>
        <sz val="11"/>
        <rFont val="Arial"/>
        <family val="2"/>
      </rPr>
      <t xml:space="preserve">pro de un </t>
    </r>
    <r>
      <rPr>
        <sz val="11"/>
        <rFont val="Arial"/>
        <family val="2"/>
      </rPr>
      <t>beneficio propio o de un tercero  que afecte los intereses del IDU</t>
    </r>
  </si>
  <si>
    <t>1. Manual de Gestión Documental.
2. Control en el Sistema de Gestión Documental a través de la pestaña de histórico
3. Formato FO-PE-020 Compromiso de Integridad, Transparencia y Confidencialidad, para PSP 
4 Formato FO-PE-33 Consentimiento Informado SGA
5. Directrices en materia de clasificación de la información</t>
  </si>
  <si>
    <t>1. Manual de Gestión Documental.
2. Control en el Sistema de Gestión Documental a través de la pestaña de histórico
3. Formato FO-PE-34 Pacto de Excelencia
4. Directrices en materia de clasificación de la información</t>
  </si>
  <si>
    <t>PROGRAMA DEL SISTEMA DE ESTÍMULOS</t>
  </si>
  <si>
    <r>
      <t xml:space="preserve">Colaborador IDU (Responsable apoyo al contrato de estímulos </t>
    </r>
    <r>
      <rPr>
        <strike/>
        <sz val="10"/>
        <rFont val="Arial"/>
        <family val="2"/>
      </rPr>
      <t/>
    </r>
  </si>
  <si>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t>
  </si>
  <si>
    <t>1. Radicación y respuesta de las solicitudes de cerficación a través del Sistema de Gestión Documental
2. Verificación de las funciones del Manual de funciones y competencias laborales, de acuerdo con lo solicitado.
3. Documentos que reposan en la historia laboral del funcionario y/o exfuncionario.
4. Proyección de la certificación.
5. Segregación de funciones en la revisión de la proyección de certificación</t>
  </si>
  <si>
    <t xml:space="preserve">Un Directivo  IDU  solicite o reciba dádivas de un tercero  para ser favorecido en el proceso de contratación del Plan Institutcional de Capacitación 
</t>
  </si>
  <si>
    <t xml:space="preserve">Un Colaborador del IDU  solicita o recibe  dadivas  de un ntercero para ser favorecido en el proceso de contratación del Plan Institutcional de Capacitación 
</t>
  </si>
  <si>
    <t>El Colaborador del IDU solicite o reciba dádivas de un tercero para beneficiarlo durante la ejecución del contrato a través del cual se ejecuta el PIC</t>
  </si>
  <si>
    <t>Un colaborador del IDU solicita o reciba dádivas de un tercero para influenciar durante el proceso de afiliación  y trtaslado al régimen de seguridad social.</t>
  </si>
  <si>
    <t xml:space="preserve">1. Diligenciamiento formato FO-TH-31 "INFORMACIÓN BASE  AL INGRESO DE PERSONAL"
2. Revisión de la Solicitud de afiliación del interesado con los reespectivos soportes
3. Divulgación masiva a través de canales institucionales de comunicación de la oferta y asesoría por parte de las entidades prestadoras de servicios de seguridad social.
4.Formato FO-PE-020 Compromiso de Integridad, Transparencia y Confidencialidad, para PSP  
5. Formato FO-PE-33 Consentimiento Informado SGAS
</t>
  </si>
  <si>
    <t xml:space="preserve">Un tercero ofrece o entrega una dadiva a un Colaborador del IDU  para influenciar durante el proceso de afiliación y traslado al régimen de seguridad social.
</t>
  </si>
  <si>
    <t>Un tercero  ofrece o entrega a un Colaborador del IDU  dádivas para que altere  los resultados de la investigación contenida en el informe de accidente laboral  en beneficio propio o de un tercero.</t>
  </si>
  <si>
    <t>Un Colaborador del IDU  solicite o recibe dádivas de un tercero para que altere  los resultados de la investigación contenida en el informe de accidente laboral  en beneficio propio o de un tercero.</t>
  </si>
  <si>
    <t>Un Directivo  solicita o recibe dádivas de un tercero  para que altere  los resultados de la investigación contenida en el informe de accidente laboral  en beneficio propio o de un tercero.</t>
  </si>
  <si>
    <t xml:space="preserve">Un Colaborador del IDU solicita o recibe dádivas de un tercero, con el fin de favorecerlo dentro dele proceso de contratación del programa de estímulos </t>
  </si>
  <si>
    <t xml:space="preserve">1. Contratar directamente con la Caja de Compensación que presta servicios al IDU (lo anterior amparado en la normatividad vigente)
2. Formato FO-PE-020 Compromiso de Integridad, Transparencia y Confidencialidad, para PSP  
3. Formato FO-PE-33 Consentimiento Informado SGAS
4. Elaboración estudio de mercado para estandarizar presupuesto oficial y costos de actividades.
5. Utilización plataforma transacción SECOP II
</t>
  </si>
  <si>
    <t xml:space="preserve">Un tercero ofrece o entrega una dadiva a un Colaborador del IDU  para ser favorecido en el proceso de contratación del programa de estímulos. </t>
  </si>
  <si>
    <r>
      <t xml:space="preserve">1. Minuta de contrato suscrito con la </t>
    </r>
    <r>
      <rPr>
        <strike/>
        <sz val="10"/>
        <rFont val="Arial"/>
        <family val="2"/>
      </rPr>
      <t xml:space="preserve">Contratar directamente con la </t>
    </r>
    <r>
      <rPr>
        <sz val="10"/>
        <rFont val="Arial"/>
        <family val="2"/>
      </rPr>
      <t xml:space="preserve">Caja de Compensación que presta servicios al IDU (lo anterior amparado en la normatividad vigente)
2. Formato FO-PE-34 Pacto de Excelencia
3. Elaboración estudio de mercado para estandarizar presupuesto oficial y costos de actividades.
5. Utilización plataforma transacción SECOP II
</t>
    </r>
  </si>
  <si>
    <t xml:space="preserve">1. Contratar directamente con la Caja de Compensación que presta servicios al IDU (lo anterior amparado en la normatividad vigente)
2. Elaboración estudio de mercado para estandarizar presupuesto oficial y costos de actividades.
3. Utilización plataforma transacción SECOP II
</t>
  </si>
  <si>
    <r>
      <t>Un Colaborador del IDUsolicita o recibe dádivas de un tercero para beneficiarlo durante la ejecución del contrato de estímulos</t>
    </r>
    <r>
      <rPr>
        <strike/>
        <sz val="10"/>
        <rFont val="Arial"/>
        <family val="2"/>
      </rPr>
      <t>l</t>
    </r>
  </si>
  <si>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7. Formato FO-PE-020 Compromiso de Integridad, Transparencia y Confidencialidad, para PSP  
8. Formato FO-PE-33 Consentimiento Informado SGAS
</t>
  </si>
  <si>
    <t xml:space="preserve">Un tercero entrega u ofrece dádivas a un  Colaborador del IDU  para beneficiarlo durante la ejecución del contrato de estímulos
</t>
  </si>
  <si>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7.  Formato FO-PE-34 Pacto de Excelencia
</t>
  </si>
  <si>
    <r>
      <t>Un Colaborador del IDU solicita o recibe dádivas de un tercero para beneficiarlo durante la ejecución del contrato de estímulos</t>
    </r>
    <r>
      <rPr>
        <strike/>
        <sz val="10"/>
        <rFont val="Arial"/>
        <family val="2"/>
      </rPr>
      <t>l</t>
    </r>
  </si>
  <si>
    <r>
      <t xml:space="preserve">Directivo IDU (Ordenador del Gasto - Supervisor del contrato </t>
    </r>
    <r>
      <rPr>
        <strike/>
        <sz val="10"/>
        <rFont val="Arial"/>
        <family val="2"/>
      </rPr>
      <t>p</t>
    </r>
  </si>
  <si>
    <r>
      <t xml:space="preserve">1. Radicación y respuesta de las solicitudes de cerficación a través del Sistema de Gestión Documental
2. Verificación de las funciones del Manual de funciones y competencias laborales, de acuerdo con lo solicitado.
3. Documentos que reposan en la historia laboral del funcionario y/o exfuncionario.
4. Proyección de la certificación.
5. Segregación de funciones en la revisión de la proyección de certificación
6. Formato FO-PE-020 Compromiso de Integridad, Transparencia y Confidencialidad, para PSP  
7. Formato FO-PE-33 Consentimiento Informado SGAS
</t>
    </r>
    <r>
      <rPr>
        <sz val="11"/>
        <color rgb="FF000000"/>
        <rFont val="Arial"/>
        <family val="2"/>
      </rPr>
      <t/>
    </r>
  </si>
  <si>
    <r>
      <t>Un tercero ofrece una dadiva a un Colaborador del IDU</t>
    </r>
    <r>
      <rPr>
        <strike/>
        <sz val="10"/>
        <rFont val="Arial"/>
        <family val="2"/>
      </rPr>
      <t xml:space="preserve"> </t>
    </r>
    <r>
      <rPr>
        <sz val="10"/>
        <rFont val="Arial"/>
        <family val="2"/>
      </rPr>
      <t>para que altere las funciones, períodos laborados o factores salariales.</t>
    </r>
  </si>
  <si>
    <t xml:space="preserve">Un tercero ofrece o entrega una dadiva a un Colaborador del IDU  para ser favorecido en el proceso de contratación del Plan Institutcional de Capacitación 
</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</si>
  <si>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6. Formato FO-PE-34 Pacto de Excelencia
</t>
  </si>
  <si>
    <t>Directivo IDU  (Subdirector Técnico de Recursos Humanos - Director Técnico Administrativo y Financiero)</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</si>
  <si>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</si>
  <si>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6. Formato FO-PE-020 Compromiso de Integridad, Transparencia y Confidencialidad, para PSP  
7. Formato FO-PE-33 Consentimiento Informado SGAS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</si>
  <si>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7. Formato FO-PE-020 Compromiso de Integridad, Transparencia y Confidencialidad, para PSP  
8. Formato FO-PE-33 Consentimiento Informado SGAS
</t>
  </si>
  <si>
    <t xml:space="preserve">El Directivodel IDU solicite o reciba dádivas de un tercero para beneficiarlo durante la ejecución del contrato a través del cual se ejecuta el PIC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</si>
  <si>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t>
  </si>
  <si>
    <t xml:space="preserve">Un tercero El Contratista  ofrece  o entrega dádivas  a un colaborador del IDU  para beneficiarse durante la ejecución del contrato a través del cual se ejecuta el PIC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</si>
  <si>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7. Formato FO-PE-34 Pacto de Excelencia
</t>
  </si>
  <si>
    <t xml:space="preserve">Un Tercero ofrece o entrega dádivas a un colaborador del IDU  para garantizar la intervención del Defensor del Ciudadano y/o revocar una solicitud en provecho propio o de un tercero </t>
  </si>
  <si>
    <t>Un  Colaborador del IDU recibe o solicita dádivas de un tercero para garantizar la intervención del Defensor del Ciudadano y/o revocar una solicitud  en provecho propio o de un tercero</t>
  </si>
  <si>
    <t xml:space="preserve">Un Directivo del IDU, solicita o recibe dádivas de  un tercero ara garantizar la intervención del Defensor del Ciudadano y/o revocar una solicitud en provecho propio o de un tercero
</t>
  </si>
  <si>
    <t xml:space="preserve">Un Colaborador del IDU solicita o recibe dádivas de un tercero  para  btener cierto reconocimiento o beneficio y  oponerse o no  en el proyecto a ejecutar.  
</t>
  </si>
  <si>
    <t xml:space="preserve">Un Directivo del IDU solicita o recibe dádivas de un Tercero para obtener cierto reconocimiento o beneficio y  oponerse o no  en el proyecto a ejecutar.  
</t>
  </si>
  <si>
    <t xml:space="preserve">Un Directivo del IDU solicita o recibe dadivas de un tercero  para que se dé por cumplido el Plan de Gestión Social  (Plan de Acción, cronograma, Plan de Gestión Social, Actas de vecindad, entre otros) sin las respectivas revisiones y aprobaciones  y los informes del contrato.
</t>
  </si>
  <si>
    <t xml:space="preserve">Un Tercero ofrece o en trega dádivas a un Colaborador del IDU  para que se dé por cumplido el Plan de Gestión Social  (Plan de Acción, cronograma, Plan de Gestión Social, Actas de vecindad, entre otros) sin las respectivas revisiones y aprobaciones y los informes del contrato.
</t>
  </si>
  <si>
    <t xml:space="preserve">1. Programa de Fortalecimiento de la Cultura Ética para Directivos en el IDU
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t>
  </si>
  <si>
    <t>1. Ubicación de cámaras en lugares de atención presencial con carácter persuasivo
2. Información de gratuidad de los trámites y servicios en el SUIT 
3. Guía de trámites y servicios.
4. Radicación de los PQR en el sistema Bachue y/o Sistema de Gestión Documental 
5. Formato FO-PE-020 Compromiso de Integridad, Transparencia y Confidencialidad, para PSP  
6. Formato FO-PE-33 Consentimiento Informado SGAS</t>
  </si>
  <si>
    <t xml:space="preserve">1. Ubicación de cámaras en lugares de atención presencial con carácter persuasivo
2. Información de gratuidad de los trámites y servicios en el SUIT 
3. Guía de trámites y servicios.
4. Radicación de los PQR en el sistema Bachue y/o Sistema de Gestión Documental
</t>
  </si>
  <si>
    <t xml:space="preserve">Un Tercero engtrega u ofrece dádivas a un Colaborador del IDU  para obtener cierto reconocimiento o beneficio y  oponerse o no en el proyecto a ejecutar.  </t>
  </si>
  <si>
    <t xml:space="preserve">1. Procedimiento PR-SC-08 GESTION SOCIAL EN ETAPA DE FACTIBILIDAD Y/O ESTUDIOS Y DISEÑOS
2. Registro de reuniones en el sistea Bachue (Modulo Gestión Participación Ciudadana)
</t>
  </si>
  <si>
    <t xml:space="preserve">1. Procedimiento PR-SC-08 GESTION SOCIAL EN ETAPA DE FACTIBILIDAD Y/O ESTUDIOS Y DISEÑOS
2. Registro de reuniones en el sistea Bachue (Modulo Gestión Participación Ciudadana)
3. Formato FO-PE-020 Compromiso de Integridad, transparencia y Confidencialidad, para PSP  
4. Formato FO-PE-33 Consentimiento Informado SGAS
</t>
  </si>
  <si>
    <t>Un tercero ofrece o entrega dadivas a un Colaborador del IDU para que acepte profesionales sociales del proyecto sin que éstos cumplan los requisitos mínimos o que acepte la suplantación de un profesional.</t>
  </si>
  <si>
    <t>1.  Aprobación mediante memorando de las hojas de vida por parte del gestor social con segregación de funciones
2. Lista de chequeo y verificación de los requerimientos de personal mínimo
3. La minuta del contrato
4. Manual de supervisión e interventoría
5. Formato FO-GC-34 Pacto de Excelencia</t>
  </si>
  <si>
    <t>1.  Aprobación mediante memorando de las hojas de vida por parte del gestor social con segregación de funciones
2. Lista de chequeo y verificación de los requerimientos de personal mínimo
3. La minuta del contrato
4. Manual de supervisión e interventoría
5. Formato FO-PE-020 Compromiso de Integridad, transparencia y Confidencialidad, para PSP  
6. Formato FO-PE-33 Consentimiento Informado SGAS</t>
  </si>
  <si>
    <t>1.  Aprobación mediante memorando de las hojas de vida por parte del gestor social con segregación de funciones
2. Lista de chequeo y verificación de los requerimientos de personal mínimo
3. La minuta del contrato
4. Manual de supervisión e interventoría</t>
  </si>
  <si>
    <t>Un Colaborador del IDU solicita o recibe dádivas de un tercero  para que se dé por cumplido el Plan de Gestión Social   (Plan de Acción, cronograma, Plan de Gestión Social, Actas de vecindad, entre otros) sin las respectivas revisiones y aprobaciones  y los informes del contrato.</t>
  </si>
  <si>
    <t>1. Verificación del Gestor Social de la aprobación por parte de la  interventoría a cada uno de los informes y documentos del Plan social.
2. Manual de supervisión e interventoría
3. Procedimiento PR-SC-09 GESTIÓN SOCIAL EN ETAPA DE CONSTRUCCIÓN Y CONSERVACIÓN
4. Formato FO-PE-020 Compromiso de Integridad, transparencia y Confidencialidad, para PSP  
5. Formato FO-PE-33 Consentimiento Informado SGAS</t>
  </si>
  <si>
    <t xml:space="preserve">1. Verificación del Gestor Social de la aprobación por parte de la  interventoría  a cada uno de los informes y documentos del Plan social.
2. Manual de supervisión e interventoría
3. Procedimiento PR-SC-09 GESTIÓN SOCIAL EN ETAPA DE CONSTRUCCIÓN Y CONSERVACIÓN
</t>
  </si>
  <si>
    <r>
      <t xml:space="preserve">1. Verificación del Gestor Social de la aprobación por parte de la  interventoría </t>
    </r>
    <r>
      <rPr>
        <strike/>
        <sz val="11"/>
        <rFont val="Arial"/>
        <family val="2"/>
      </rPr>
      <t>funge como actor de aprobación y revisión</t>
    </r>
    <r>
      <rPr>
        <sz val="11"/>
        <rFont val="Arial"/>
        <family val="2"/>
      </rPr>
      <t xml:space="preserve"> a cada uno de los informes y documentos del Plan social.
2. Manual de supervisión e interventoría
3. Procedimiento PR-SC-09 GESTIÓN SOCIAL EN ETAPA DE CONSTRUCCIÓN Y CONSERVACIÓN
4. Formato FO-GC-34 Pacto de Excelencia</t>
    </r>
  </si>
  <si>
    <t>1. Publicidad y transparencia en la información cargada en ZIPA.
2. Trazabilidad de los ajustes efectuados para monitorear los cambios en la información</t>
  </si>
  <si>
    <t>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t>
  </si>
  <si>
    <t xml:space="preserve">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
6.  Formato FO-PE-020 Compromiso de Integridad, Transparencia y Confidencialidad, para PSP  
7. Formato FO-PE-33 Consentimiento Informado </t>
  </si>
  <si>
    <t xml:space="preserve">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
</t>
  </si>
  <si>
    <t>1. Memorando del área ejecutora solicitando la revisión de estándar geográfico de planos archivos en formato digital.
2.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Publicación de agendas directivos</t>
  </si>
  <si>
    <r>
      <t xml:space="preserve">1. Memorando del área ejecutora solicitando la revisión de estándar geográfico de planos archivos en formato digital.
2. </t>
    </r>
    <r>
      <rPr>
        <strike/>
        <sz val="11"/>
        <rFont val="Arial"/>
        <family val="2"/>
      </rPr>
      <t xml:space="preserve">Base de seguimiento y control de solicitudes </t>
    </r>
    <r>
      <rPr>
        <sz val="11"/>
        <rFont val="Arial"/>
        <family val="2"/>
      </rPr>
      <t xml:space="preserve">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Formato FO-PE-020 Compromiso de Integridad, Transparencia y Confidencialidad, para PSP  
7. Formato FO-PE-33 Consentimiento Informado </t>
    </r>
  </si>
  <si>
    <t>1. Memorando del área ejecutora solicitando la revisión de estándar geográfico de planos archivos en formato digital.
2.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Formato FO-PE-020 Compromiso de Integridad, Transparencia y Confidencialidad, para PSP  
7. Formato FO-PE-33 Consentimiento Informado F13:F14</t>
  </si>
  <si>
    <t>Que un Director del IDU solicite o reciba dádivas, para realizar la inscripción o renovación en el Directorio de Proveedores (Resolución 1330 de 2019 o la que haga sus veces), sin dar cumplimiento a los requisitos exigidos.</t>
  </si>
  <si>
    <t>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6. Publicación de agendas directivos</t>
  </si>
  <si>
    <t xml:space="preserve">Que un colaborador del IDU  solicite o recibe dádivas de un tercero  para realizar inscripción o renovación en el Directorio de Proveedores (Resolución 1330 de 2019 o la que haga sus veces), , sin el cumplimiento a los requisitos exigidos.  </t>
  </si>
  <si>
    <t xml:space="preserve">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6.  Formato FO-PE-020 Compromiso de Integridad, Transparencia y Confidencialidad, para PSP  
7. Formato FO-PE-33 Consentimiento Informado </t>
  </si>
  <si>
    <t>Que un tercero entregue u ofrezca dádivas a un Colaborador del IDU para que se le realice la inscripción o renovación en el Directorio de Proveedores (Resolución 1330 de 2019 o la que haga sus veces) al , sin el cumplimiento de los requisitos exigidos.</t>
  </si>
  <si>
    <t xml:space="preserve">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t>
  </si>
  <si>
    <t>Un Directivo del IDU solicita o recibe dádivas para incorporar cláusulas o condiciones en los estudios previos para la suscripción de los convenios, acuerdos, contratos y/o actos administrativos asociados a beneficios para un tercero o para una ESP.</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</si>
  <si>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Resolución de Delegación.
9. Publicación agendas directivos.
</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</si>
  <si>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Resoluciones de Delegación
7. Segregación de funciones para la supervisión del convenio.
8. Comité Coordinador (ESP).
9. Publicación agendas directivos.
</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</si>
  <si>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Resoluciones de Delegación
7. Segregación de funciones para la supervisión del convenio a suscribir.
8. Mesas de reunión o de trabajo
9. Oficios de radicación  con la propuestas de convenio.
10. Publicación agendas directivos.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</si>
  <si>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Resoluciones de Delegación
6. Formato FOPE20 - Compromiso de Integridad, Transparencia y Confidencialidad
7. Oficio de respuesta a revisión propuesta del proyecto
8. Comités de seguimiento interno por el líder del proceso
9. Publicación agendas directivos</t>
  </si>
  <si>
    <t>1. MG-GI-01-Manual de Intervención de Urbanizadores y/o Terceros vigente.
2. Actos administrativos emitidos por las Entidades Distritales Competentes.
3. Memorando de recomendación de suscripción del convenio o acuerdo.
4. Estudios Previos.
5.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</si>
  <si>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
5. Formato FO-PE-20 Compromiso de Integridad, Transparencia y Confidencialidad
6. Formato FO-PE-33 Formato Consentimiento Informado SGAS.
7.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</si>
  <si>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
5. Comités de seguimiento interno por el líder del proceso.
6. Publicación de agendas de directivos.</t>
  </si>
  <si>
    <t>1. Evaluación propuestas de APP
2. Directiva 004 Junio 18 de 2019 - Alcalde Mayor
3. Acto Administrativo
4. Propuesta de APP presentada al IDU por el Originador
5. Comité Distrital de APP
6. Formato FO-PE-20 - Compromiso de Integridad, Transparencia y Confidencialidad
7. Formato FO-PE-33 - Formato Consentimiento Informado SGAS.
8. Formato FO-GC-34 - Pacto de Excelencia.
9. MG-PF-01 - Manual de Proyectos de APP vigente.</t>
  </si>
  <si>
    <t xml:space="preserve">1. Evaluación propuestas de APP
2. Directiva 004 Junio 18 de 2019 - Alcalde Mayor
3. Acto Administrativo
4. Propuesta de APP presentada al IDU por el Originador
5. Resoluciones de Delegación
6. Comité Distrital de APP
7. Publicación agendas directivos.
8. MG-PF-01 - Manual de Proyectos de APP vigente.
</t>
  </si>
  <si>
    <r>
      <t xml:space="preserve">1. Evaluación propuestas de APP
2. Directiva 004 Junio 18 de 2019 - Alcalde Mayor
3. Acto Administrativo
4. Propuesta de APP presentada al IDU por el Originador
5. Comité Distrital de APP.
6. MG-PF-01 - Manual de Proyectos de APP vigente.
</t>
    </r>
    <r>
      <rPr>
        <strike/>
        <sz val="11"/>
        <rFont val="Arial"/>
        <family val="2"/>
      </rPr>
      <t/>
    </r>
  </si>
  <si>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Resoluciones de Delegación
6. Segregación de funciones para la supervisión del convenio.
7. Publicación agendas directivos.
</t>
  </si>
  <si>
    <r>
      <t>1. Convenios Suscritos con Transmilenio
2. IN-IN-02-Solicitud de CDP-CRP y autorización de  pago a Transmilenio vigente
3. Resoluciones de Delegación</t>
    </r>
    <r>
      <rPr>
        <strike/>
        <sz val="11"/>
        <rFont val="Arial"/>
        <family val="2"/>
      </rPr>
      <t xml:space="preserve">
</t>
    </r>
    <r>
      <rPr>
        <sz val="11"/>
        <rFont val="Arial"/>
        <family val="2"/>
      </rPr>
      <t xml:space="preserve">4. Segregación de funciones para la supervisión del convenio.
5. Comité IDU- Transmilenio
6. Publicación agendas directivos.
</t>
    </r>
  </si>
  <si>
    <t>Un tercero interesado en un permiso para la intervención de infraestructura vial, ofrece o entrega dádivas a un Colaborador del IDU para que no efectué todas las exigencias de los anexos o especificaciones técnicas requeridas para la ejecución del proyecto.</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</si>
  <si>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</si>
  <si>
    <t>Un Colaborador del IDU solicita o recibe dádivas de un tercero (interesado en la intervención de infraestructura vial) para que éste no efectué todas las exigencias de los anexos o especificaciones técnicas requeridas para la ejecución del proyecto.</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</si>
  <si>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FO-PE-33Formato Consentimiento Informado SGAS.
8. Publicación en diario de alta circulación de la solicitud del permiso.
9. Comités de seguimiento interno por el líder del proceso.</t>
  </si>
  <si>
    <t>Un Directivo del IDU solicita o recibe dádivas de un tercero (interesado en la intervención de infraestructura vial) para que este no efectué todas las exigencias de los anexos o especificaciones técnicas requeridas para la ejecución del proyecto.</t>
  </si>
  <si>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en diario de alta circulación de la solicitud del permiso.
8. Publicación agendas directivos.
9. Comités de seguimiento interno por el líder del proceso.
</t>
  </si>
  <si>
    <t>Que un tercero (interesado en intervenir infraestructura vial) ofrece o entgrega dádivas a un Colaborador del IDU para que acepte con la solicitud del permiso algunos estudios y diseños que no cumplan con lo definido en el artículo 3 del Decreto 942 de 2014.</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</si>
  <si>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</si>
  <si>
    <t>Que un Colaborador del IDU solicita o recibe dádivas de un tercero (interesado en intervenir infraestructura vial) para aceptar con la solicitud del permiso algunos estudios y diseños que no cumplan con lo definido en el artículo 3 del Decreto 942 de 2014.</t>
  </si>
  <si>
    <t xml:space="preserve">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
</t>
  </si>
  <si>
    <t>Que un Directivo del IDU solicita o recibeu dádivas de un tercero (interesado en intervenir infraestructura vial) para aceptar con la solicitud del permiso algunos estudios y diseños que no cumplan con lo definido en el artículo 3 del Decreto 942 de 2014.</t>
  </si>
  <si>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en diario de alta circulación de la solicitud del permiso.
8. Publicación agendas directivos.
9. Comités de seguimiento interno por el líder del proceso.
</t>
  </si>
  <si>
    <t>Que un ciudadano interesado en intervenir infraestructura vial ofrezca o entregue una dádiva a un Colaborador del IDU para que no se le solicite la presentación de una propuesta de cómo se garantizará a los demás ciudadanos en igualdad de condiciones, el acceso a la infraestructura vial por ejecutarse.</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</si>
  <si>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
</t>
  </si>
  <si>
    <t>Que un Colaborador del IDU solicita o recibe dádivas de tercero (interesado en intervenir infraestructura vial), para que no se solicite la presentación de una propuesta de cómo se garantizará a los demás ciudadanos en igualdad de condiciones, el acceso a la infraestructura vial por ejecutarse.</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</si>
  <si>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
</t>
  </si>
  <si>
    <t>Que un Directivo del IDU solicite o acepte una dádiva de ciudadano interesado en intervenir infraestructura vial, para que no se solicite la presentación de una propuesta de cómo se garantizará a los demás ciudadanos en igualdad de condiciones, el acceso a la infraestructura vial por ejecutarse.</t>
  </si>
  <si>
    <t>Un tercero (interesado en intervenir infraestructura vial) ofrece o entrega dádivas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t>
  </si>
  <si>
    <t xml:space="preserve">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
</t>
  </si>
  <si>
    <t>Un Colaborador del IDU solicita o recibe dádivas de un tercero (interesado en intervenir infraestructura vial)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</si>
  <si>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FO-PE-20 Compromiso de Integridad, Transparencia y Confidencialidad
7. Formato FO-PE-33 Consentimiento Informado SGAS.
8. Publicación en diario de alta circulación de la solicitud del permiso.
9. Comités de seguimiento interno por el líder del proceso.</t>
  </si>
  <si>
    <t>Un Directivo del IDU solicita o recibe dádivas de un tercero (interesado en intervenir infraestructura vial)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</si>
  <si>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r>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agendas directivos.
8. Publicación en diario de alta circulación de la solicitud del permiso.
9. Comités de seguimiento interno por el líder del proceso.
</t>
    </r>
    <r>
      <rPr>
        <strike/>
        <sz val="10"/>
        <color theme="8"/>
        <rFont val="Arial"/>
        <family val="2"/>
      </rPr>
      <t/>
    </r>
  </si>
  <si>
    <t>Un tercero (ciudadano que interviene infraestructura vial) ofrece o entrega dádivas a un Colaborador del IDU para que en el proceso de ejecución y entrega de la obra autorizada en el permiso se acepte la terminación y recibo de las obras ejecutadas sin cumplir con lo establecido en el artículo 3 del decreto 942 de 2014.</t>
  </si>
  <si>
    <r>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r>
    <r>
      <rPr>
        <strike/>
        <sz val="11"/>
        <rFont val="Arial"/>
        <family val="2"/>
      </rPr>
      <t xml:space="preserve">
</t>
    </r>
  </si>
  <si>
    <t>Un Colaborador del IDU solicita o recibe una dádivas de un tercero (ciudadano que interviene infraestructura vial) para que en el proceso de ejecución y entrega de la obra autorizada en el permiso acepte la terminación y recibo de las obras ejecutadas sin cumplir con lo establecido en el artículo 3 del decreto 942 de 2014.</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</si>
  <si>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t>
  </si>
  <si>
    <t>Un Directivo del IDU solicita o recibe dádivas de un tercero (ciudadano que interviene infraestructura vial) para que en el proceso de ejecución y entrega de la obra autorizada en el permiso acepte la terminación y recibo de las obras ejecutadas sin cumplir con lo establecido en el artículo 3 del decreto 942 de 2014.</t>
  </si>
  <si>
    <t>1. Actos administrativos emitidos por las Entidades Distritales Competentes.
2. MG-GI-01-Manual de Intervención de Urbanizadores y/o Terceros vigente
3. Seguimiento Plataforma Bochica y de Urbanizadores, SIGIDU
4. Comités de seguimiento interno por el líder del proceso.</t>
  </si>
  <si>
    <t>1. Actos administrativos emitidos por las Entidades Distritales Competentes.
2. MG-GI-01-Manual de Intervención de Urbanizadores y/o Terceros vigente
3. Seguimiento Plataforma Bochica y de Urbanizadores
SIGIDU
4. Formato FO-PE-20 Compromiso de Integridad, Transparencia y Confidencialidad
5. Formato FO-PE-33 Consentimiento Informado SGAS
6. Comités de seguimiento interno por el líder del proceso.</t>
  </si>
  <si>
    <t>1. Actos administrativos emitidos por las Entidades Distritales Competentes.
2. MG-GI-01-Manual de Intervención de Urbanizadores y/o Terceros vigente
3. Seguimiento Plataforma Bochica y de Urbanizadores y SIGIDU
4. Publicación agendas directivos.
5. Comités de seguimiento interno por el líder del proceso.</t>
  </si>
  <si>
    <t>Un Tercero ofrece y/o entrega a un colaborador del IDU una dádiva o comisión para lograr que en comité de conciliacion se decida en beneficio de un tercero en sede prejudicial</t>
  </si>
  <si>
    <t>Tercero (Contratista o cualquier otra persona)</t>
  </si>
  <si>
    <r>
      <t>1. Reglamento del Comité
2. Actas de Comité  de Conciliación</t>
    </r>
    <r>
      <rPr>
        <strike/>
        <sz val="11"/>
        <rFont val="Arial"/>
        <family val="2"/>
      </rPr>
      <t xml:space="preserve"> </t>
    </r>
    <r>
      <rPr>
        <sz val="11"/>
        <rFont val="Arial"/>
        <family val="2"/>
      </rPr>
      <t xml:space="preserve">
3. Fichas de análisis de los casos presentados en el comité generadas a través del SIPROJ 
4. Políticas de prevención del daño antijurídico aprobadas por el Comité de Conciliación y adoptadas por la Dirección General</t>
    </r>
  </si>
  <si>
    <t>Colaborador IDU (Abogado- Profesional Técnico)</t>
  </si>
  <si>
    <t>1. Reglamento del Comité
2. Actas de Comité  de Conciliación
3. Fichas de análisis de los casos presentados en el comité generadas a través del SIPROJ 
4. Políticas de prevención del daño antijurídico aprobadas por el Comité de Conciliación y adoptadas por la Dirección General
5.   Formato FO-PE-020 Compromiso de Integridad, Transparencia y Cofidencialidad, para PSP 
6. Formato FO-PE-33 - Formato Consentimiento Informado SGAS</t>
  </si>
  <si>
    <t>Directivo IDU (Miembros del Comité de Conciliación)</t>
  </si>
  <si>
    <t>1. Reglamento del Comité
2. Actas de Comité  de Conciliación
3. Fichas de análisis de los casos presentados en el comité generadas a través del SIPROJ 
4. Políticas de prevención del daño antijurídico aprobadas por el Comité de Conciliación y adoptadas por la Dirección General</t>
  </si>
  <si>
    <t>Un tercero ofrece o entrega una dádiva a un colaborador del IDU para no cumplir o impedir con una defensa técnica adecuada a favor del IDU, en desarrollo del proceso judicial en cualquiera de sus etapas</t>
  </si>
  <si>
    <t>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t>
  </si>
  <si>
    <t>Colaborador IDU (Abogado a cargo - colaborador administrativo)</t>
  </si>
  <si>
    <t>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
5. Formato FO-PE-020 Compromiso de Integridad, Transparencia y Cofidencialidad, para PSP 
6. Formato FO-PE-33 - Formato Consentimiento Informado SGAS</t>
  </si>
  <si>
    <t xml:space="preserve">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
</t>
  </si>
  <si>
    <t xml:space="preserve">El Colaborador del IDU solicita o reciba una dadiva de un tercero para afectar el valor de un contrato, que en el caso de no contar con los recursos, la necesidad se deba cubrir con una solicitud de modificación presupuestal </t>
  </si>
  <si>
    <t xml:space="preserve">Un tercero ofrece o da una dadiva a un colaborador del IDU  para afectar el valor de un contrato, que en el caso de no contar con los recursos, la necesidad se deba cubrir con una solicitud de modificación presupuestal </t>
  </si>
  <si>
    <t>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</si>
  <si>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1. Programa de Fortalecimiento de la Cultura Ética para Directivos en el IDU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</si>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</sst>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8">
    <font>
      <sz val="11"/>
      <color theme="1"/>
      <name val="Calibri"/>
      <family val="2"/>
      <scheme val="minor"/>
    </font>
    <font>
      <b/>
      <sz val="14"/>
      <color theme="1"/>
      <name val="Calibri"/>
      <family val="2"/>
      <scheme val="minor"/>
    </font>
    <font>
      <sz val="11"/>
      <color rgb="FF000000"/>
      <name val="Calibri"/>
      <family val="2"/>
    </font>
    <font>
      <sz val="14"/>
      <color theme="1"/>
      <name val="Calibri"/>
      <family val="2"/>
      <scheme val="minor"/>
    </font>
    <font>
      <b/>
      <sz val="11"/>
      <name val="Arial"/>
      <family val="2"/>
    </font>
    <font>
      <b/>
      <sz val="14"/>
      <name val="Calibri"/>
      <family val="2"/>
      <scheme val="minor"/>
    </font>
    <font>
      <sz val="11"/>
      <name val="Calibri"/>
      <family val="2"/>
      <scheme val="minor"/>
    </font>
    <font>
      <sz val="11"/>
      <name val="Arial"/>
      <family val="2"/>
    </font>
    <font>
      <sz val="10"/>
      <color rgb="FFFF0000"/>
      <name val="Arial"/>
      <family val="2"/>
    </font>
    <font>
      <strike/>
      <sz val="11"/>
      <color rgb="FFFF0000"/>
      <name val="Calibri"/>
      <family val="2"/>
      <scheme val="minor"/>
    </font>
    <font>
      <strike/>
      <sz val="11"/>
      <name val="Calibri"/>
      <family val="2"/>
      <scheme val="minor"/>
    </font>
    <font>
      <sz val="11"/>
      <color rgb="FFFF0000"/>
      <name val="Arial"/>
      <family val="2"/>
    </font>
    <font>
      <sz val="11"/>
      <color theme="1"/>
      <name val="Arial"/>
      <family val="2"/>
    </font>
    <font>
      <strike/>
      <sz val="11"/>
      <name val="Arial"/>
      <family val="2"/>
    </font>
    <font>
      <strike/>
      <sz val="10"/>
      <color theme="8"/>
      <name val="Arial"/>
      <family val="2"/>
    </font>
    <font>
      <strike/>
      <sz val="11"/>
      <color theme="1"/>
      <name val="Arial"/>
      <family val="2"/>
    </font>
    <font>
      <b/>
      <sz val="11"/>
      <color theme="1"/>
      <name val="Arial"/>
      <family val="2"/>
    </font>
    <font>
      <sz val="11"/>
      <color theme="4" tint="-0.499984740745262"/>
      <name val="Arial"/>
      <family val="2"/>
    </font>
    <font>
      <sz val="11"/>
      <color rgb="FF000000"/>
      <name val="Arial"/>
      <family val="2"/>
    </font>
    <font>
      <sz val="10"/>
      <name val="Arial"/>
      <family val="2"/>
      <charset val="1"/>
    </font>
    <font>
      <sz val="10"/>
      <name val="Arial"/>
      <family val="2"/>
    </font>
    <font>
      <sz val="11"/>
      <color rgb="FFFF0000"/>
      <name val="Calibri"/>
      <family val="2"/>
      <scheme val="minor"/>
    </font>
    <font>
      <b/>
      <sz val="12"/>
      <color rgb="FFFF0000"/>
      <name val="Arial"/>
      <family val="2"/>
    </font>
    <font>
      <b/>
      <sz val="11"/>
      <color rgb="FF000099"/>
      <name val="Calibri"/>
      <family val="2"/>
      <scheme val="minor"/>
    </font>
    <font>
      <strike/>
      <sz val="10"/>
      <name val="Arial"/>
      <family val="2"/>
    </font>
    <font>
      <sz val="10"/>
      <name val="Helvetica Neue"/>
      <family val="2"/>
    </font>
    <font>
      <sz val="10"/>
      <color rgb="FF000000"/>
      <name val="Arial"/>
      <family val="2"/>
    </font>
    <font>
      <sz val="10"/>
      <color rgb="FFFF0000"/>
      <name val="Helvetica Neue"/>
      <family val="2"/>
    </font>
  </fonts>
  <fills count="13">
    <fill>
      <patternFill patternType="none"/>
    </fill>
    <fill>
      <patternFill patternType="gray125"/>
    </fill>
    <fill>
      <patternFill patternType="solid">
        <fgColor rgb="FFD9D9D9"/>
        <bgColor rgb="FFDCE6F2"/>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auto="1"/>
      </bottom>
      <diagonal/>
    </border>
    <border>
      <left/>
      <right/>
      <top style="thin">
        <color indexed="64"/>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style="double">
        <color auto="1"/>
      </left>
      <right/>
      <top/>
      <bottom style="double">
        <color auto="1"/>
      </bottom>
      <diagonal/>
    </border>
    <border>
      <left style="double">
        <color auto="1"/>
      </left>
      <right/>
      <top style="hair">
        <color auto="1"/>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medium">
        <color indexed="64"/>
      </top>
      <bottom style="thin">
        <color indexed="64"/>
      </bottom>
      <diagonal/>
    </border>
  </borders>
  <cellStyleXfs count="3">
    <xf numFmtId="0" fontId="0" fillId="0" borderId="0"/>
    <xf numFmtId="0" fontId="2" fillId="0" borderId="0"/>
    <xf numFmtId="0" fontId="19" fillId="0" borderId="0"/>
  </cellStyleXfs>
  <cellXfs count="299">
    <xf numFmtId="0" fontId="0" fillId="0" borderId="0" xfId="0"/>
    <xf numFmtId="0" fontId="0" fillId="0" borderId="0" xfId="0" applyAlignment="1">
      <alignment horizontal="left"/>
    </xf>
    <xf numFmtId="0" fontId="0" fillId="0" borderId="0" xfId="0" applyNumberForma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0" fillId="8" borderId="0" xfId="0" applyFill="1"/>
    <xf numFmtId="0" fontId="0" fillId="6" borderId="0" xfId="0" applyFill="1"/>
    <xf numFmtId="0" fontId="0" fillId="0" borderId="0" xfId="0" applyAlignment="1"/>
    <xf numFmtId="0" fontId="0" fillId="0" borderId="0" xfId="0" applyFill="1"/>
    <xf numFmtId="0" fontId="0" fillId="7" borderId="0" xfId="0" applyFill="1"/>
    <xf numFmtId="0" fontId="0" fillId="0" borderId="0" xfId="0" applyFill="1" applyAlignment="1">
      <alignment horizontal="left"/>
    </xf>
    <xf numFmtId="0" fontId="0" fillId="0" borderId="0" xfId="0" applyNumberFormat="1" applyFill="1"/>
    <xf numFmtId="164" fontId="3" fillId="0" borderId="0" xfId="0" applyNumberFormat="1" applyFont="1" applyAlignment="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0" borderId="0" xfId="0" applyFont="1"/>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0" xfId="0" applyFont="1" applyBorder="1"/>
    <xf numFmtId="0" fontId="7" fillId="0" borderId="0" xfId="0" applyFont="1" applyFill="1"/>
    <xf numFmtId="0" fontId="12" fillId="0" borderId="1" xfId="0" applyFont="1" applyFill="1" applyBorder="1" applyAlignment="1">
      <alignment horizontal="center" vertical="center" wrapText="1"/>
    </xf>
    <xf numFmtId="0" fontId="12" fillId="0" borderId="0" xfId="0" applyFont="1" applyFill="1"/>
    <xf numFmtId="0" fontId="7" fillId="0" borderId="0" xfId="0" applyFont="1" applyAlignment="1">
      <alignment vertical="center"/>
    </xf>
    <xf numFmtId="0" fontId="4" fillId="2" borderId="21" xfId="0" applyFont="1" applyFill="1" applyBorder="1" applyAlignment="1">
      <alignment vertical="center" wrapText="1"/>
    </xf>
    <xf numFmtId="0" fontId="7" fillId="0" borderId="26" xfId="0" applyFont="1" applyBorder="1" applyAlignment="1">
      <alignment horizontal="center" vertical="center" wrapText="1"/>
    </xf>
    <xf numFmtId="0" fontId="4" fillId="5" borderId="5"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11" borderId="1" xfId="0" applyFont="1" applyFill="1" applyBorder="1" applyAlignment="1">
      <alignment horizontal="center" vertical="center" wrapText="1"/>
    </xf>
    <xf numFmtId="15" fontId="16" fillId="0" borderId="1" xfId="0" applyNumberFormat="1" applyFont="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0" borderId="1" xfId="0" applyFont="1" applyBorder="1"/>
    <xf numFmtId="0" fontId="7" fillId="0" borderId="1" xfId="0" applyFont="1" applyFill="1" applyBorder="1"/>
    <xf numFmtId="0" fontId="7" fillId="0" borderId="1" xfId="0" applyFont="1" applyBorder="1" applyAlignment="1">
      <alignment vertical="center" wrapText="1"/>
    </xf>
    <xf numFmtId="0" fontId="7" fillId="0" borderId="0" xfId="0" applyFont="1" applyFill="1" applyAlignment="1">
      <alignment horizontal="justify" vertical="center" wrapText="1"/>
    </xf>
    <xf numFmtId="0" fontId="7" fillId="0" borderId="0" xfId="0" applyFont="1" applyAlignment="1">
      <alignment horizontal="justify" vertical="center" wrapText="1"/>
    </xf>
    <xf numFmtId="0" fontId="7" fillId="4" borderId="1" xfId="0" applyFont="1" applyFill="1" applyBorder="1" applyAlignment="1" applyProtection="1">
      <alignment horizontal="center" vertical="center" wrapText="1"/>
      <protection locked="0"/>
    </xf>
    <xf numFmtId="0" fontId="7" fillId="0" borderId="1" xfId="0" quotePrefix="1" applyFont="1" applyBorder="1" applyAlignment="1">
      <alignment horizontal="justify" vertical="center" wrapText="1"/>
    </xf>
    <xf numFmtId="49" fontId="7" fillId="0" borderId="1" xfId="0" applyNumberFormat="1" applyFont="1" applyBorder="1" applyAlignment="1">
      <alignment horizontal="justify" vertical="center" wrapText="1"/>
    </xf>
    <xf numFmtId="49" fontId="7" fillId="0" borderId="1" xfId="0" quotePrefix="1" applyNumberFormat="1" applyFont="1" applyBorder="1" applyAlignment="1">
      <alignment horizontal="justify" vertical="center" wrapText="1"/>
    </xf>
    <xf numFmtId="49" fontId="7" fillId="0" borderId="1" xfId="0" quotePrefix="1" applyNumberFormat="1"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lignment horizontal="justify" vertical="center" wrapText="1"/>
    </xf>
    <xf numFmtId="0" fontId="7" fillId="4" borderId="1" xfId="0" applyFont="1" applyFill="1" applyBorder="1" applyAlignment="1">
      <alignment horizontal="justify"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0" xfId="0" applyFont="1" applyBorder="1" applyAlignment="1">
      <alignment horizontal="justify" vertical="center" wrapText="1"/>
    </xf>
    <xf numFmtId="49" fontId="7" fillId="0" borderId="0" xfId="0" applyNumberFormat="1" applyFont="1"/>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pplyProtection="1">
      <alignment horizontal="justify" vertical="center" wrapText="1"/>
      <protection locked="0"/>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4" fillId="4" borderId="7" xfId="0" applyFont="1" applyFill="1" applyBorder="1" applyAlignment="1" applyProtection="1">
      <alignment horizontal="justify" vertical="center" wrapText="1"/>
      <protection locked="0"/>
    </xf>
    <xf numFmtId="0" fontId="4" fillId="3"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0" xfId="0" applyFont="1" applyAlignment="1">
      <alignment wrapText="1"/>
    </xf>
    <xf numFmtId="0" fontId="7" fillId="0" borderId="0" xfId="0" applyFont="1" applyFill="1" applyBorder="1"/>
    <xf numFmtId="0" fontId="7" fillId="0" borderId="0" xfId="0" applyFont="1" applyFill="1" applyAlignment="1">
      <alignment vertical="center" wrapText="1"/>
    </xf>
    <xf numFmtId="0" fontId="7" fillId="4" borderId="0" xfId="0" applyFont="1" applyFill="1"/>
    <xf numFmtId="0" fontId="7" fillId="4"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vertical="center" wrapText="1"/>
    </xf>
    <xf numFmtId="0" fontId="4" fillId="0" borderId="21" xfId="0" applyFont="1" applyFill="1" applyBorder="1" applyAlignment="1">
      <alignment vertical="center" wrapText="1"/>
    </xf>
    <xf numFmtId="0" fontId="7" fillId="0" borderId="26"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0" xfId="0" applyFont="1" applyFill="1" applyAlignment="1"/>
    <xf numFmtId="0" fontId="7" fillId="0" borderId="0" xfId="0" applyFont="1" applyFill="1" applyAlignment="1">
      <alignment horizontal="center"/>
    </xf>
    <xf numFmtId="0" fontId="7" fillId="0" borderId="0" xfId="0" applyFont="1" applyAlignment="1">
      <alignment horizontal="center"/>
    </xf>
    <xf numFmtId="0" fontId="7" fillId="0" borderId="0" xfId="0" applyFont="1" applyFill="1" applyAlignment="1">
      <alignment horizontal="left" vertical="center"/>
    </xf>
    <xf numFmtId="0" fontId="7" fillId="0" borderId="0" xfId="1" applyFont="1" applyAlignment="1"/>
    <xf numFmtId="0" fontId="12" fillId="0" borderId="1" xfId="0" applyFont="1" applyBorder="1" applyAlignment="1">
      <alignment horizontal="center" vertical="center"/>
    </xf>
    <xf numFmtId="0" fontId="4" fillId="0" borderId="0" xfId="1" applyFont="1" applyAlignment="1"/>
    <xf numFmtId="0" fontId="7" fillId="0" borderId="0" xfId="1" applyFont="1" applyAlignment="1">
      <alignment horizontal="center" vertical="center"/>
    </xf>
    <xf numFmtId="0" fontId="7" fillId="0" borderId="1" xfId="0" applyFont="1" applyBorder="1" applyAlignment="1">
      <alignment horizontal="center" vertical="center"/>
    </xf>
    <xf numFmtId="0" fontId="7" fillId="0" borderId="0" xfId="0" applyFont="1" applyAlignment="1"/>
    <xf numFmtId="0" fontId="4" fillId="0"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7" fillId="0" borderId="1" xfId="0" applyFont="1" applyFill="1" applyBorder="1" applyAlignment="1">
      <alignment vertical="center"/>
    </xf>
    <xf numFmtId="0" fontId="7" fillId="0" borderId="2" xfId="0" applyFont="1" applyBorder="1" applyAlignment="1">
      <alignment vertical="center" wrapText="1"/>
    </xf>
    <xf numFmtId="0" fontId="7" fillId="0" borderId="13" xfId="0" applyFont="1" applyBorder="1"/>
    <xf numFmtId="0" fontId="7" fillId="0" borderId="14" xfId="0" applyFont="1" applyBorder="1"/>
    <xf numFmtId="0" fontId="4" fillId="3" borderId="10"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4" fillId="5" borderId="12"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locked="0"/>
    </xf>
    <xf numFmtId="0" fontId="12" fillId="0" borderId="0" xfId="0" applyFont="1" applyBorder="1"/>
    <xf numFmtId="0" fontId="12" fillId="0" borderId="0" xfId="0" applyFont="1" applyAlignment="1"/>
    <xf numFmtId="0" fontId="12" fillId="0" borderId="0" xfId="0" applyFont="1" applyAlignment="1">
      <alignment horizontal="center"/>
    </xf>
    <xf numFmtId="0" fontId="16" fillId="5" borderId="5"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38"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xf>
    <xf numFmtId="0" fontId="7" fillId="4" borderId="45" xfId="0" applyFont="1" applyFill="1" applyBorder="1" applyAlignment="1">
      <alignment horizontal="center" vertical="center" wrapText="1"/>
    </xf>
    <xf numFmtId="0" fontId="16" fillId="5" borderId="45" xfId="0" applyFont="1" applyFill="1" applyBorder="1" applyAlignment="1" applyProtection="1">
      <alignment horizontal="center" vertical="center" wrapText="1"/>
    </xf>
    <xf numFmtId="0" fontId="16" fillId="4" borderId="45" xfId="0" applyFont="1" applyFill="1" applyBorder="1" applyAlignment="1" applyProtection="1">
      <alignment horizontal="left" vertical="center" wrapText="1"/>
      <protection locked="0"/>
    </xf>
    <xf numFmtId="0" fontId="16" fillId="4" borderId="37" xfId="0" applyFont="1" applyFill="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2" fillId="4" borderId="0" xfId="0" applyFont="1" applyFill="1"/>
    <xf numFmtId="0" fontId="12" fillId="0" borderId="5" xfId="0" applyFont="1" applyBorder="1" applyAlignment="1" applyProtection="1">
      <alignment horizontal="justify" vertical="center" wrapText="1"/>
      <protection locked="0"/>
    </xf>
    <xf numFmtId="0" fontId="6" fillId="0" borderId="0" xfId="0" applyFont="1"/>
    <xf numFmtId="1" fontId="0" fillId="0" borderId="0" xfId="0" applyNumberFormat="1"/>
    <xf numFmtId="165" fontId="7" fillId="0" borderId="0" xfId="0" applyNumberFormat="1" applyFont="1" applyAlignment="1">
      <alignment vertical="center"/>
    </xf>
    <xf numFmtId="0" fontId="7" fillId="0" borderId="0" xfId="1" applyFont="1" applyBorder="1" applyAlignment="1"/>
    <xf numFmtId="0" fontId="0" fillId="0" borderId="1" xfId="0"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0" fillId="0" borderId="1" xfId="0"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18" fillId="0" borderId="0" xfId="0" applyFont="1" applyBorder="1" applyAlignment="1">
      <alignment horizontal="justify" vertical="center" wrapText="1"/>
    </xf>
    <xf numFmtId="0" fontId="12" fillId="0" borderId="1" xfId="0" applyFont="1" applyFill="1" applyBorder="1" applyAlignment="1">
      <alignment horizontal="justify" vertical="center" wrapText="1"/>
    </xf>
    <xf numFmtId="0" fontId="20" fillId="0" borderId="1" xfId="0"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wrapText="1"/>
    </xf>
    <xf numFmtId="0" fontId="20" fillId="12" borderId="1" xfId="0" applyFont="1" applyFill="1" applyBorder="1" applyAlignment="1">
      <alignment vertical="center" wrapText="1"/>
    </xf>
    <xf numFmtId="0" fontId="18" fillId="0" borderId="1" xfId="0" applyFont="1" applyBorder="1" applyAlignment="1">
      <alignment vertical="center" wrapText="1"/>
    </xf>
    <xf numFmtId="0" fontId="3" fillId="0" borderId="1" xfId="0" applyFont="1" applyBorder="1" applyAlignment="1">
      <alignment vertical="center" wrapText="1"/>
    </xf>
    <xf numFmtId="0" fontId="12" fillId="0" borderId="1" xfId="0" applyFont="1" applyBorder="1" applyAlignment="1">
      <alignment horizontal="justify" vertical="top" wrapText="1"/>
    </xf>
    <xf numFmtId="0" fontId="3" fillId="0" borderId="0" xfId="0" applyFont="1" applyBorder="1" applyAlignment="1">
      <alignment vertical="center" wrapText="1"/>
    </xf>
    <xf numFmtId="0" fontId="12" fillId="0" borderId="0" xfId="0" applyFont="1" applyBorder="1" applyAlignment="1">
      <alignment horizontal="justify" vertical="top" wrapText="1"/>
    </xf>
    <xf numFmtId="0" fontId="21"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xf numFmtId="0" fontId="20" fillId="0" borderId="1" xfId="0" applyFont="1" applyBorder="1" applyAlignment="1">
      <alignment horizontal="center" vertical="center" wrapText="1"/>
    </xf>
    <xf numFmtId="0" fontId="20" fillId="0" borderId="0" xfId="0" applyFont="1"/>
    <xf numFmtId="0" fontId="25" fillId="0" borderId="1" xfId="0" applyFont="1" applyFill="1" applyBorder="1" applyAlignment="1">
      <alignment horizontal="left" vertical="center" wrapText="1"/>
    </xf>
    <xf numFmtId="0" fontId="26" fillId="0" borderId="1" xfId="0" applyFont="1" applyBorder="1" applyAlignment="1">
      <alignment horizontal="justify" vertical="center" wrapText="1"/>
    </xf>
    <xf numFmtId="0" fontId="20" fillId="0" borderId="43" xfId="0" applyFont="1" applyBorder="1" applyAlignment="1">
      <alignment horizontal="center" vertical="center" wrapText="1"/>
    </xf>
    <xf numFmtId="0" fontId="20" fillId="0" borderId="43" xfId="0" applyFont="1" applyBorder="1" applyAlignment="1">
      <alignment horizontal="justify" vertical="center" wrapText="1"/>
    </xf>
    <xf numFmtId="0" fontId="20" fillId="0" borderId="3" xfId="0" applyFont="1" applyBorder="1" applyAlignment="1">
      <alignment horizontal="center" vertical="center" wrapText="1"/>
    </xf>
    <xf numFmtId="0" fontId="8" fillId="0" borderId="1" xfId="0" applyFont="1" applyBorder="1" applyAlignment="1">
      <alignment horizontal="justify" vertical="center" wrapText="1"/>
    </xf>
    <xf numFmtId="0" fontId="27" fillId="0" borderId="1" xfId="0" applyFont="1" applyFill="1" applyBorder="1" applyAlignment="1">
      <alignment horizontal="left" vertical="center" wrapText="1"/>
    </xf>
    <xf numFmtId="0" fontId="20" fillId="0" borderId="42" xfId="0" applyFont="1" applyBorder="1" applyAlignment="1">
      <alignment horizontal="center" vertical="center" wrapText="1"/>
    </xf>
    <xf numFmtId="0" fontId="20" fillId="10" borderId="42" xfId="0" applyFont="1" applyFill="1" applyBorder="1" applyAlignment="1">
      <alignment horizontal="justify" vertical="center" wrapText="1"/>
    </xf>
    <xf numFmtId="0" fontId="20" fillId="0" borderId="42" xfId="0" applyFont="1" applyBorder="1" applyAlignment="1">
      <alignment horizontal="justify" vertical="center" wrapText="1"/>
    </xf>
    <xf numFmtId="0" fontId="20" fillId="10" borderId="42" xfId="0" applyFont="1" applyFill="1" applyBorder="1" applyAlignment="1">
      <alignment horizontal="center" vertical="center" wrapText="1"/>
    </xf>
    <xf numFmtId="0" fontId="20" fillId="0" borderId="44" xfId="0" applyFont="1" applyBorder="1" applyAlignment="1">
      <alignment horizontal="justify" vertical="center" wrapText="1"/>
    </xf>
    <xf numFmtId="0" fontId="20" fillId="0" borderId="46" xfId="0" applyFont="1" applyBorder="1" applyAlignment="1">
      <alignment horizontal="center" vertical="center" wrapText="1"/>
    </xf>
    <xf numFmtId="0" fontId="20" fillId="0" borderId="42" xfId="0" applyFont="1" applyFill="1" applyBorder="1" applyAlignment="1">
      <alignment horizontal="center" vertical="center" wrapText="1"/>
    </xf>
    <xf numFmtId="0" fontId="20" fillId="0" borderId="42"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0" xfId="0" applyFont="1" applyFill="1"/>
    <xf numFmtId="0" fontId="26" fillId="0"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7" fillId="0" borderId="26" xfId="0" applyFont="1" applyBorder="1" applyAlignment="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7"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quotePrefix="1" applyNumberFormat="1" applyFont="1" applyFill="1" applyBorder="1" applyAlignment="1">
      <alignment horizontal="justify" vertical="center" wrapText="1"/>
    </xf>
    <xf numFmtId="15" fontId="4"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0" fontId="18" fillId="0" borderId="2" xfId="0" applyFont="1" applyBorder="1" applyAlignment="1">
      <alignment horizontal="justify" vertical="center" wrapText="1"/>
    </xf>
    <xf numFmtId="0" fontId="4" fillId="3" borderId="47"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1" applyFont="1" applyAlignment="1">
      <alignment horizontal="center" vertical="center"/>
    </xf>
    <xf numFmtId="0" fontId="16" fillId="0" borderId="0" xfId="0" applyFont="1" applyAlignment="1">
      <alignment horizontal="center" vertical="center"/>
    </xf>
    <xf numFmtId="0" fontId="1" fillId="0" borderId="0" xfId="0" applyFont="1" applyBorder="1" applyAlignment="1">
      <alignment horizontal="center" vertical="center" wrapText="1"/>
    </xf>
    <xf numFmtId="0" fontId="4" fillId="0" borderId="0" xfId="0" applyFont="1" applyAlignment="1">
      <alignment horizontal="center" vertical="center" wrapText="1"/>
    </xf>
    <xf numFmtId="164" fontId="3" fillId="0" borderId="1" xfId="0" applyNumberFormat="1" applyFont="1" applyBorder="1" applyAlignment="1">
      <alignment horizontal="center"/>
    </xf>
    <xf numFmtId="0" fontId="3" fillId="0" borderId="0" xfId="0" applyFont="1" applyBorder="1" applyAlignment="1">
      <alignment horizontal="center" vertical="center"/>
    </xf>
    <xf numFmtId="0" fontId="4" fillId="5" borderId="40" xfId="0" applyFont="1" applyFill="1" applyBorder="1" applyAlignment="1" applyProtection="1">
      <alignment horizontal="center" vertical="center" wrapText="1"/>
    </xf>
    <xf numFmtId="0" fontId="4" fillId="5" borderId="41" xfId="0" applyFont="1" applyFill="1" applyBorder="1" applyAlignment="1" applyProtection="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29" xfId="0" applyFont="1" applyFill="1" applyBorder="1" applyAlignment="1" applyProtection="1">
      <alignment horizontal="justify" vertical="center" wrapText="1"/>
      <protection locked="0"/>
    </xf>
    <xf numFmtId="0" fontId="7" fillId="0" borderId="12" xfId="0" applyFont="1" applyFill="1" applyBorder="1" applyAlignment="1" applyProtection="1">
      <alignment horizontal="justify" vertical="center" wrapText="1"/>
      <protection locked="0"/>
    </xf>
    <xf numFmtId="0" fontId="7" fillId="0" borderId="28" xfId="0" applyFont="1" applyFill="1" applyBorder="1" applyAlignment="1" applyProtection="1">
      <alignment horizontal="justify"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9" xfId="0" applyFont="1" applyFill="1" applyBorder="1" applyAlignment="1" applyProtection="1">
      <alignment horizontal="justify" vertical="center" wrapText="1"/>
      <protection locked="0"/>
    </xf>
    <xf numFmtId="0" fontId="7" fillId="4" borderId="12" xfId="0" applyFont="1" applyFill="1" applyBorder="1" applyAlignment="1" applyProtection="1">
      <alignment horizontal="justify" vertical="center" wrapText="1"/>
      <protection locked="0"/>
    </xf>
    <xf numFmtId="0" fontId="7" fillId="4" borderId="28" xfId="0" applyFont="1" applyFill="1" applyBorder="1" applyAlignment="1" applyProtection="1">
      <alignment horizontal="justify" vertical="center" wrapText="1"/>
      <protection locked="0"/>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justify" vertical="center" wrapText="1"/>
      <protection locked="0"/>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4" borderId="0" xfId="0" applyFont="1" applyFill="1" applyBorder="1" applyAlignment="1">
      <alignment horizontal="center"/>
    </xf>
    <xf numFmtId="0" fontId="7" fillId="4" borderId="1" xfId="0" applyFont="1" applyFill="1" applyBorder="1" applyAlignment="1" applyProtection="1">
      <alignment horizontal="left" vertical="center" wrapText="1"/>
      <protection locked="0"/>
    </xf>
    <xf numFmtId="0" fontId="7" fillId="4" borderId="12" xfId="0" applyFont="1" applyFill="1" applyBorder="1" applyAlignment="1">
      <alignment horizontal="center"/>
    </xf>
    <xf numFmtId="0" fontId="16" fillId="5" borderId="5"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justify" vertical="center" wrapText="1"/>
      <protection locked="0"/>
    </xf>
    <xf numFmtId="0" fontId="12" fillId="4" borderId="12" xfId="0" applyFont="1" applyFill="1" applyBorder="1" applyAlignment="1">
      <alignment horizontal="center"/>
    </xf>
    <xf numFmtId="0" fontId="7" fillId="0" borderId="0" xfId="0" applyFont="1" applyBorder="1" applyAlignment="1">
      <alignment horizontal="center" vertical="center" wrapText="1"/>
    </xf>
  </cellXfs>
  <cellStyles count="3">
    <cellStyle name="Normal" xfId="0" builtinId="0"/>
    <cellStyle name="Normal 2" xfId="1"/>
    <cellStyle name="Normal 2 2" xfId="2"/>
  </cellStyles>
  <dxfs count="638">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ill>
        <patternFill>
          <fgColor indexed="64"/>
          <bgColor rgb="FFFF0000"/>
        </patternFill>
      </fill>
    </dxf>
    <dxf>
      <fill>
        <patternFill patternType="solid">
          <bgColor rgb="FFFFFF00"/>
        </patternFill>
      </fill>
    </dxf>
    <dxf>
      <fill>
        <patternFill patternType="solid">
          <fgColor indexed="64"/>
          <bgColor theme="9" tint="0.59999389629810485"/>
        </patternFill>
      </fill>
    </dxf>
    <dxf>
      <fill>
        <patternFill patternType="solid">
          <fgColor indexed="64"/>
          <bgColor rgb="FFFFFF00"/>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fgColor indexed="64"/>
          <bgColor rgb="FFFF0000"/>
        </patternFill>
      </fill>
    </dxf>
    <dxf>
      <fill>
        <patternFill patternType="solid">
          <bgColor rgb="FFFF0000"/>
        </patternFill>
      </fill>
    </dxf>
    <dxf>
      <fill>
        <patternFill>
          <fgColor indexed="64"/>
          <bgColor rgb="FFFF0000"/>
        </patternFill>
      </fill>
    </dxf>
    <dxf>
      <fill>
        <patternFill patternType="solid">
          <fgColor indexed="64"/>
          <bgColor rgb="FF92D050"/>
        </patternFill>
      </fill>
    </dxf>
    <dxf>
      <fill>
        <patternFill>
          <fgColor theme="9" tint="0.59999389629810485"/>
        </patternFill>
      </fill>
    </dxf>
    <dxf>
      <fill>
        <patternFill>
          <bgColor indexed="64"/>
        </patternFill>
      </fill>
    </dxf>
    <dxf>
      <fill>
        <patternFill patternType="solid">
          <fgColor indexed="64"/>
          <bgColor rgb="FF92D050"/>
        </patternFill>
      </fill>
    </dxf>
    <dxf>
      <fill>
        <patternFill>
          <fgColor indexed="64"/>
          <bgColor rgb="FFFF0000"/>
        </patternFill>
      </fill>
    </dxf>
    <dxf>
      <fill>
        <patternFill patternType="solid">
          <bgColor rgb="FF92D050"/>
        </patternFill>
      </fill>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fgColor indexed="64"/>
          <bgColor theme="9" tint="0.59999389629810485"/>
        </patternFill>
      </fill>
    </dxf>
    <dxf>
      <fill>
        <patternFill patternType="solid">
          <bgColor rgb="FFFF0000"/>
        </patternFill>
      </fill>
    </dxf>
    <dxf>
      <fill>
        <patternFill>
          <fgColor indexed="64"/>
          <bgColor rgb="FFFF0000"/>
        </patternFill>
      </fill>
    </dxf>
    <dxf>
      <fill>
        <patternFill patternType="solid">
          <bgColor rgb="FFFFFF00"/>
        </patternFill>
      </fill>
    </dxf>
    <dxf>
      <fill>
        <patternFill>
          <fgColor indexed="64"/>
          <bgColor theme="9" tint="0.59999389629810485"/>
        </patternFill>
      </fill>
    </dxf>
    <dxf>
      <fill>
        <patternFill patternType="solid">
          <fgColor indexed="64"/>
          <bgColor rgb="FF92D050"/>
        </patternFill>
      </fill>
    </dxf>
    <dxf>
      <font>
        <color auto="1"/>
      </font>
    </dxf>
    <dxf>
      <fill>
        <patternFill>
          <fgColor indexed="64"/>
          <bgColor theme="9" tint="0.59999389629810485"/>
        </patternFill>
      </fill>
    </dxf>
    <dxf>
      <fill>
        <patternFill patternType="solid">
          <fgColor indexed="64"/>
          <bgColor rgb="FF92D050"/>
        </patternFill>
      </fill>
    </dxf>
    <dxf>
      <fill>
        <patternFill patternType="solid">
          <bgColor rgb="FFFF0000"/>
        </patternFill>
      </fill>
    </dxf>
    <dxf>
      <fill>
        <patternFill patternType="solid">
          <fgColor indexed="64"/>
          <bgColor theme="9" tint="0.59999389629810485"/>
        </patternFill>
      </fill>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bgColor rgb="FFFFFF00"/>
        </patternFill>
      </fill>
    </dxf>
    <dxf>
      <fill>
        <patternFill patternType="solid">
          <fgColor indexed="64"/>
          <bgColor theme="9" tint="0.59999389629810485"/>
        </patternFill>
      </fill>
    </dxf>
    <dxf>
      <fill>
        <patternFill>
          <bgColor theme="9" tint="0.59999389629810485"/>
        </patternFill>
      </fill>
    </dxf>
    <dxf>
      <fill>
        <patternFill patternType="solid">
          <fgColor indexed="64"/>
          <bgColor rgb="FF92D050"/>
        </patternFill>
      </fill>
    </dxf>
    <dxf>
      <fill>
        <patternFill>
          <fgColor indexed="64"/>
          <bgColor theme="9" tint="0.59999389629810485"/>
        </patternFill>
      </fill>
    </dxf>
    <dxf>
      <numFmt numFmtId="1" formatCode="0"/>
    </dxf>
    <dxf>
      <fill>
        <patternFill patternType="solid">
          <fgColor indexed="64"/>
          <bgColor rgb="FF92D050"/>
        </patternFill>
      </fill>
    </dxf>
    <dxf>
      <fill>
        <patternFill>
          <fgColor indexed="64"/>
          <bgColor rgb="FFFF0000"/>
        </patternFill>
      </fill>
    </dxf>
    <dxf>
      <fill>
        <patternFill patternType="solid">
          <fgColor indexed="64"/>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pivotCacheDefinition" Target="pivotCache/pivotCacheDefinition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pivotCacheDefinition" Target="pivotCache/pivotCacheDefinition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pivotCacheDefinition" Target="pivotCache/pivotCacheDefinition12.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1258208</xdr:colOff>
      <xdr:row>0</xdr:row>
      <xdr:rowOff>0</xdr:rowOff>
    </xdr:from>
    <xdr:to>
      <xdr:col>10</xdr:col>
      <xdr:colOff>3290208</xdr:colOff>
      <xdr:row>2</xdr:row>
      <xdr:rowOff>43656</xdr:rowOff>
    </xdr:to>
    <xdr:pic>
      <xdr:nvPicPr>
        <xdr:cNvPr id="2" name="Imagen 3">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xdr:blipFill>
      <xdr:spPr>
        <a:xfrm>
          <a:off x="23613383" y="0"/>
          <a:ext cx="2032000" cy="7747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1005417</xdr:colOff>
      <xdr:row>0</xdr:row>
      <xdr:rowOff>84668</xdr:rowOff>
    </xdr:from>
    <xdr:to>
      <xdr:col>10</xdr:col>
      <xdr:colOff>3323166</xdr:colOff>
      <xdr:row>3</xdr:row>
      <xdr:rowOff>179917</xdr:rowOff>
    </xdr:to>
    <xdr:pic>
      <xdr:nvPicPr>
        <xdr:cNvPr id="2" name="Imagen 3">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stretch/>
      </xdr:blipFill>
      <xdr:spPr>
        <a:xfrm>
          <a:off x="15716250" y="84668"/>
          <a:ext cx="2317749" cy="1068916"/>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3061676</xdr:colOff>
      <xdr:row>2</xdr:row>
      <xdr:rowOff>238029</xdr:rowOff>
    </xdr:to>
    <xdr:pic>
      <xdr:nvPicPr>
        <xdr:cNvPr id="4" name="Imagen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tretch/>
      </xdr:blipFill>
      <xdr:spPr>
        <a:xfrm>
          <a:off x="17960975" y="0"/>
          <a:ext cx="2614083" cy="1090083"/>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1439334</xdr:colOff>
      <xdr:row>0</xdr:row>
      <xdr:rowOff>42899</xdr:rowOff>
    </xdr:from>
    <xdr:to>
      <xdr:col>10</xdr:col>
      <xdr:colOff>3011802</xdr:colOff>
      <xdr:row>4</xdr:row>
      <xdr:rowOff>10583</xdr:rowOff>
    </xdr:to>
    <xdr:pic>
      <xdr:nvPicPr>
        <xdr:cNvPr id="2" name="Imagen 3">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stretch/>
      </xdr:blipFill>
      <xdr:spPr>
        <a:xfrm>
          <a:off x="16467667" y="42899"/>
          <a:ext cx="1578241" cy="750851"/>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1460500</xdr:colOff>
      <xdr:row>0</xdr:row>
      <xdr:rowOff>0</xdr:rowOff>
    </xdr:from>
    <xdr:to>
      <xdr:col>10</xdr:col>
      <xdr:colOff>3058583</xdr:colOff>
      <xdr:row>3</xdr:row>
      <xdr:rowOff>45406</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xdr:blipFill>
      <xdr:spPr>
        <a:xfrm>
          <a:off x="17060333" y="0"/>
          <a:ext cx="1598083" cy="63500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870857</xdr:colOff>
      <xdr:row>0</xdr:row>
      <xdr:rowOff>86746</xdr:rowOff>
    </xdr:from>
    <xdr:to>
      <xdr:col>10</xdr:col>
      <xdr:colOff>3080695</xdr:colOff>
      <xdr:row>3</xdr:row>
      <xdr:rowOff>163286</xdr:rowOff>
    </xdr:to>
    <xdr:pic>
      <xdr:nvPicPr>
        <xdr:cNvPr id="3" name="Imagen 3">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stretch/>
      </xdr:blipFill>
      <xdr:spPr>
        <a:xfrm>
          <a:off x="20070536" y="86746"/>
          <a:ext cx="2209838" cy="1042647"/>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920750</xdr:colOff>
      <xdr:row>0</xdr:row>
      <xdr:rowOff>10583</xdr:rowOff>
    </xdr:from>
    <xdr:to>
      <xdr:col>10</xdr:col>
      <xdr:colOff>2910536</xdr:colOff>
      <xdr:row>3</xdr:row>
      <xdr:rowOff>47625</xdr:rowOff>
    </xdr:to>
    <xdr:pic>
      <xdr:nvPicPr>
        <xdr:cNvPr id="2" name="Imagen 3">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xdr:blipFill>
      <xdr:spPr>
        <a:xfrm>
          <a:off x="18399125" y="10583"/>
          <a:ext cx="1996281" cy="953823"/>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1047749</xdr:colOff>
      <xdr:row>0</xdr:row>
      <xdr:rowOff>105832</xdr:rowOff>
    </xdr:from>
    <xdr:to>
      <xdr:col>10</xdr:col>
      <xdr:colOff>2815166</xdr:colOff>
      <xdr:row>3</xdr:row>
      <xdr:rowOff>84667</xdr:rowOff>
    </xdr:to>
    <xdr:pic>
      <xdr:nvPicPr>
        <xdr:cNvPr id="2" name="Imagen 4">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xdr:blipFill>
      <xdr:spPr>
        <a:xfrm>
          <a:off x="15970249" y="105832"/>
          <a:ext cx="1767417" cy="1005418"/>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938893</xdr:colOff>
      <xdr:row>0</xdr:row>
      <xdr:rowOff>231320</xdr:rowOff>
    </xdr:from>
    <xdr:to>
      <xdr:col>10</xdr:col>
      <xdr:colOff>2177143</xdr:colOff>
      <xdr:row>2</xdr:row>
      <xdr:rowOff>163285</xdr:rowOff>
    </xdr:to>
    <xdr:pic>
      <xdr:nvPicPr>
        <xdr:cNvPr id="2" name="Imagen 3">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tretch/>
      </xdr:blipFill>
      <xdr:spPr>
        <a:xfrm>
          <a:off x="21227143" y="231320"/>
          <a:ext cx="1238250" cy="666751"/>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595311</xdr:colOff>
      <xdr:row>0</xdr:row>
      <xdr:rowOff>0</xdr:rowOff>
    </xdr:from>
    <xdr:to>
      <xdr:col>10</xdr:col>
      <xdr:colOff>2490108</xdr:colOff>
      <xdr:row>2</xdr:row>
      <xdr:rowOff>178593</xdr:rowOff>
    </xdr:to>
    <xdr:pic>
      <xdr:nvPicPr>
        <xdr:cNvPr id="2" name="Imagen 3">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a:stretch/>
      </xdr:blipFill>
      <xdr:spPr>
        <a:xfrm>
          <a:off x="19288124" y="0"/>
          <a:ext cx="1893096" cy="595312"/>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793750</xdr:colOff>
      <xdr:row>0</xdr:row>
      <xdr:rowOff>0</xdr:rowOff>
    </xdr:from>
    <xdr:to>
      <xdr:col>10</xdr:col>
      <xdr:colOff>3058583</xdr:colOff>
      <xdr:row>3</xdr:row>
      <xdr:rowOff>105833</xdr:rowOff>
    </xdr:to>
    <xdr:pic>
      <xdr:nvPicPr>
        <xdr:cNvPr id="2" name="Imagen 3">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xdr:blipFill>
      <xdr:spPr>
        <a:xfrm>
          <a:off x="18446750" y="0"/>
          <a:ext cx="2264833" cy="1058333"/>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971550</xdr:colOff>
      <xdr:row>0</xdr:row>
      <xdr:rowOff>123825</xdr:rowOff>
    </xdr:from>
    <xdr:to>
      <xdr:col>10</xdr:col>
      <xdr:colOff>2447925</xdr:colOff>
      <xdr:row>3</xdr:row>
      <xdr:rowOff>161925</xdr:rowOff>
    </xdr:to>
    <xdr:pic>
      <xdr:nvPicPr>
        <xdr:cNvPr id="2" name="Imagen 4">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xdr:blipFill>
      <xdr:spPr>
        <a:xfrm>
          <a:off x="13792200" y="123825"/>
          <a:ext cx="1476375" cy="1104900"/>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1095374</xdr:colOff>
      <xdr:row>0</xdr:row>
      <xdr:rowOff>0</xdr:rowOff>
    </xdr:from>
    <xdr:ext cx="1771989" cy="876300"/>
    <xdr:pic>
      <xdr:nvPicPr>
        <xdr:cNvPr id="3" name="Imagen 4">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1"/>
        <a:stretch/>
      </xdr:blipFill>
      <xdr:spPr>
        <a:xfrm>
          <a:off x="16849724" y="0"/>
          <a:ext cx="1771989" cy="876300"/>
        </a:xfrm>
        <a:prstGeom prst="rect">
          <a:avLst/>
        </a:prstGeom>
        <a:ln w="9360">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1285875</xdr:colOff>
      <xdr:row>0</xdr:row>
      <xdr:rowOff>309562</xdr:rowOff>
    </xdr:from>
    <xdr:to>
      <xdr:col>10</xdr:col>
      <xdr:colOff>3689615</xdr:colOff>
      <xdr:row>3</xdr:row>
      <xdr:rowOff>6614</xdr:rowOff>
    </xdr:to>
    <xdr:pic>
      <xdr:nvPicPr>
        <xdr:cNvPr id="3" name="Imagen 3">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1"/>
        <a:stretch/>
      </xdr:blipFill>
      <xdr:spPr>
        <a:xfrm>
          <a:off x="19407188" y="309562"/>
          <a:ext cx="2403740" cy="1030552"/>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512535</xdr:colOff>
      <xdr:row>0</xdr:row>
      <xdr:rowOff>54428</xdr:rowOff>
    </xdr:from>
    <xdr:to>
      <xdr:col>10</xdr:col>
      <xdr:colOff>3119686</xdr:colOff>
      <xdr:row>3</xdr:row>
      <xdr:rowOff>96761</xdr:rowOff>
    </xdr:to>
    <xdr:pic>
      <xdr:nvPicPr>
        <xdr:cNvPr id="2" name="Imagen 3">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xdr:blipFill>
      <xdr:spPr>
        <a:xfrm>
          <a:off x="19902714" y="54428"/>
          <a:ext cx="2614083" cy="1362226"/>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866775</xdr:colOff>
      <xdr:row>0</xdr:row>
      <xdr:rowOff>80530</xdr:rowOff>
    </xdr:from>
    <xdr:to>
      <xdr:col>10</xdr:col>
      <xdr:colOff>1990725</xdr:colOff>
      <xdr:row>3</xdr:row>
      <xdr:rowOff>66675</xdr:rowOff>
    </xdr:to>
    <xdr:pic>
      <xdr:nvPicPr>
        <xdr:cNvPr id="4" name="Imagen 4">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1"/>
        <a:stretch/>
      </xdr:blipFill>
      <xdr:spPr>
        <a:xfrm>
          <a:off x="14820900" y="80530"/>
          <a:ext cx="1123950" cy="576695"/>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881062</xdr:colOff>
      <xdr:row>0</xdr:row>
      <xdr:rowOff>0</xdr:rowOff>
    </xdr:from>
    <xdr:to>
      <xdr:col>10</xdr:col>
      <xdr:colOff>3058583</xdr:colOff>
      <xdr:row>3</xdr:row>
      <xdr:rowOff>142875</xdr:rowOff>
    </xdr:to>
    <xdr:pic>
      <xdr:nvPicPr>
        <xdr:cNvPr id="2" name="Imagen 3">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xdr:blipFill>
      <xdr:spPr>
        <a:xfrm>
          <a:off x="18764250" y="0"/>
          <a:ext cx="2177521" cy="1047750"/>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631031</xdr:colOff>
      <xdr:row>0</xdr:row>
      <xdr:rowOff>0</xdr:rowOff>
    </xdr:from>
    <xdr:to>
      <xdr:col>10</xdr:col>
      <xdr:colOff>3058239</xdr:colOff>
      <xdr:row>2</xdr:row>
      <xdr:rowOff>226218</xdr:rowOff>
    </xdr:to>
    <xdr:pic>
      <xdr:nvPicPr>
        <xdr:cNvPr id="2" name="Imagen 3">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xdr:blipFill>
      <xdr:spPr>
        <a:xfrm>
          <a:off x="18549937" y="0"/>
          <a:ext cx="2427552" cy="976312"/>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3058583</xdr:colOff>
      <xdr:row>3</xdr:row>
      <xdr:rowOff>42333</xdr:rowOff>
    </xdr:to>
    <xdr:pic>
      <xdr:nvPicPr>
        <xdr:cNvPr id="2" name="Imagen 3">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xdr:blipFill>
      <xdr:spPr>
        <a:xfrm>
          <a:off x="15617825" y="0"/>
          <a:ext cx="2614083" cy="1271058"/>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1107282</xdr:colOff>
      <xdr:row>0</xdr:row>
      <xdr:rowOff>166687</xdr:rowOff>
    </xdr:from>
    <xdr:to>
      <xdr:col>10</xdr:col>
      <xdr:colOff>3274218</xdr:colOff>
      <xdr:row>3</xdr:row>
      <xdr:rowOff>95251</xdr:rowOff>
    </xdr:to>
    <xdr:pic>
      <xdr:nvPicPr>
        <xdr:cNvPr id="2" name="Imagen 4">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xdr:blipFill>
      <xdr:spPr>
        <a:xfrm>
          <a:off x="19276220" y="166687"/>
          <a:ext cx="2166936" cy="1035845"/>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1129393</xdr:colOff>
      <xdr:row>0</xdr:row>
      <xdr:rowOff>130023</xdr:rowOff>
    </xdr:from>
    <xdr:to>
      <xdr:col>10</xdr:col>
      <xdr:colOff>3054047</xdr:colOff>
      <xdr:row>3</xdr:row>
      <xdr:rowOff>163286</xdr:rowOff>
    </xdr:to>
    <xdr:pic>
      <xdr:nvPicPr>
        <xdr:cNvPr id="3" name="Imagen 3">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1"/>
        <a:stretch/>
      </xdr:blipFill>
      <xdr:spPr>
        <a:xfrm>
          <a:off x="20696464" y="130023"/>
          <a:ext cx="1924654" cy="904120"/>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559594</xdr:colOff>
      <xdr:row>0</xdr:row>
      <xdr:rowOff>0</xdr:rowOff>
    </xdr:from>
    <xdr:to>
      <xdr:col>11</xdr:col>
      <xdr:colOff>636856</xdr:colOff>
      <xdr:row>3</xdr:row>
      <xdr:rowOff>155678</xdr:rowOff>
    </xdr:to>
    <xdr:pic>
      <xdr:nvPicPr>
        <xdr:cNvPr id="3" name="Imagen 3">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1"/>
        <a:stretch/>
      </xdr:blipFill>
      <xdr:spPr>
        <a:xfrm>
          <a:off x="18085594" y="0"/>
          <a:ext cx="1339324" cy="1155803"/>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mjimene3\Downloads\DTAV-STOP-STJEF%20con%20nombres%20Oct%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garcia3\Documents\9%20OTROS_PROYECTOS%20SGGC%202016-2017\2019\1%20ISO%2037001%20-ANTI%20SOBORNO\RIESGOS%20SGAS\Gesti&#243;n%20Legal\FOPE05_MATRIZ_RIESGOS_DE_SOBORNO.GEST_LEGAL_V_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garcia3/Documents/9%20OTROS_PROYECTOS%20SGGC%202016-2017/2019/1%20ISO%2037001%20-ANTI%20SOBORNO/RIESGOS%20SGAS/Gesti&#243;n%20Legal/FOPE05_MATRIZ_RIESGOS_DE_SOBORNO.GEST_LEGAL_V_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atine1/Documents/SGAS%20ISO%2037001%202016/entregables%2037001/FORMATO%20RIESGOS%20DE%20SOBORNO_G_DOCUMENTAL_JUN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li\Documents\PROYECTOS1\IDU%202020\SGGC\FORMATO%20RIESGOS%20DE%20SOBORNO%20proceso%20gestion%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Cargas"/>
      <sheetName val="Cupos 2017"/>
      <sheetName val="Listas (2)"/>
      <sheetName val="LISTAS"/>
      <sheetName val="Tabla de Honorarios"/>
    </sheetNames>
    <sheetDataSet>
      <sheetData sheetId="0"/>
      <sheetData sheetId="1"/>
      <sheetData sheetId="2">
        <row r="4">
          <cell r="F4" t="str">
            <v>Inexistencia de personal de planta</v>
          </cell>
          <cell r="H4" t="str">
            <v>CATEGORIA 01</v>
          </cell>
        </row>
        <row r="5">
          <cell r="F5" t="str">
            <v>Personal insuficiente</v>
          </cell>
          <cell r="H5" t="str">
            <v>CATEGORIA 02</v>
          </cell>
        </row>
        <row r="6">
          <cell r="F6" t="str">
            <v>Personal altamente especializado</v>
          </cell>
          <cell r="H6" t="str">
            <v>CATEGORIA 03</v>
          </cell>
        </row>
        <row r="7">
          <cell r="H7" t="str">
            <v>CATEGORIA 04</v>
          </cell>
        </row>
        <row r="8">
          <cell r="H8" t="str">
            <v>CATEGORIA 05</v>
          </cell>
        </row>
        <row r="9">
          <cell r="H9" t="str">
            <v>CATEGORIA 06</v>
          </cell>
        </row>
        <row r="10">
          <cell r="H10" t="str">
            <v>CATEGORIA 07</v>
          </cell>
        </row>
        <row r="11">
          <cell r="H11" t="str">
            <v>CATEGORIA 08</v>
          </cell>
        </row>
        <row r="12">
          <cell r="H12" t="str">
            <v>CATEGORIA 09</v>
          </cell>
        </row>
        <row r="13">
          <cell r="H13" t="str">
            <v>CATEGORIA 10</v>
          </cell>
        </row>
        <row r="14">
          <cell r="H14" t="str">
            <v>CATEGORIA 11</v>
          </cell>
        </row>
        <row r="15">
          <cell r="H15" t="str">
            <v>CATEGORIA 12</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refreshError="1"/>
      <sheetData sheetId="1"/>
      <sheetData sheetId="2" refreshError="1"/>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r:id="rId1" refreshedBy="Maria Paula Másmela Mahecha" refreshedDate="44425.782605787041" createdVersion="5" refreshedVersion="7" minRefreshableVersion="3" recordCount="39">
  <cacheSource type="worksheet">
    <worksheetSource ref="B7:L34" sheet="TIC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4">
        <s v="Colaborador IDU (Grupo I+D+I - Grupo de arquitectura - Grupo de infraestructura)"/>
        <s v="Directivo IDU (Subdirector Técnico de Recursos Tecnológicos - Director Técnico Administrativo y Financiero - Subdirector General de Gestión Corporativa según cuantía)"/>
        <s v="Tercero (Proveedor)"/>
        <s v="Tercero"/>
        <s v="Colaborador IDU (Grupo infraestructura)"/>
        <s v="Directivo IDU (Subdirector Técnico de Recursos Tecnológicos )"/>
        <s v="Directivo IDU (Subdirector Técnico de Recursos Tecnológicos)"/>
        <s v="Proveedor" u="1"/>
        <s v="Grupo arquitectura" u="1"/>
        <s v="DTST" u="1"/>
        <s v="Grupo infraestructura" u="1"/>
        <s v="Subdirector Técnico de Recursos Tecnológicos" u="1"/>
        <s v="STRT" u="1"/>
        <s v="Grupo I+D+I"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3"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ia Paula Másmela Mahecha" refreshedDate="44425.782606134257" createdVersion="5" refreshedVersion="7" minRefreshableVersion="3" recordCount="32">
  <cacheSource type="worksheet">
    <worksheetSource ref="B7:L36" sheet="DISEÑO PROY"/>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Directivo Distrital Externo)"/>
        <s v="Directivo IDU"/>
        <s v="Colaborador del IDU"/>
        <s v="Tercero "/>
        <s v="Tercero (Contratista)"/>
        <s v="Tercero (Contratista de obra)"/>
        <s v="Congresista" u="1"/>
        <s v="Supervisor" u="1"/>
        <s v="Alcalde Mayor" u="1"/>
        <s v="Apoyo a la supervisión" u="1"/>
        <s v="Directivo Distrital Externo" u="1"/>
        <s v="Concejal" u="1"/>
        <s v="Consultor" u="1"/>
        <s v="Tercero" u="1"/>
        <s v="Interventor" u="1"/>
        <s v="Contratista" u="1"/>
        <s v="Asesores del IDU" u="1"/>
        <s v="Directivos distritales externos al IDU" u="1"/>
        <s v="Directivos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5"/>
    </cacheField>
    <cacheField name="IMPACTO DEL RIESGO (Residual)" numFmtId="0">
      <sharedItems containsSemiMixedTypes="0" containsString="0" containsNumber="1" containsInteger="1" minValue="4" maxValue="5"/>
    </cacheField>
    <cacheField name="NIVEL DE RIESGO (Residual)" numFmtId="0">
      <sharedItems containsSemiMixedTypes="0" containsString="0" containsNumber="1" containsInteger="1" minValue="12" maxValue="2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ia Paula Másmela Mahecha" refreshedDate="44425.782606597226" createdVersion="5" refreshedVersion="7" minRefreshableVersion="3" recordCount="84">
  <cacheSource type="worksheet">
    <worksheetSource ref="B7:L74" sheet="CONSERVACIÓN INFRAES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s v="Colaborador del IDU"/>
        <s v="Directivo IDU"/>
        <s v="Tercero (Ciudadano)"/>
        <s v="Tercero (Contratista)"/>
        <s v="Tercero (Contratista o trabajador de la aseguradora)"/>
        <s v="Tercero (Interventor)"/>
        <s v="Colaborador IDU (Apoyo a la supervisión)"/>
        <s v="Directivo IDU (Subdirector General - Director Técnico - Subdirector Técnico) "/>
        <s v="Tercero (Contratista y/o Interventor)"/>
        <s v="Tercero (nterventor)"/>
        <s v="Aseguradora" u="1"/>
        <s v="Apoyo a la supervisión" u="1"/>
        <s v="Director Técnico de Mantenimiento" u="1"/>
        <s v="Interventor" u="1"/>
        <s v="Contratista" u="1"/>
        <s v="Ciudadano" u="1"/>
        <s v="Subdirector General de Infraestructura" u="1"/>
        <s v="Subdirectores Técnicos "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3" maxValue="1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ia Paula Másmela Mahecha" refreshedDate="44425.782606944442" createdVersion="5" refreshedVersion="7" minRefreshableVersion="3" recordCount="70">
  <cacheSource type="worksheet">
    <worksheetSource ref="B7:L54" sheet="GES CONTRA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2">
        <s v="Tercero"/>
        <s v="Directivo IDU (Ordenador del Gasto)"/>
        <s v="Colaborador IDU (Profesionales estructuradores del área solicitante)"/>
        <s v="Directivo IDU (Director Técnico DTPS)"/>
        <s v="Colaborador IDU (Profesionales DTPS)"/>
        <s v="Directivo IDU (Comité de Gestión precontractual)"/>
        <s v="Directivo IDU (Comité de Gestión precontractua)"/>
        <s v="Tercero (Adjudicatario Contrato)"/>
        <s v="Directivo IDU (Director Técnico DTGC)"/>
        <s v="Colaborador IDU (Profesionales DTGC)"/>
        <s v="Tercero (Contratista)"/>
        <s v="Directivo IDU (Supervisor)"/>
        <s v="Colaborador IDU (Apoyo a la Supervisión)"/>
        <s v="Colaborador del IDU (Abogado)"/>
        <s v="Tercero (Interventor)"/>
        <s v="Colaborador IDU (Abogado DTGC)"/>
        <s v="Profesionales DTPS" u="1"/>
        <s v="Adjudicatario Contrato" u="1"/>
        <s v="Profesionales estructuradores" u="1"/>
        <s v="Supervisor" u="1"/>
        <s v="Colaborador IDU ('Profesionales estructuradores del área solicitante)" u="1"/>
        <s v="Apoyo a la Supervisión" u="1"/>
        <s v="Comité de Contratación" u="1"/>
        <s v="Profesionales Areas ordenadoras del gasto" u="1"/>
        <s v="Comité de Gestión precontractual" u="1"/>
        <s v="Colaborador del IDU abogado" u="1"/>
        <s v="Abogado de Gestión Contractual" u="1"/>
        <s v="Colaborador IDU ('Profesionales DTPS)" u="1"/>
        <s v="Director Técnico DTGC" u="1"/>
        <s v="Supervisores de Contratos" u="1"/>
        <s v="Interventor" u="1"/>
        <s v="Directivo IDU ('Director Técnico DTGC)" u="1"/>
        <s v="Director Técnico DTPS" u="1"/>
        <s v="Contratista" u="1"/>
        <s v="Directivo IDU ('Director Técnico DTPS)" u="1"/>
        <s v="Colaborador IIDU (Apoyo a la Supervisión)" u="1"/>
        <s v="Ordenadores del Gasto_x000a__x000a_" u="1"/>
        <s v="Profesionales estructuradores del área solicitante" u="1"/>
        <s v="Ordenador del Gasto" u="1"/>
        <s v="Ordenador del Gasto_x000a__x000a_" u="1"/>
        <s v="Profesionales DTGC" u="1"/>
        <s v="Directivo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MixedTypes="1"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5"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ria Paula Másmela Mahecha" refreshedDate="44425.782607407411" createdVersion="5" refreshedVersion="7" minRefreshableVersion="3" recordCount="4">
  <cacheSource type="worksheet">
    <worksheetSource ref="B7:L11" sheet="MEJORA CONTINU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2">
        <s v="Colaborador del organismo de control"/>
        <s v="Colaborador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ria Paula Másmela Mahecha" refreshedDate="44425.782608449073" createdVersion="7" refreshedVersion="7" minRefreshableVersion="3" recordCount="4">
  <cacheSource type="worksheet">
    <worksheetSource ref="B7:L11" sheet="PRACTICAS INTEGRALES DE GEST"/>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del organismo de certificación"/>
        <s v="Colaborador del IDU"/>
        <s v="Colaborador de la autoridad ambient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8"/>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ria Paula Másmela Mahecha" refreshedDate="44425.78448159722" createdVersion="7" refreshedVersion="7" minRefreshableVersion="3" recordCount="42">
  <cacheSource type="worksheet">
    <worksheetSource ref="B7:L49" sheet="GES INTERINSTI"/>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7">
        <s v="Tercero (Funcionario de _x000a_ESP y/u otro)"/>
        <s v="Colaborador del IDU"/>
        <s v="Directivo IDU"/>
        <s v="Tercero (Funcionario de _x000a_Entidad)"/>
        <s v="Tercero"/>
        <s v="Tercero (Originador )"/>
        <s v="Tercero (Funcionario de Transmilenio)"/>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ria Paula Másmela Mahecha" refreshedDate="44425.785187731482" createdVersion="7" refreshedVersion="7" minRefreshableVersion="3" recordCount="52">
  <cacheSource type="worksheet">
    <worksheetSource ref="B7:L48" sheet="GES PREDIA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33">
        <s v="Tercero (Propietario de Predio)"/>
        <s v="Colaborador IDU (Gestor de restablecimiento de condiciones - Gestor de restablecimiento de condiciones)"/>
        <s v="_x000a_Tercero (Propietario y/u otras tenencias"/>
        <s v="Colaborador IDU (Gestor de restablecimiento de condiciones - Articulador de restablecimiento de condiciones )"/>
        <s v="Colaborador IDU (Gestores  vinculados al proyecto)"/>
        <s v="Directivo IDU (Director Técnico de Predios)"/>
        <s v="Tercero (Propietario y/u otras tenencias)_x000a_"/>
        <s v="Colaborador IDU (Gestor socio económico y jurídico)"/>
        <s v="Tercero (Propietario de Predio y/o otras tenencias)"/>
        <s v="Colaborador IDU (Gestores responsables del proyecto"/>
        <s v="Tercero (Propietario de Predio y/u otras tenencias"/>
        <s v="Colaborador IDU (Gestores responsables del proyecto) "/>
        <s v="Tercero"/>
        <s v="Colaborador IDU (Articulador de administración de predios)"/>
        <s v="Directivo IDU (Director Técnico de Predios - Subdirector General de Desarrollo Urbano)"/>
        <s v="Colaborador del IDU"/>
        <s v="Directivo IDU (Director Técnico de Predios - Subdirector General de Desarrollo Urbano - Director Técnico de Gestión Contractual)"/>
        <s v="Tercero (Contratista de mantenimiento o demolición de predios)"/>
        <s v="Colaborador IDU (Gestores del componente de administración predial - Articulador de administración de predios)"/>
        <s v=" Colaborador IDU (Articulador de administración de predios - Gestor Administración de Predios)"/>
        <s v=" Directivo IDU (D/T de Predios - S/G de Desarrollo Urbano - D/t Gestión Contractual - Director General)"/>
        <s v=" Colaborador IDU (Articulador de administración de predios)"/>
        <s v="Colaborador IDU (Gestor jurídico, gestor financiero)"/>
        <s v="Directivo IDU (D/T de Predios"/>
        <s v="Tercero (Comprador de Predio - Propietario del predio)"/>
        <s v="Colaborador IDU (Gestor Técnico)"/>
        <s v="Directivo IDU (Director Técnico de Predios"/>
        <s v="Colaborador IDU (Gestor Jurídico - Articulador jurídico)"/>
        <s v="Tercero (Propietario de Predio-Tenedor - Habitante)"/>
        <s v="Tercero "/>
        <s v="Colaborador IDU (Gestor Jurídico - Gestor de avalúo - Gestpor económico)"/>
        <s v="Colaborador IDU (Articulador jurídico - Gestor Jurídico)"/>
        <s v="Colaborador IDU"/>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9"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ria Paula Másmela Mahecha" refreshedDate="44425.786242824077" createdVersion="7" refreshedVersion="7" minRefreshableVersion="3" recordCount="102">
  <cacheSource type="worksheet">
    <worksheetSource ref="B7:L108" sheet="CONSTRUCCIÓN PROY"/>
  </cacheSource>
  <cacheFields count="11">
    <cacheField name="PROCEDIMIENTO ASOCIADO" numFmtId="0">
      <sharedItems/>
    </cacheField>
    <cacheField name="POSIBLES HECHOS DE SOBORNO (INCERTIDUMBRE) " numFmtId="0">
      <sharedItems longText="1"/>
    </cacheField>
    <cacheField name="ORGANIZACIONES EXTERNAS, FUNCIONES O CARGOS EXPUESTOS AL HECHO DE SOBORNO" numFmtId="0">
      <sharedItems count="28">
        <s v="Tercero (Contratista o Interventor)"/>
        <s v="Directivo IDU ( DTC - SGI)"/>
        <s v="Colaborador del IDU"/>
        <s v="Colaborador IDU (Apoyo a la Supervisión)"/>
        <s v="Directivo IDU (DTC - SGI - SGDU - ST)"/>
        <s v="Directivo IDU (DTC - SGI)"/>
        <s v="Tercero (Contratista)"/>
        <s v="Directivo IDU (DTC - ST)"/>
        <s v="Colaborador IDU (Apoyo a la Supervisión Ambiental)"/>
        <s v="Directivo IDU"/>
        <s v="Tercero (Contratista - Interventor)"/>
        <s v="Tercero (Interventor)"/>
        <s v="Colaborador IDU (Apoyo a la Supervisión SST)"/>
        <s v="Directivo IDU (DTC- SGI - ST)"/>
        <s v="Colaborador IDU (Apoyo a la Supervisión- Ambiental - SST) "/>
        <s v="Directivo IDU (DTC - SGDU - ST)"/>
        <s v="Tercero (ESP)"/>
        <s v="Colaborador IDU (Apoyo a la Supervisión_x000a_"/>
        <s v="Directivo IDU ( DTC- SGI ST) "/>
        <s v="Directivo IDU (SGI- DTC- ST)"/>
        <s v="Colaborador IDU (Apoyo a la supervisión - Equipo de análisis de precios unitarios)"/>
        <s v="Colaborador IDU (Especialistas - _x000a_Apoyo a la Supervisión)"/>
        <s v="Directivo IDU ( DTC-ST)"/>
        <s v="Tercero (Contratista- Interventor)"/>
        <s v="Directivo IDU (DTC - SGI - ST)"/>
        <s v="Directivo IDU (SGI - DTC - ST)"/>
        <s v="Colaborador IFU (Apoyo a la Supervisión)"/>
        <s v="Tercero (Contratista -Interventor)"/>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1" maxValue="5"/>
    </cacheField>
    <cacheField name="NIVEL DE RIESGO (Residual)" numFmtId="0">
      <sharedItems containsSemiMixedTypes="0" containsString="0" containsNumber="1" containsInteger="1" minValue="1"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Maria Paula Másmela Mahecha" refreshedDate="44425.788308564814" createdVersion="7" refreshedVersion="7" minRefreshableVersion="3" recordCount="44">
  <cacheSource type="worksheet">
    <worksheetSource ref="B7:L48" sheet="GES FI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7">
        <s v="Colaborador del IDU "/>
        <s v="Directivo IDU (Subdirector Técnico de Tesorería y Recaudo)"/>
        <s v="Tercero (Empleado bancario)"/>
        <s v="Tercero (Contratista)"/>
        <s v="Colaborador del IDU"/>
        <s v="Tercero (Empleado del sector financiero)"/>
        <s v="Directivo IDU (DTAF STTR)"/>
        <s v="Directivo IDU (DTPC - STTR - DTAF)"/>
        <s v="Tercero (Empleado bancario- Contribuyente)"/>
        <s v="Colaborador del IDU  "/>
        <s v="Tercero"/>
        <s v="Tercero (Hacker)"/>
        <s v="Tercero (Contratista - Contribuyente)"/>
        <s v="Colaborador IDU"/>
        <s v="Directivo IDU"/>
        <s v="Tercero_x000a_"/>
        <s v="Tercero (Constructor)"/>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12"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Maria Paula Másmela Mahecha" refreshedDate="44425.788743287034" createdVersion="7" refreshedVersion="7" minRefreshableVersion="3" recordCount="28">
  <cacheSource type="worksheet">
    <worksheetSource ref="B7:L34" sheet="GES REC FI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0">
        <s v="Directivo IDU (Sudirector General de Gestión Corporativa - Director Técnico Administrativo y Financiero - Subdirector Técnico de Recursos Físicos)"/>
        <s v="Colaboradora del IDU (Apoyo a la supervisión)"/>
        <s v="Tercero (Posible Proveedor)"/>
        <s v="Colaborador IDU (Apoyo a la supervisión)"/>
        <s v="Directivo IDU (STPC - STRF)"/>
        <s v="Tercero (Proveedor)"/>
        <s v="Colaborador IDU Apoyo a la supervisión"/>
        <s v="Colaborador IDU (Técnico de apoyo al manejo de la caja menor"/>
        <s v="Directivo IDU (Subdirector Técnico de Recursos Físicos)"/>
        <s v="Director IDU (Subdirector Técnico de Recursos Físicos)"/>
        <s v="Tercero (contratista de mantenimiento)"/>
        <s v="Colaborador IDU (Apoyo a la Supervisión del contrato)"/>
        <s v="Directivo IDU (Subdirector General de Gestión Corporativa - Director Técnico Administrativo y Financiero - Subdirector Técnico de Recursos Físicos)"/>
        <s v="Colaborador IDU (Conductor)"/>
        <s v="Tercero (contratista suministro de combustible)"/>
        <s v="Colaborador IDU (Coordinador de almacén - Técnico operativo de almacésn - auxiliar de almacén)"/>
        <s v="Colaborador IDU (Coordinador de almacén - Técnico operativo almacén- Auxiliar almacén)"/>
        <s v="Directivo IDU"/>
        <s v="Tercero (Comprador)"/>
        <s v="Tercero (Comprador de bienes de baja)"/>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ria Paula Másmela Mahecha" refreshedDate="44425.789405439813" createdVersion="7" refreshedVersion="7" minRefreshableVersion="3" recordCount="34">
  <cacheSource type="worksheet">
    <worksheetSource ref="B7:L30" sheet="VALORIZ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5">
        <s v="Tercero (Contribuyente)"/>
        <s v="Colaborador del IDU"/>
        <s v="Directivo IDU"/>
        <s v="Tercero (Ciudadano)"/>
        <s v="Tercero ( Gran Contribuyente)"/>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2"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ria Paula Másmela Mahecha" refreshedDate="44425.790166550927" createdVersion="7" refreshedVersion="7" minRefreshableVersion="3" recordCount="41">
  <cacheSource type="worksheet">
    <worksheetSource ref="B7:L48" sheet="PREINVERSIÓN DE PROYECTO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Directivo del IDU"/>
        <s v="Colaborador del IDU"/>
        <s v="Tercero"/>
        <s v="Tercero (Contratista)"/>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ria Paula Másmela Mahecha" refreshedDate="44425.79084386574" createdVersion="7" refreshedVersion="7" minRefreshableVersion="3" recordCount="12">
  <cacheSource type="worksheet">
    <worksheetSource ref="B7:L18" sheet="GES DOCUMEN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Colaborador del IDU"/>
        <s v="Tercero (Contratistas externos - Proveedor)"/>
        <s v="Tercero (Contratistas externos - Proveedor- contratista de mensajería)"/>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8"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ria Paula Másmela Mahecha" refreshedDate="44425.792066666669" createdVersion="7" refreshedVersion="7" minRefreshableVersion="3" recordCount="31">
  <cacheSource type="worksheet">
    <worksheetSource ref="B7:L22" sheet="RELACIO Y SERV A LA CIUDADANA"/>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2">
        <s v="Colaborador del IDU (Atiende canales)"/>
        <s v="Directivo IDU"/>
        <s v="Tercero (Ciudadano)"/>
        <s v="Colaborador IDU (Bogotá te escucha)"/>
        <s v="Tercero"/>
        <s v="Colaborador del IDU"/>
        <s v="Directivo IDU (Jefe OAC)"/>
        <s v="Colaborador IDU (Profesional Social OTC)"/>
        <s v="Directivo  IDU"/>
        <s v="Tercero (Interventor)"/>
        <s v="Tercero (Contratista Interventor)"/>
        <s v="Tercero (Representante político)"/>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ria Paula Másmela Mahecha" refreshedDate="44425.792790509258" createdVersion="7" refreshedVersion="7" minRefreshableVersion="3" recordCount="18">
  <cacheSource type="worksheet">
    <worksheetSource ref="B7:L24" sheet="GESTIÓN DE TALENTO HUMANO"/>
  </cacheSource>
  <cacheFields count="12">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6">
        <s v="Colaborador del IDU (Responsable del trámite de Seguridad Social)"/>
        <s v="Tercero (Empresa de seguridad social)"/>
        <s v="Colaborador del  IDU (Responsable del trámite de Seguridad Social)"/>
        <s v="Colaborador del IDU"/>
        <s v="Tercero (Asesor ARL)"/>
        <s v="Tercero (Oferente de servicios del programa sistema estímulos)"/>
        <s v="Colaborador IDU (Responsable del proceso de contratación)"/>
        <s v="Tercero (Contratista)"/>
        <s v="Colaborador IDU (Responsable de elaborar las certificaciones laborales)"/>
        <s v="Tercero (Exfuncionario)"/>
        <s v="Colaborador IDU (Responsable de capacitación)"/>
        <s v="Directivo IDU "/>
        <s v="Tercero (Oferente) "/>
        <s v="Colaborador del IDU (Apoyo a la supervisión )"/>
        <s v="Directivo del IDU (Supervisor)"/>
        <s v="Tercero (Contratista PIC)"/>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 name="Campo1" numFmtId="0" formula="ÍNDICE" databaseField="0"/>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ria Paula Másmela Mahecha" refreshedDate="44425.793868287037" createdVersion="7" refreshedVersion="7" minRefreshableVersion="3" recordCount="9">
  <cacheSource type="worksheet">
    <worksheetSource ref="B7:L16" sheet="INNOVACIÓ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49">
      <sharedItems count="8">
        <s v="Directivo IDU (DTE)"/>
        <s v="Colaborador IDU (Encargado del Estudio de Mercado)"/>
        <s v="Tercero (Firma Cotizante)"/>
        <s v="Colaborador IDU (Encargado de la revisión de estándares geográficos)"/>
        <s v="Tercero"/>
        <s v="Colaborador del IDU (Encargado de realizar la revisión y verificación de documentos)"/>
        <s v="Tercero (Proveedor)"/>
        <s v="Directivo IDU (DTE)_x000a_"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ria Paula Másmela Mahecha" refreshedDate="44425.794101388892" createdVersion="7" refreshedVersion="7" minRefreshableVersion="3" recordCount="11">
  <cacheSource type="worksheet">
    <worksheetSource ref="B7:L13" sheet="GEST LEGAL"/>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7">
        <s v="Tercero"/>
        <s v="Colaborador IDU (Quienes presentan la ficha de análisis al comité)"/>
        <s v="Directivo IDU"/>
        <s v="Director IDU "/>
        <s v="Colaborador IDU (Quienes emiten pronunciamiento técnico)"/>
        <s v="Colaborador IDU (Abogado a cargo)"/>
        <s v="Directivo IDU (Director Técnico de Gestión Judici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ria Paula Másmela Mahecha" refreshedDate="44425.794401851854" createdVersion="7" refreshedVersion="7" minRefreshableVersion="3" recordCount="15">
  <cacheSource type="worksheet">
    <worksheetSource ref="B7:L22" sheet="EVAL Y CONTRO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9">
        <s v="Tercero (Contratista)"/>
        <s v="_x000a_Colaborador IDU (OCI)"/>
        <s v="Directivo del IDU (Jefe de la OCI)"/>
        <s v="Tercero (Exfuncionario sancionado)"/>
        <s v="Colaborador del IDU"/>
        <s v="Directivo del IDU"/>
        <s v="Colaborador IDU (Abogado sustanciador OCD)"/>
        <s v="_x000a_Colaborador IDU (OCD)_x000a_Antes Jefe OCD"/>
        <s v="_x000a_Directivo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5"/>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ria Paula Másmela Mahecha" refreshedDate="44425.794864120369" createdVersion="7" refreshedVersion="7" minRefreshableVersion="3" recordCount="4">
  <cacheSource type="worksheet">
    <worksheetSource ref="B7:L11" sheet="GESTIÓN INTEGRAL DE PROYECTOS"/>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IDU"/>
        <s v="Tercero (Interventor o Contratista)"/>
        <s v="Interventor o Contratista"/>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ria Paula Másmela Mahecha" refreshedDate="44425.795579513891" createdVersion="7" refreshedVersion="7" minRefreshableVersion="3" recordCount="2">
  <cacheSource type="worksheet">
    <worksheetSource ref="B7:L9" sheet="PLAN ESTRA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
        <s v="Colaborador - IDU"/>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8" maxValue="8"/>
    </cacheField>
    <cacheField name="VALORACIÓN DEL NIVEL DE RIESGO RESIDUAL" numFmtId="0">
      <sharedItems/>
    </cacheField>
    <cacheField name="CONTROLES ADICIONALES REQUERIDOS" numFmtId="0">
      <sharedItems/>
    </cacheField>
    <cacheField name="I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Tecnologias de Información y Comunicación"/>
    <s v="El Colaborador del IDU solicite o reciba dádivas de un tercero para el desarrollo de un proyecto de tecnologias de la información, con el pretexto de favorecerlo en el proceso de contratación."/>
    <x v="0"/>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El Directivo IDU solicita o reciba dádivas de un tercero para el desarrollo de un proyecto de tecnologias de la información, con el pretexto de favorecerlo en el proceso de contratación."/>
    <x v="1"/>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tercero que tenga interés en un proyecto de tecnologias de la información, entregue o ofrezca dádivas a un Colaborador del IDU, para que lo favorezca en el proceso de contratación"/>
    <x v="2"/>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solicite o reciba dádivas de un ciudadano para tener acceso a información y datos sensibles de la entidad, y manipularla a su conveniencia."/>
    <x v="0"/>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 FO-PE-020 Compromiso de Integridad, Transparencia y Cofidencialidad, para PSP _x000a_7. Formato FO-PE-33 - Formato Consentimiento Informado SGAS"/>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Que el Directivo del IDU, solicite o reciba dádivas de un ciudadano para tener acceso a información y datos sensibles de la entidad, y manipularla a su conveniencia."/>
    <x v="1"/>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Un tercero entregua u ofrezca dádivas a un Colaborador del IDU, para poder tener acceso a información y datos sensibles de la entidad y manipularla según su conveniencia."/>
    <x v="3"/>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Tecnologias de Información y Comunicación"/>
    <s v="Un tercero (especialista) invitado a la mesa técnica ofrezca o entregue dádivas a un Colaborador del IDU, para que se adopte e implemente en la entidad el tema de investigación de su preferencia o beneficio personal."/>
    <x v="2"/>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
    <n v="2"/>
    <n v="5"/>
    <n v="10"/>
    <s v="BAJO"/>
    <s v="El nivel de riesgo es bajo y no se requieren controles adicionales"/>
    <n v="0.1"/>
  </r>
  <r>
    <s v="Tecnologias de Información y Comunicación"/>
    <s v="Que un Colaborador del IDU reciba o solicite dádivas de un especialista invitado a la mesa técnica, con el falso pretexto de adoptar o implementar en la entidad el tema de investigación de preferencia o beneficio personal del especialista invitado."/>
    <x v="0"/>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FO-PE-020 Compromiso de Integridad, Transparencia y Cofidencialidad, para PSP _x000a_5. Formato FO-PE-33 - Formato Consentimiento Informado SGAS"/>
    <n v="1"/>
    <n v="4"/>
    <n v="4"/>
    <s v="BAJO"/>
    <s v="No se requieren controles adicionales"/>
    <n v="0.1"/>
  </r>
  <r>
    <s v="Tecnologias de Información y Comunicación"/>
    <s v="Que un Directivo del IDU reciba o solicite dádivas de un especialista invitado a la mesa técnica, con el falso pretexto de adoptar o implementar en la entidad el tema de investigación de preferencia o beneficio personal del especialista invitado."/>
    <x v="1"/>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Publicación de agendas Directivos IDU"/>
    <n v="1"/>
    <n v="4"/>
    <n v="4"/>
    <s v="BAJO"/>
    <s v="No se requieren controles adicionales"/>
    <n v="0.1"/>
  </r>
  <r>
    <s v="Tecnologias de Información y Comunicación"/>
    <s v="Un especialista invitado a la mesa técnica ofrezca o entregue dádivas a un Colaborador del IDU, para que se incluya un cambio en la plataforma tecnológica del IDU."/>
    <x v="2"/>
    <s v="Sobrecostos, deficiencias en alcance y calidad en la ejecución de los proyectos, que reducen la capacidad de lograr objetivos."/>
    <s v="_x000a_1. Aprobación y  aceptación del proyecto de software por parte del área usuaria._x000a_2. Comité técnico de la STRT semanal y de la DTAF quicenal. Revisan todo los aspectos del área._x000a_3. Mesa de control de cambios semanal"/>
    <n v="1"/>
    <n v="4"/>
    <n v="4"/>
    <s v="BAJO"/>
    <s v="El nivel de riesgo es bajo y no se requieren controles adicionales"/>
    <n v="0.1"/>
  </r>
  <r>
    <s v="Tecnologias de Información y Comunicación"/>
    <s v="Que un Colaborador del IDU recibe o solicite dádivas de un especialista invitado a la mesa técnica, para que se incluya un cambio en la plataforma del IDU."/>
    <x v="0"/>
    <s v="Deterioro de la reputación institucional que afecta su capacidad y gobernanza."/>
    <s v="_x000a_1. Comité técnico de la STRT semanal y de la DTAF quicenal. Revisan todo los aspectos del área._x000a_2. Mesa de control de cambios semanal_x000a_3. FO-PE-020 Compromiso de Integridad, Transparencia y Cofidencialidad, para PSP _x000a_4. Formato FO-PE-33 - Formato Consentimiento Informado SGAS"/>
    <n v="2"/>
    <n v="3"/>
    <n v="6"/>
    <s v="BAJO"/>
    <s v="No se requieren controles adicionales"/>
    <n v="0.1"/>
  </r>
  <r>
    <s v="Tecnologias de Información y Comunicación"/>
    <s v="Que un Directivo IDU reciba o solicite dádivas de un especialista invitado a la mesa técnica, para que se incluya un cambio en la plataforma del IDU."/>
    <x v="1"/>
    <s v="Deterioro de la reputación institucional que afecta su capacidad y gobernanza."/>
    <s v="_x000a_1. Comité técnico de la STRT semanal y de la DTAF quicenal. Revisan todo los aspectos del área._x000a_2. Mesa de control de cambios semanal_x000a_3. Publicación de agendas Directivos IDU"/>
    <n v="2"/>
    <n v="3"/>
    <n v="6"/>
    <s v="BAJO"/>
    <s v="No se requieren controles adicionales"/>
    <n v="0.1"/>
  </r>
  <r>
    <s v="Tecnologias de Información y Comunicación"/>
    <s v="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
    <x v="4"/>
    <s v="Deterioro de la reputación institucional que afecta su capacidad y gobernanza."/>
    <s v="1. Formato de control de acceso a la red wifi, firmado por parte del jefe de área solicitante_x000a_2. Formato de acceso remoto VPN._x000a_3. FO-PE-020 Compromiso de Integridad, Transparencia y Cofidencialidad, para PSP _x000a_4. Formato FO-PE-33 - Formato Consentimiento Informado SGAS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
    <x v="5"/>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invitado presencial o virtual (VPN) entregue o ofrezca dádivas a un Colaborador del IDU, para que pueda acceder algún sistema(s) de información de la entidad (aplicativos, plataformas, correos, sistemas de información geograficos, etc.), para vulnerar la plataforma"/>
    <x v="2"/>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Un Tercero (empresa externa que custodia las cintas en bóveda de seguridad) solicita o recibe dádivas de un Colaborador del IDU, para hacerle entrega de varias cintas con información importante y confidencial de la entidad con el fin de obtener provecho propio o de un tercero "/>
    <x v="2"/>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
    <x v="4"/>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
    <x v="6"/>
    <s v="Deterioro de la reputación institucional que afecta su capacidad y gobernanza."/>
    <s v="1. Cintas con código del software generador de copias, que no permite identificarla fisicamente._x000a_2 .Formato de control de entrega de las cintas_x000a_3.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Colaborador del IDU recibe o solicita dádivas de un proveedor que renueva las licencias, matenimientos y soporte, para favorecerlo en el proceso de contratación (nuevo o adición)."/>
    <x v="0"/>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PE-020 Compromiso de Integridad, Transparencia y Cofidencialidad, para PSP _x000a_5. Formato FO-PE-33 - Formato Consentimiento Informado SGAS"/>
    <n v="2"/>
    <n v="3"/>
    <n v="6"/>
    <s v="BAJO"/>
    <s v="No se requieren controles adicionales"/>
    <n v="0.1"/>
  </r>
  <r>
    <s v="Tecnologias de Información y Comunicación"/>
    <s v="Un Directivo del IDU reciba o solicita dádivas de un proveedor que renueva las licencias, matenimientos y soporte, para favorecerlo en el proceso de contratación (nuevo o adición)."/>
    <x v="1"/>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No se requieren controles adicionales"/>
    <n v="0.1"/>
  </r>
  <r>
    <s v="Tecnologias de Información y Comunicación"/>
    <s v="Un proveedor que renueva las licencias, matenimientos y soporte de los RDBMS, entregue o ofrezca dádivas a un Colaborador del IDU, para que le favorezca en el proceso de contratación (nuevo o adición)."/>
    <x v="2"/>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El nivel de riesgo es bajo y no se requieren controles adicionales"/>
    <n v="0.1"/>
  </r>
  <r>
    <s v="Tecnologias de Información y Comunicación"/>
    <s v="Que los proveedores de servicio o mantenimiento de los RDBMS ofrezcan  o entreguen dádivas a un Colaborador del IDU, para agilizar la respuesta a la solicitud de las fallas presentadas o identificadas."/>
    <x v="2"/>
    <s v="Deterioro de la reputación institucional que afecta su capacidad y gobernanza."/>
    <s v="1. Comité técnico de la STRT semanal y de la DTAF quicenal. Revisan todo los aspectos del área._x000a_2. Mesa de control de cambios semanal"/>
    <n v="2"/>
    <n v="3"/>
    <n v="6"/>
    <s v="BAJO"/>
    <s v="El nivel de riesgo es bajo y no se requieren controles adicionales"/>
    <n v="0.1"/>
  </r>
  <r>
    <s v="Tecnologias de Información y Comunicación"/>
    <s v="Que un Colaborador del IDU solicita o recibe dádivas al proveedor de servicios o mantenimiento de los RDBMS, para agilizar la respuesta a la solicitud de las fallas presentadas o identificadas."/>
    <x v="0"/>
    <s v="_x000a_Deterioro de la reputación institucional que afecta su capacidad y gobernanza."/>
    <s v="1. Comité técnico de la STRT semanal y de la DTAF quicenal. Revisan todo los aspectos del área._x000a_2. Mesa de control de cambios semanal_x000a_3. Formato  FO-PE-020 Compromiso de Integridad, Transparencia y Cofidencialidad, para PSP _x000a_4. Formato FO-PE-33 - Formato Consentimiento Informado SGAS"/>
    <n v="1"/>
    <n v="3"/>
    <n v="3"/>
    <s v="BAJO"/>
    <s v="No se requieren controles adicionales"/>
    <n v="0.1"/>
  </r>
  <r>
    <s v="Tecnologias de Información y Comunicación"/>
    <s v="Que un Directivo del IDU solicita o recibe dádivas al proveedor de servicios o mantenimiento de los RDBMS, para agilizar la respuesta a la solicitud de las fallas presentadas o identificadas."/>
    <x v="6"/>
    <s v="_x000a_Deterioro de la reputación institucional que afecta su capacidad y gobernanza."/>
    <s v="1. Comité técnico de la STRT semanal y de la DTAF quicenal. Revisan todo los aspectos del área._x000a_2. Mesa de control de cambios semanal_x000a_3. Publicación de agendas Directivos IDU"/>
    <n v="1"/>
    <n v="3"/>
    <n v="3"/>
    <s v="BAJO"/>
    <s v="No se requieren controles adicionales"/>
    <n v="0.1"/>
  </r>
  <r>
    <s v="Tecnologias de Información y Comunicación"/>
    <s v="Un Colaborador del IDU recibe o solicita dádivas de un posible proveedor de tecnología, para favorecerlo en el proceso de contratación con la entidad."/>
    <x v="0"/>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e o solicita dádivas de un posible proveedor de tecnología, para favorecerlo en el proceso de contratación con la entidad."/>
    <x v="1"/>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posible proveedor de tecnología entrega dádivas a un Colaborador del IDU, para que le favorezca en el proceso de contratación con la entidad."/>
    <x v="2"/>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proveedor de tecnología entregue o ofrezca dádivas al Colaborador del IDU, para que no aplique las sanciones legales contractuales, por el no cumplimiento del objeto contractual"/>
    <x v="2"/>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reciba o solicite dádivas del proveedor de tecnología, para no aplicar las sanciones legales contractuales, por el no cumplimiento del objeto contractual"/>
    <x v="0"/>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reciba o solicite dádivas del proveedor de tecnología, para no aplicar las sanciones legales contractuales, por el no cumplimiento del objeto contractual"/>
    <x v="1"/>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agenda Directivo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Colaborador del IDU recibe o solicita dádivas del proveedor de tecnología, para ampliar las condiciones del contrato con tiempo y recurso económico, sin plena justificación "/>
    <x v="0"/>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Formato  FO-PE-020 Compromiso de Integridad, Transparencia y Cofidencialidad, para PSP _x000a_6. Formato FO-PE-33 - Formato Consentimiento Informado SGAS"/>
    <n v="2"/>
    <n v="3"/>
    <n v="6"/>
    <s v="BAJO"/>
    <s v="No se requieren controles adicionales"/>
    <n v="0.1"/>
  </r>
  <r>
    <s v="Tecnologias de Información y Comunicación"/>
    <s v="Que un Directivo del IDU reciba o solicite dádivas del proveedor de tecnología, para ampliar las condiciones del contrato con tiempo y recurso económico, sin plena justificación "/>
    <x v="1"/>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No se requieren controles adicionales"/>
    <n v="0.1"/>
  </r>
  <r>
    <s v="Tecnologias de Información y Comunicación"/>
    <s v="El proveedor de tecnología entregue u ofrezca dádivas al Colaborador del IDU, para ampliar las condiciones del contrato con tiempo y recurso económico, sin plena justificación"/>
    <x v="2"/>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El nivel de riesgo es bajo y no se requieren controles adicionales"/>
    <n v="0.1"/>
  </r>
  <r>
    <s v="Tecnologias de Información y Comunicación"/>
    <s v="Un Colaborador del IDU recibe o solicita dádivas del proveedor de tecnología, con el pretexto de no reportar el producto por garantia del producto y/o servicio. "/>
    <x v="0"/>
    <s v="Sobrecostos, deficiencias en alcance y calidad en la ejecución en los proyectos, que reducen la capacidad de lograr objetivos."/>
    <s v="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a o solicite dádivas del proveedor de tecnología, con el pretexto de no reportar el producto por garantia del producto y/o servicio.  "/>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proveedor de tecnología entregue o ofrezca dádivas al Colaborador del IDU, para no tener que responder por la garantia del producto/servici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El proveedor de los servicios de red inalambrica en los mantenimientos preventivos y correctivos, entrega u ofrece dádidas al Colaborador del IDU, para aprobar los mantenimientos preventivos y/o correctivos sin que se hayan llevado a cab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reciba o solicite dádivas del proveedor de servicios de red inalambrica, para aprobar los mantenimientos preventivos y/o correctivos, sin que se hayan llevado a cabo."/>
    <x v="4"/>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Directivo del IDU reciba o solicite dádivas del proveedor de servicios de red inalambrica, para aprobar los mantenimientos preventivos y/o correctivos, sin que se hayan llevado a cabo."/>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ESTRUCTURACIÓN DE PROCESOS SELECTIVOS "/>
    <s v="Un particular ofrece o entrega a un Colaborador del IDU, un beneficio para que altere datos en la solicitud de recursos de financiación de un proyecto."/>
    <x v="0"/>
    <s v="Reducción de capacidad institucional para responder a las necesidades de la ciudad en lo relacionado con infraestructura para la movilidad y espacio público."/>
    <s v="1. Expedición del Certificado de Disponibilidad Presupuestal - CDP_x000a_2. Socialización del SGAS para el grupo de estructuración de la Dirección Técnica de Proyec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STRUCTURACIÓN DE PROCESOS SELECTIVOS "/>
    <s v="Un Directivo del IDU recibe o solicita dádivas de un particular, para que altere datos en la solicitud de recursos de financiación de un proyecto."/>
    <x v="1"/>
    <s v="Reducción de capacidad institucional para responder a las necesidades de la ciudad en lo relacionado con infraestructura para la movilidad y espacio público."/>
    <s v="1.  Expedición del Certificado de Disponibilidad Presupuestal - CDP_x000a_2.Socialización del SGAS para el grupo de estructuración de la Dirección Técnica de Proyectos_x000a_3.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1"/>
    <s v="Deterioro de la reputación, imagen y credibilidad institucional que afecta su capacidad de gestión."/>
    <s v="1.Socialización del SGAS para el grupo de estructuración de la Dirección Técnica de Proyectos_x000a_2.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2"/>
    <s v="Deterioro de la reputación, imagen y credibilidad institucional que afecta su capacidad de gestión."/>
    <s v="1. Socialización del SGAS para el grupo de estructuración de la Dirección Técnica de Proyectos_x000a_2. Suscripción del formato FO-PE-20 Compromiso de integridad, transparencia y confidencialidad._x000a_3. Suscripción del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particular entregue o ofrezca dádivas a un Colaborador del IDU, para obtener información priviliegiada acerca de un proceso que se va a publicar."/>
    <x v="3"/>
    <s v="Deterioro de la reputación, imagen y credibilidad institucional que afecta su capacidad de gestión."/>
    <s v="1. Socialización del SGAS para el grupo de estructuración de la Dirección Técnica de Proyec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v"/>
    <x v="1"/>
    <s v="Reducción de capacidad institucional para responder a las necesidades de la ciudad en lo relacionado con infraestructura para la movilidad y espacio público."/>
    <s v="1. Socialización del SGAS para el grupo de estructuración de la Dirección Técnica de Proyectos._x000a__x000a_2. Publicación agendas nivel directivo. Decreto 189 de 2020 directiva 05 de 2020"/>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e dádivas de un contratista, para entregar información del proyecto, que favorezca al contratista."/>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Fi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ntratista ofrece o promete dádivas a un colaborador del IDU para conseguir información del proyecto que favorezca al contratista."/>
    <x v="4"/>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GC-34 Pacto de excelencia _x000a_3. Suscripción formato FO-PE-20 Compromiso de integridad, transparencia y confidencialidad"/>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
    <x v="0"/>
    <s v="Reducción de capacidad institucional para responder a las necesidades de la ciudad en lo relacionado con infraestructura para la movilidad y espacio público."/>
    <s v="1. Publicación agendas nivel directivo. Decreto 189 2020 directiva 05 de 2020._x000a_2. Aplicación procedimiento PR-DP-080 &quot;Cambio de Diseños en la etapa de Construcción&quot;.(informe de inviabilidad tecnica por parte del constructor)_x000a_"/>
    <n v="5"/>
    <n v="5"/>
    <n v="25"/>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1"/>
    <s v="Reducción de capacidad institucional para responder a las necesidades de la ciudad en lo relacionado con infraestructura para la movilidad y espacio público."/>
    <s v="1.  Socialización del SGAS para el grupo de estructuración de la Dirección Técnica de Proyectos._x000a_2. Aplicación procedimiento PR- DP-080 Cambio de Diseños en la etapa de Construcción. (informe de inviabilidad técnica, presentada por el constructor)_x000a_3. Publicación agendas nivel directivo. Decreto 189 de 2020 directiva 05 de 2020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Suscripción formato FO-PE-33 Consentimiento informado SGAS._x000a_4. Aplicación procedimiento PR-DP-080 Cambio de Diseños en la etapa de Construcción. (informe de Inviabilidad técnica presentada por el constructor)"/>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Directivo IDU reciba o solicite dádivas de un contratista externo (topografo, geotecnico, inspector de redes) para alterar y/o agilizar la liquidación del contrato."/>
    <x v="1"/>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laborador del IDU reciba o solicite dádivas de un contratista externo (topografo, geotecnico, inspector de redes) para alterar y/o agilizar la liquidación del contrato."/>
    <x v="2"/>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u otros) entregue u ofrezca dádivas o beneficios a un Colaborador del IDU, para alterar y/o agilizar la liquidación del contrato."/>
    <x v="4"/>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Un Directivo del IDU reciba o solicite dádivas de un contratista externo (topografo, geotecnico, inspección de redes), para aprobar los estudios sin estos cumplir con las exigencias requeridas."/>
    <x v="1"/>
    <s v="Reducción de capacidad institucional para responder a las necesidades de la ciudad en lo relacionado con infraestructura para la movilidad y espacio público."/>
    <s v="1.  Acta de seguimiento a Comité donde se socializa el SGAS_x000a_2. Aplicación del formato FO-DP-11 lista de chequeo y entrega de productos de la etapa de Diseño de Proyectos.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a o solicite dádivas de un contratista externo (topografo, geotecnico, inspección de redes), para aprobar los estudios realizados por el contratista, sin estos cumplir con las exigencias requeridas."/>
    <x v="2"/>
    <s v="Reducción de capacidad institucional para responder a las necesidades de la ciudad en lo relacionado con infraestructura para la movilidad y espacio público."/>
    <s v="1. Acta de seguimiento a Comité donde se socializa el SGAS_x000a_2. Suscripción formato FO-PE-20 Compromiso de integridad, transparencia y confidencialidad_x000a_3.Suscripción formato FO-PE-33 Consentimiento informado SGAS._x000a_4. Aplicación del formato FO-DP-11 lista de chequeo y entrega de productos de la etapa de Diseño de Proyectos._x000a_5.Acta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entregue o ofrezca dádivas a un Colaborador del IDU, para aprobar los estudios realizados por el contratista sin estos cumplir con las exigencias requeridas.  "/>
    <x v="4"/>
    <s v="Reducción de capacidad institucional para responder a las necesidades de la ciudad en lo relacionado con infraestructura para la movilidad y espacio público."/>
    <s v="1. Acta de seguimiento a Comité donde se socializa el SGAS_x000a_2.  Suscripción del formato FO-GC-34 Pacto de excelencia _x000a_3. Aplicación del formato FO-DP-11 lista de chequeo y entrega de productos de la etapa de Diseño de Proyectos._x000a_4. Comité Dirección Técnica de Proyectos o acta de comité de seguimiento al contrat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a cargo de recibir, revisar y verificar los estudios y diseños solicite o reciba dádivas de un interventor y/o consultor, para  recibir los productos  sin estos dar cumplimiento a los  requisitos exigidos."/>
    <x v="1"/>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Colaborador del IDU a cargo de recibir, revisar y verificar los estudios y diseños solicite o reciba dádivas del interventor, para recibir los productos sin estos dar cumplimiento de los requisitos exigidos."/>
    <x v="2"/>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PE-20 Compromiso de integridad, transparencia y confidencialidad_x000a_5. Suscripción fo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interventor entregue o ofrezca dádivas al  colaborador del IDU a cargo de recibir, revisar y verificar los estudios y diseños, para recibir los productos sin estos dar cumplimiento a los  requisitos exigidos."/>
    <x v="4"/>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GC34 Pacto de excelencia "/>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solicita o acepta dádivas al interventor, para que se celebre la adición al contrato (dinero y/o tiempo), de manera favorable al interventor."/>
    <x v="1"/>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IDU solicita o acepta dádivas al interventor, para que se celebre la adición al contrato (dinero y/o tiempo), de manera favorable al interventor."/>
    <x v="2"/>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entrega u ofrece dádivas al supervisor del IDU para que se celebre la adición al contrato (dinero y/o tiempo), de manera favorable a él."/>
    <x v="4"/>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GC34 Pacto de excelenci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recibe o solicita dádivas del interventor para  aprobar avances en el pago de productos por encima de la ejecución realizada."/>
    <x v="1"/>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a dádivas del interventor para  aprobar avances en el pago de productos por encima de la ejecución realizada."/>
    <x v="2"/>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ofrece o promete dádivas para que se le aprueben avances en el pago de productos por encima de la ejecución realizada."/>
    <x v="4"/>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Que el Supervisor IDU reciba o solicite dádivas del interventor, para aprobar o avalar las modificaciones de diseño por inviabilidad técnica, sin estar justificadas o sin que éstas sean verídicas."/>
    <x v="1"/>
    <s v="Reducción de capacidad institucional para responder a las necesidades de la ciudad en lo relacionado con infraestructura para la movilidad y espacio público."/>
    <s v="1. Aplicación del PR-DP-080 Cambios de estudios y diseños aprobados en etapa de cosntrucción. (Informe de inviabilidad Tecnica presentado por construcción)_x000a_2. Manual de supervisión e interventoría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un colaborador del IDU reciba o solicite dádivas del interventor, para que este recibe o avale las modificaciones de diseño por inviabilidad técnica, sin estar justificadas o sin que éstas sean verídicas."/>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interventor ofrezca o entregue al colaborador del IDU dádivas, para que reciba o avale las modificaciones de diseño por inviabilidad técnica, sin estar justificadas o sin que éstas sean verídica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El Supervisor del IDU solicite dádivas al Interventor de obra para presente el informe de Inviabilidad técnica del proyecto, sin el lleno de los requisitos."/>
    <x v="1"/>
    <s v="Reducción de capacidad institucional para responder a las necesidades de la ciudad en lo relacionado con infraestructura para la movilidad y espacio público."/>
    <s v="1. Manual de supervisión e interventoría_x000a_2. Aplicación del PRDP-080 Cambios de estudios y diseños aprobados en la etapa de cosntrucción. (informe de inviabilidad técnica presentado por el constructor.)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Colaborador IDU reciba o solicite dádivas del interventor de obra, para recibir el informe de Inviabilidad técnica del proyecto, sin el lleno de los requisitos "/>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El interventor o contratista de obra ofrezca o entregue dádivas al Colaborador del IDU, para reciba el informe de Inviabilidad técnica del proyecto, sin el lleno de los requisito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MONITOREO DE PASOS ELEVADOS Y A NIVEL"/>
    <s v="Un tercero ofrece o entrega dádivas a un Colaborador del IDU para que reporte irregularmente el mal estado de una estructura en la actividad de reconocimiento de los principales elementos que componen la estructura y la inspección general."/>
    <x v="0"/>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Colaborador del IDU solicita o recibe dádivas de un ciudadano para reportar irregularmente el mal estado de una estructura en la actividad de reconocimiento de los principales elementos que componen la estructura y la inspección general."/>
    <x v="1"/>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Directivo del IDU solicita o recibe dádivas de un ciudadano para reportar irregularmente el mal estado de una estructura en la actividad de reconocimiento de los principales elementos que componen la estructura y la inspección general."/>
    <x v="2"/>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APROVECHAMIENTO ECONÓMICO POR CAMPAMENTOS DE OBRA Y/O OCUPACIONES TEMPORALES DE OBRA"/>
    <s v="Un tercero ofrece o entrega dádivas  un Colaborador del IDU encargado de la recepción de solicitudes, para que su solicitud sea priorizada o entregada por fuera del orden de llegada."/>
    <x v="0"/>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tercero, ofrece o entrega a un Colaborador del IDU una dádiva para que se altere el concepto o cantidad de aprovechamiento económico de una instalación provisional."/>
    <x v="0"/>
    <s v="Deterioro de la reputación institucional que afecta su capacidad y gobernanza."/>
    <s v="1- La Cartillas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Colaborador del IDU recibe o acepta una dádiva de un Tercero para alterar el concepto o cantidad de aprovechamiento económico de una instalación provisional."/>
    <x v="1"/>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Directivo del IDU recibe o acepta una dádiva de un Tercero para alterar el concepto o cantidad de aprovechamiento económico de una instalación provisional."/>
    <x v="2"/>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tercero, ofrece o entrega a un Colaborador del IDU una dádiva para que se incluyan en el acto administrativo de aprovechamiento de espacio público, requisitos que solo beneficien a quien hace uso temporal de este espacio público."/>
    <x v="0"/>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Colaborador del IDU solicite o acepte una dádiva de un Tercero, para que se incluyan en el acto administrativo de aprovechamiento de espacio público, requisitos que solo beneficien a quien hace uso temporal de este espacio público."/>
    <x v="1"/>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Directivo del IDU solicite o acepte una dádiva de un Tercero, para que se incluyan en el acto administrativo de aprovechamiento de espacio público, requisitos que solo beneficien a quien hace uso temporal de este espacio público."/>
    <x v="2"/>
    <s v="Deterioro de la reputación institucional que afecta su capacidad y gobernanza._x000a_"/>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
    <x v="0"/>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
    <x v="1"/>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
    <x v="0"/>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POR CAMPAMENTOS DE OBRA Y/O OCUPACIONES TEMPORALES DE OBRA"/>
    <s v="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
    <x v="1"/>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DE CORTO PLAZO DEL ESPACIO PÚBLICO"/>
    <s v="Un ciudadano ofrece o entrega dádivas a Colaboradores del IDU encargados de la recepción de solicitudes, para que su solicitud sea priorizada o entregada por fuera del orden de llegada."/>
    <x v="3"/>
    <s v="Deterioro de la reputación institucional que afecta su capacidad y gobernanza."/>
    <s v="1- Radicación de la solicitud en el aplicativo Orfeo._x000a_2- El procedimiento PR-CI-10 en su numeral 7, mencionar los requisitos, y en su numeral 8.2., mencionar el recibo de la solicitud de us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El procedimiento PR-CI-10 en su numeral 7, mencionar los requisitos, y en su numeral 8.2., menciona el recibo de la solicitud de us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a un Colaborador del IDU una dádiva para que se altere el concepto o cantidad de aprovechamiento económico."/>
    <x v="3"/>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3"/>
    <n v="3"/>
    <n v="9"/>
    <s v="BAJO"/>
    <s v="El nivel de riesgo bajo no requiere controles adicionales"/>
    <n v="0.1"/>
  </r>
  <r>
    <s v="APROVECHAMIENTO ECONÓMICO DE CORTO PLAZO DEL ESPACIO PÚBLICO"/>
    <s v="Un Colaborador del IDU recibe o acepta una dádiva de un Tercero para alterar el concepto o cantidad de aprovechamiento económico "/>
    <x v="1"/>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Drectivo del IDU recibe o acepta una dádiva de un Tercero para alterar el concepto o cantidad de aprovechamiento económico "/>
    <x v="2"/>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Tercero, ofrece o entrega a un Colaborador del IDU una dádiva para que se incluyan en el contrato de aprovechamiento de espacio público, cláusulas que solo beneficien a quien hace uso temporal de este espacio público."/>
    <x v="3"/>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Colaborador del IDU solicite o acepte una dádiva de un Tercero, para que se incluyan en el contrato de aprovechamiento de espacio público, cláusulas que solo beneficien a quien hace uso temporal de este espacio público."/>
    <x v="1"/>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Directivo del IDU solicite o acepte una dádiva de un Tercero, para que se incluyan en el contrato de aprovechamiento de espacio público, cláusulas que solo beneficien a quien hace uso temporal de este espacio público."/>
    <x v="2"/>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
    <x v="0"/>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
    <x v="1"/>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
    <x v="0"/>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
    <x v="1"/>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
    <x v="2"/>
    <s v="Deterioro de la reputación institucional que afecta su capacidad y gobernanza._x000a__x000a_"/>
    <s v="1. El procedimiento PR-CI-10 establece las gestiones a realizar en caso de incumplimientos._x000a_"/>
    <n v="2"/>
    <n v="4"/>
    <n v="8"/>
    <s v="BAJO"/>
    <s v="El nivel de riesgo bajo no requiere controles adicionales"/>
    <n v="0.1"/>
  </r>
  <r>
    <s v="EXPEDICIÓN Y RECIBO DE LICENCIAS DE EXCAVACIÓN"/>
    <s v="Un tercero solicitante ofrece o entrega dádivas a un Colaborador del IDU para que agilice el trámite de solicitud de licencia."/>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solicitante ofrece o entrega dádivas a un Colaborador del IDU para que agilice el trámite de solicitud de licencia."/>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dádivas de un tercero solicitante para que se agilice el trámite de solicitud de licencia."/>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pruebe una licencia de excavación sin el lleno de los requisitos exigidos."/>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una dádiva de un Tercero para que apruebe una licencia de excavación sin el lleno de los requisitos exigidos."/>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recibe una dádiva de un Tercero para que apruebe una licencia de excavación sin el lleno de los requisitos exigidos."/>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ltere o incluya asuntos que solo benefician al solicitante, en actos administrativos derivados de la gestión de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_x000a_"/>
    <n v="3"/>
    <n v="3"/>
    <n v="9"/>
    <s v="BAJO"/>
    <s v="El nivel de riesgo bajo no requiere controles adicionales"/>
    <n v="0.1"/>
  </r>
  <r>
    <s v="EXPEDICIÓN Y RECIBO DE LICENCIAS DE EXCAVACIÓN"/>
    <s v="Un Colaborador del IDU solicita o acepta dádivas de un Tercero para que altere o incluya asuntos que solo benefician al solicitante, en actos administrativos derivados de la gestión de licencia de excavación."/>
    <x v="1"/>
    <s v="_x000a_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Doirectivo del IDU solicita o acepta dádivas de un Tercero para que altere o incluya asuntos que solo benefician al solicitante, en actos administrativos derivados de la gestión de licencia de excavación."/>
    <x v="2"/>
    <s v="_x000a_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 Tercero que interviene el espacio público ofrece o entrega dádivas a un Colaborador del IDU para que no informe o declare de conocimiento de DTAI la afectación de espacio público por excavaciones sin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Colaborador del IDU solicita o recibe dádivas de un Tercero que interviene el espacio público para que no se informe o declare de conocimiento de DTAI la afectación de espacio público por excavaciones sin licencia de excavación."/>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Tercero que interviene el espacio público ofrece o entrega una dádiva a un Colaborador del IDU para que no solicite la aplicación del procedimiento sancionatorio para infracciones urbanística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una dádiva de un Tercero que interviene el espacio público para que no solicite la aplicación del procedimiento sancionatorio para infracciones urbanística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una dádiva de un Tercero que interviene el espacio público para que no solicite la aplicación del procedimiento sancionatorio para infracciones urbanísticas."/>
    <x v="2"/>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que interviene el espacio público ofrece o entrega una dádiva a un Colaborador del IDU para que emita el certificado de verificación y recibo de obra en trabajos no conforme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dádivas de un Tercero que interviene el espacio público para que emita el certificado de verificación y recibo de obra en trabajos no conforme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dádivas de un Tercero que interviene el espacio público para que emita el certificado de verificación y recibo de obra en trabajos no conformes."/>
    <x v="2"/>
    <s v="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no reporte daños en las obras ejecutadas."/>
    <x v="4"/>
    <s v="Pérdida de capacidad institucional para responder a las necesidades de la ciudad en lo relacionado con infraestructura para la movilidad y espacio público._x000a_"/>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ntratista ofrece o entrega dádivas a un tercero para que no reportar daños en las obras ejecutadas."/>
    <x v="1"/>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dádivas a un tercero para que no reportar daños en las obras ejecutadas."/>
    <x v="2"/>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reporte como aprobadas, las reparaciones de los daños, sin haberlas ejecutado o presentando deficiencias."/>
    <x v="4"/>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_x000a__x000a_"/>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 recibe dádivas de un contratista para que acepte argumentos técnicos que lo exoneren de la responsabilidad de un daño, sin ser técnicamente válidos o suficientes."/>
    <x v="1"/>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o recibe dádivas de un contratista para que acepte argumentos técnicos que lo exoneren de la responsabilidad de un daño, sin ser técnicamente válidos o suficientes."/>
    <x v="2"/>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LICACIÓN DE LA GARANTÍA ÚNICA EN SU AMPARO DE ESTABILIDAD Y CALIDAD DE CONTRATOS DE OBRA"/>
    <s v="Un contratista o Trabajador de la aseguradora, ofrece o entrega dádivas a un Colaborador del IDU para que modifique el acto administrativo que obliga al contratista a responder por daños o incumplimientos."/>
    <x v="5"/>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Colaborador del IDU solicita o recibe una dádiva de un contratista o Trabajador de la aseguradora, para que modifique el acto administrativo que obliga al contratista a responder por daños o incumplimientos."/>
    <x v="1"/>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Directivo del IDU solicita o recibe una dádiva de un contratista o Trabajador de la aseguradora, para que modifique el acto administrativo que obliga al contratista a responder por daños o incumplimientos."/>
    <x v="2"/>
    <s v="Deterioro de la reputación institucional que afecta su capacidad y gobernanza._x000a__x000a_"/>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COORDINACIÓN Y CONTROL DE LA EJECUCIÓN DE LOS PROYECTOS DE CONSERVACIÓN"/>
    <s v="Un interventor ofrece o entrega dádivas a un Colaborador del IDU para que permita que el personal para la ejecución del contrato no cumpla con el lleno de los requistos establecidos."/>
    <x v="6"/>
    <s v="Deterioro de la reputación institucional que afecta su capacidad y gobernanza."/>
    <s v="1. Obligaciones de los Contratos de obra 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
    <n v="1"/>
    <n v="3"/>
    <n v="3"/>
    <s v="BAJO"/>
    <s v="El nivel de riesgo bajo no requiere controles adicionales"/>
    <n v="0.1"/>
  </r>
  <r>
    <s v="COORDINACIÓN Y CONTROL DE LA EJECUCIÓN DE LOS PROYECTOS DE CONSERVACIÓN"/>
    <s v="Un Colaborador del IDU solicita o recibe dádivas de un contratista de interventoría para aceptar que el personal para la ejecución del contrato no cumpla con el lleno de los requistos establecidos."/>
    <x v="7"/>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laborador del IDU solicita o recibe dádivas de un contratista de interventoría para aceptar el personal para la ejecución del contrato no cumpla con el lleno de los requistos establecidos."/>
    <x v="8"/>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ntratista  de obra y/ interventor ofrece o entrega dádivas a un Colaborador del IDU para que suscriba el Acta de inicio del contrato sin el lleno de los requisitos necesarios."/>
    <x v="9"/>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2"/>
    <n v="3"/>
    <n v="6"/>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7"/>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8"/>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interventor  ofrece o entrega dádivas a un Colaborador del IDU para que acepte productos del contrato en su  ejecución o liquidación  sin el cumplimiento de los requisitos y/o especificaciones establecidas para ello."/>
    <x v="6"/>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l plan de calidad y seguimeinto al cumplimiento del mismo_x000a_8 Seguimiento en aplicativo zip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7"/>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8"/>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precios no previstos (NPs) sin la debida justificación  u omitiendo los requisitos y condiciones exigidos para los mismos."/>
    <x v="10"/>
    <s v="Sobrecostos en los proyectos que reducen la capacidad de alcanzar metas físicas."/>
    <s v="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7"/>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8"/>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
    <x v="10"/>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7"/>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8"/>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un acta de liquidación de anticipo sin soporte claro de su utilización."/>
    <x v="6"/>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ádivas de un interventor para que acepte un acta de liquidación de anticipo sin soporte claro de su utilización."/>
    <x v="7"/>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ádivas de un interventor para que acepte un acta de liquidación de anticipo sin soporte claro de su utilización."/>
    <x v="8"/>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ntratista de obra  ofrece o entrega a un Colaborador del IDU dádivas para agilizar el trámite de pago ante la Entidad."/>
    <x v="4"/>
    <s v="Deterioro de la reputación institucional que afecta su capacidad y gobernanza."/>
    <s v="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interventor ofrecen o entrega a un Colaborador del IDU dádivas para agilizar el trámite de pago ante la Entidad."/>
    <x v="6"/>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7"/>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8"/>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ntratista de obra ofrece o entrega a un Colaborador del IDU dádivas para suscribir el acta de liquidación sin el lleno de los requisitos."/>
    <x v="4"/>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2"/>
    <n v="5"/>
    <n v="10"/>
    <s v="BAJO"/>
    <s v="El nivel de riesgo bajo no requiere controles adicionales"/>
    <n v="0.1"/>
  </r>
  <r>
    <s v="COORDINACIÓN Y CONTROL DE LA EJECUCIÓN DE LOS PROYECTOS DE CONSERVACIÓN"/>
    <s v="Un interventor ofrecen o entrega a un Colaborador del IDU dádivas para suscribir el acta de liquidación sin el lleno de los requisitos."/>
    <x v="6"/>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e un contratista de obra o interventor dádivas para suscribir el acta de liquidación sin el lleno de los requisitos."/>
    <x v="7"/>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e un contratista de obra o interventor dádivas para suscribir el acta de liquidación sin el lleno de los requisitos."/>
    <x v="8"/>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PR-GC-01_x000a_MINIMA CUANTÍA CONTRATACIÓN HASTA EL_x000a_10% DE LA MENOR CUANTÍA"/>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_x000a_4.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Interesados ofrecen o entregan dádivas a un Colaborador del IDU  para generar la Modificación/Adenda del proceso y/o respuesta a Observaciones en favor de un tercero, que puede afectar los intereses del IDU"/>
    <x v="0"/>
    <s v="Pérdida de confianza en la capacidad de gestión del IDU frente a la comunidad."/>
    <s v="1. Revisiones internas con base en las actividades y puntos de control establecidos en los Procedimientos._x000a_2. Identificación del colaborador IDU de la DTPS, a través de códigos para asegurar la confidencialidad de la información._x000a_3.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1"/>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2"/>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_x000a_4. FO-PE-020 Compromiso de Integridad, Transparencia y Cofidencialidad, para PSP "/>
    <n v="2"/>
    <n v="5"/>
    <n v="10"/>
    <s v="BAJO"/>
    <s v="El nivel de riesgo es bajo y 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3"/>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4"/>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_x000a_4. FO-PE-020 Compromiso de Integridad, Transparencia y Cofidencialidad, para PSP"/>
    <n v="2"/>
    <n v="5"/>
    <n v="10"/>
    <s v="BAJO"/>
    <s v="El nivel de riesgo es bajo y no se requieren controles adicionales"/>
    <n v="0.1"/>
  </r>
  <r>
    <s v="PR-GC-01_x000a_MINIMA CUANTÍA CONTRATACIÓN HASTA EL_x000a_10% DE LA MENOR CUANTÍA"/>
    <s v="Proponentes ofrecen o entregan dádivas a un Colaborador del IDU  para elaborar, suscribir y publicar la resolución de declaratoria de desierto del proceso, cancelar proceso de selección en plataforma en favor de un tercero, o que puede afectar los intereses del IDU"/>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Anexo a la carta de aceptación está el pacto de excelencia y el pacto de transparencia que los interesados conocen, suscriben y aceptan."/>
    <n v="3"/>
    <n v="3"/>
    <n v="9"/>
    <s v="BAJO"/>
    <s v="El nivel de riesgo es bajo y 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3"/>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
    <n v="2"/>
    <n v="3"/>
    <n v="6"/>
    <s v="BAJO"/>
    <s v="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4"/>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FO-PE-020 Compromiso de Integridad, Transparencia y Cofidencialidad, para PSP_x000a_"/>
    <n v="2"/>
    <n v="3"/>
    <n v="6"/>
    <s v="BAJO"/>
    <s v="El nivel de riesgo es bajo y no se requieren controles adicionales"/>
    <n v="0.1"/>
  </r>
  <r>
    <s v="PR-GC-01_x000a_MINIMA CUANTÍA CONTRATACIÓN HASTA EL_x000a_10% DE LA MENOR CUANTÍA"/>
    <s v="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Anexo a la carta de aceptación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n debida forma los requisitos habilitantes, y asi favorecer a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2"/>
    <n v="4"/>
    <n v="8"/>
    <s v="BAJO"/>
    <s v="El nivel de riesgo es bajo y 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2"/>
    <n v="4"/>
    <n v="8"/>
    <s v="BAJO"/>
    <s v="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2"/>
    <n v="4"/>
    <n v="8"/>
    <s v="BAJO"/>
    <s v="El nivel de riesgo es bajo y no se requieren controles adicionales"/>
    <n v="0.1"/>
  </r>
  <r>
    <s v="PR-GC-01_x000a_MINIMA CUANTÍA CONTRATACIÓN HASTA EL_x000a_10% DE LA MENOR CUANTÍA"/>
    <s v="Proponentes ofrecen o entregan dádivas a un Colaborador del IDU  para tramitar los oficios de solicitud de aclaraciones o subsanacio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tramitar los oficios de solicitud de aclaraciones o subsanacio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tramitar los oficios de solicitud de aclaraciones o subsanacio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l contenido de los documentos de aclaraciones o subsa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Proyectar y  Publicar respuesta a las observaciones y/ o modificar la evaluación en beneficio de un tercero"/>
    <x v="0"/>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Proyectar y  Publicar respuesta a las observaciones y/ o modificar la evaluación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Proyectar y  Publicar respuesta a las observaciones y/ o modificar la evaluación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Anexo a la minuta está el pacto de excelencia y el pacto de transparencia que los interesados conocen, suscriben y aceptan.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no revisar los documentos iniciales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Bases de Datos de seguimiento y control de procesos con roles definidos de ingreso y de revisión de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no revisar los documentos iniciales en beneficio de un tercero"/>
    <x v="3"/>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no revisar los documentos iniciales en beneficio de un tercero"/>
    <x v="4"/>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_x000a_6.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ajustar el Proyecto de pliego electrónico y aviso de convocatoria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6. Anexo a la minuta está el pacto de excelencia y el pacto de transparencia que los interesados conocen, suscriben y aceptan.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ajustar el Proyecto de pliego electrónico y aviso de convocatoria en beneficio de un tercero"/>
    <x v="5"/>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ajustar el Proyecto de pliego electrónico y aviso de convocatori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ajustar el Proyecto de pliego electrónico y aviso de convocatori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modificar el Pliego definitivo y acto que ordena apertura en beneficio de un tercero "/>
    <x v="0"/>
    <s v="Pérdida de confianza en la capacidad de gestión del IDU frente a la comunidad."/>
    <s v="1. Revisiones internas con base en las actividades y puntos de control establecidos en los Procedimientos.  _x000a_2.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modificar el Pliego definitivo y acto que ordena apertura en beneficio de un tercero"/>
    <x v="6"/>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modificar el Pliego definitivo y acto que ordena apertur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modificar el Pliego definitivo y acto que ordena apertur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evaluar las propuestas en beneficio de un tercero"/>
    <x v="0"/>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evaluar las propuestas en beneficio de un tercero"/>
    <x v="3"/>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evaluar las propuestas en beneficio de un tercero"/>
    <x v="4"/>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favorecer la Adjudicación en beneficio de un tercero"/>
    <x v="0"/>
    <s v="Deterioro reputacional del IDU frente a los oferentes locales, nacionales e internacionales."/>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FO-PE-020 Compromiso de Integridad, Transparencia y Confidencialidad, para PSP _x000a_5.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favorecer la Adjudicación en beneficio de un tercero"/>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el análisis correspondiente.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favorecer la Adjudicación en beneficio de un tercero"/>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favorecer la Adjudicación en beneficio de un tercero"/>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_x000a_5. Anexo a la minuta está el pacto de excelencia y el pacto de transparencia que los interesados conocen, suscriben y aceptan."/>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9"/>
    <s v="Proponentes ofrecen o entregan dádivas a un Colaborador del IDU  para  ser favorecido en la Precalificación de su propuesta"/>
    <x v="0"/>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Identificación del colaborador IDU de la DTPS, a través de códigos para asegurar la confidencialidad de la información._x000a_5.FO-PE-020 Compromiso de Integridad, Transparencia y Cofidencialidad, para PSP 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4_CONCURSO_DE_MERITOS_ABIERTO_O_CON_PRECALIFICACION_V_9"/>
    <s v="Un Colaborador del IDU solicita una dádiva o una comisión para  ser favorecido en la Precalificación de su propuesta"/>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0"/>
    <s v="Un Colaborador del IDU solicita una dádiva o una comisión para  ser favorecido en la Precalificación de su propuesta"/>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1"/>
    <s v="Un Colaborador del IDU solicita una dádiva o una comisión para  ser favorecido en la Precalificación de su propuesta"/>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5 -  PRGC09 - SUSCRIPCIÓN DE CONTRATOS"/>
    <s v="Adjudicatarios ofrecen o entregan dádivas a un Colaborador del IDU  para que se aprueben las polizas sin el lleno de requisitos"/>
    <x v="7"/>
    <s v="No logro total o parcial de los Objetivos del Instituto por falta de compromiso o apropiación de los Colaboradores del IDU."/>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05 -  PRGC09 - SUSCRIPCIÓN DE CONTRATOS"/>
    <s v="Un Colaborador del IDU solicita una dádiva o una comisión para para que se aprueben las polizas sin el lleno de requisitos"/>
    <x v="8"/>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
    <n v="2"/>
    <n v="5"/>
    <n v="10"/>
    <s v="BAJO"/>
    <s v="No se requieren controles adicionales"/>
    <n v="0.1"/>
  </r>
  <r>
    <s v="PRGC05 -  PRGC09 - SUSCRIPCIÓN DE CONTRATOS"/>
    <s v="Un Colaborador del IDU solicita una dádiva o una comisión para para que se aprueben las polizas sin el lleno de requisitos"/>
    <x v="9"/>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13_LIQUIDACION_CONTRATOS_CONVENIOS_V 3 0"/>
    <s v="Contratistas ofrecen o entregan dádivas a un Colaborador del IDU  para  ajustar el acta de liquidación en favor de un tercero en perjuicio de IDU."/>
    <x v="10"/>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3_LIQUIDACION_CONTRATOS_CONVENIOS_V 3 0"/>
    <s v="Un Colaborador del IDU solicita una dádiva o una comisión para  ajustar el acta de liquidación en favor de un tercero en perjuicio de IDU."/>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0"/>
    <s v="Un Colaborador del IDU solicita una dádiva o una comisión para  ajustar el acta de liquidación en favor de un tercero en perjuicio de IDU."/>
    <x v="12"/>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 0"/>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3_LIQUIDACION_CONTRATOS_CONVENIOS_V 3 1"/>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4_MODIFICACION_Y_CESION_A_CONTRATOS_ESTATALES_V_5.0"/>
    <s v="Contratistas ofrecen o entregan dádivas a un Colaborador del IDU  para   gestionar la solicitud de modificación del contrato (adición, prórroga, cesión, etc.) en beneficio del contratista, sin el lleno de los requisitos legales."/>
    <x v="10"/>
    <s v="Deterioro de la reputación institucional que afecta su capacidad y gobernanza."/>
    <s v="1. Lista de Chequeo para la verificación de la documentación soporte de la modificación. _x000a_2. Revisión por parte de un abogado designado por el jefe, tanto del documento de modificación como de los documentos soporte del mismo.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4_MODIFICACION_Y_CESION_A_CONTRATOS_ESTATALES_V_5.0"/>
    <s v="Un Colaborador del IDU solicita una dádiva o una comisión para gestionar la solicitud de modificación del contrato (adición, prórroga, cesión, etc.) en beneficio del contratista, sin el lleno de los requisitos legales."/>
    <x v="11"/>
    <s v="No logro total o parcial de los Objetivos del Instituto por falta de compromiso o apropiación de los Colaboradores del IDU."/>
    <s v="1. Lista de Chequeo para la verificación de la documentación soporte de la modificación. _x000a_2. Revisión por parte de un abogado designado por el jefe, tanto del documento de modificación como de los documentos soporte del mismo. _x000a_3. Revisiones internas con base en las actividades y puntos de control establecidos en los Procedimientos. "/>
    <s v="2"/>
    <n v="5"/>
    <n v="10"/>
    <s v="BAJO"/>
    <s v="No se requieren controles adicionales"/>
    <n v="0.1"/>
  </r>
  <r>
    <s v="PRGC14_MODIFICACION_Y_CESION_A_CONTRATOS_ESTATALES_V_5.0"/>
    <s v="Contratistas ofrecen o entregan dádivas a un Colaborador del IDU  para aprobar las garantías sin el lleno de los requisitos"/>
    <x v="10"/>
    <s v="Reducción de la capacidad institucional de mejorar la calidad de vida de los habitantes de Bogotá."/>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14_MODIFICACION_Y_CESION_A_CONTRATOS_ESTATALES_V_5.0"/>
    <s v="Un Colaborador del IDU solicita una dádiva o una comisión para aprobar las garantías sin el lleno de los requisitos"/>
    <x v="13"/>
    <s v="Reducción de la capacidad institucional de mejorar la calidad de vida de los habitantes de Bogotá."/>
    <s v="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_x000a_2. -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06_DECLARATORIA_DE_INCUMPLIMIENTO_PARA_LA_IMPOSICION_DE_MULTA_CLAUSULA_PENAL"/>
    <s v="Un contratista o interventor ofrece una dádiva a un colaborador del IDU, para que no se inicie, se dilate o se cierre el proceso sancionatorio"/>
    <x v="10"/>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ntratista o interventor ofrece una dádiva a un colaborador del IDU, para que no se inicie, se dilate o se cierre el proceso sancionatorio"/>
    <x v="14"/>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2"/>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8"/>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5"/>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SPUESTA AL INFORME DE AUDITORIA Y GESTION DEL PLAN DE MEJORAMIENTO_x000a_CON ORGANISMOS DE CONTROL"/>
    <s v="Un colaborador del organismo de control solicite o reciba dádivas de un Colaborador del IDU, para alterar los informes de auditoria y no redactar los hallazgos encontrados en el proceso de auditoria conforme a lo evidenciado  "/>
    <x v="0"/>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IDU ofrezca o entregue dádivas a un colaborador del organismo del control, para alterar los informes de auditoria y no redactar los hallazgos encontrados en el proceso de auditoria conforme a lo evidenciado."/>
    <x v="1"/>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organismo de control solicite o reciba dadivas de un Colaborador del IDU, para el cierre de una acción incumplida o inefectiva."/>
    <x v="0"/>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r>
    <s v="RESPUESTA AL INFORME DE AUDITORIA Y GESTION DEL PLAN DE MEJORAMIENTO_x000a_CON ORGANISMOS DE CONTROL"/>
    <s v="Un Colaborador del IDU entregue u ofrezca dádivas a un colaborador del organismo de control, para el cierre de una acción incumplida o inefectiva."/>
    <x v="1"/>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Auditoria de certificación"/>
    <s v="Un colaborador del organismo de certificación solicite o reciba dádivas de un Colaborador del IDU, para alterar los informes de auditoria y no redactar los hallazgos encontrados en el proceso de auditoria conforme a lo evidenciado.  "/>
    <x v="0"/>
    <s v="Deterioro de la imagen institucional."/>
    <s v="1. Participación de un equipo interdisciplinario y acompañamiento de facilitadores en las auditorias a cada proceso. (Soportes de registros de auditoría)._x000a_2. Procedimiento o protocolo de quejas del ente certificador._x000a_3. Mecanismo de decisión sobre la certificación del ente certificador, que consta de instancias de apelación: Auditor, Comité técnico de certificación, Representante Legal del ente certificador y ONAC."/>
    <n v="2"/>
    <n v="4"/>
    <n v="8"/>
    <s v="BAJO"/>
    <s v="El nivel de riesgo es bajo y no se requieren controles adicionales"/>
    <n v="0.1"/>
  </r>
  <r>
    <s v="Auditoria de certificación"/>
    <s v="Un Colaborador del IDU ofrezca o entregue dádivas al auditor del organismo de certificación para alterar los informes de auditoria y no redactar los hallazgos encontrados en el proceso de auditoria conforme a lo evidenciado."/>
    <x v="1"/>
    <s v="Deterioro de la imagen institucional."/>
    <s v="1. Participación de un equipo interdisciplinario y acompañamiento de facilitadores en las auditorias a cada proceso. (Soportes de registros de auditoría)."/>
    <n v="2"/>
    <n v="4"/>
    <n v="8"/>
    <s v="BAJO"/>
    <s v="El nivel de riesgo es bajo y no se requieren controles adicionales"/>
    <n v="0.1"/>
  </r>
  <r>
    <s v="CARACTERIZACION"/>
    <s v="Un colaborador de la autoridad ambiental solicita a un Colaborador del IDU una dadiva o comisión para que la evaluación del PIGA y PACA del IDU sea calificada satisfactoriamente."/>
    <x v="2"/>
    <s v="Deterioro de la imagen institucional del IDU"/>
    <s v="1. Verificación por parte del profesional OAP de los informes contra soportes de STRF._x000a_2. Recorrido con un equipo interdisciplinario durante la auditoria de la autoridad ambiental."/>
    <n v="2"/>
    <n v="3"/>
    <n v="6"/>
    <s v="BAJO"/>
    <s v="El nivel de riesgo es bajo y no se requieren controles adicionales"/>
    <n v="0.1"/>
  </r>
  <r>
    <s v="CARACTERIZACION"/>
    <s v="Un Colaborador del IDU promete u ofrece una dádiva o una comisión, a un colaborador de la autoridad ambiental, para que en la evaluación del PIGA y PACA del IDU se obtenga un resultado satisfactorio."/>
    <x v="1"/>
    <s v="Deterioro de la imagen institucional del IDU"/>
    <s v="1. Verificación de los informes contra soportes de STRF._x000a_2. Recorrido con un equipo interdisciplinario durante la auditoría de la autoridad ambiental._x000a_3. Visitas periódicas de verificación de cumplimiento de requistos PIGA a las sedes, (simulando autoridad ambiental.)"/>
    <n v="2"/>
    <n v="3"/>
    <n v="6"/>
    <s v="BAJO"/>
    <s v="El nivel de riesgo es bajo y no se requieren controles adicionales"/>
    <n v="0.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CARACTERIZACIÓN"/>
    <s v="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
    <x v="0"/>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
    <n v="3"/>
    <n v="3"/>
    <n v="9"/>
    <s v="BAJO"/>
    <s v="El nivel de riesgo es bajo y no se requieren controles adicionales"/>
    <n v="0.1"/>
  </r>
  <r>
    <s v="CARACTERIZACIÓN"/>
    <s v="Un colaborador del IDU solicita o acepta dádivas para incorporar cláusulas o condiciones en los estudios previos para la suscripción de los convenios, acuerdos, contratos y/o actos administrativos asociados a beneficios para un tercero o para una ESP."/>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Formato FO-PE-20 - Compromiso de Integridad, Transparencia y Confidencialidad_x000a_9. Formato FO-PE-33 - Formato Consentimiento Informado SGAS"/>
    <n v="3"/>
    <n v="3"/>
    <n v="9"/>
    <s v="BAJO"/>
    <s v="El nivel de riesgo es bajo y no se requieren controles adicionales"/>
    <n v="0.1"/>
  </r>
  <r>
    <s v="CARACTERIZACIÓN"/>
    <s v="Un Drectivo del IDU solicita o acepta dádivas para incorporar cláusulas o condiciones en los estudios previos para la suscripción de los convenios, acuerdos, contratos y/o actos administrativos asociados a beneficios para un tercero o para una ESP."/>
    <x v="2"/>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Resolución de Delegación _x000a__x000a_"/>
    <n v="3"/>
    <n v="3"/>
    <n v="9"/>
    <s v="BAJO"/>
    <s v="El nivel de riesgo es bajo y no se requieren controles adicionales"/>
    <n v="0.1"/>
  </r>
  <r>
    <s v="CARACTERIZACIÓN"/>
    <s v="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1"/>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8. FO-PE-20 - Compromiso de Integridad, Transparencia y Confidencialidad_x000a_9. FO-PE-33 - Formato Consentimiento Informado SGAS_x000a_"/>
    <n v="3"/>
    <n v="3"/>
    <n v="9"/>
    <s v="BAJO"/>
    <s v="El nivel de riesgo es bajo y no se requieren controles adicionales"/>
    <n v="0.1"/>
  </r>
  <r>
    <s v="CARACTERIZACIÓN"/>
    <s v="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
    <x v="3"/>
    <s v="Reducción de capacidad institucional para responder a las necesidades de la ciudad en lo relacionado con infraestructura para la movilidad y espacio público._x000a_"/>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
    <n v="3"/>
    <n v="3"/>
    <n v="9"/>
    <s v="BAJO"/>
    <s v="El nivel de riesgo es bajo y no se requieren controles adicionales"/>
    <n v="0.1"/>
  </r>
  <r>
    <s v="CARACTERIZACIÓN"/>
    <s v="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2"/>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Resoluciones de Delegación_x000a_7. Segregación de funciones para la supervisión del convenio._x000a_8. Comité Coordinador (ESP)_x000a__x000a_"/>
    <n v="3"/>
    <n v="3"/>
    <n v="9"/>
    <s v="BAJO"/>
    <s v="El nivel de riesgo es bajo y no se requieren controles adicionales"/>
    <n v="0.1"/>
  </r>
  <r>
    <s v="CARACTERIZACIÓN"/>
    <s v="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
    <x v="3"/>
    <s v="Deterioro de la reputación institucional que afecta su gobernanza."/>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
    <n v="3"/>
    <n v="3"/>
    <n v="9"/>
    <s v="BAJO"/>
    <s v="El nivel de riesgo es bajo y no se requieren controles adicionales"/>
    <n v="0.1"/>
  </r>
  <r>
    <s v="CARACTERIZACIÓN"/>
    <s v="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9. Formato FOPE20 - Compromiso de Integridad, Transparencia y Confidencialidad_x000a_10. Formato FOPE33 - Formato Consentimiento Informado SGAS"/>
    <n v="2"/>
    <n v="5"/>
    <n v="10"/>
    <s v="BAJO"/>
    <s v="El nivel de riesgo es bajo y no se requieren controles adicionales"/>
    <n v="0.1"/>
  </r>
  <r>
    <s v="CARACTERIZACIÓN"/>
    <s v="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2"/>
    <s v="No logro total o parcial de los Objetivos del Instituto por falta de compromiso o apropiación de los Colaboradores del IDU."/>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Resoluciones de Delegación_x000a_7. Segregación de funciones para la supervisión del convenio a suscribir._x000a_8. Mesas de reunión o de trabajo_x000a_9. Oficios de radicación  con la propuestas de convenio_x000a_"/>
    <n v="2"/>
    <n v="5"/>
    <n v="10"/>
    <s v="BAJO"/>
    <s v="El nivel de riesgo es bajo y no se requieren controles adicionales"/>
    <n v="0.1"/>
  </r>
  <r>
    <s v="CARACTERIZACIÓN"/>
    <s v="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
    <x v="3"/>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visión de los proyectos definidos en el PDD (matriz proyectos PDD)_x000a_6. Oficio de respuesta a revisión propuesta del proyecto_x000a_7. Comités de seguimiento interno por el líder del proceso"/>
    <n v="2"/>
    <n v="5"/>
    <n v="10"/>
    <s v="BAJO"/>
    <s v="El nivel de riesgo es bajo y no se requieren controles adicionales"/>
    <n v="0.1"/>
  </r>
  <r>
    <s v="CARACTERIZACIÓN"/>
    <s v="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1"/>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Formato FO-PE-20 Compromiso de Integridad, Transparencia y Confidencialidad_x000a_6. 2Formato FO-PE-33 Formato Consentimiento Informado SGAS_x000a_7. Revisión de los proyectos definidos en el PDD (matriz proyectos PDD)_x000a_8. Oficio de respuesta a revisión propuesta del proyecto_x000a_9. Comités de seguimiento interno por el líder del proceso"/>
    <n v="2"/>
    <n v="5"/>
    <n v="10"/>
    <s v="BAJO"/>
    <s v="El nivel de riesgo es bajo y no se requieren controles adicionales"/>
    <n v="0.1"/>
  </r>
  <r>
    <s v="CARACTERIZACIÓN"/>
    <s v="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2"/>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soluciones de Delegación_x000a_6. Formato FOPE20 - Compromiso de Integridad, Transparencia y Confidencialidad_x000a_7. Oficio de respuesta a revisión propuesta del proyecto_x000a_8. Comités de seguimiento interno por el líder del proceso"/>
    <n v="2"/>
    <n v="5"/>
    <n v="10"/>
    <s v="BAJO"/>
    <s v="El nivel de riesgo es bajo y no se requieren controles adicionales"/>
    <n v="0.1"/>
  </r>
  <r>
    <s v="CARACTERIZACIÓN"/>
    <s v="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
    <x v="4"/>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1"/>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2"/>
    <s v="Deterioro de la reputación institucional que afecta su capacidad de gestión."/>
    <s v="1. MG-GI-01-Manual de Intervención de Urbanizadores y/o Terceros vigente._x000a_2. Actos administrativos emitidos por las Entidades Distritales Competentes._x000a_3. Resoluciones de Delegación_x000a_4. Memorando de recomendación de suscripción del convenio o acuerdo._x000a_5. Estudios Previos_x000a_"/>
    <n v="2"/>
    <n v="4"/>
    <n v="8"/>
    <s v="BAJO"/>
    <s v="El nivel de riesgo es bajo y no se requieren controles adicionales"/>
    <n v="0.1"/>
  </r>
  <r>
    <s v="CARACTERIZACIÓN"/>
    <s v="Que un Colaborador del IDU reciba o solicite beneficios a un Originador, para emitir un concepto de viabilidad sobre una propuesta de APP Privada presentada ante el IDU generando un favorecimiento en el proyecto de APP."/>
    <x v="1"/>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6. Formato FO-PE-20 - Compromiso de Integridad, Transparencia y Confidencialidad_x000a_7. Formato FO-PE-33 - Formato Consentimiento Informado SGAS_x000a_"/>
    <n v="2"/>
    <n v="4"/>
    <n v="8"/>
    <s v="BAJO"/>
    <s v="El nivel de riesgo es bajo y no se requieren controles adicionales"/>
    <n v="0.1"/>
  </r>
  <r>
    <s v="CARACTERIZACIÓN"/>
    <s v="Que un Directivo del IDU reciba o solicite beneficios a un Originador, para emitir un concepto de viabilidad sobre una propuesta de APP Privada presentada ante el IDU generando un favorecimiento en el proyecto de APP."/>
    <x v="2"/>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Resoluciones de Delegación_x000a_6. Comité Distrital de APP_x000a__x000a_"/>
    <n v="2"/>
    <n v="4"/>
    <n v="8"/>
    <s v="BAJO"/>
    <s v="El nivel de riesgo es bajo y no se requieren controles adicionales"/>
    <n v="0.1"/>
  </r>
  <r>
    <s v="CARACTERIZACIÓN"/>
    <s v="Que un Originador entregue o ofrezca beneficios a un Colaborador del IDU, para emitir un concepto de viabilidad sobre una propuesta de APP Privada presentada ante el IDU generando un favorecimiento, en el proyecto de APP."/>
    <x v="5"/>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
    <n v="2"/>
    <n v="4"/>
    <n v="8"/>
    <s v="BAJO"/>
    <s v="El nivel de riesgo es bajo y no se requieren controles adicionales"/>
    <n v="0.1"/>
  </r>
  <r>
    <s v="INSTRUCTIVO SOLICITUD DE CDP, CRP, Y AUTORIZACIÓN DE PAGO A TRANSMILENIO"/>
    <s v="Un funcionario de Transmilenio solicita o recibe dádivas de un Colaborador del IDU, para aprobar la solicitud del CDP y CRP y asignar la fuente de financiación, sin contar con los parámetros requeridos o de cumplimiento.  "/>
    <x v="6"/>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
    <n v="2"/>
    <n v="3"/>
    <n v="6"/>
    <s v="BAJO"/>
    <s v="El nivel de riesgo es bajo y no se requieren controles adicionales"/>
    <n v="0.1"/>
  </r>
  <r>
    <s v="INSTRUCTIVO SOLICITUD DE CDP, CRP, Y AUTORIZACIÓN DE PAGO A TRANSMILENIO"/>
    <s v="Un Colaborador del IDU ofrece o entregue dádivas al funcionario de Transmilenio, para que apruebe la solicitud del CDP y CRP y asignar la fuente de financiación, sin contar con los parámetros requeridos o de cumplimiento.  "/>
    <x v="1"/>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Segregación de funciones para la supervisión del convenio._x000a_6. Formato FO-PE-20 Compromiso de Integridad, Transparencia y Confidencialidad_x000a_7. Formato FO-PE-33 Formato Consentimiento Informado SGAS_x000a_"/>
    <n v="2"/>
    <n v="3"/>
    <n v="6"/>
    <s v="BAJO"/>
    <s v="El nivel de riesgo es bajo y no se requieren controles adicionales"/>
    <n v="0.1"/>
  </r>
  <r>
    <s v="INSTRUCTIVO SOLICITUD DE CDP, CRP, Y AUTORIZACIÓN DE PAGO A TRANSMILENIO"/>
    <s v="Un Directivo del IDU ofrece o entregue dádivas al funcionario de Transmilenio, para que apruebe la solicitud del CDP y CRP y asignar la fuente de financiación, sin contar con los parámetros requeridos o de cumplimiento.  "/>
    <x v="2"/>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Resoluciones de Delegación_x000a_6. Segregación de funciones para la supervisión del convenio._x000a__x000a_"/>
    <n v="2"/>
    <n v="3"/>
    <n v="6"/>
    <s v="BAJO"/>
    <s v="El nivel de riesgo es bajo y no se requieren controles adicionales"/>
    <n v="0.1"/>
  </r>
  <r>
    <s v="INSTRUCTIVO SOLICITUD DE CDP, CRP, Y AUTORIZACIÓN DE PAGO A TRANSMILENIO"/>
    <s v="Un funcionario de Transmilenio solicite o reciba dádivas de un Colaborador del IDU, para modificar o alterar el convenio, en beneficio del contratista."/>
    <x v="6"/>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
    <n v="2"/>
    <n v="3"/>
    <n v="6"/>
    <s v="BAJO"/>
    <s v="El nivel de riesgo es bajo y no se requieren controles adicionales"/>
    <n v="0.1"/>
  </r>
  <r>
    <s v="INSTRUCTIVO SOLICITUD DE CDP, CRP, Y AUTORIZACIÓN DE PAGO A TRANSMILENIO"/>
    <s v="Que un Colaborador del IDU entregue u ofrezca dádivas a un funcionario de Transmilenio, para modificar o alterar el convenio, en beneficio del contratista."/>
    <x v="1"/>
    <s v="Deterioro de la reputación institucional que afecta su gobernanza."/>
    <s v="1. Convenios Suscritos con Transmilenio_x000a_2. IN-IN-02-Solicitud de CDP-CRP y autorización de  pago a Transmilenio vigente_x000a_3. Segregación de funciones para la supervisión del convenio._x000a_4. Comité IDU- Transmilenio_x000a_5. Formato FO-PE-20 Compromiso de Integridad, Transparencia y Confidencialidad_x000a_6. Formato FO-PE-33 Formato Consentimiento Informado SGAS_x000a_"/>
    <n v="2"/>
    <n v="3"/>
    <n v="6"/>
    <s v="BAJO"/>
    <s v="El nivel de riesgo es bajo y no se requieren controles adicionales"/>
    <n v="0.1"/>
  </r>
  <r>
    <s v="INSTRUCTIVO SOLICITUD DE CDP, CRP, Y AUTORIZACIÓN DE PAGO A TRANSMILENIO"/>
    <s v="Que un Directivo del IDU entregue u ofrezca dádivas a un funcionario de Transmilenio, para modificar o alterar el convenio, en beneficio del contratista."/>
    <x v="2"/>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_x000a_"/>
    <n v="2"/>
    <n v="3"/>
    <n v="6"/>
    <s v="BAJO"/>
    <s v="El nivel de riesgo es bajo y no se requieren controles adicionales"/>
    <n v="0.1"/>
  </r>
  <r>
    <s v="PERMISOS PARA LA INTERVENCIÓN DE INFRAESTRUCTURA DE TRANSPORTE POR TERCEROS"/>
    <s v="Un ciudadano interesado en solicitar un permiso para la intervención de infraestructura vial, ofrezca o entregue una dádiva a un Colaborador del IDU para que no efectué todas las exigencias de los anexos técnicos requeridos para la ejecución del proyecto."/>
    <x v="4"/>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y/o recibe una dádiva de un ciudadano interesado en la intervención de infraestructura vial para que este no efectué todas las exigencias de los anexos técnicos requeridos para la ejecución del proyecto."/>
    <x v="1"/>
    <s v="Deterioro de la reputación institucional que afecta su gobernanza por una baja calidad en la ejecución del proyecto."/>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nO-PE-20 Compromiso de Integridad, Transparencia y Confidencialidad_x000a_7. Formato FO-PE-33Formato Consentimiento Informado SGAS"/>
    <n v="3"/>
    <n v="3"/>
    <n v="9"/>
    <s v="BAJO"/>
    <s v="El nivel de riesgo es bajo y no se requieren controles adicionales"/>
    <n v="0.1"/>
  </r>
  <r>
    <s v="PERMISOS PARA LA INTERVENCIÓN DE INFRAESTRUCTURA DE TRANSPORTE POR TERCEROS"/>
    <s v="Un Directivo del IDU solicita y/o recibe una dádiva de un ciudadano interesado en la intervención de infraestructura vial para que este no efectué todas las exigencias de los anexos técnicos requeridos para la ejecución del proyecto."/>
    <x v="2"/>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acepte con la solicitud del permiso algunos estudios y diseños que no cumplan con lo defin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un ciudadano interesado en intervenir infraestructura de transporte para aceptar con la solicitud del permiso algunos estudios y diseños que no cumplan con lo defin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un ciudadano interesado en intervenir infraestructura de transporte para aceptar con la solicitud del permiso algunos estudios y diseños que no cumplan con lo definido en el artículo 3 del Decreto 942 de 2014."/>
    <x v="2"/>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
    <x v="4"/>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1"/>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2"/>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1"/>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2"/>
    <s v="_x000a_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_x000a_"/>
    <n v="3"/>
    <n v="3"/>
    <n v="9"/>
    <s v="BAJO"/>
    <s v="El nivel de riesgo es bajo y no se requieren controles adicionales"/>
    <n v="0.1"/>
  </r>
  <r>
    <s v="PERMISOS PARA LA INTERVENCIÓN DE INFRAESTRUCTURA DE TRANSPORTE POR TERCEROS"/>
    <s v="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2"/>
    <s v="_x000a_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_x000a_"/>
    <n v="3"/>
    <n v="3"/>
    <n v="9"/>
    <s v="BAJO"/>
    <s v="El nivel de riesgo es bajo y no se requieren controles adicionales"/>
    <n v="0.1"/>
  </r>
  <r>
    <s v="MANUAL DE INTERVENCIÓN DE URBANIZADORES Y/O TERCEROS Y EL DOCUMENTO TÉCNICO DE INTERVENCIÓN DE INFRAESTRUCTURA VIAL Y ESPACIO PÚBLICO"/>
    <s v="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
    <x v="4"/>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3"/>
    <n v="3"/>
    <n v="9"/>
    <s v="BAJO"/>
    <s v="El nivel de riesgo es bajo y no se requieren controles adicionales"/>
    <n v="0.1"/>
  </r>
  <r>
    <s v="MANUAL DE INTERVENCIÓN DE URBANIZADORES Y/O TERCEROS Y EL DOCUMENTO TÉCNICO DE INTERVENCIÓN DE INFRAESTRUCTURA VIAL Y ESPACIO PÚBLICO"/>
    <s v="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1"/>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4. Formato FO-PE-20 Compromiso de Integridad, Transparencia y Confidencialidad_x000a_5. Formato FO-PE-33 Consentimiento Informado SGAS"/>
    <n v="2"/>
    <n v="3"/>
    <n v="6"/>
    <s v="BAJO"/>
    <s v="El nivel de riesgo es bajo y no se requieren controles adicionales"/>
    <n v="0.1"/>
  </r>
  <r>
    <s v="MANUAL DE INTERVENCIÓN DE URBANIZADORES Y/O TERCEROS Y EL DOCUMENTO TÉCNICO DE INTERVENCIÓN DE INFRAESTRUCTURA VIAL Y ESPACIO PÚBLICO"/>
    <s v="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2"/>
    <s v="_x000a_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2"/>
    <n v="3"/>
    <n v="6"/>
    <s v="BAJO"/>
    <s v="El nivel de riesgo es bajo y no se requieren controles adicionales"/>
    <n v="0.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GESTIÓN SOCIAL PREDIAL"/>
    <s v="Que el habitante o propietario de un predio ofrezca o entregue una dádiva a Colaboradores del IDU para que deje constancia en acta o formatos de censo, de que lo encontrado en terreno es diferente a lo real."/>
    <x v="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Que un Colaborador del IDU reciba o solicite una dádiva para alterar la información real de lo encontrado en el predio y altere el acta o formato de censo, de constancia del resultado de la visita."/>
    <x v="1"/>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Que Tercero (Propietario y/u otras tenencias), ofrece o entrega a un Colaborador del IDU dádivas para realizar una actualización censal con posterioridad al cierre censal."/>
    <x v="2"/>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
    <s v="Que un Colaborador del IDU solicite o reciba dádivas para realizar una actualización censal con posterioridad al cierre censal."/>
    <x v="3"/>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_x000a_GESTIÓN ADQUISICIÓN PREDIAL"/>
    <s v="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4"/>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5"/>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Publicación agendas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ciudadano ofrece o engtrega dádivas a un Colaborador del IDU con el pretexto de agilizar o mejorar el reconocimiento de indemnizaciones y compensaciones, o de los beneficios derivados del Plan de Reasentamiento y/o Gestión Social sin el cumplimiento total de los requisitos _x000a_"/>
    <x v="6"/>
    <s v="Sobrecostos, deficiencias en alcance y calidad en la ejecución en los proyectos, que reducen la capacidad de lograr objetivos._x000a_"/>
    <s v="1. Validación con Vb de cada uno de los articuladores de los proyectos en el acto administrativo de reconocimientos económicos._x000a_2. Revisión y firma del acto administrativo de reconocimiento económico por parte de la DT de Predio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GESTIÓN SOCIAL PREDIAL"/>
    <s v="Un Colaborador del IDU solicita o recibe dádivas para elaborar informes jurídicos para aprobación de vivienda de reposición en casos donde no hay un derecho o fuera de las condiciones."/>
    <x v="7"/>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recibe dádivas a un tercero para elaborar informes jurídicos para aprobación de vivienda de reposición en casos donde no hay un derecho o fuera de las condiciones."/>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oseedor, habitante o propietario de predio ofrezce o entrega dádivas a un Colaborador del IDU  para que elabore informes jurídicos para aprobación de vivienda de reposición en casos donde no hay un derecho o fuera de las condiciones."/>
    <x v="8"/>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poseedor o habitante de un predio para que se declare su predio como vulnerable o crítico."/>
    <x v="9"/>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poseedor o habitante de un predio para que se declare su predio como vulnerable o crítico."/>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ropietario, poseedor o habitante de un predio ofrece o entrega dádivas a un Colaborador del IDU para que se declare su predio como vulnerable o crítico."/>
    <x v="1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reasentado para que le declare la necesidad de ajustes en la evaluación expost."/>
    <x v="11"/>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reasentado para que le declare la necesidad de ajustes en la evaluación expost."/>
    <x v="5"/>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Publicación agendas de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ciudadano reasentado ofrece o entrega a un Colaborador del IDU dádivas para que le declare la necesidad de ajustes en la evaluación expost."/>
    <x v="12"/>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tercero ofrece o entrega dádivas a los Colaboradores IDU estructuradores de la contratación de servicios de demolición, mantenimiento, interventoría o vigilancia de predios para favorecer aun posible oferente en el proceso de selección."/>
    <x v="12"/>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o acepta dádivas para favorecer a un proponente en el proceso de selección para la contratación de servicios de demolición, mantenimiento, interventoría o vigilancia de predios."/>
    <x v="13"/>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o acepta dádivas para favorecer a un proponente en el proceso de selección para la contratación de servicios de demolición, mantenimiento, interventoría o vigilancia de predios."/>
    <x v="14"/>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Publicación adendas de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dádicvas a un Colaborador del IDU para que altere el avalúo de predios objeto de venta desde el componente de administración predial "/>
    <x v="12"/>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
    <n v="2"/>
    <n v="5"/>
    <n v="10"/>
    <s v="BAJO"/>
    <s v="El nivel de riesgo es bajo y no se requieren controles adicionales"/>
    <n v="0.1"/>
  </r>
  <r>
    <s v="ADMINISTRACIÓN Y VENTA DE PREDIOS"/>
    <s v="Un Colaborador del IDU ofrece o entregua dádivas a una persona de la entidad competente del avalúo comercial de predios para que altere el avalúo de predios objeto de venta desde el componente de administración predial "/>
    <x v="15"/>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FO-PE-020 Compromiso de Integridad, Transparencia y Cofidencialidad, para PSP"/>
    <n v="2"/>
    <n v="5"/>
    <n v="10"/>
    <s v="BAJO"/>
    <s v="El nivel de riesgo es bajo y no se requieren controles adicionales"/>
    <n v="0.1"/>
  </r>
  <r>
    <s v="ADMINISTRACIÓN Y VENTA DE PREDIOS"/>
    <s v="Un Directivo del IDU Solicita o recibe dádicvas a un tercero para alterar el avalúo de predios objeto de venta desde el componente de administración predial con el fin de favorecerlo"/>
    <x v="16"/>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Publicación agendas directivos IDU "/>
    <n v="2"/>
    <n v="5"/>
    <n v="10"/>
    <s v="BAJO"/>
    <s v="El nivel de riesgo es bajo y no se requieren controles adicionales"/>
    <n v="0.1"/>
  </r>
  <r>
    <s v="ADMINISTRACIÓN Y VENTA DE PREDIOS"/>
    <s v="Un contratista de mantenimiento o demolición de predios ofrece o entrega dádivas a un Colaborador del IDU para que éste declare la necesidad inexistente de mantenimiento en uno o varios predios."/>
    <x v="17"/>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a un contratista de mantenimiento o demolición de predios dádivas para que declarar la necesidad inexistente de mantenimiento en uno o varios predios."/>
    <x v="13"/>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a un contratista de mantenimiento o demolición de predios dádivas para que declarar la necesidad inexistente de mantenimiento en uno o varios predios."/>
    <x v="5"/>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
    <x v="12"/>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MINISTRACIÓN Y VENTA DE PREDIOS"/>
    <s v="Un colaborador del IDU solicita o acepta a un tercero una dádiva o beneficio para que modificar o alterar el inventario de predios   con el fin de obtener la titularidad sobre un predio ya adquirido u obtener beneficioa adicionales a los ya reconocidos "/>
    <x v="18"/>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Directivo del IDU solicita o acepta a un tercero una dádiva o beneficio para que modificar o alterar el inventario de predios   con el fin de obtener la titularidad sobre un predio ya adquirido u obtener beneficioa adicionales a los ya reconocidos "/>
    <x v="5"/>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Publicación de agendas de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Colaborador del IDU recibe o solicita una dádiva para autorizar la entrega de un predio en comodato  o el instrumento contractual determinado por la Ley,  sin el lleno de los requisitos. "/>
    <x v="19"/>
    <s v="Deterioro de la reputación institucional que afecta su capacidad y gobernanza."/>
    <s v="_x000a_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autorizar la entrega de un predio en comodato o el instrumento contractual determinado por la Ley,  sin el lleno de los requisitos. "/>
    <x v="20"/>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Publicación agenda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 servidor de otra entidad ofrece o entrega a un Colaborador del IDU una dádiva para que autorice la entrega de un predio en comodato o el instrumento contractual determinado por la Ley,  sin el lleno de los requisitos."/>
    <x v="12"/>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recibe o solicita una dádiva para proporcionar información privilegiada a terceros cuando hay oferta pública de predios."/>
    <x v="21"/>
    <s v="Deterioro de la reputación institucional que afecta su capacidad y gobernanza."/>
    <s v="_x000a_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FO-PE-020 Compromiso de Integridad, Transparencia y Cofidencialidad, para PSP"/>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proporcionar información privilegiada a terceros cuando hay oferta pública de predios."/>
    <x v="20"/>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Publicación agendas directivos IDU_x000a_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frece o entrega a un Colaborador del IDU una dádiva para recibir información privilegiada en la oferta pública de predios."/>
    <x v="12"/>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
    <s v="Un Colaborador del IDU solicita o recibe una dádiva de un tercero con el fin de registrar un pago inexistente o incompleto, a cambio de un beneficio que recibe del comprador de un predio."/>
    <x v="22"/>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FO-PE-020 Compromiso de Integridad, Transparencia y Cofidencialidad, para PSP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
    <s v="Un Directivo del IDU solicita o recibe una dádiva de un tercero con el fin de registrar un pago inexistente o incompleto, a cambio de un beneficio que recibe del comprador de un predio."/>
    <x v="23"/>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Publicación agendas directivos IDU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 ADQUISICIÓN PREDIAL "/>
    <s v="Un comprador de predio ofrece o entrega a un Colaborador del IDU una dádiva para registrar un pago inexistente o incompleto, como completo del predio adquirido."/>
    <x v="24"/>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Que el propietario de un predio ofrezca o entregue a un colaborador del IDU (Gestor Técnico) una dádiva para que altere los registros topográficos y/o cualquier otra información del predio"/>
    <x v="0"/>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Que un Colaborador del IDU (Gestor Técnico) encargado del registro topográfico solicite o reciba una dádiva a un propietario de predio para alterar la información del registro fotográfico."/>
    <x v="2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Que un Directivo del IDU solicite o reciba una dádiva a un propietario de predio para alterar la información del registro fotográfico."/>
    <x v="26"/>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s directivo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ta o recibe una dádiva para alterar la información de la oferta de compra del predio, mejorando su valor de compra."/>
    <x v="27"/>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Directivo del IDU solicta o recibe una dádiva para alterar la información de la oferta de compra del predio, mejorando su valor de compra."/>
    <x v="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 directivos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Tercero (propietario de predio, tenedor o habitante), ofrece o entrega dádivas a un Colaborador del IDU para mejorar la oferta de compra"/>
    <x v="28"/>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Un Tercero ofrece o entrega dádivas o beneficios a una empresa avaluadora contratada por el IDU para alterar los avalúos comerciales de los predios  y/o las correcciones de los mismos."/>
    <x v="29"/>
    <s v="Sobrecostos, deficiencias en alcance y calidad en la ejecución en los proyectos, que reducen la capacidad de lograr objetivos."/>
    <s v="_x000a_1.   Contrato y/o convenio para la práctica de avalúos_x000a_2.  Formato FO-DTGC-034 Pacto excelencia_x000a_3. Lista de chequeo de revisión de avalúo _x000a_4. Informe Técnico del avalúo_x000a_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Un Colaborador del IDU solicita o recibe dádivas o beneficios para alterar los avalúos comerciales de los predios y/o las correcciones de los mismos."/>
    <x v="30"/>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FO-PE-020 Compromiso de Integridad, Transparencia y Cofidencialidad, para PSP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Directivo del IDU solicita o recibe  dádivas o beneficios para alterar los avalúos comerciales de los predios  y/o las correcciones de los mismos."/>
    <x v="5"/>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Publicación agendas directivos IDU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ita o recibe dadivas o beneficios de un propietario de un predio para agilizar el proceso de compraventa de su predio."/>
    <x v="31"/>
    <s v="Deterioro de la reputación institucional que afecta su capacidad y gobernanza."/>
    <s v="1. Tablero de control del equipo de seguimiento del proyecto_x000a_2. Reuniones de seguimiento por parte del Director Técnico de Predios_x000a_3. FO-PE-020 Compromiso de Integridad, Transparencia y Cofidencialidad, para PSP_x000a_"/>
    <n v="3"/>
    <n v="3"/>
    <n v="9"/>
    <s v="BAJO"/>
    <s v="El nivel de riesgo es bajo y no se requieren controles adicionales"/>
    <n v="0.1"/>
  </r>
  <r>
    <s v="ADQUISICIÓN PREDIAL"/>
    <s v="Un Directivo del IDU solicita o recibe dadivas o beneficios de un propietario de un predio para agilizar el proceso de compraventa de su predio."/>
    <x v="5"/>
    <s v="Deterioro de la reputación institucional que afecta su capacidad y gobernanza."/>
    <s v="1. Tablero de control del equipo de seguimiento del proyecto_x000a_2. Reuniones de seguimiento por parte del Director Técnico de Predios_x000a_3.  Publicación agendas directivos IDU_x000a__x000a_"/>
    <n v="3"/>
    <n v="3"/>
    <n v="9"/>
    <s v="BAJO"/>
    <s v="El nivel de riesgo es bajo y no se requieren controles adicionales"/>
    <n v="0.1"/>
  </r>
  <r>
    <s v="ADQUISICIÓN PREDIAL"/>
    <s v="Un Tercero (propietario) ofrece o entrega una dádiva a un Colaborador del IDU para que agilice el proceso de compraventa del predio."/>
    <x v="0"/>
    <s v="Deterioro de la reputación institucional que afecta su capacidad y gobernanza."/>
    <s v="_x000a_1. Tablero de control del equipo de seguimiento del proyecto_x000a_2. Reuniones de seguimiento por parte del Director Técnico de Predios_x000a__x000a_"/>
    <n v="3"/>
    <n v="3"/>
    <n v="9"/>
    <s v="BAJO"/>
    <s v="El nivel de riesgo es bajo y no se requieren controles adicionales"/>
    <n v="0.1"/>
  </r>
  <r>
    <s v="ADQUISICIÓN PREDIAL"/>
    <s v="Un propietario de un predio ofrece o entrega dádivas a un Colaborador del IDU para resuelva favorablemente el recurso de reposición  interpuesto contra el acto administrativo que ordena la expropiación."/>
    <x v="0"/>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_x000a_Vaidaciones por parte de articulador jurídico"/>
    <n v="2"/>
    <n v="5"/>
    <n v="10"/>
    <s v="BAJO"/>
    <s v="El nivel de riesgo es bajo y no se requieren controles adicionales"/>
    <n v="0.1"/>
  </r>
  <r>
    <s v="ADQUISICIÓN PREDIAL"/>
    <s v="Un Colaborador del IDU solicita o recibe dádivas para resolver en favor de un tercero el recurso de reposición  interpuesto contra el acto administrativo que ordena la expropiación."/>
    <x v="32"/>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FO-PE-020 Compromiso de Integridad, Transparencia y Cofidencialidad, para PSP_x000a_"/>
    <n v="2"/>
    <n v="5"/>
    <n v="10"/>
    <s v="BAJO"/>
    <s v="El nivel de riesgo es bajo y no se requieren controles adicionales"/>
    <n v="0.1"/>
  </r>
  <r>
    <s v="ADQUISICIÓN PREDIAL"/>
    <s v="Un Directivo del del IDU solicita o recibe dádivas para resolver en favor de un tercero el recurso de reposición  interpuesto contra el acto administrativo que ordena la expropiación."/>
    <x v="5"/>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Publicación agendas directivos IDU"/>
    <n v="2"/>
    <n v="5"/>
    <n v="10"/>
    <s v="BAJO"/>
    <s v="El nivel de riesgo es bajo y no se requieren controles adicionales"/>
    <n v="0.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Construcción de proyectos"/>
    <s v="Un contratista o interventor del IDU  ofrece una dádiva para designar al profesional de apoyo a la supervisión o al supervisor del contrato de Interventoría, que favorezca al contratista para su ejecución"/>
    <x v="0"/>
    <s v="Sobrecostos, deficiencias en alcance y calidad en la ejecución en los proyectos, que reducen la capacidad de lograr objetivos."/>
    <s v="1. Manual de Gestión Contractual._x000a_2. Manual de Interventoría y supervisión de contratos._x000a_3. Procedimiento PRC044 -EJECUCION DE PROYECTOS DE CONSTRUCCION DE INFRAESTRUCTURA VIAL Y ESPACIO PUBLICO._x000a_4. Comunicación de asignación de apoyo a la supervisión 5. Contrato _x000a_6. Declaración de conflicto de intereses a la suscripción del contrato y la publicación de la declaración de bienes y rentas de conformidad con la ley 2013 de 2016 y al decreto Distrital 189 de 2020."/>
    <n v="1"/>
    <n v="3"/>
    <n v="3"/>
    <s v="BAJO"/>
    <s v="El nivel de riesgo es bajo y no se requieren controles adicionales"/>
    <n v="0.1"/>
  </r>
  <r>
    <s v="Construcción de proyectos"/>
    <s v="Un Directivo del IDU solicita una dádiva para Designar a un profesional de apoyo a la Supervisión o un supervisor, que va a ser el encargado de realizar el seguimiento del contrato de Interventoría."/>
    <x v="1"/>
    <s v="Sobrecostos, deficiencias en alcance y calidad en la ejecución en los proyectos, que reducen la capacidad de lograr objetivos._x000a__x000a_"/>
    <s v="1. Manual de Gestión Contractual._x000a_2. Manual de Interventoría y supervisión de contratos._x000a_3. Procedimiento PRC044 -EJECUCION DE PROYECTOS DE CONSTRUCCION DE INFRAESTRUCTURA VIAL Y ESPACIO PUBLICO._x000a_4. Comunicación de asignación de apoyo a la supervisión_x000a_5. Contrato _x000a_6. Resolución de delegación de funciones."/>
    <n v="1"/>
    <n v="3"/>
    <n v="3"/>
    <s v="BAJO"/>
    <s v="El nivel de riesgo es bajo y no se requieren controles adicionales"/>
    <n v="0.1"/>
  </r>
  <r>
    <s v="Construcción de proyectos"/>
    <s v="Un Colaborador del IDU solicita una dádiva o una comisión  para favorecer a un contratista con la revisión de los Estudios previos y demás documentos de un proceso de selección."/>
    <x v="2"/>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Colaboradores del IDU no Directivos (incluyendo protocolos desde el proceso de selección, vinculación, desempeño periódico y retiro)."/>
    <n v="0.1"/>
  </r>
  <r>
    <s v="Construcción de proyectos"/>
    <s v="Un Directivo del IDU solicita una dádiva o una comisión  para favorecer a un contratista con la revisión de los Estudios previos y demás documentos de un proceso de selección."/>
    <x v="1"/>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Directivos en el IDU (incluyendo protocolos desde el proceso de selección, vinculación, desempeño periódico y retiro)."/>
    <n v="0.1"/>
  </r>
  <r>
    <s v="Construcción de proyectos"/>
    <s v="Un Colaborador del IDU solicita una dádiva o una comisión para  recibir y/o aprobar de la Interventoría las hojas de vida para la ejecución del contrato, sin el perfil requerido en el anexo técnico de personal"/>
    <x v="3"/>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Directivo del IDU solicita una dádiva o una comisión para  recibir y/o aprobar de la Interventoría las hojas de vida para la ejecución  del contrato, sin el perfil requerido en el anexo técnico de persona con los términos de referencia."/>
    <x v="4"/>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Contratista o Interventor, ofrece o promete una dádiva o una comisión para  que se les reciba las hojas de vida para la ejecución  del contrato, sin el perfil requerido en los términos de referencia."/>
    <x v="0"/>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3"/>
    <n v="2"/>
    <n v="6"/>
    <s v="BAJO"/>
    <s v="El nivel de riesgo es bajo y no se requieren controles adicionales"/>
    <n v="0.1"/>
  </r>
  <r>
    <s v="Construcción de proyectos"/>
    <s v="Un Colaborador del IDU solicita una dádiva o una comisión  para Suscribir el Acta de Inicio del Contrato de interventoría, SIN EL CUMPLIMIENTO DE LOS REQUISITOS establecidos contractualmente"/>
    <x v="3"/>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Directivo del IDU solicita una dádiva o una comisión  para Suscribir el Acta de Inicio del Contrato de interventoría, SIN EL CUMPLIMIENTO DE LOS REQUISITOS establecidos contractualmente"/>
    <x v="5"/>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Colaborador del IDU solicita una dádiva o una comisión  para favorecer al constructor al momento de realizar seguimiento a la gestión adelantada, en la fase de preliminares o en la etapa de preconstrucción"/>
    <x v="3"/>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Directivo del IDU solicita una dádiva o una comisión  para favorecer al constructor al momento de realizar seguimiento a la gestión adelantada por el contratista, en la fase de preliminares o en la etapa de preconstruccion"/>
    <x v="5"/>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Tercero contratista o interventor ofrece una dádiva o una comisión  a un Colaborador del IDU para obtener beneficios al momento de realizar seguimiento a  su gestión adelantada  en la fase de preliminares o en la etapa de preconstruccion"/>
    <x v="0"/>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Un Contratista ofrece o promete una dádiva o una comisión  para iniciar la etapa de construcción sin el cumplimiento de los requisitos establecidos."/>
    <x v="6"/>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acepta o recibe una dádiva o una comisión  para iniciar la etapa de construcción sin el cumplimiento de los requisitos establecidos."/>
    <x v="3"/>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Directivo del IDU acepta o recibe una dádiva o una comisión  para iniciar la etapa de construcción sin el cumplimiento de los requisitos establecidos."/>
    <x v="7"/>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solicita una dádiva o una comisión para recibir el MAO  sin llenar los requisitos, o que puede afectar los intereses del IDU"/>
    <x v="8"/>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Directivo del IDU solicita una dádiva o una comisión para recibir el MAO  sin llenar los requisitos, o que puede afectar los intereses del IDU"/>
    <x v="9"/>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que reciba el MAO sin llenar los requisitos, o que puede afectar los intereses del IDU."/>
    <x v="10"/>
    <s v="Sobrecostos, deficiencias en alcance y calidad en la ejecución en los proyectos, que reducen la capacidad de lograr objetivos._x000a__x000a_"/>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Recibir, revisar y aprobar el producto SST  entregado por la Interventoría en cualquier fase o etapa, sin llenar los requisitos, o que puede afectar los intereses del IDU"/>
    <x v="11"/>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Recibir de la Interventoría los documentos soporte de los productos SST del Contratista, sin llenar los requisitos, o que puede afectar los intereses del IDU"/>
    <x v="12"/>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
    <x v="9"/>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laborador del IDU solicita una dádiva o una comisión para Recibir de la interventoría los ajustes a los diseños (si se presentan), sin los soportes correspondientes , o que puede afectar los intereses del IDU."/>
    <x v="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GUDP01- GUIA ALCANCES ENTREGABLES DISEN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aprobados los ajustes a los diseños (si se presentan),  sin llenar los requisitos, o que puede afectar los intereses del IDU."/>
    <x v="1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de la interventoría los ajustes a los diseños (si se presentan), sin llenar los requisitos y que pueden afectar los intereses del IDU"/>
    <x v="6"/>
    <s v="Sobrecostos, deficiencias en alcance y calidad en la ejecución en los proyectos, que reducen la capacidad de lograr objetivos._x000a__x000a_"/>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
    <x v="6"/>
    <s v="Sobrecostos, deficiencias en alcance y calidad en la ejecución en los proyectos, que reducen la capacidad de lograr objetivos."/>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3"/>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9"/>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
    <x v="10"/>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4"/>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5"/>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3"/>
    <n v="3"/>
    <n v="9"/>
    <s v="BAJO"/>
    <s v="El nivel de riesgo es bajo y no se requieren controles adicionales"/>
    <n v="0.1"/>
  </r>
  <r>
    <s v="Construcción de proyectos"/>
    <s v="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3"/>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13"/>
    <s v="Sobrecostos, deficiencias en alcance y calidad en la ejecución en los proyectos, que reducen la capacidad de lograr objetivos.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tercero ofrece o entrega a un Colaborador del IDU una comisión o dádiva para que la ejecución de maniobras a cargo de la ESP queden a cargo IDU"/>
    <x v="16"/>
    <s v="Sobrecostos, deficiencias en alcance y calidad en la ejecución en los proyectos, que reducen la capacidad de lograr objetivos."/>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colaborador del IDU solicita  a un tercer una comisión o dádiva para que la ejecución de maniobras a cargo de la ESP queden a cargo IDU"/>
    <x v="17"/>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Directivo IDU solicita o recibe de un  tercero  una comisión o dádiva para que la ejecución de maniobras a cargo de la ESP queden a cargo IDU"/>
    <x v="18"/>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y suscribir documento de avance de Obra de redes de Servicios Públicos,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Colaborador del IDU solicita una dádiva o una comisión para recibir revisar y suscribir de la Interventoría documento de avance de Obra de  redes de Servicios Públicos, sin llenar los requisitos, o que puede afectar los intereses del IDU."/>
    <x v="3"/>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Directivo del IDU solicita una dádiva o una comisión para recibir revisar y suscribir de la Interventoría documento de avance de Obra de  redes de Servicios Públicos, sin llenar los requisitos, o que puede afectar los intereses del IDU."/>
    <x v="19"/>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de la interventoría los informes presentados sin llenar los requisitos, o que puede afectar los intereses del IDU."/>
    <x v="6"/>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probar de la interventoría los informes presentados sin llenar los requisitos, o que puede afectar los intereses del IDU."/>
    <x v="3"/>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los informes presentados sin llenar los requisitos, o que puede afectar los intereses del IDU."/>
    <x v="7"/>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
    <x v="10"/>
    <s v="Sobrecostos, deficiencias en alcance y calidad en la ejecución en los proyectos, que reducen la capacidad de lograr objetivos._x000a_"/>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
    <x v="20"/>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
    <x v="19"/>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o entrega a un Colaborador del IDU una comisión o dádiva para recibir y aceptar de la Interventoría los resultados de los ensayos de laboratorio, sin llenar los requisitos, o que puede afectar los intereses del IDU."/>
    <x v="10"/>
    <s v="Deterioro de la reputación institucional que afecta su capacidad y gobernanza."/>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ceptar los resultados de los ensayos de laboratorio, sin llenar los requisitos, o que puede afectar los intereses del IDU."/>
    <x v="21"/>
    <s v="Deterioro de la reputación institucional que afecta su capacidad y gobernanza.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Y aceptar los resultados de los ensayos de laboratorio, sin llenar los requisitos, o que puede afectar los intereses del IDU."/>
    <x v="22"/>
    <s v="Deterioro de la reputación institucional que afecta su capacidad y gobernanza._x000a_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alizar y gestionar el trámite para los pagos correspondientes, sin llenar los requisitos establecidos, o que puede afectar los intereses del IDU."/>
    <x v="23"/>
    <s v="Deterioro de la reputación institucional que afecta su capacidad y gobernanza._x000a__x000a_"/>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el trámite para los pagos correspondientes, sin llenar los requisitos, o que puede afectar los intereses del IDU."/>
    <x v="3"/>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el trámite para los pagos correspondientes, sin llenar los requisitos, o que puede afectar los intereses del IDU."/>
    <x v="24"/>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
    <x v="10"/>
    <s v="Sobrecostos, deficiencias en alcance y calidad en la ejecución en los proyectos, que reducen la capacidad de lograr objetivos."/>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
    <x v="3"/>
    <s v="_x000a_Sobrecostos, deficiencias en alcance y calidad en la ejecución en los proyectos, que reducen la capacidad de lograr objetivos.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
    <x v="25"/>
    <s v="_x000a_Sobrecostos, deficiencias en alcance y calidad en la ejecución en los proyectos, que reducen la capacidad de lograr objetivos._x000a_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
    <x v="10"/>
    <s v="Deterioro de la reputación institucional que afecta su capacidad y gobernanza."/>
    <s v="1. Manual de Interventoría y supervisión de contratos._x000a_2. Especificaciones Técnicas del IDU_x000a_3. Cartilla de espacio público.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incidir en la interventoría para el recibo de las obras productos de un recorrido de verificación del estado de las obras, sin llenar los requisitos, o que puede afectar los intereses del IDU."/>
    <x v="3"/>
    <s v="_x000a_Deterioro de la reputación institucional que afecta su capacidad y gobernanza._x000a_"/>
    <s v="1. Manual de Interventoría y supervisión de contratos._x000a_2. Especificaciones Técnicas del IDU_x000a_3. Cartilla de espacio público.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incidir en la interventoría para el recibo de las obras productos de un recorrido de verificación del estado de las obras, sin llenar los requisitos, o que puede afectar los intereses del IDU."/>
    <x v="9"/>
    <s v="_x000a_Deterioro de la reputación institucional que afecta su capacidad y gobernanza._x000a__x000a_"/>
    <s v="1. Manual de Interventoría y supervisión de contratos._x000a_2. Especificaciones Técnicas del IDU_x000a_3. Cartilla de espacio público.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
    <x v="10"/>
    <s v="Deterioro de la reputación institucional que afecta su capacidad y gobernanza._x000a__x000a_"/>
    <s v="1. Manual de Interventoría y supervisión de contratos._x000a_2. Especificaciones Técnicas del IDU_x000a_3. Informes mensuales_x000a_4. Segregación de funciones_x000a_5. Plan de calidad"/>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
    <x v="3"/>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
    <x v="25"/>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y suscribir el acta de recibo final de obra, sin llenar los requisitos, o que puede afectar los intereses del IDU."/>
    <x v="10"/>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Colaborador del IDU solicita una dádiva o una comisión para  Recibir y suscribir el acta de recibo final de obra, sin llenar los requisitos, o que puede afectar los intereses del IDU."/>
    <x v="3"/>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Directivo del IDU solicita una dádiva o una comisión para  Recibir y suscribir el acta de recibo final de obra, sin llenar los requisitos, o que puede afectar los intereses del IDU."/>
    <x v="9"/>
    <s v="Sobrecostos, deficiencias en alcance y calidad en la ejecución en los proyectos, que reducen la capacidad de lograr objetivos._x000a__x000a__x000a_"/>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Un contratista ofrece y entrega a un Colaborador del IDU una comisión o dádiva para que le permitan presentar  los planos récord de las ESP, sin llenar los requisitos, o que puede afectar los intereses del IDU."/>
    <x v="10"/>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laborador del IDU solicita una dádiva o una comisión para  que permita al interventor y al contratista, la presentación de los planos récord de las ESP, sin llenar los requisitos, o que puede afectar los intereses del IDU."/>
    <x v="3"/>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Directivo del IDU solicita una dádiva o una comisión para  que permita al interventor y al contratista, la presentación de en medio físico los planos récord de las ESP, sin llenar los requisitos, o que puede afectar los intereses del IDU."/>
    <x v="9"/>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ntratista ofrece y/o entrega a un Colaborador del IDU una comisión o dádiva para permitir que queden pasivos ambientales en los frentes intervenidos."/>
    <x v="10"/>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laborador del IDU solicita una dádiva o una comisión para permitir que queden pasivos ambientales en los frentes intervenidos. "/>
    <x v="3"/>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Directivo del IDU solicita una dádiva o una comisión para permitir que queden pasivos ambientales en los frentes intervenidos. "/>
    <x v="9"/>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ntratista ofrece y entrega a un Colaborador del IDU una comisión o dádiva para entrega de los individuos arbóreos al Jardín Botánico de Bogotá o al ente competente, sin llenar los requisitos, o que puede afectar los intereses del IDU. "/>
    <x v="10"/>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Colaborador del IDU solicita una dádiva o una comisión para  realizar la entrega de los individuos arbóreos al Jardín Botánico de Bogotá o al ente competente, sin llenar los requisitos, o que puede afectar los intereses del IDU. "/>
    <x v="3"/>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Directivo del IDU solicita una dádiva o una comisión para  realizar la entrega de los individuos arbóreos al Jardín Botánico de Bogotá o al ente competente, sin llenar los requisitos, o que puede afectar los intereses del IDU. "/>
    <x v="9"/>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 Un interventor ofrece y entrega a un Colaborador del IDU una comisión o dádiva para  dar por recibido el Informe final SSTMA, sin llenar los requisitos, o que puede afectar los intereses del IDU. "/>
    <x v="11"/>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dar por recibido el Informe final SSTM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dar por recibido el Informe final SSTMA sin llenar los requisitos, o que puede afectar los intereses del IDU. "/>
    <x v="9"/>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recibir y suscribir el Acta de Cierre Ambiental de obra, sin llenar los requisitos, o que puede afectar los intereses del IDU. "/>
    <x v="10"/>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laborador del IDU solicita una dádiva o una comisión para recibir y suscribir el Acta Cierre Ambiental de obr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Directivo del IDU solicita una dádiva o una comisión para recibir y suscribir el Acta Cierre Ambiental de obra, sin llenar los requisitos, o que puede afectar los intereses del IDU. "/>
    <x v="25"/>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ntratista ofrece y/o entrega a un Colaborador del IDU una comisión o dádiva para  recibir de la Interventoría el Acta de Recibo por parte de la ESP, sin llenar los requisitos, o que puede afectar los intereses del IDU. "/>
    <x v="23"/>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Colaborador del IDU solicita una dádiva o una comisión para   recibir de la Interventoría el Acta de Recibo por parte de la ESP, sin llenar los requisitos, o que puede afectar los intereses del IDU. "/>
    <x v="26"/>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Directivo del IDU solicita una dádiva o una comisión para   recibir de la Interventoría el Acta de Recibo por parte de la ESP, sin llenar los requisitos, o que puede afectar los intereses del IDU. "/>
    <x v="9"/>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 Un contratista ofrece y/o entrega a un Colaborador del IDU una comisión o dádiva para recibir de la Interventoría el Acta de Recibo de Obra por parte de la SDM, sin llenar los requisitos, o que puede afectar los intereses del IDU. "/>
    <x v="10"/>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laborador del IDU solicita una dádiva o una comisión para  recibir de la Interventoría el Acta de Recibo de Obra por parte de la SDM, sin llenar los requisitos, o que puede afectar los intereses del IDU. "/>
    <x v="3"/>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Directivo del IDU solicita una dádiva o una comisión para  recibir de la Interventoría el Acta de Recibo de Obra por parte de la SDM, sin llenar los requisitos, o que puede afectar los intereses del IDU. "/>
    <x v="25"/>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ntratista ofrece y entrega a un Colaborador del IDU una comisión o dádiva para dar por recibido el informe final de Interventoría para seguimiento a la Garantía Única, sin llenar los requisitos, o que puede afectar los intereses del IDU. "/>
    <x v="10"/>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laborador del IDU solicita una dádiva o una comisión para dar por recibido el informe final de Interventoría para seguimiento a la Garantía Única, sin llenar los requisitos, o que puede afectar los intereses del IDU. "/>
    <x v="3"/>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Directivo del IDU solicita una dádiva o una comisión para dar por recibido el informe final de Interventoría para seguimiento a la Garantía Única, sin llenar los requisitos, o que puede afectar los intereses del IDU. "/>
    <x v="9"/>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ntratista ofrece y/o entrega a un Colaborador del IDU una comisión o dádiva para que se den por cumplidas las obligaciones asociadas a la liquidación del contrato que puede afectar los intereses del IDU. "/>
    <x v="10"/>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den por cumplidas las obligaciones asociadas a la liquidación del contrat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den por cumplidas las obligaciones asociadas a la liquidación del contrat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interventor ofrece y entrega a un Colaborador del IDU una comisión o dádiva para suscribir el Acta  de Recibo Final y Liquidación del Contrato de Interventoría, sin llenar los requisitos, o que puede afectar los intereses del IDU. "/>
    <x v="11"/>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Recibo Final y Liquidación del Contrato de Interventoría, sin llenar los requisitos, 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suscribir el Acta  de Recibo Final y Liquidación del Contrato de Interventoría, sin llenar los requisitos, 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suscribir el acta de cambio de etapa, sin llenar los requisitos, o que puede afectar los intereses del IDU. "/>
    <x v="27"/>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cambio de etapa, sin llenar los requisitos, o que puede afectar los intereses del IDU. "/>
    <x v="3"/>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suscribir el acta de cambio de etapa, sin llenar los requisitos, o que puede afectar los intereses del IDU. "/>
    <x v="25"/>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poder reprogramar la ejecución de la obra, sin llenar los requisitos, o que puede afectar los intereses del IDU."/>
    <x v="27"/>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programar la ejecución de la obra, sin llenar los requisitos, o que puede afectar los intereses del IDU."/>
    <x v="3"/>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programar la ejecución de la obra, sin llenar los requisitos, o que puede afectar los intereses del IDU."/>
    <x v="25"/>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que permita cambiar o modificar los diseños aprobados, sin llenar los requisitos, o que puede afectar los intereses del IDU. "/>
    <x v="27"/>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Colaborador del IDU solicita una dádiva o una comisión para permitir cambios o modificaciones en los diseños aprobados, sin llenar los requisitos, o que puede afectar los intereses del IDU. "/>
    <x v="3"/>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Directivo del IDU solicita una dádiva o una comisión para permitir cambios o modificaciones en los diseños aprobados, sin llenar los requisitos, o que puede afectar los intereses del IDU. "/>
    <x v="25"/>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CONCILIACIÓN BANCARIA"/>
    <s v="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Un Directivo del IDU ofrece o entrega a empleado bancario una comisión o dádiva para que altere el valor real del saldo disponible en bancos con el fin de hacer maniobras ilegales temporales con los recursos públicos en un periodo de tiempo corto."/>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a cargo de la conciliación bancaria, una comisión para que no genere alertas por información de saldos alterados temporalmente."/>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CILIACIÓN BANCARIA"/>
    <s v="Colaborador del IDU le ofrece o entrega a un empleado bancario una comisión o dádiva para que altere o modifique la conciliación bancaria, para el cierre de diferencias de saldo existentes."/>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Colaborador del IDU le ofrece o entrega a un empleado bancario una comisión o dádiva para que altere o modifique la conciliación bancaria, para el cierre de diferencias de saldo existentes."/>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una comisión para altere o modifique la conciliación para el cierre de diferencias de saldos existentes."/>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Un contratista con orden de embargo ofrece y entrega una comisión o dádiva a un Colaborador del IDU para que no se apliquen los embargos que tenga el contratista."/>
    <x v="3"/>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embargos, solicita al contratista con orden de embargo, una comisión o dádiva para no aplicar los embargos que tenga el contratista."/>
    <x v="4"/>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Directivo IDU, solicita al contratista con orden de embargo, una comisión o dádiva para no aplicar los embargos que tenga el contratista."/>
    <x v="1"/>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contratista ofrece y entrega a un Colaborador del IDU una dádiva para que ingrese una cesión de derechos económicos antes de una orden de embargo."/>
    <x v="3"/>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cesiones solicita al contratista una dádiva para aplicar la cesión de derechos económicos, antes de una orden de embargo."/>
    <x v="0"/>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Colaborador del IDU -  cesiones solicita al contratista una dádiva para aplicar la cesión de derechos económicos, antes de una orden de embargo."/>
    <x v="1"/>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favorezca su cotización para inversiones de excedentes de liquidez."/>
    <x v="5"/>
    <s v="Menor disponibilidad de recursos para reinvertir en la obras, perdida de credibilidad al interior y exterior del Instituto"/>
    <s v="1.Formato Resumen de cotización de Tasas aprobado por el Tesorero_x000a_2. Formato Resumen de cotización de Tasas aprobado por el Director Tecnico Administrativo y Financiero_x000a_3.Políticas de Secretaría Distrital de Hacienda._x000a_4.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 Inversiones, solicita o recibe de un empleado del sector financiero, una comisión por favorecimiento en la colocación de excedentes de liquidez de tesorería del IDU."/>
    <x v="4"/>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 Inversiones, solicita o recibe de un empleado del sector financiero, una comisión por favorecimiento en la colocación de excedentes de liquidez de tesorería del IDU."/>
    <x v="6"/>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mantenga los recursos en las cuentas bancarias."/>
    <x v="5"/>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solicita o recibe de un empleado del sector financiero una comisión o dádiva para mantener los recursos en las cuentas bancarias."/>
    <x v="4"/>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solicita o recibe de un empleado del sector financiero una comisión o dádiva para mantener los recursos en las cuentas bancarias."/>
    <x v="7"/>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colaborador del IDU - profesional de recaudo  ofrece o promete una comisión o dádiva al empleado bancario, para que cuando reciba dinero en efectivo del contribuyente, no lo registre en linea a favor del IDU."/>
    <x v="4"/>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empleado bancario ofrece o promete una comisión o dádiva al colaborador del IDU para cuando reciba dinero en efectivo del contribuyente, no lo registre en linea a favor del IDU. "/>
    <x v="2"/>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empleado bancario o  un contribuyente, ofrece o entrega una dádiva a un Colaborador del IDU para que aplique manualmente recaudos sin que el recurso ingrese a las cuentas del IDU y posteriormente reversarlo en el sistema Valoricemos."/>
    <x v="8"/>
    <s v="Que no se cuente con el recurso monetario suficiente para la ejecucion de los proyectos de infraestructura._x000a_Daño a la cultura "/>
    <s v="1.Conciliaciones bancarias_x000a_2.Cruce de registro de paz y salvos generados en sistema valoricemos ( STOP)_x000a_3. Memorando de autoriza0cion del Tesorero._x000a_3.Consulta en módulo de cartera del sistema Valoricemos.( STOP)_x000a_4. Segregación de funciones en la aplicación y desaplicación de recaud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colaborador del IDU solicita o recibe una dádiva a un empleado bancario o contribuyente para que aplique manualmente recaudos sin que el recurso ingrese a las cuentas del IDU y posteriormente reversarlo en el sistema Valoricemos."/>
    <x v="4"/>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Directivo del IDU solicita o recibe una dádiva a un empleado bancario o contribuyente para que aplique manualmente recaudos sin que el recurso ingrese a las cuentas del IDU y posteriormente reversarlo en el sistema Valoricemos."/>
    <x v="1"/>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Colaborador del IDU del procedimiento de pagos solicita o recibe una dádiva de un tercero, por realizar traslado (Giro) de recursos de cuentas del IDU, a una cuenta de un tercero con la intención de hacer un fraude."/>
    <x v="9"/>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del procedimiento de pagos solicita o recibe una dádiva de un tercero, por realizar traslado (Giro) de recursos de cuentas del IDU, a una cuenta de un tercero con la intención de hacer un fraude."/>
    <x v="6"/>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tercero ofrece o entrega una dádiva a un Colaborador del IDU por realizar traslado (Giro) de recursos de cuentas del IDU a una cuenta del tercero, con la intención de hacer un fraude."/>
    <x v="10"/>
    <s v="Que no se contribuya en el mejoramiento de la calidad de vida de los habitantes de la ciudad, respondiendo a las necesidades de la ciudad."/>
    <s v="1 .Memorandos , correos de solictud y autorizacion de movientos bancarios._x000a_2.Conciliaciones bancarias diarias Vs  Sistema Stone_x000a_3.Segregación de actividades en el proceso de pagos y en el proceso de gir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Hacker ofrece o entrega a un Colaborador del IDU una dádiva para que le entregue las claves y tokens para que se hurten los dineros de las cuentas del IDU."/>
    <x v="11"/>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_x000a__x000a_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Colaborador del IDU solicita o acepta de un Hacker una dádiva para entregarle las claves y tokens, para que se hurten los dineros de las cuentas del IDU."/>
    <x v="4"/>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solicita o acepta de un Hacker una dádiva para entregarle las claves y tokens, para que se hurten los dineros de las cuentas del IDU."/>
    <x v="6"/>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contratista, tercero, o contribuyente ofrece o entrega a un Colaborador  del IDU una dadiva para que se realice el pago, sin el lleno de los requisitos."/>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recibe de un tercero, una dadiva para que se realice el pago, sin el lleno de los requisitos."/>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recibe de un tercero, una dadiva para que se realice el pago, sin el lleno de los requisi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 Beneficiario de depósito judicial o su representante, ofrece o entrega a un Colaborador del IDU una dadiva para que se realice el pago de un depósito judicial, sin el lleno de los requisitos o con información inconsistente."/>
    <x v="15"/>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IDU solicita o recibe de un tercero - Beneficiario de depósito judicial o su representante, una dadiva para que se realice el pago de un depósito judicial, sin el lleno de los requisitos o con información inconsistente."/>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IDU solicita o recibe de un tercero - Beneficiario de depósito judicial o su representante, una dadiva para que se realice el pago de un depósito judicial, sin el lleno de los requisitos o con información inconsistente."/>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Contratista o contribuyente) ofrece o entrega a un Colaborador  del IDU una dadiva para  agilizar el pago."/>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acepta de un Contratista o tercero una dádiva para agilizar el pago o para que se realice el pago, sin el lleno de los requistos."/>
    <x v="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acepta de un Contratista o tercero una dádiva para agilizar el pago o para que se realice el pago, sin el lleno de los requis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dadivas al Colaborador del IDU para cambiar el valor de la liquidación en la resolución para la compensación de cupos de estacionamiento u obligaciones urbanisticas."/>
    <x v="16"/>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solicita o acepta dadivas de un constructor para cambiar el valor de la liquidación en la resolución para la compensación de cupos de estacionamiento u obligaciones urbanisticas."/>
    <x v="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solicita o acepta dadivas de un constructor para cambiar el valor de la liquidación en la resolución para la compensación de cupos de estacionamiento u obligaciones urbanisticas."/>
    <x v="1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o entrega una dádiva a un Colaborador del IDU para que evite el proceso de cobro persuasivo o retrase el proceso de cobro coactivo por el área competente,  por concepto de compensación de cupos de estacionamiento u obligaciones urbanisticas."/>
    <x v="16"/>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recibe de un constructor una dádiva para que evite el proceso de cobro persuasivo o retrase el proceso de cobro coactivo, por el área competente,  por concepto de la compensación de cupos de estacionamiento u obligaciones urbanisticas."/>
    <x v="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recibe de un constructor una dádiva para que evite el proceso de cobro persuasivo o retrase el proceso de cobro coactivo, por el área competente,  por concepto de la compensación de cupos de estacionamiento u obligaciones urbanisticas."/>
    <x v="1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0"/>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Publicación de agendas Directivos IDU_x000a_5. Resolución de Del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1"/>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5. Formato FO-PE-20 - Compromiso de Integridad, Transparencia y Confidencialidad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osible contratista o proveedor ofrece o entrega dádivas a un colaborador del IDU, para estructurar los documentos de la etapa precontractual que lo favorezcan en relación con la adquisición de bienes y servicios, asociados al proceso"/>
    <x v="2"/>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recibe o solicita dádivas de un tercero para   certifique  mayores cantidades de B&amp;S a los efectivamente recibidos, a cambio de un beneficio propio o de un tercero "/>
    <x v="3"/>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Formato FO-PE-20 - Compromiso de Integridad, Transparencia y Confidencialidad_x000a_5.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Directivo IDU, recibe o solicita dádivas de un tercero para   certifique  mayores cantidades de B&amp;S a los efectivamente recibidos, a cambio de un beneficio propio o de un tercero "/>
    <x v="4"/>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roveedor ofrezca o entregue una dádiva a un Colaborador del IDU para que certifique mayores cantidades de B&amp;S a los efectivamente recibidos a cambio de un beneficio o satisfacción personal"/>
    <x v="5"/>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encargado de realizar el estudio de mercado telefónico o solicitar cotizaciones, solicita o recibe dádivas de uno de esos posibles proveedores, para otorgarle dicha negociación.                                                                                                                                             "/>
    <x v="6"/>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Formato FO-PE-20 - Compromiso de Integridad, Transparencia y Confidencialidad_x000a_5. Formato FO-PE-33 - Formato Consentimiento Informado SGAS"/>
    <n v="3"/>
    <n v="3"/>
    <n v="9"/>
    <s v="BAJO"/>
    <s v="El nivel de riesgo es bajo y no se requieren controles adicionales"/>
    <n v="0.1"/>
  </r>
  <r>
    <s v="EJECUCIÓN DE COMPRAS"/>
    <s v="UnDirectivo del IDU, encargado de realizar el estudio de mercado telefónico o solicitar cotizaciones, solicita o recibe dádivas de uno de esos posibles proveedores, para otorgarle dicha negociación.                                                                                                                                             "/>
    <x v="0"/>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Un posible proveedor entregua u ofrece dádivas a un Colaborador del IDU encargado de realizar el estudio de mercado telefónico o de solicitar cotizaciones, para pedirle el favor le otorgue dicha negociación. "/>
    <x v="2"/>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Que un tercero ( Proveedor) entregue u ofrezca dádivas a un Colaborador del IDU , paramodificar o alterar el valor de la facturación y/u orden de pago "/>
    <x v="5"/>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
    <n v="3"/>
    <n v="3"/>
    <n v="9"/>
    <s v="BAJO"/>
    <s v="El nivel de riesgo es bajo y no se requieren controles adicionales"/>
    <n v="0.1"/>
  </r>
  <r>
    <s v="EJECUCIÓN DE COMPRAS"/>
    <s v="Que un Colaborador del IDU  reciba o solicite dádivas a un proveedor, para  modificar o alterar el valor de la facturación y/u orden de pago"/>
    <x v="7"/>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7. Formato FOPE20 - Compromiso de Integridad, Transparencia y Confidencialidad_x000a_8. Formato FOPE33 - Formato Consentimiento Informado SGAS_x000a_"/>
    <n v="3"/>
    <n v="3"/>
    <n v="9"/>
    <s v="BAJO"/>
    <s v="El nivel de riesgo es bajo y no se requieren controles adicionales"/>
    <n v="0.1"/>
  </r>
  <r>
    <s v="EJECUCIÓN DE COMPRAS"/>
    <s v="Que un Directivo del IDU reciba o solicite dádivas a un proveedor, para  modificar o alterar el valor de la facturación y u orden de pago"/>
    <x v="8"/>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
    <n v="3"/>
    <n v="3"/>
    <n v="9"/>
    <s v="BAJO"/>
    <s v="El nivel de riesgo es bajo y no se requieren controles adicionales"/>
    <n v="0.1"/>
  </r>
  <r>
    <s v="MANTENIMIENTO PREVENTIVO Y CORRECTIVO"/>
    <s v="Un Colaborador del IDU (Apoyo a la supervisión) solicita o recibe dádivas de un proveedor bienes y servicios, para aceptar productos y servicios que no cumplan con las especificaciones técnicas contractuales."/>
    <x v="3"/>
    <s v="Sobrecostos, deficiencias en alcance y calidad en la ejecución en los proyectos, que reducen la capacidad de lograr objetivos."/>
    <s v="1. Contrato_x000a_2. Plan de mantenimiento _x000a_3. Informe de apoyo a la superv isión del contrato y recibo a satisfacciónón"/>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Apoyo a la supervisión) solicita o recibe dádivas de un proveedor bienes y servicios, para aceptar productos y servicios que no cumplan con las especificaciones técnicas contractuales."/>
    <x v="9"/>
    <s v="Sobrecostos, deficiencias en alcance y calidad en la ejecución en los proyectos, que reducen la capacidad de lograr objetivos."/>
    <s v="1. Contrato_x000a_2. Plan de mantenimiento _x000a_3. Informe de apoyo a la superv isión del contrato y recibo a satisfacciónón_x000a_"/>
    <n v="4"/>
    <n v="4"/>
    <n v="16"/>
    <s v="MEDIO"/>
    <s v="Programa de Fortalecimiento de la Cultura Ética para Colaboradores del IDU no Directivos (incluyendo protocolos desde el proceso de selección, vinculación, desempeño periódico y retiro)."/>
    <n v="3"/>
  </r>
  <r>
    <s v="MANTENIMIENTO PREVENTIVO Y CORRECTIVO"/>
    <s v="Un tercero (contratista de mantenimiento) entregue u ofrece dádivas a un Colaborador del IDUpara que acepte productos y servicios que no cumplan con las especificaciones técnicas contractuales"/>
    <x v="10"/>
    <s v="Sobrecostos, deficiencias en alcance y calidad en la ejecución en los proyectos, que reducen la capacidad de lograr objetivos."/>
    <s v="1. Contrato_x000a_2. Plan de mantenimiento _x000a_3. Informe de apoyo a la superv isión del contrato y recibo a satisfacción"/>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Un Colaborador del IDU encargado de la supervisión del contrato de mantenimiento solicita o recibe dádivas de un tercero para beneficiarlo con una  adición o prórroga del contrato."/>
    <x v="11"/>
    <s v="Sobrecostos, deficiencias en alcance y calidad en la ejecución en los proyectos, que reducen la capacidad de lograr objetivos."/>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encargado de la supervisión del contrato de mantenimiento solicita o recibe dádivas de un tercero para beneficiarlo con una  adición o prórroga del contrato."/>
    <x v="12"/>
    <s v="Sobrecostos, deficiencias en alcance y calidad en la ejecución en los proyectos, que reducen la capacidad de lograr objetivos._x000a_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_x000a__x000a_"/>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tercero (contratista de mantenimiento) ofrece o entrega dádivas 'a un Colaborador del IDU  para  beneficiarse de  la adición o prórroga del contrato."/>
    <x v="10"/>
    <s v="Sobrecostos, deficiencias en alcance y calidad en la ejecución en los proyectos, que reducen la capacidad de lograr objetivos.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Que un Colaborador del IDU (Conductor) solicite o reciba una dádiva para modificar  los comprobantes de suministro de combustible a"/>
    <x v="13"/>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_x000a_4. Formato FOPE20 - Compromiso de Integridad, Transparencia y Confidencialidad_x000a_5. Formato FOPE33 - Formato Consentimiento Informado SGAS_x000a__x000a_"/>
    <n v="2"/>
    <n v="3"/>
    <n v="6"/>
    <s v="BAJO"/>
    <s v="El nivel de riesgo es bajo y no se requieren controles adicionales"/>
    <n v="0.1"/>
  </r>
  <r>
    <s v="MANTENIMIENTO PREVENTIVO Y CORRECTIVO"/>
    <s v="Que un Directivo del IDU solicite o reciba una dádiva para modificar  los comprobantes de suministro de combustible "/>
    <x v="9"/>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MANTENIMIENTO PREVENTIVO Y CORRECTIVO"/>
    <s v="Que un Tercero ofrece o entrega una dádiva a un Colaborador del IDU para modificar  los comprobantes de suministro de combustible "/>
    <x v="14"/>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ADMINISTRACIÓN INVENTARIO DE BIENES MUEBLES"/>
    <s v="Un Colaborador del IDU encargado de revisar y recibir los documentos y elementos entregados por el proveedor y/o contratista modifique o altere el soporte de recibo e ingreso al almacén "/>
    <x v="1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_x000a_4. Formato FOPE20 - Compromiso de Integridad, Transparencia y Confidencialidad_x000a_5. Formato FOPE33 - Formato Consentimiento Informado SGAS_x000a__x000a_"/>
    <n v="3"/>
    <n v="3"/>
    <n v="9"/>
    <s v="BAJO"/>
    <s v="El nivel de riesgo es bajo y no se requieren controles adicionales"/>
    <n v="0.1"/>
  </r>
  <r>
    <s v="ADMINISTRACIÓN INVENTARIO DE BIENES MUEBLES"/>
    <s v="Un proveedor ofrece o entrega dádivas a un colaborador del IDU encargado de revisar y recibir los documentos y elementos entregados para que  modifique a altere el soporte de recibo  e ingreso al almacén "/>
    <x v="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
    <n v="3"/>
    <n v="3"/>
    <n v="9"/>
    <s v="BAJO"/>
    <s v="El nivel de riesgo es bajo y no se requieren controles adicionales"/>
    <n v="0.1"/>
  </r>
  <r>
    <s v="ADMINISTRACIÓN INVENTARIO DE BIENES MUEBLES"/>
    <s v="Un Colaborador del IDU encargado de atender a posibles compradores de los bienes dados de baja, solicite o reciba dádivas para entregar los bienes sin el cumplimiento de los requisitos."/>
    <x v="16"/>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5. Formato FOPE20 - Compromiso de Integridad, Transparencia y Confidencialidad_x000a_6. Formato FOPE33 - Formato Consentimiento Informado SGAS_x000a_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Colaborador del IDU encargado de atender a posibles compradores de los bienes dados de baja, solicite o reciba dádivas para entregar los bienes sin el cumplimiento de los requisitos."/>
    <x v="17"/>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tercero, posible comprador de los bienes dados de baja, ofrece o entrega dadivas para que le entreguen los bienes dados de baja sin el cumplimiento de los requisitos."/>
    <x v="18"/>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INVENTARIO DE BIENES MUEBLES"/>
    <s v="Un Colaborador del IDU,  solicita o recibe dádivas de un comprador para no exigir los certificados y permisos ambientales "/>
    <x v="16"/>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r>
    <s v="ADMINISTRACIÓN INVENTARIO DE BIENES MUEBLES"/>
    <s v="Un Terceroentregue o ofrezca dádivas al Colaborador del IDU para que no exija los permisos y certificados "/>
    <x v="19"/>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TRÁMITE DE RECLAMACIONES_x000a_INTERPUESTAS CON OCASIÓN DE LA ASIGNACIÓN DE LA_x000a_CONTRIBUCIÓN DE VALORIZACIÓN"/>
    <s v="Un contribuyente ofrece o entrega dádivas a un Colaborador del IDU, para que proyecte un acto administrativo que reduzca o elimine una contribución por valorización."/>
    <x v="0"/>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Que un Colaborador del IDU solicite o reciba una dádiva de un contribuyente para proyectar un acto administrativo que reduzca o elimine una contribución por valorización."/>
    <x v="1"/>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Que un Directivo del IDU solicite o reciba una dádiva de un contribuyente para proyectar un acto administrativo que reduzca o elimine una contribución por valorización."/>
    <x v="2"/>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contribuyente ofrezca o entregue dádivas a un Colaborador del IDU para demorar el trámite de notificación, con respecto a un acto administrativo."/>
    <x v="0"/>
    <s v="Deterioro de la reputación institucional que afecta su capacidad y gobernanza."/>
    <s v="1. A través de correo electrónico el técnico del grupo de notificaciones informa a: líder grupo de reclamaciones,  líder grupo de notificaciones,  subdirectora,  técnica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Un Colaborador del IDU reciba o solicite dádivas de un contribuyente, para que demorar el tramite de notificación, con respecto a un acto administrativo."/>
    <x v="1"/>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Directivo del IDU reciba o solicite dádivas de un contribuyente, para que demorar el tramite de notificación, con respecto a un acto administrativo."/>
    <x v="2"/>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OLUCIÓN POR CONCEPTO DE CONFUSIONES"/>
    <s v="Un ciudadano ofrece o entrega dádivas a un Colaborador del IDU, para que modifique datos del predio o pagos por confusión en los aplicativos del IDU. "/>
    <x v="3"/>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Colaborador del IDU reciba o solicite dádivas de un ciudadano, para que modifique datos del predio o pagos por confusión en los aplicativos del IDU."/>
    <x v="1"/>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Directivo del IDU reciba o solicite dádivas de un ciudadano, para que modifique datos del predio o pagos por confusión en los aplicativos del IDU."/>
    <x v="2"/>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COMPENSACIONES"/>
    <s v="Que un ciudadadano ofrezca o entregue una dádiva a un Colaborador del IDU para que altere la información de estado de deuda de un predio y lo haga aparecer sin deuda por concepto de valorización y / o aplique una compensación indebida"/>
    <x v="3"/>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Colaborador del IDU solicite o reciba una dádiva para alterar la información de estado de deuda de un predio y lo haga aparecer sin deuda por concepto de valorización  y / o aplique una compensación indebida"/>
    <x v="1"/>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Directivo del IDU solicite o reciba una dádiva para alterar la información de estado de deuda de un predio y lo haga aparecer sin deuda por concepto de valorización  y / o aplique una compensación indebida"/>
    <x v="2"/>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GESTIÓN DEL COBRO COACTIVO_x000a_"/>
    <s v="Un ciudadano ofrezca o entregue dádivas a un Colaborador del IDU para que altere la información en el aplicativo Valoricemos que genera el Certificado de Deuda Actual."/>
    <x v="3"/>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DEL COBRO COACTIVO"/>
    <s v="Un Colaborador del IDU solicita o recibe dádivas de un ciudadano para alterar la información en el aplicativo Valoricemos que altera el Certificado de Deuda Actual."/>
    <x v="1"/>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Directivo del IDU solicita o recibe dádivas de un ciudadano para alterar la información en el aplicativo Valoricemos que altera el Certificado de Deuda Actual."/>
    <x v="2"/>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ciudadano ofrezca o entregue dádivas a un Colaborador del IDU para que altere el mandamiento de pago."/>
    <x v="3"/>
    <s v="Deterioro de la reputación institucional que afecta su capacidad y gobernanza."/>
    <s v=" _x000a_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2"/>
    <n v="4"/>
    <n v="8"/>
    <s v="BAJO"/>
    <s v="El nivel de riesgo es bajo y no se requieren controles adicionales"/>
    <n v="0.1"/>
  </r>
  <r>
    <s v="GESTIÓN DEL COBRO COACTIVO"/>
    <s v="Un Colaborador del IDU solicite o reciba dádivas de un ciudadano para alterar el mandamiento de pago."/>
    <x v="1"/>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Directivo del IDU solicite o reciba dádivas de un ciudadano para alterar el mandamiento de pago."/>
    <x v="2"/>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Contribuyente ofrece o enntrega dadivas a un colaborador del IDU  para aceptar excepciones previas inválidas al  mandamiento de pago."/>
    <x v="0"/>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laborador del IDU solicite o reciba dádivas de un ciudadano para aceptar excepciones previas inválidas al  mandamiento de pago."/>
    <x v="1"/>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Directivo del IDU solicite o reciba dádivas de un ciudadano para aceptar excepciones previas inválidas al  mandamiento de pago."/>
    <x v="2"/>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ntribuyente  ofrece o entrega davivas a un colaborador del IDU para realizar un pago a favor de uno o varios terceros por concepto de devolución de los títulos de depósitos judiciales en los procesos de cobro coactivo "/>
    <x v="0"/>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Colaborador del IDU solicita o acepta  dádivas para realizar un pago a favor de uno o varios terceros por concepto de devolución de los títulos de depósitos judiciales en los procesos de cobro coactivo "/>
    <x v="1"/>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Directivo del IDU solicita o acepta  dádivas para realizar un pago a favor de uno o varios terceros por concepto de devolución de los títulos de depósitos judiciales en los procesos de cobro coactivo "/>
    <x v="2"/>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CERTIFICADO DE ESTADO DE CUENTA PARA TRAMITE NOTARIAL-PAZ Y SALVOS"/>
    <s v="Un ciudadano ofrece o entrega dádivas a un Colaborador del IDU, para que generen el paz y salvo sin hacer las respectivas validaciones "/>
    <x v="3"/>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ERTIFICADO DE ESTADO DE CUENTA PARA TRAMITE NOTARIAL-PAZ Y SALVOS"/>
    <s v="Un Colaborador del IDU reciba o solicite dádivas de un ciudadano, para que generen  el paz y salvo sin hacer las respectivas validaciones "/>
    <x v="1"/>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ONCEPTOS TÉCNICOS"/>
    <s v="Un ciudadano ofrece o entrega dádivas a un Colaborador del IDU, para que se hagan ajustes a los conceptos técnicos según la conveniencia del solicitante"/>
    <x v="3"/>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
    <n v="2"/>
    <n v="5"/>
    <n v="10"/>
    <s v="BAJO"/>
    <s v="El nivel de riesgo es bajo y no se requieren controles adicionales"/>
    <n v="0.1"/>
  </r>
  <r>
    <s v="CONCEPTOS TÉCNICOS"/>
    <s v="Un Colaborador del IDU reciba o solicite dádivas de un ciudadano,para que se hagan ajustes a los conceptos técnicos según la conveniencia del solicitante"/>
    <x v="1"/>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
    <n v="2"/>
    <n v="5"/>
    <n v="10"/>
    <s v="BAJO"/>
    <s v="El nivel de riesgo es bajo y no se requieren controles adicionales"/>
    <n v="0.1"/>
  </r>
  <r>
    <s v="CONCEPTOS TÉCNICOS"/>
    <s v="Un Directivo del IDU reciba o solicite dádivas de un ciudadano,para que se hagan ajustes a los conceptos técnicos según la conveniencia del solicitante"/>
    <x v="2"/>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_x000a_"/>
    <n v="2"/>
    <n v="5"/>
    <n v="10"/>
    <s v="BAJO"/>
    <s v="El nivel de riesgo es bajo y no se requieren controles adicionales"/>
    <n v="0.1"/>
  </r>
  <r>
    <s v="COBRO ORDINARIO Y PERSUASIVO"/>
    <s v="Un contribuyente ofrece o entrega una dádiva a un Colaborador del IDU para alterar la liquidación de los predios por concepto de valorización  en las diferentes etapas de cobro"/>
    <x v="3"/>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Colaborador del IDU solicita o recibe una dádiva de un contribuyente para alterar la liquidación de los predios por concepto de valorización en las diferentes etapas de cobro"/>
    <x v="1"/>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Directivo del IDU solicita o recibe una dádiva de un contribuyente para alterar la liquidación de los predios por concepto de valorización en las diferentes etapas de cobro"/>
    <x v="2"/>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GUIA LINEAS DE DEFENSA"/>
    <s v="Un Colaborador del UDU solicita o recibe dádivas de un Tercero  para que atienda o se comunique de forma directa con los Grandes Contribuyentes  y realizar un trámite especifico según conveniencia."/>
    <x v="1"/>
    <s v="Deterioro de la reputación institucional que afecta su capacidad y gobernanza._x000a__x000a_"/>
    <s v="1. La respuesta a solicitudes de los contribuyentes son verificados por los asesores jurídicos del proceso previa validación de antecedentes y en el sistema. _x000a_2. En los oficios de respuesta a solicitudes de los contribuyentes se incluyó la información de los canales de denuncia en busca de prevenir, detectar  y enfrentar el soborno, ante posibles solicitudes indebidas por los colaboradores _x000a__x000a_"/>
    <n v="2"/>
    <n v="4"/>
    <n v="8"/>
    <s v="BAJO"/>
    <s v="El nivel de riesgo es bajo y no se requieren controles adicionales"/>
    <n v="0.1"/>
  </r>
  <r>
    <s v="GUIA LINEAS DE DEFENSA"/>
    <s v="Un Tercero ofrezca o entregue dádivas a un colaborador del IDU para ser atendido y realizar un trámite especifico según conveniencia."/>
    <x v="4"/>
    <s v="Deterioro de la reputación institucional que afecta su capacidad y gobernanza."/>
    <s v="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_x000a_2. Los canales de atención se han fortalecido informando la iniciativa de la entidad en prevenir, detectar y enfrentar el soborno con el objetivo de desincentivar las posibles propuestas a los colaboradores.  "/>
    <n v="2"/>
    <n v="2"/>
    <n v="4"/>
    <s v="BAJO"/>
    <s v="El nivel de riesgo es bajo y no se requieren controles adicionales"/>
    <n v="0.1"/>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s v="ELABORACIÓN DE LA PREFACTIBILIDAD O FACTIBILIDAD DE PROYECTOS INTERNA "/>
    <s v="El Supervisor del IDU encargado de recopilar y/o desarrollar la información del proyecto, solicite o acepte de un tercero una dádiva para alterar el resultado de los estudios."/>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3"/>
    <n v="3"/>
    <n v="9"/>
    <s v="BAJO"/>
    <s v="El nivel de riesgo es bajo y no se requieren controles adicionales"/>
    <n v="0.1"/>
  </r>
  <r>
    <s v="ELABORACIÓN DE LA PREFACTIBILIDAD O FACTIBILIDAD DE PROYECTOS INTERNA "/>
    <s v="El Colaborador del IDU encargado de recopilar y/o desarrollar la información del proyecto, solicite o acepte de un tercero una dádiva para alterar el resultado de los estudios."/>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3"/>
    <n v="3"/>
    <n v="9"/>
    <s v="BAJO"/>
    <s v="El nivel de riesgo es bajo y no se requieren controles adicionales"/>
    <n v="0.1"/>
  </r>
  <r>
    <s v="ELABORACIÓN DE LA PREFACTIBILIDAD O FACTIBILIDAD DE PROYECTOS INTERNA "/>
    <s v="Un tercero ofrece o promete dádivas al Colaborador del IDU encargado de recopilar y/o desarrollar la información del proyecto, para que altere el resultado de los estudios."/>
    <x v="2"/>
    <s v="Deterioro de la reputación institucional que afecta su capacidad de gestión."/>
    <s v="1. Formato FO-FP-01 productos de estudios de prefactibilidad lista de chequeo y/o Formato FO-FP-04 Lista de productos del proceso factibilidad de proyectos, según aplique. _x000a_2. Acta Comité Dirección Técnica de Proyectos."/>
    <n v="2"/>
    <n v="3"/>
    <n v="6"/>
    <s v="BAJO"/>
    <s v="El nivel de riesgo es bajo y no se requieren controles adicionales"/>
    <n v="0.1"/>
  </r>
  <r>
    <s v="ELABORACIÓN DE LA PREFACTIBILIDAD O FACTIBILIDAD DE PROYECTOS INTERNA "/>
    <s v="Un supervisor del IDU solicita, recibe dadivas o beneficios para que se estructure el proyecto en la etapa de prefactibilidad, beneficiando a terceros."/>
    <x v="0"/>
    <s v="Sobrecostos, deficiencias en alcance y calidad en la ejecución en los proyectos, que reducen la capacidad de lograr objetivos."/>
    <s v="1. Socialización del SGAS para el grupo de preinversión de la Dirección Técnica de Proyectos _x000a_2. Formato FO-FP-01 productos de estudios de prefactibilidad lista de chequeo._x000a_3. Formato FO-FP-04 Lista de productos del proceso factibilidad de proyectos, según aplique._x000a_4.  Acta Comité Dirección Técnica de Proyectos."/>
    <n v="2"/>
    <n v="4"/>
    <n v="8"/>
    <s v="BAJO"/>
    <s v="El nivel de riesgo es bajo y no se requieren controles adicionales"/>
    <n v="0.1"/>
  </r>
  <r>
    <s v="ELABORACIÓN DE LA PREFACTIBILIDAD O FACTIBILIDAD DE PROYECTOS INTERNA "/>
    <s v="Un colaborador del IDU solicita, acepta dadivas o beneficios para que se estructure el proyecto en la etapa de prefactibilidad, beneficiando a terceros."/>
    <x v="1"/>
    <s v="Sobrecostos, deficiencias en alcance y calidad en la ejecución en los proyectos, que reducen la capacidad de lograr objetivos."/>
    <s v="_x000a_1.  Socialización del SGAS para el grupo de preinversión de la Dirección Técnica de Proyectos _x000a_2. Formato  FO-FP-01 productos de estudios de prefactibilidad lista de chequeo_x000a_3. Formato  FO-FP-04 Lista de productos del proceso factibilidad de proyectos, según aplique. _x000a_4. Formato FO-PE-20 Compromiso de integridad, transparencia y confidencialidad_x000a_5. Formato FO-PE-33 Consentimiento informado SGAS._x000a_6. Acta Comité Dirección Técnica de Proyectos."/>
    <n v="2"/>
    <n v="4"/>
    <n v="8"/>
    <s v="BAJO"/>
    <s v="El nivel de riesgo es bajo y no se requieren controles adicionales"/>
    <n v="0.1"/>
  </r>
  <r>
    <s v="ELABORACIÓN DE LA PREFACTIBILIDAD O FACTIBILIDAD DE PROYECTOS INTERNA "/>
    <s v="Un tercero ofrece, promete dadivas o beneficios al colaborador del IDU para que se estructure el proyecto en la etapa de prefactibilidad, beneficiando a terceros. "/>
    <x v="2"/>
    <s v="Reducción de capacidad institucional para responder a las necesidades de la ciudad en lo relacionado con infraestructura para la movilidad y espacio público."/>
    <s v="1. Formato FO-FP-01 productos de estudios de prefactibilidad lista de chequeo y/o Formato  FO-FP-04 Lista de productos del proceso factibilidad de proyectos, según aplique. _x000a_2. Acta Comité Dirección Técnica de Proyectos._x000a_"/>
    <n v="2"/>
    <n v="4"/>
    <n v="8"/>
    <s v="BAJO"/>
    <s v="El nivel de riesgo es bajo y no se requieren controles adicionales"/>
    <n v="0.1"/>
  </r>
  <r>
    <s v="ELABORACIÓN DE ESTRUCTURACIÓN DEL PROCESO EN ETAPA DE FACTIBILIDAD_x000a_(CONTRATADA)"/>
    <s v="Un supervisor del IDU recibe o solicita dádivas de un contratista, para entregar información del proyecto, que favorezca al tercero."/>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laborador del IDU recibe o solicita dádivas de un contratista, para entregar información del proyecto, que favorezca al tercero."/>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p5. Acta Comité Dirección Técnica de Proyecto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ntratista ofrece o promete dádivas a un colaborador del IDU para conseguir información del proyecto que favorezca al contratista tercero."/>
    <x v="2"/>
    <s v="Deterioro de la reputación institucional que afecta su capacidad y gobernanza."/>
    <s v="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Que un Colaborador del IDU reciba o solicite dádivas de un contratista externo (topografo, geotecnico, inspector de redes) consultor o interventor para alterar y/o agilizar la liquidación del contrato."/>
    <x v="0"/>
    <s v="Deterioro de la reputación institucional que afecta su capacidad de gestión."/>
    <s v="1 .Formato FO-FP-04 Lista de productos del proceso factibilidad de proyectos_x000a_2.  Acta Comité Dirección Técnica de Proyectos._x000a_3. Acta de recibo final y liquidación de Consultoria e Interventoria FO-DP-05 , con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laborador del IDU reciba o solicite dádivas de un contratista externo (topografo, geotecnico, inspector de redes) consultor o interventor para alterar y/o agilizar la liquidación del contrato."/>
    <x v="1"/>
    <s v="Deterioro de la reputación institucional que afecta su capacidad de gestión."/>
    <s v="1. Acta de seguimiento a Comité donde se socializa el SGAS_x000a_2. Formato  FO-FP-04 Lista de productos del proceso factibilidad de proyectos_x000a_3. Formato FO-PE-20 Compromiso de integridad, transparencia y confidencialidad_x000a_4. Formato FO-PE-33 Consentimiento informado SGAS._x000a_5. Acta Comité Dirección Técnica de Proyectos._x000a_6. Acta de recibo final y liquidación de Consultoria e Interventoria FO-DP-05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u otros) consultor o interventor entregue u ofrezca dádivas o beneficios a un Colaborador del IDU, para alterar y/o agilizar la liquidación del contrato."/>
    <x v="3"/>
    <s v="Sobrecostos, deficiencias en alcance y calidad en la ejecución en los proyectos, que reducen la capacidad de lograr objetivos."/>
    <s v="1. Acta de seguimiento a Comité donde se socializa el SGAS_x000a_2. Formato  FO-FP-04 Lista de productos del proceso factibilidad de proyectos_x000a_3. Suscripción del formato FO-GC-34 Pacto de excelencia _x000a_4. FO-PE-20 Compromiso de integridad, transparencia y confidencialidad_x000a_5. . Acta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reciba o solicite dádivas de un contratista externo (topografo, geotecnico, inspección de redes), consultor y/o inteerventor para aprobar los estudios de factibiliad realizados por el contratista sin éstos cumplir con las exigencias requeridas."/>
    <x v="0"/>
    <s v="Deterioro de la reputación institucional que afecta su capacidad de gestión."/>
    <s v="1. Acta de seguimiento a Comité donde se socializa el SGAS_x000a_2. Formato FO-FP-04 Lista de productos del proceso factibilidad de proyectos, según aplique. _x000a_3.  Acta Comité Dirección Técnica de Proyectos y/o seguimiento de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Un Colaborador del IDU reciba o solicite dádivas de un contratista externo (topografo, geotecnico, inspección de redes), consultory/o interventor para aprobar los estudios de factibiliad realizados por el contratista sin estos cumplir con las exigencias requeridas."/>
    <x v="1"/>
    <s v="Deterioro de la reputación institucional que afecta su capacidad de gestión."/>
    <s v="1. Acta de seguimiento a Comité donde se socializa el SGAS_x000a_2. Formato  FO-FP-04 Lista de productos del proceso factibilidad de proyectos, según aplique. _x000a_3. Formato FO-PE-20 Compromiso de integridad, transparencia y confidencialidad_x000a_4. Formato FO-PE-33 Consentimiento informado SGAS._x000a_5.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entregue o ofrezca dádivas a un Colaborador del IDU, interventor y/o consultor  para aprobar los estudios de factibilidad realizados por el contratista sin estos cumplir con las exigencias requeridas.  "/>
    <x v="3"/>
    <s v="Deterioro de la reputación institucional que afecta su capacidad de gestión."/>
    <s v="1. . Acta de seguimiento a Comité donde se socializa el SGAS_x000a_2. Suscripción del formato FO-GC-34 Pacto de excelencia _x000a_2. Aplicación del formato FO-FP-04 Lista de productos del proceso Factibilidad de proyectos._x000a_3.Acta de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acepte o solicite dádivas a un Interventor, para aprobar o modificar la documentación de su recurso humano sin dar cumplimiento a las exigencias requeridas."/>
    <x v="0"/>
    <s v="Deterioro de la reputación institucional que afecta su capacidad de gestión."/>
    <s v="1. Acta de seguimiento a Comité donde se socializa el SGAS_x000a_2. Oficio de aprobación de las hojas de vida del contrato de interventoría_x000a_3. Oficio de aceptación de las hojas de vida del consultor"/>
    <n v="3"/>
    <n v="3"/>
    <n v="9"/>
    <s v="BAJO"/>
    <s v="El nivel de riesgo es bajo y no se requieren controles adicionales"/>
    <n v="0.1"/>
  </r>
  <r>
    <s v="ELABORACIÓN DE LA FACTIBILIDAD_x000a_CONTRATADA"/>
    <s v="Un Colaborador del IDU, acepte o solicite dádivas a un Interventor, para aprobar o modificar la documentación de su recurso humano sin dar cumplimiento a las exigencias requeridas."/>
    <x v="1"/>
    <s v="Deterioro de la reputación institucional que afecta su capacidad de gestión."/>
    <s v="1. Acta de seguimiento a Comité donde se socializa el SGAS_x000a_2.  Formato FO-PE-20 Compromiso de integridad, transparencia y confidencialidad_x000a_3. Formato FO-PE-33 Consentimiento informado SGAS._x000a_4. Oficio de aprobación de las hojas de vida del contrato de interventoría_x000a_5. Oficio de aceptación de las hojas de vida del consultor"/>
    <n v="3"/>
    <n v="3"/>
    <n v="9"/>
    <s v="BAJO"/>
    <s v="El nivel de riesgo es bajo y no se requieren controles adicionales"/>
    <n v="0.1"/>
  </r>
  <r>
    <s v="ELABORACIÓN DE LA FACTIBILIDAD_x000a_CONTRATADA"/>
    <s v="Que el interventor ofrezca o entregue dádivas a un colaborador del IDU, para aprobar o modificar la documentación de su recurso humano sin dar cumplimiento a las exigencias requeridas."/>
    <x v="3"/>
    <s v="Deterioro de la reputación institucional que afecta su capacidad de gestión."/>
    <s v="1. Acta de seguimiento a Comité donde se socializa el SGAS_x000a_2.Suscripción del formato FO-GC-34 Pacto de excelencia _x000a_3.Oficio de aprobación de las hojas de vida del contrato de interventoría_x000a_4. Oficio de aceptación de las hojas de vida del consultor"/>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0"/>
    <s v="Deterioro de la reputación institucional que afecta su capacidad de gestión."/>
    <s v="1. Contrato donde se establece término y requisitos para suscribir el acta de inicio_x000a_2. Procedimiento PR-FP-02 &quot;Elaboración de factibilidad&quot;_x000a_3.  Formato FO-GC-24 Acta de inicio  del contrato con segregación de funciones_x000a_4. Comité Dirección Técnica de Proyectos o acta de comité de seguimiento al contrato."/>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1"/>
    <s v="Deterioro de la reputación institucional que afecta su capacidad de gestión."/>
    <s v="1. .Contrato donde se establece término y requisitos para suscribir el acta de inicio_x000a_2. Procedimiento PR-FP-02 &quot;Elaboración de factibilidad&quot;_x000a_3. Formato FO-PE-20 Compromiso de integridad, transparencia y confidencialidad_x000a_4. Formato FO-PE-33 Consentimiento informado SGAS.. _x000a_5. Formato FO-GC-24 Acta de inicio  del contrato con segregación de funciones_x000a_6. Acta Comité Dirección Técnica de Proyectos o acta de Seguimiento de comité del contrato."/>
    <n v="3"/>
    <n v="3"/>
    <n v="9"/>
    <s v="BAJO"/>
    <s v="El nivel de riesgo es bajo y no se requieren controles adicionales"/>
    <n v="0.1"/>
  </r>
  <r>
    <s v="ELABORACIÓN DE LA FACTIBILIDAD_x000a_CONTRATADA"/>
    <s v="Un contratista del proyecto entregue u ofrezca dádivas a un Colaborador del IDU, para que agilice el proceso y firma del acta de inicio de los contratos, sin el cumplimiento de los requistos necesarios."/>
    <x v="3"/>
    <s v="Deterioro de la reputación institucional que afecta su capacidad de gestión."/>
    <s v="1. Formato  FO- GC-34 Pacto de excelencia _x000a_2. Contrato donde se establece término y requisitos para suscribir el acta de inicio_x000a_3. Procedimiento PR-FP-02 &quot;Elaboración de factibilidad&quot;_x000a_4. Formato FO-GC-24 Acta de inicio  del contrato con segregación de funciones_x000a_5. Acta Comité Dirección Técnica de Proyectos o acta de Seguimiento de comité del contrato._x000a_"/>
    <n v="3"/>
    <n v="3"/>
    <n v="9"/>
    <s v="BAJO"/>
    <s v="El nivel de riesgo es bajo y no se requieren controles adicionales"/>
    <n v="0.1"/>
  </r>
  <r>
    <s v="ELABORACIÓN DE LA FACTIBILIDAD_x000a_CONTRATADA"/>
    <s v="Un supervisor del IDU reciba o solicite dádiva al consultor, para alterar o modificar las propuestas que exponen las entidades distritales y/o empresas de servicios públicos."/>
    <x v="0"/>
    <s v="Deterioro de la reputación institucional que afecta su capacidad de gestión."/>
    <s v="1. Aplicación del formato FO-FP-04 Lista de productos del proceso Factibilidad de proyectos._x000a_2.Comunicaciones oficiales y/o Acta Comité Dirección Técnica de Proyectos o acta de comité de seguimiento al contrato."/>
    <n v="2"/>
    <n v="3"/>
    <n v="6"/>
    <s v="BAJO"/>
    <s v="El nivel de riesgo es bajo y no se requieren controles adicionales"/>
    <n v="0.1"/>
  </r>
  <r>
    <s v="ELABORACIÓN DE LA FACTIBILIDAD_x000a_CONTRATADA"/>
    <s v="Un colaborador del IDU reciba o solicite dádiva al consultor, para alterar o modificar las propuestas que exponen las entidades distritales y/o empresas de servicios públicos."/>
    <x v="1"/>
    <s v="Deterioro de la reputación institucional que afecta su capacidad de gestión."/>
    <s v="1. Aplicación del formato FO-FP-04 Lista de productos del proceso Factibilidad de proyectos._x000a_2. Formato FO-PE-20 Compromiso de integridad, transparencia y confidencialidad;_x000a_3. Sucripción FO-PE-33 Consentimiento informado SGAS. _x000a_4.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consultor y/o interventor entregue u ofrezca dádivas al supervisor  a un colaborador del IDU, para alterar o modificar las propuestas que exponen las entidades distritales y/o empresas de servicios públicos."/>
    <x v="3"/>
    <s v="Deterioro de la reputación institucional que afecta su capacidad de gestión."/>
    <s v="1. Aplicación del formato FO-FP-04 Lista de productos del proceso Factibilidad de proyectos._x000a_2.Suscripción del formato FO-GC-34 Pacto de excelencia_x000a_3.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Supervisor del IDU recibe o solicita dádivas del consultor o interventor, para aprobar la lista de chequeo y recibo de productos de la etapa de estudios y diseños sin el lleno de requisitos."/>
    <x v="0"/>
    <s v="Deterioro de la reputación institucional que afecta su capacidad de gestión."/>
    <s v="1. Aplicación del formato FO-FP-04 Lista de productos del proceso Factibilidad de proyectos._x000a_2. Comunicaciones  a la interventoría sobre el estado del producto_x000a_3. Acta Comité Dirección Técnica de Proyectos o acta de comité de seguimiento al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consultor o interventor, para aprobar la lista de chequeo y recibo de productos de la etapa de estudios y diseños sin el lleno de requisitos"/>
    <x v="1"/>
    <s v="Deterioro de la reputación institucional que afecta su capacidad de gestión."/>
    <s v="1. Formato FO-FP-04 Lista de productos del proceso Factibilidad de proyectos._x000a_2. Formato FO-PE-20 Compromiso de integridad, transparencia y confidencialidad_x000a_3. Formato FO-PE-33 Consentimiento informado SGAS.._x000a_4. Acta Comité Dirección Técnica de Proyectos o acta de comité de seguimiento al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 consultor entrega o ofrece dádivas a un funcionario IDU, para que apruebe la lista de chequeo y recibo de productos de la etapa de estudios y diseños sin el lleno de requisitos"/>
    <x v="3"/>
    <s v="Deterioro de la reputación institucional que afecta su capacidad de gestión."/>
    <s v="1. Aplicación del formato FO-FP-04 Lista de productos del proceso Factibilidad de proyectos._x000a_2.Suscripción del formato FOGC34 Pacto de excelencia _x000a_3.Comunicaciones oficiales (Segregación de funciones) y/o Acta Comité Dirección Técnica de Proyectos o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permite se altere o modifique los informes de seguimiento de consultoría e interventoría, a cambio de una dádiva."/>
    <x v="0"/>
    <s v="Deterioro de la reputación institucional que afecta su capacidad de gestión."/>
    <s v="1.  Manual de Supervisión e inteventoría el cual establece los requisitos para presentar  los informes mensuales._x000a_2. Oficio de aceptación del informe mensual de interventoría (Segregación de funciones)_x000a_3. Acta Comité Dirección Técnica de Proyectos o acta de comité de seguimiento al contrato."/>
    <n v="2"/>
    <n v="3"/>
    <n v="6"/>
    <s v="BAJO"/>
    <s v="El nivel de riesgo es bajo y no se requieren controles adicionales"/>
    <n v="0.1"/>
  </r>
  <r>
    <s v="ELABORACIÓN DE LA FACTIBILIDAD_x000a_CONTRATADA"/>
    <s v="Un Colaborador del IDU permite se altere o modifique el informes de seguimiento de consultoría e interventoría, a cambio de una dádiva."/>
    <x v="1"/>
    <s v="Deterioro de la reputación institucional que afecta su capacidad de gestión."/>
    <s v="_x000a_1. Suscripción del formato FO-PE-20 Compromiso de integridad, transparencia y confidencialidad; _x000a_2. Sucripción FO-PE-33 Consentimiento informado SGAS._x000a_3. Manual de Supervisión e inteventoría el cual establece los requisitos para presentar  los informes mensuales._x000a_4. Oficio de aceptación del informe mensual de interventoría (Segregación de funciones) _x000a_5. Acta Comité Dirección Técnica de Proyectos o acta de comité de seguimiento al contrato."/>
    <n v="2"/>
    <n v="3"/>
    <n v="6"/>
    <s v="BAJO"/>
    <s v="El nivel de riesgo es bajo y no se requieren controles adicionales"/>
    <n v="0.1"/>
  </r>
  <r>
    <s v="ELABORACIÓN DE LA FACTIBILIDAD_x000a_CONTRATADA"/>
    <s v="El interventor ofrece o entrega una dadiva a un colaborador del IDUaceptar informes de interventoría y/o consultoría incompletos o sin el lleno de los requisitos establecidos "/>
    <x v="3"/>
    <s v="Deterioro de la reputación institucional que afecta su capacidad de gestión."/>
    <s v="1.Suscripción del formato FO-GC-34 Pacto de excelencia _x000a_2. Manual de Supervisión e inteventoría el cual establece los requisitos para presentar  los informes mensuales._x000a_3. Oficio de aceptación del informe mensual de interventoría (Segregación de funciones)_x000a_4. Acta Comité Dirección Técnica de Proyectos o acta de comité de seguimiento al contrato."/>
    <n v="3"/>
    <n v="3"/>
    <n v="9"/>
    <s v="BAJO"/>
    <s v="El nivel de riesgo es bajo y no se requieren controles adicionales"/>
    <n v="0.1"/>
  </r>
  <r>
    <s v="ELABORACIÓN DE LA FACTIBILIDAD_x000a_CONTRATADA"/>
    <s v="El Supervisor del IDU reciba o solicite dádivas del interventor o consultor para aprobar la orden de pago, sin el cumplimiento de los requisitos establecidos en los documentos contractuales."/>
    <x v="0"/>
    <s v="Deterioro de la reputación institucional que afecta su capacidad de gestión."/>
    <s v="1. Contrato que establece la forma de pago_x000a_2. Guía de pago a terceros_x000a_3. Cuadro de seguimiento financiero (segregación de funciones)_x000a_"/>
    <n v="2"/>
    <n v="3"/>
    <n v="6"/>
    <s v="BAJO"/>
    <s v="El nivel de riesgo es bajo y no se requieren controles adicionales"/>
    <n v="0.1"/>
  </r>
  <r>
    <s v="ELABORACIÓN DE LA FACTIBILIDAD_x000a_CONTRATADA"/>
    <s v="El Colaborador del IDU reciba o solicite dádivas del interventor o consultor para aprobar la orden de pago, sin el cumplimiento de los requisitos establecidos en los documentos contractuales."/>
    <x v="1"/>
    <s v="Deterioro de la reputación institucional que afecta su capacidad de gestión."/>
    <s v="1. Contrato que establece la forma de pago_x000a_2. Suscripción del formato FO-PE-20 Compromiso de integridad, transparencia y confidencialidad_x000a_3. Sucripción FO-PE-33 Consentimiento informado SGAS._x000a_4. Guía de pago a terceros_x000a_5. Cuadro de seguimiento financiero (segregación de funciones)_x000a_"/>
    <n v="2"/>
    <n v="3"/>
    <n v="6"/>
    <s v="BAJO"/>
    <s v="El nivel de riesgo es bajo y no se requieren controles adicionales"/>
    <n v="0.1"/>
  </r>
  <r>
    <s v="ELABORACIÓN DE LA FACTIBILIDAD_x000a_CONTRATADA"/>
    <s v="Que la interventoría o la consultoría ofrezca o entregue dádivas a un Colaborador del IDU, para que apruebe la orden de pago, sin el cumplimiento de los requisitos establecidos en los documentos contractuales."/>
    <x v="3"/>
    <s v="Deterioro de la reputación institucional que afecta su capacidad de gestión."/>
    <s v="1. Contrato que establece la forma de pago_x000a_2. Guía de pago a terceros_x000a_3. Cuadro de seguimiento financiero (segregación de funciones)_x000a__x000a_"/>
    <n v="2"/>
    <n v="3"/>
    <n v="6"/>
    <s v="BAJO"/>
    <s v="El nivel de riesgo es bajo y no se requieren controles adicionales"/>
    <n v="0.1"/>
  </r>
  <r>
    <s v="ELABORACIÓN DE LA FACTIBILIDAD_x000a_CONTRATADA"/>
    <s v="El Supervisor solicita o acepta dádivas al interventor, para suscribir una  que se celebre la adición al contrato (dinero y/o tiempo) que lo favorezca. "/>
    <x v="0"/>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Supervisor solicita o acepta dádivas al interventor, para que se celebre la adición al contrato (dinero y/o tiempo), de manera favorable al interventor."/>
    <x v="1"/>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entrega u ofrece dádivas al supervisor del IDU para que se celebre la adición al contrato (dinero y/o tiempo), de manera favorable a él."/>
    <x v="3"/>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del IDU recibe o solicita dádivas del interventor para  aprobar avances en el pago de productos por encima de la ejecución realizada."/>
    <x v="0"/>
    <s v="Deterioro de la reputación institucional que afecta su capacidad de gestión."/>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interventor para  aprobar avances en el pago de productos por encima de la ejecución realizada."/>
    <x v="1"/>
    <s v="Deterioro de la reputación institucional que afecta su capacidad de gestión."/>
    <s v="1. Contrato que establece la forma de pago_x000a_2. Guía de pago a terceros_x000a_3. Cuadro de seguimiento financiero (segregación de funciones)_x000a_4. Informe Semanal  de interventoría_x000a_5.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frece o promete dádivas para que se le aprueben avances en el pago de productos por encima de la ejecución realizada."/>
    <x v="3"/>
    <s v="Deterioro de la reputación institucional que afecta su capacidad de gestión."/>
    <s v="1. Contrato que establece la forma de pago_x000a_2. Guía de pago a terceros_x000a_3. Cuadro de seguimiento financiero (segregación de funciones)_x000a_4. Informe Semanal  de interventoría_x000a_5. Suscripción del formato FOGC34 Pacto de excelencia y del formato FOPE-20 Compromiso de integridad, transparencia y confidencialidad_x000a_6.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solicita o reciba dádivas de un Interventor, para designar un apoyo a la supervisión que le sea favorable."/>
    <x v="0"/>
    <s v="Deterioro de la reputación institucional que afecta su capacidad y gobernanza."/>
    <s v="_x000a_1. Declaración de inexistecia de conflicto de intereses en el SIGEP_x000a_2. Planeación plan de contratación de PSP de acuerdo con las directrices establecidas por el área ordenadora del gasto"/>
    <n v="2"/>
    <n v="3"/>
    <n v="6"/>
    <s v="BAJO"/>
    <s v="El nivel de riesgo es bajo y no se requieren controles adicionales"/>
    <n v="0.1"/>
  </r>
  <r>
    <s v="ELABORACIÓN DE LA FACTIBILIDAD_x000a_CONTRATADA"/>
    <s v="Un Interventor que va a realizar un proyecto de factibilidad, entrega u ofrece dádivas al Supervisor del IDU, para que le designe un apoyo a la supervisión favorable para sus intereses."/>
    <x v="3"/>
    <s v="Deterioro de la reputación institucional que afecta su capacidad de gestión."/>
    <s v="1. Declaración de inexistecia de conflicto de intereses en el SIGEP_x000a_2. Planeación plan de contratación de PSP de acuerdo con las directrices establecidas por el área ordenadora del gasto_x000a_3.Suscripción del formato FOGC34 Pacto de excelencia y del formato FOPE-20 Compromiso de integridad, transparencia y confidencialidad_x000a_"/>
    <n v="3"/>
    <n v="3"/>
    <n v="9"/>
    <s v="BAJO"/>
    <s v="El nivel de riesgo es bajo y no se requieren controles adicionales"/>
    <n v="0.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s v="GESTIÓN Y TRÁMITE DE COMUNICACIONES OFICIALES RECIBIDAS"/>
    <s v="Un Colaborador del IDU solicita o recibe una dádiva o una comisión para recibir la comunicación fuera del horario establecido en el Manual de Gestión Documental."/>
    <x v="0"/>
    <s v="Debilitamiento de la cultura del IDU hacia el logro de las metas planteadas"/>
    <s v="1. Manual de gestión documental_x000a_2. Resolución que establece la jornada laboral de la Entidad. _x000a_3. Registro en Orfeo y radicado._x000a_4. Contrato de outsourcing de mensajería.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COMUNICACIONES OFICIALES RECIBIDAS"/>
    <s v="Un Tercero o Proveedor ofrece o entrega una dádiva o una comisión a un Colaborador del IDU, para que le reciban la comunicación fuera del horario establecido en el Manual de Gestión Documental."/>
    <x v="1"/>
    <s v="Debilitamiento de la cultura del IDU hacia el logro de las metas planteadas"/>
    <s v="1. Manual de gestión documental_x000a_2. Resolución que establece la jornada laboral de la Entidad._x000a_3. Registro en Orfeo y radicado._x000a_4. Contrato de outsourcing de mensaje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ntratista ofrece y/o entrega a un Colaborador del IDU una dádiva o comisión para tramitar una comunicación y/o resolución, sin llenar los requisitos de forma del IDU."/>
    <x v="2"/>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laborador del IDU solicita y/o recibe una dádiva o una comisión para tramitar remitir una comunicación y/o resolución, sin llenar los requisitos de forma del IDU"/>
    <x v="0"/>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ORGANIZACIÓN DE ARCHIVOS DE GESTION"/>
    <s v="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
    <x v="3"/>
    <s v="_x000a_Deterioro de la reputación institucional que afecta su capacidad de gestión._x000a_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ORGANIZACIÓN DE ARCHIVOS DE GESTION"/>
    <s v="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
    <x v="0"/>
    <s v="_x000a_Deterioro de la reputación institucional que afecta su capacidad de gestión."/>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ULTA Y PRESTAMO DE DOCUMENTOS"/>
    <s v="Un tercero ofrece o entrega dadivas a un colaborador del IDU para que se adultere, sustraiga, hurte o manipule los archivos y documentos del IDU."/>
    <x v="3"/>
    <s v="_x000a_Deterioro de la reputación institucional que afecta su capacidad de gestión."/>
    <s v="1. Manual de Gestión Documental._x000a_2. Procedimiento de consulta y préstamo._x000a_3. Registros de préstamo, en físico y en los software de gestión documental."/>
    <n v="2"/>
    <n v="4"/>
    <n v="8"/>
    <s v="BAJO"/>
    <s v="Los controles actuales son suficientes para mantener el nivel de riesgo bajo y no se requieren controles adicionales"/>
    <n v="0.1"/>
  </r>
  <r>
    <s v="CONSULTA Y PRESTAMO DE DOCUMENTOS"/>
    <s v="Un Colaborador del IDU solicita o recibe dadivas para adulterar, sustraer, hurtar o manipular los archivos y documentos del IDU."/>
    <x v="0"/>
    <s v="_x000a_Deterioro de la reputación institucional que afecta su capacidad de gestión._x000a__x000a_"/>
    <s v="1. Manual de Gestión Documental._x000a_2. Procedimiento de consulta y préstamo._x000a_3. Registros de préstamo, en físico y en los software de gestión documental._x000a_4. FO-PE-20 - Compromiso de Integridad, Transparencia y Confidencialidad_x000a_5. FOPE33 - Formato Consentimiento Informado SGAS"/>
    <n v="2"/>
    <n v="4"/>
    <n v="8"/>
    <s v="BAJO"/>
    <s v="Los controles actuales son suficientes para mantener el nivel de riesgo bajo y no se requieren controles adicionales"/>
    <n v="0.1"/>
  </r>
  <r>
    <s v="PROCEDIMIENTO RECONSTRUCCIÓN DE ARCHIVOS"/>
    <s v="Que un tercero ofrece o entrega dadivas a un Colaborador del IDU para que se adultere, sustraiga, hurte o manipule los archivos y documentos del IDU, en la reconstrucción de un expediente."/>
    <x v="3"/>
    <s v="_x000a_Deterioro de la reputación institucional que afecta su capacidad de gestión."/>
    <s v="1. Manual de Gestión Documental._x000a_2. Procedimiento de reconstrucción de archivos._x000a_3. Registros de préstamo, en físico y en los sotware de gestión documental."/>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CEDIMIENTO RECONSTRUCCIÓN DE ARCHIVOS"/>
    <s v="Que un Colaborador del IDU solicite o reciba dadivas para que se adultere, sustraiga, hurte o manipule los archivos y documentos del IDU, en la reconstrucción de un expediente."/>
    <x v="0"/>
    <s v="_x000a_Deterioro de la reputación institucional que afecta su capacidad de gestión._x000a__x000a_"/>
    <s v="1. Manual de Gestión Documental._x000a_2. Procedimiento de reconstrucción de expedientes_x000a_3. Registros de préstamo, en físico y en los software de gestión documental._x000a_4. FO-PE-20 - Compromiso de Integridad, Transparencia y Confidencialidad_x000a_5. FOPE33 - Formato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colaborador del IDU solicita o recibe  dádivas divulgar información de resoluciones con nivel de confidencialidad Información Pública Clasificada o Infomación Pública Reservada, en pro de un beneficio propio o de un tercero  que afecte los intereses del IDU"/>
    <x v="0"/>
    <s v="_x000a_Deterioro de la reputación institucional que afecta su capacidad de gestión._x000a_"/>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Tercero  ofrece o entrega dádivas a un Colaborador del IDU para que se divulgue información de resoluciones con nivel de confidencialidad Información Pública Clasificada o Infomación Pública Reservada, en pro de un beneficio propio o que afecte los intereses del IDU"/>
    <x v="3"/>
    <s v="_x000a_Deterioro de la reputación institucional que afecta su capacidad de gestión.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ADMINISTRACIÓN DE CANALES DE SERVICIO A LA CIUDADANÍA"/>
    <s v="El Colaborador IDU que recepciona el requerimiento ciudadano solicite o reciba dádivas a un ciudadano, para agiizar la respuesta de su requerimiento o para que éste salga a favor del solicitante."/>
    <x v="0"/>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Directivo IDU que recepciona el requerimiento ciudadano solicite o reciba dádivas a un ciudadano, para agiizar la respuesta de su requerimiento o para que éste salga a favor del solicitante."/>
    <x v="1"/>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iudadano que genera el requerimiento ante la entidad, ofrezca o entregue dádivas al Colaborador del IDU a cargo de la recepción de requerimientos, para agilizar su proceso o para que la respuesta al requerimiento salga a favor del solicitante"/>
    <x v="2"/>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
    <x v="3"/>
    <s v="Afectar la credibilidad y el buen nombre del IDU frente a la ciudadania"/>
    <s v="1. Información de gratuidad de los trámites y servicios en el SUIT _x000a_2. Guía de trámites y servicios."/>
    <n v="2"/>
    <n v="3"/>
    <n v="6"/>
    <s v="BAJO"/>
    <s v="El nivel de riesgo bajo no requiere controles adicionales"/>
    <n v="0.1"/>
  </r>
  <r>
    <s v="RECEPCIÓN Y ATENCIÓN DE REQUERIMIENTOS DEL DEFENSOR DEL CIUDADANO"/>
    <s v="El  Tercero que ofrezca o entrega dádivas al colaborador del IDU que provee al Defensor de la Ciudadanía la información necesaria para la resolución de los requerimientos, para garantizar una respuesta favorable o agilizar dicho proceso."/>
    <x v="4"/>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colaborador del IDU que provee al Defensor de la Ciudadanía la información necesaria para la resolución de los requerimientos, solicite o reciba dádivas del solicitante con el falso pretexto de garantizar una respuesta favorable o agilizar dicho proceso."/>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Directivo del IDU, solicite o reciba dádivas del teercero solicitante con el falso pretexto de garantizar una respuesta favorable o agilizar dicho proceso."/>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Colaborador del IDU, solicita o reciba dádivas al ciudadano que presentó el requerimiento, para revocar dicha solicitud. "/>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Directivo del IDU,  solicita o reciba dádivas al ciudadano que presentó el requerimiento, para revocar dicha solicitud. "/>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Que el ciudadano que presento el requerimiento  ofrezca o entrega dadivas a de un Colaborador del IDU, para no realizar el envio de información adicional al Defensor de la Ciudadania, desistiendo así de la continuidad del requerimiento."/>
    <x v="2"/>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RECEPCIÓN Y ATENCIÓN DE REQUERIMIENTOS DEL DEFENSOR DEL CIUDADANO"/>
    <s v="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
    <x v="5"/>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GESTIÓN Y PARTICIPACIÓN"/>
    <s v="Un colaborador IDU responsables de ejecutar el plan de participación ciudadana solicitan o reciben dadivas a un grupo de personas para, tener supuesta evidencia de la ejecución y cumplimiento del plan. "/>
    <x v="5"/>
    <s v="Afectar la credibilidad y el buen nombre del IDU frente a la ciudadania"/>
    <s v="1. Control y seguimiento ciudadano durante la ejecución del Plan. _x000a_2. Estados de aprobaciones y verificaciones por parte de la interventoría y contratista."/>
    <n v="2"/>
    <n v="4"/>
    <n v="8"/>
    <s v="BAJO"/>
    <s v="El nivel de riesgo bajo no requiere controles adicionales"/>
    <n v="0.1"/>
  </r>
  <r>
    <s v="GESTIÓN Y PARTICIPACIÓN"/>
    <s v="Un Tercero ofrece o entrega dadivas a los colaboradores del IDU  respondables de ejecutar el plan de participación ciudadana, para tener supuesta evidencia de la aplicación y total cumplimiento del plan de participción ciudadana. "/>
    <x v="4"/>
    <s v="Perdida de credibilidad y respaldo en los procesos de participación ciudadana. "/>
    <s v="1. Control y seguimiento ciudadano durante las reuniones y Comités IDU."/>
    <n v="2"/>
    <n v="4"/>
    <n v="8"/>
    <s v="BAJO"/>
    <s v="El nivel de riesgo bajo no requiere controles adicionales"/>
    <n v="0.1"/>
  </r>
  <r>
    <s v="GESTIÓN SOCIAL EN ETAPA DE FACTIBILIDAD Y/O ESTUDIOS Y DISEÑOS"/>
    <s v="Un Tercero integrante del comité social ofrece o entrega dádivas a  un Colaborador del IDU, para obtener cierto reconocimiento o beneficio en el proyecto a ejecutar.  "/>
    <x v="2"/>
    <s v="Perdida de legitimidad de los procesos de participación ciudadana."/>
    <s v="1. Control y seguimiento ciudadano durante las reuniones y Comités IDU."/>
    <n v="2"/>
    <n v="3"/>
    <n v="6"/>
    <s v="BAJO"/>
    <s v="El nivel de riesgo bajo no requiere controles adicionales"/>
    <n v="0.1"/>
  </r>
  <r>
    <s v="GESTIÓN SOCIAL EN ETAPA DE FACTIBILIDAD Y/O ESTUDIOS Y DISEÑOS"/>
    <s v="Un Colaborador del IDU solicita o recibe dádivas de un integrante del comité social con el falso pretexto de obtener algún reconocimiento o beneficio en el proyecto a ejecutar"/>
    <x v="5"/>
    <s v="Perdida de legitimidad de los procesos de participación ciudadana."/>
    <s v="1. Control ciudadano durante los Comités IDU. Listados de asistencia y carné de inscripción al Comité"/>
    <n v="2"/>
    <n v="2"/>
    <n v="4"/>
    <s v="BAJO"/>
    <s v="El nivel de riesgo bajo no requiere controles adicionales"/>
    <n v="0.1"/>
  </r>
  <r>
    <s v="GESTIÓN SOCIAL EN ETAPA DE FACTIBILIDAD Y/O ESTUDIOS Y DISEÑOS"/>
    <s v="Un Directivo del IDU solicita o recibe dádivas de un integrante del comité social con el falso pretexto de obtener algún reconocimiento o beneficio en el proyecto a ejecutar"/>
    <x v="1"/>
    <s v="Perdida de legitimidad de los procesos de participación ciudadana._x000a_"/>
    <s v="1. Control ciudadano durante los Comités IDU. Listados de asistencia y carné de inscripción al Comité"/>
    <n v="2"/>
    <n v="2"/>
    <n v="4"/>
    <s v="BAJO"/>
    <s v="El nivel de riesgo bajo no requiere controles adicionales"/>
    <n v="0.1"/>
  </r>
  <r>
    <s v="GESTIÓN SOCIAL EN ETAPA DE FACTIBILIDAD Y/O ESTUDIOS Y DISEÑOS"/>
    <s v="Un ciudadano  ofrece o entrega dádivas a un colaborador del IDU para apoyar el proyecto y no oponerse o mostrar resistencia en su ejecución. "/>
    <x v="2"/>
    <s v="Afectar la credibilidad y el buen nombre del IDU frente a la ciudadania"/>
    <s v="1. Control y seguimiento ciudadano durante las reuniones y Comités IDU."/>
    <n v="2"/>
    <n v="3"/>
    <n v="6"/>
    <s v="BAJO"/>
    <s v="El nivel de riesgo bajo no requiere controles adicionales"/>
    <n v="0.1"/>
  </r>
  <r>
    <s v="GESTIÓN SOCIAL EN ETAPA DE FACTIBILIDAD Y/O ESTUDIOS Y DISEÑOS"/>
    <s v="El Colaborador del IDU, profesional social de la OTC, solicita o recibe un dádiva para alterar u omitir información de los informes sobre la gestión social ejecutada en los proyectos."/>
    <x v="7"/>
    <s v="Afectar la credibilidad y el buen nombre del IDU frente a la ciudadania"/>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ETAPA DE FACTIBILIDAD Y/O ESTUDIOS Y DISEÑOS"/>
    <s v="El Directivo del IDU, solicita o recibe un dádiva para alterar u omitir información de los informes sobre la gestión social ejecutada en los proyectos."/>
    <x v="8"/>
    <s v="Afectar la credibilidad y el buen nombre del IDU frente a la ciudadania_x000a_"/>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LAS ETAPAS DE CONSTRUCCIÓN Y MANTENIMIENTO"/>
    <s v="Un trabajador de la Interventoría ofrezca o entregue a un Colaborador del IDU, una dádiva para que acepte profesionales sociales del proyecto sin que éstos cumplan los requisitos mínimos o que acepte la suplantación de un profesional."/>
    <x v="9"/>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solicita o reciba una dádiva de un contratista de obra para aceptarle para que acepte profesionales sociales del proyecto sin que éstos cumplan los requisitos mínimos o que acepte la suplantación de un profesional.  "/>
    <x v="5"/>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Directivo del IDU solicita o reciba una dádiva de un contratista de obra para aceptarle para que acepte profesionales sociales del proyecto sin que éstos cumplan los requisitos mínimos o que acepte la suplantación de un profesional.  "/>
    <x v="1"/>
    <s v="Afectar la credibilidad y el buen nombre del IDU frente a la ciudadania_x000a_"/>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5"/>
    <s v="Afectar la credibilidad y el buen nombre del IDU frente a la ciudadania"/>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1"/>
    <s v="Afectar la credibilidad y el buen nombre del IDU frente a la ciudadania_x000a__x000a_"/>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
    <x v="10"/>
    <s v="Afectar la credibilidad y el buen nombre del IDU frente a la ciudadania"/>
    <s v="1. La interventoría funge como actor de aprobación y revisión a cada uno de los informes y documentos a aprobar._x000a_2. Manual de supervisión e interventoría_x000a_3. Seguimiento periódico adelantado por la Dirección General frente a los componentes del proyecto. "/>
    <n v="2"/>
    <n v="4"/>
    <n v="8"/>
    <s v="BAJO"/>
    <s v="El nivel de riesgo bajo no requiere controles adicionales"/>
    <n v="0.1"/>
  </r>
  <r>
    <s v="GESTIÓN SOCIAL EN LAS ETAPAS DE CONSTRUCCIÓN Y MANTENIMIENTO"/>
    <s v="La Interventoría ofrezca o entregue a un Colaborador del IDU de la OTC, dádivas para que acepte los informes presentados sin el cumplimiento de los requisitos y/u omitiendo información con el fin de emitir el concepto de aprobación."/>
    <x v="9"/>
    <s v="Afectaciones en la ejecución de la obra donde se verifiquen incumplimiento de las acciones."/>
    <s v="1. Contrato_x000a_2. Manual de supervisión e interventoría_x000a_3. Oficio de ORFEO aprobando los informes - segregación de funciones_x000a_4. Comites de Seguimiento del Grupo de Gestión y Particip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EN LAS ETAPAS DE CONSTRUCCIÓN Y MANTENIMIENTO"/>
    <s v="Un Colaborador de la OTC solicita o reciba dádivas de un interventor para que acepte los informes presentados , sin el cumplimiento de los requisitos y/u omitiendo información con el fin de emitir el concepto de aprobación."/>
    <x v="5"/>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EN LAS ETAPAS DE CONSTRUCCIÓN Y MANTENIMIENTO"/>
    <s v="Un Directivo del IDU solicita o reciba dádivas de un interventor para que acepte los informes presentados , sin el cumplimiento de los requisitos y/u omitiendo información con el fin de emitir el concepto de aprobación."/>
    <x v="1"/>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CESO DE GESTIÓN SOCIAL Y SERVICIO A LA CIUDADANÍA"/>
    <s v="Un Tercero (Representantes políticos) ofrecen o entregan dadivas para acceder a información reservada de la Entidad"/>
    <x v="1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
    <n v="2"/>
    <n v="4"/>
    <n v="8"/>
    <s v="BAJO"/>
    <s v="El nivel de riesgo bajo no requiere controles adicionales"/>
    <n v="0.1"/>
  </r>
  <r>
    <s v="PROCESO DE GESTIÓN SOCIAL Y SERVICIO A LA CIUDADANÍA"/>
    <s v="Un Colaborador del IDU solicita o acepta dadivas de representantes políticos para acceder a información  reservada de la Entidad"/>
    <x v="5"/>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r>
    <s v="PROCESO DE GESTIÓN SOCIAL Y SERVICIO A LA CIUDADANÍA"/>
    <s v="Un Directivo del IDU solicita o acepte dadivas de representantes políticos para acceder a información  reservadade la Entidad"/>
    <x v="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ADMINISTRACIÓN DE SEGURIDAD SOCIAL"/>
    <s v="El colaborador del IDU a cargo de hacer las afiliaciones del personal solicite o reciba dádivas de un asesor de una entidad prestadora de servicios de seguridad social (EPS, AFP, AFC), con el pretexto de continuar vinculados con la entidad o proporcionar nuevas afiliaciones."/>
    <x v="0"/>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_x000a_"/>
    <n v="2"/>
    <n v="2"/>
    <n v="4"/>
    <s v="BAJO"/>
    <s v="El Nivel de  riesgo bajo y no se requieren controles adicionales"/>
    <n v="0.1"/>
  </r>
  <r>
    <s v="ADMINISTRACIÓN DE SEGURIDAD SOCIAL"/>
    <s v="Un asesor de una entidad prestadora de servicio de seguridad social (EPS, AFP, AFC) entrege u ofrezca dádivas a un colaborador del IDU, para poder recibir más afiliciones o poder continuar vinculados con la entidad"/>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ADMINISTRACIÓN DE SEGURIDAD SOCIAL"/>
    <s v="El colaborador del IDU a cargo de hacer los traslados de afiliación entre entidades prestadoras de servicio reciba o solicite dádivas de un asesor de una de estas entidades, para direccionar el traslado del funcionario a ese entidad . "/>
    <x v="2"/>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
    <n v="2"/>
    <n v="2"/>
    <n v="4"/>
    <s v="BAJO"/>
    <s v="El Nivel de  riesgo bajo y no se requieren controles adicionales"/>
    <n v="0.1"/>
  </r>
  <r>
    <s v="ADMINISTRACIÓN DE SEGURIDAD SOCIAL"/>
    <s v="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CREACIÓN Y GESTIÓN DOCUMENTAL DE HISTORIAS LABORALES"/>
    <s v="El Colaborador del IDU que presente un accidente, entregue u ofrezca dádivas a un asesor de la ARL, para que altere la calificación de origen del evento como el reporte o informe final del accidente. "/>
    <x v="3"/>
    <s v="Deterioro de la reputación institucional que afecta su gobernanza._x000a_"/>
    <s v="1. Reporte e investigación del accidente._x000a_2. Cámaras de seguridad instaladas en las sedes del Instituto._x000a_3. FO-PE-020 Compromiso de Integridad, Transparencia y Confidencialidad, para PSP  _x000a_"/>
    <n v="2"/>
    <n v="2"/>
    <n v="4"/>
    <s v="BAJO"/>
    <s v="El Nivel de  riesgo bajo y no se requieren controles adicionales"/>
    <n v="0.1"/>
  </r>
  <r>
    <s v="CREACIÓN Y GESTIÓN DOCUMENTAL DE HISTORIAS LABORALES"/>
    <s v="Que el asesor de la ARL reciba o solicite dádivas de un colaborador del IDU que haya presentado un accidente, para que altere la calificación de origen del evento como el reporte o informe final del accidente."/>
    <x v="4"/>
    <s v="Deterioro de la reputación institucional que afecta su gobernanza."/>
    <s v="1. Reporte e investigación del accidente._x000a_2. Cámaras de seguridad instaladas en las sedes del Instituto."/>
    <n v="2"/>
    <n v="2"/>
    <n v="4"/>
    <s v="BAJO"/>
    <s v="El Nivel de  riesgo bajo y no se requieren controles adicionales"/>
    <n v="0.1"/>
  </r>
  <r>
    <s v="BIENESTAR SOCIAL Y DESARROLLO"/>
    <s v="El Colaborador del IDU a cargo de realizar los estudios previos para la contratación del Programa del Sistema de Estímulos solicite o reciba dádivas de un oferente, con el fin de que el valor de la propuesta económica sea mayor."/>
    <x v="3"/>
    <s v="Deterioro de la reputación institucional que afecta su gobernanza._x000a_"/>
    <s v="1. Contratar directamente con la Caja de Compensación que presta servicios al IDU (lo anterior amparado en la normatividad vigente)_x000a_2. FO-PE-020 Compromiso de Integridad, Transparencia y Confidencialidad, para PSP  _x000a__x000a_"/>
    <n v="2"/>
    <n v="2"/>
    <n v="4"/>
    <s v="BAJO"/>
    <s v="El Nivel de  riesgo bajo y no se requieren controles adicionales"/>
    <n v="0.1"/>
  </r>
  <r>
    <s v="BIENESTAR SOCIAL Y DESARROLLO"/>
    <s v="El cotizante para la contratacion del  Programa del Sistema de Estímulos entregue u ofrezca dádivas al Colaborador del IDU a cargo de realizar los estudios previos, para ser favorecido"/>
    <x v="5"/>
    <s v="Deterioro de la reputación institucional que afecta su gobernanza._x000a_"/>
    <s v="1. Contratar directamente con la Caja de Compensación que presta servicios al IDU (lo anterior amparado en la normatividad vigente)_x000a_"/>
    <n v="2"/>
    <n v="2"/>
    <n v="4"/>
    <s v="BAJO"/>
    <s v="El Nivel de  riesgo bajo y no se requieren controles adicionales"/>
    <n v="0.1"/>
  </r>
  <r>
    <s v="BIENESTAR SOCIAL Y DESARROLLO Y CAPACITACIÓN"/>
    <s v="El Colaborador del IDU responsable del apoyo a la supervisón del contrato solicite o reciba dádivas del contratista, con el fin de que el valor de la factura sea mayor."/>
    <x v="6"/>
    <s v="Deterioro de la reputación institucional que afecta su gobernanza._x000a_"/>
    <s v="1. Revisión por parte de la supervisión del contrato._x000a_2. FO-PE-020 Compromiso de Integridad, Transparencia y Confidencialidad, para PSP  _x000a_"/>
    <n v="2"/>
    <n v="2"/>
    <n v="4"/>
    <s v="BAJO"/>
    <s v="El Nivel de  riesgo bajo y no se requieren controles adicionales"/>
    <n v="0.1"/>
  </r>
  <r>
    <s v="BIENESTAR SOCIAL Y DESARROLLO Y CAPACITACIÓN"/>
    <s v=" Un tercero contratista entregue u ofrezca dádivas al Colaborador del IDU a cargo del apoyo a la supervisión del  contrato del Programa del Sistema de Estímulos, con el fin de que acepte una factura por un valor mayor "/>
    <x v="7"/>
    <s v="Deterioro de la reputación institucional que afecta su gobernanza._x000a_"/>
    <s v="1. Revisión por parte de la supervisión del contrato."/>
    <n v="2"/>
    <n v="2"/>
    <n v="4"/>
    <s v="BAJO"/>
    <s v="El Nivel de  riesgo bajo y no se requieren controles adicionales"/>
    <n v="0.1"/>
  </r>
  <r>
    <s v="EXPEDICIÓN DE CERTIFICACIONES"/>
    <s v="El Colaborador del IDU solicite, ofrezca o reciba dádivas de un exfuncionario y/o funcionario para alterar las funciones, períodos laborados o factores salariales."/>
    <x v="8"/>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_x000a_6. FO-PE-020 Compromiso de Integridad, Transparencia y Confidencialidad, para PSP  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DE CERTIFICACIONES"/>
    <s v="Un tercero ofrezca una dadiva a un Colaborador del IDU a cargo de elaborar las certificaciones  para que altere las funciones, períodos laborados o factores salariales."/>
    <x v="9"/>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PACITACIÓN"/>
    <s v="El Colaborador del IDU a cargo de realizar los estudios previos para la contratación del Plan Institucional de Capacitación solicite o reciba dádivas de un oferente, con el fin de direccionar la propuesta en valor o requistos"/>
    <x v="10"/>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4. FO-PE-020 Compromiso de Integridad, Transparencia y Confidencialidad, para PSP  _x000a__x000a__x000a__x000a__x000a_"/>
    <n v="2"/>
    <n v="2"/>
    <n v="4"/>
    <s v="BAJO"/>
    <s v="El Nivel de  riesgo bajo y no se requieren controles adicionales"/>
    <n v="0.1"/>
  </r>
  <r>
    <s v="CAPACITACIÓN"/>
    <s v="Un Directivo  IDU  solicite o reciba dádivas de un oferente, con el fin de direccionar la propuesta en valor o requistos en los estudios previos para la contratación del Plan Institucional de Capacitación"/>
    <x v="11"/>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Tercero entregue u ofrezca dádivas al Colaborador del IDU a cargo de realizar los estudios previos, con el fin de direccionar la propuesta en valor o requistos"/>
    <x v="12"/>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Colaborador del IDU responsable del apoyo a la supervisón del contrato del Plan Institucional de Capacitación solicite o reciba dádivas del contratista, con el fin de ajustar la programación de los eventos de tal forma que beneficie al Proveedor"/>
    <x v="13"/>
    <s v="Deterioro de la reputación institucional que afecta su gobernanza._x000a_"/>
    <s v="1. Contrato_x000a_2. Cronograma de capacitaciones_x000a_3. Acta de ajustes a la programación de capacitaciones, cuando aplique,_x000a_4. Informe final del contrato_x000a_5. Segregación de funciones_x000a_6. FO-PE-020 Compromiso de Integridad, Transparencia y Confidencialidad, para PSP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Directivodel IDU solicite o reciba dádivas del contratista, con el fin de ajustar la programación de los eventos de tal forma que éste se beneficie"/>
    <x v="14"/>
    <s v="Deterioro de la reputación institucional que afecta su gobernanza._x000a_"/>
    <s v="1. Contrato_x000a_2. Cronograma de capacitaciones_x000a_3. Acta de ajustes a la programación de capacitaciones, cuando aplique,_x000a_4. Informe final del contrato_x000a_5.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Contratista  ofrezca o entregue dádivas al Colaborador del IDU, con el fin de que ajuste la programación de los eventos  de capacitación de tal forma que se beneficie."/>
    <x v="15"/>
    <s v="Deterioro de la reputación institucional que afecta su gobernanza._x000a_"/>
    <s v="1. . Contrato_x000a_2. Cronograma de capacitaciones_x000a_3. Acta de ajustes a la programación de capacitaciones, cuando aplique,_x000a_4. Informe final del contrato_x000a_5.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ACTUALIZACIÓN DE LA BASE DE DATOS DE PRECIOS DE REFERENCIA"/>
    <s v="Que el Director Técnico del IDU reciba o solicite una dádiva a la firma Cotizante para alterar el estudio o análisis de precios de referencia."/>
    <x v="0"/>
    <s v="Afectar la credibilidad y el buen nombre del IDU frente a la ciudadanía"/>
    <s v="1.  Memorando de solicitud de Ajustes o Inclusión de nuevos precios._x000a_2.  Análisis de Mercado, (Estudio técnico y estadístico)_x000a_3. Memorando de Respuesta de inclusión de precios."/>
    <n v="2"/>
    <n v="3"/>
    <n v="6"/>
    <s v="BAJO"/>
    <s v="El nivel de riesgo es bajo y no se requieren controles adicionales"/>
    <n v="0.1"/>
  </r>
  <r>
    <s v="ACTUALIZACIÓN DE LA BASE DE DATOS DE PRECIOS DE REFERENCIA"/>
    <s v="Que un Colaborador del IDU encargado de la actualización del estudio de Mercado realizado por la DTE, reciba o solicite una dádiva a la firma Cotizante para  alterar el estudio o análisis de precios de referencia. "/>
    <x v="1"/>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 LA BASE DE DATOS DE PRECIOS DE REFERENCIA"/>
    <s v="_x000a_Que la firma cotizante ofrezca o entregue una dádiva, al Colaborador del IDU encargado de la actualización del estudio de Mercado realizado en la DTE, para  alterar el estudio o análisis de precios de referencia."/>
    <x v="2"/>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L SISTEMA DE INFORMACIÓN GEOGRÁFICA"/>
    <s v="Que el Director Técnico del IDU solicite o reciba una dádiva al tercero que remite los planos para la revisión de la estandarización con el objeto de agilizar o aprobar la estandarización sin el cumplimiento de los requisitos establecidos por el IDU."/>
    <x v="0"/>
    <s v="Deterioro de la reputación institucional que afecta su gobernanza."/>
    <s v="1. Memorando de solicitud de revisión de estándar geográfico de planos archivos en formato digital._x000a_2. Base de seguimiento y control de solicitudes._x000a_3. Memorando de respuesta a la solicitud de revisión de información de estandarización geográfica._x000a_4. Aplicación de la Guía GU-IC-06 Guía de entrega de productos en formato digital de proyectos realizados en la infraestructura de los sistemas de movilidad y espacio público o el documento que haga sus veces."/>
    <n v="2"/>
    <n v="5"/>
    <n v="10"/>
    <s v="BAJO"/>
    <s v="El nivel de riesgo es bajo y no se requieren controles adicionales"/>
    <n v="0.1"/>
  </r>
  <r>
    <s v="ACTUALIZACIÓN DEL SISTEMA DE INFORMACIÓN GEOGRÁFICA"/>
    <s v="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
    <x v="3"/>
    <s v="Deterioro de la reputación institucional que afecta su gobernanza."/>
    <s v="1. Memorando de solicitud de revisión de estándar geográfico de planos archivos en formato digital. _x000a_2. Aplicación de la Guía GU-IC-06 Guía de entrega de productos en formato digital de proyectos realizados en la infraestructura de los sistemas de movilidad y espacio público el documento que haga sus veces._x000a_3. Actas de realización de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EL SISTEMA DE INFORMACIÓN GEOGRÁFICA"/>
    <s v="Que el tercero encargado de entregar la información estandarizada ofrezca o entregue una dádiva al Colaborador del IDU para que se apruebe o agilice el proceso de revisión de la estandarización de los planos sin el cumplimiento de los requisitos establecidos por el IDU."/>
    <x v="4"/>
    <s v="Deterioro de la reputación institucional que afecta su gobernanza."/>
    <s v="1. Memorando de solicitud de revisión de estándar geográfico de planos archivos en formato digital._x000a_2. Aplicación de la Guía GU-IC-06 Guía de entrega de productos en formato digital de proyectos realizados en la infraestructura de los sistemas de movilidad y espacio público el documento que haga sus veces._x000a_3. Actas de realización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IRECTORIO DE PROVEEDORES"/>
    <s v="Que el Director Técnico del IDU solicite o reciba dádivas, para realizar la inscripción o renovación en el Directorio de Proveedores (Resolución 1330 de 2019), sin dar cumplimiento a los requisitos exigidos."/>
    <x v="0"/>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
    <x v="5"/>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proveedor entregue u ofrezca dádivas para la inscripción o renovación en el Directorio de Proveedores (Resolución 1330 de 2019) al colaborador IDU, sin el cumplimiento de los requisitos exigidos."/>
    <x v="6"/>
    <s v="Deterioro de la reputación institucional que afecta su capacidad de gestión."/>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3"/>
    <n v="3"/>
    <n v="9"/>
    <s v="BAJO"/>
    <s v="El nivel de riesgo es bajo y no se requieren controles adicionales"/>
    <n v="0.1"/>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PRGL03_CONCILIACION_PREJUDICIAL_Y_JUDICIAL_V_3.0"/>
    <s v="Un contratista o un tercero ofrece y/o entrega a un colaboprador del IDU una dádiva o comisión para lograr que en comité de conciliacion se decida en beneficio de un tercero "/>
    <x v="0"/>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Colaborador del IDU solicita o recibe una dádiva o una comisión para lograr que en comité de conciliacion se decida en beneficio de un tercero "/>
    <x v="1"/>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Directivo del IDU solicita o recibe una dádiva o una comisión para lograr que en comité de conciliacion se decida en beneficio de un tercero "/>
    <x v="2"/>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_x000a_"/>
    <n v="2"/>
    <n v="5"/>
    <n v="10"/>
    <s v="BAJO"/>
    <s v="El nivel de riesgo es bajo y no se requieren controles adicionales"/>
    <n v="0.1"/>
  </r>
  <r>
    <s v="PRGL03_CONCILIACION_PREJUDICIAL_Y_JUDICIAL_V_3.0"/>
    <s v="Un contratista o un tercero ofrece y/o entrega a un Colaborador del IDU una dádiva o comisión para elaborar pronunciamiento técnico y remitir respuesta en benefico de un tercero "/>
    <x v="0"/>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
    <n v="2"/>
    <n v="5"/>
    <n v="10"/>
    <s v="BAJO"/>
    <s v="El nivel de riesgo es bajo y no se requieren controles adicionales"/>
    <n v="0.1"/>
  </r>
  <r>
    <s v="PRGL03_CONCILIACION_PREJUDICIAL_Y_JUDICIAL_V_3.0"/>
    <s v="Un Directivo  de IDU solicita una dádiva o una comisión para elaborar pronunciamiento técnico y remitir respuesta en benefico de un tercero "/>
    <x v="3"/>
    <s v="Deterioro de la reputación institucional que afecta su gobernanza."/>
    <s v="1- Proceso de Selección de apoderados._x000a_2- Mesas de trabajo con todas las áreas involucradas._x000a_3- Solicitud  de concepto de asesores externos._x000a_4- Las actos administrativos son proyectados, revisados y suscritos por diferentes personas. _x000a_5. Políticas de prevención del daño antijurídico             "/>
    <n v="2"/>
    <n v="5"/>
    <n v="10"/>
    <s v="BAJO"/>
    <s v="El nivel de riesgo es bajo y no se requieren controles adicionales"/>
    <n v="0.1"/>
  </r>
  <r>
    <s v="PRGL03_CONCILIACION_PREJUDICIAL_Y_JUDICIAL_V_3.0"/>
    <s v="Un Colaborador del IDU solicita una dádiva o una comisión para elaborar pronunciamiento técnico y remitir respuesta en benefico de un tercero "/>
    <x v="4"/>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5. Políticas de prevención del daño antijurídico_x000a_"/>
    <n v="2"/>
    <n v="5"/>
    <n v="10"/>
    <s v="BAJO"/>
    <s v="El nivel de riesgo es bajo y no se requieren controles adicionales"/>
    <n v="0.1"/>
  </r>
  <r>
    <s v="PRGL05_ATENCION_DE_ PROCESOS_ JUDICIALES_V 4.0 "/>
    <s v="Un tercero ofrece o entrega una dádiva a un colaborador del IDU para no cumplir o impedir con una defensa técnica adecuada en desarrollo del proceso en cualquiera de sus etapas"/>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Control de proceso a través del aplicativo SIPROJ"/>
    <n v="2"/>
    <n v="5"/>
    <n v="10"/>
    <s v="BAJO"/>
    <s v="El nivel de riesgo es bajo y no se requieren controles adicionales"/>
    <n v="0.1"/>
  </r>
  <r>
    <s v="PRGL05_ATENCION_DE_ PROCESOS_ JUDICIALES_V 4.0 "/>
    <s v="Un Colaborador del IDU que ejerza la defensa de la entidad  solicita una dádiva o una comisión para no cumplir o impedir con una defensa técnica adecuada en desarrollo del proceso en cualquiera de sus etapas"/>
    <x v="5"/>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que ejerza la defensa de la entidad  solicita una dádiva o una comisión para no cumplir o impedir con una defensa técnica adecuada en desarrollo del proceso en cualquiera de sus etapas"/>
    <x v="6"/>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tercero ofrece y/o entrega a un Colaborador del IDU  una dádiva o comisión para asignar apoderado en benefico de un tercero. "/>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solicita una dádiva o una comisión para asignar apoderado en benefico de un tercero. "/>
    <x v="6"/>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PR-EC-01_EVALUACIÓN INDEPENDIENTE Y AUDITORIAS INTERNAS"/>
    <s v="Un contratista ofrece o entrega a un colaborador de control interno del IDU una dadiva o comisión para influir en la determinación del objetivo, alcance, muestra y resultado de una auditoria, afectando los intereses del IDU y/o favoreciendo los intereses particulares.  "/>
    <x v="0"/>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1"/>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2"/>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2_EJECUCIÓN DE LA SANCIÓN DISCIPLINARIA"/>
    <s v="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del IDU de la Oficina de Control Disciplinario solicita una dadiva o comisión al  exfuncionario sancionado con el fin de  NO  REMITIR LA DOCUMENTACIÓN  A LA DG PARA QUE ELABORE EL PROYECTO DE RESOLUCIÓN DE EJECUCIÓN, afectando los intereses del IDU"/>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al  exfuncionario sancionado con el fin de  NO  REMITIR LA DOCUMENTACIÓN  A LA DG PARA QUE ELABORE EL PROYECTO DE RESOLUCIÓN DE EJECUCIÓN, afectando los intereses del IDU"/>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sancionado ofrece o entrega a un Colaborador IDU de la Oficina de Control Disciplinario una dadiva o comisión para  no COMUNICAR LA SANCION DISCIPLINARIA A LA PROCURADURÍA GENERAL DE LA NACIÓN Y A LA PERSONERÍA DE BOGOTÁ y/o ORGANISMO CORRESPONDIENTE. "/>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para  no COMUNICAR LA SANCION DISCIPLINARIA A LA PROCURADURÍA GENERAL DE LA NACIÓN Y A LA PERSONERÍA DE BOGOTÁ y/o ORGANISMO CORRESPONDIENTE. "/>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IDU de la Oficina de Control Disciplinario solicita una dadiva o comisión al  exfuncionario sancionado para  no  COMUNICAR LA SANCION DISCIPLINARIA A LA PROCURADURÍA GENERAL DE LA NACIÓN Y A LA PERSONERÍA DE BOGOTÁ y/o ORGANISMO CORRESPONDIENTE. "/>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
    <x v="3"/>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EC-02_EJECUCIÓN DE LA SANCIÓN DISCIPLINARIA"/>
    <s v="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6"/>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5"/>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
    <x v="3"/>
    <s v="Afectación de la cultura del IDU y la credibilidad en los Colaboradores del IDU "/>
    <s v="1. Revisión de la decisión de la queja y/o informe, proyectada por el Abogado sustanciador, dentro del término legal, realizada por la Jefe de OCD."/>
    <n v="2"/>
    <n v="5"/>
    <n v="10"/>
    <s v="BAJO"/>
    <s v="El nivel de riesgo bajo no requiere controles adicionales"/>
    <n v="0.1"/>
  </r>
  <r>
    <s v="PR-EC-02_EJECUCIÓN DE LA SANCIÓN DISCIPLINARIA"/>
    <s v="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7"/>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r>
    <s v="PR-EC-02_EJECUCIÓN DE LA SANCIÓN DISCIPLINARIA"/>
    <s v="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8"/>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PORTE DESEMPEÑO ETAPA CICLO VIDA PROYECTOS MISIONALES"/>
    <s v="Que un colaborador del IDU responsable de revisar y cargar la información al sistema ZIPA, relacionada con el avance del contrato, solicite una dádiva al contratista o interventor, a cambio de omitir o modificar dicha revisión o cargue."/>
    <x v="0"/>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PORTE DESEMPEÑO ETAPA CICLO VIDA PROYECTOS MISIONALES"/>
    <s v="Un contratista o interventor promete u ofrece a los responsables de revisar y cargar la información al sistema ZIPA, relacionada con el avance del contrato, una dádiva a cambio de que se omita o modifique dicha revisión o cargue."/>
    <x v="1"/>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PORTE DESEMPEÑO ETAPA CICLO VIDA PROYECTOS MISIONALES"/>
    <s v="Que un colaborador de la  OAP del IDU solicita dádivas del contratista o interventor, para alterar la información que se reporta en el ZIPA"/>
    <x v="0"/>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r>
    <s v="REPORTE DESEMPEÑO ETAPA CICLO VIDA PROYECTOS MISIONALES"/>
    <s v="Un contratista o interventor ofrece o promete dádivas al colaborador de la OAP del IDU, para que altere la información que se reporta en el ZIPA"/>
    <x v="2"/>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PRPE01 Modificaciones Presupuestales"/>
    <s v="El Colaborador del IDU solicita o reciba una dadiva de un tercero para afectar el valor de un contrato, que en el caso de no contar con los recursos, la necesidad se deba cubrir con una solicitud de modificación presupuestal (previamente avalada por el ordenador del gasto)."/>
    <x v="0"/>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r>
    <s v="PRPE01 Modificaciones Presupuestales"/>
    <s v="Un tercero ofrece o da una dadiva a un colaborador del IDU  para afectar el valor de un contrato, que en el caso de no contar con los recursos, la necesidad se deba cubrir con una solicitud de modificación presupuestal (previamente avalada por el ordenador del gasto)."/>
    <x v="1"/>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pivotTable1.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DISEÑO DE PROYECTOS">
  <location ref="A40:B47" firstHeaderRow="1" firstDataRow="1" firstDataCol="1"/>
  <pivotFields count="11">
    <pivotField showAll="0"/>
    <pivotField showAll="0"/>
    <pivotField axis="axisRow" showAll="0" sortType="descending">
      <items count="20">
        <item m="1" x="8"/>
        <item m="1" x="9"/>
        <item m="1" x="16"/>
        <item m="1" x="11"/>
        <item m="1" x="6"/>
        <item m="1" x="15"/>
        <item m="1" x="18"/>
        <item m="1" x="14"/>
        <item m="1" x="7"/>
        <item m="1" x="13"/>
        <item m="1" x="12"/>
        <item m="1" x="17"/>
        <item m="1" x="10"/>
        <item x="3"/>
        <item x="2"/>
        <item x="0"/>
        <item x="1"/>
        <item x="4"/>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7">
    <i>
      <x v="16"/>
    </i>
    <i>
      <x v="14"/>
    </i>
    <i>
      <x v="17"/>
    </i>
    <i>
      <x v="15"/>
    </i>
    <i>
      <x v="18"/>
    </i>
    <i>
      <x v="13"/>
    </i>
    <i t="grand">
      <x/>
    </i>
  </rowItems>
  <colItems count="1">
    <i/>
  </colItems>
  <dataFields count="1">
    <dataField name="Suma de ÍNDICE" fld="10" baseField="2" baseItem="0"/>
  </dataFields>
  <formats count="2">
    <format dxfId="592">
      <pivotArea field="2" type="button" dataOnly="0" labelOnly="1" outline="0" axis="axisRow" fieldPosition="0"/>
    </format>
    <format dxfId="591">
      <pivotArea field="2" type="button" dataOnly="0" labelOnly="1" outline="0" axis="axisRow" fieldPosition="0"/>
    </format>
  </formats>
  <conditionalFormats count="2">
    <conditionalFormat priority="66">
      <pivotAreas count="1">
        <pivotArea type="data" collapsedLevelsAreSubtotals="1" fieldPosition="0">
          <references count="2">
            <reference field="4294967294" count="1" selected="0">
              <x v="0"/>
            </reference>
            <reference field="2" count="10">
              <x v="0"/>
              <x v="1"/>
              <x v="2"/>
              <x v="3"/>
              <x v="4"/>
              <x v="5"/>
              <x v="6"/>
              <x v="7"/>
              <x v="8"/>
              <x v="9"/>
            </reference>
          </references>
        </pivotArea>
      </pivotAreas>
    </conditionalFormat>
    <conditionalFormat priority="23">
      <pivotAreas count="1">
        <pivotArea type="data" collapsedLevelsAreSubtotals="1" fieldPosition="0">
          <references count="2">
            <reference field="4294967294" count="1" selected="0">
              <x v="0"/>
            </reference>
            <reference field="2" count="6">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8" cacheId="1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INTEGRAL DE PROY">
  <location ref="A112:B116" firstHeaderRow="1" firstDataRow="1" firstDataCol="1"/>
  <pivotFields count="11">
    <pivotField showAll="0"/>
    <pivotField showAll="0"/>
    <pivotField axis="axisRow" showAll="0" sortType="descending">
      <items count="4">
        <item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4">
    <i>
      <x v="1"/>
    </i>
    <i>
      <x v="2"/>
    </i>
    <i>
      <x/>
    </i>
    <i t="grand">
      <x/>
    </i>
  </rowItems>
  <colItems count="1">
    <i/>
  </colItems>
  <dataFields count="1">
    <dataField name="Suma de ÍNDICE" fld="10" baseField="0" baseItem="0"/>
  </dataFields>
  <formats count="1">
    <format dxfId="593">
      <pivotArea field="2" type="button" dataOnly="0" labelOnly="1" outline="0" axis="axisRow" fieldPosition="0"/>
    </format>
  </formats>
  <conditionalFormats count="1">
    <conditionalFormat priority="6">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7" cacheId="1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 RECURSOS FÍSICOS">
  <location ref="J40:K61" firstHeaderRow="1" firstDataRow="1" firstDataCol="1"/>
  <pivotFields count="11">
    <pivotField showAll="0"/>
    <pivotField showAll="0"/>
    <pivotField axis="axisRow" showAll="0" sortType="descending">
      <items count="21">
        <item x="0"/>
        <item x="1"/>
        <item x="2"/>
        <item x="3"/>
        <item x="4"/>
        <item x="5"/>
        <item x="6"/>
        <item x="7"/>
        <item x="8"/>
        <item x="9"/>
        <item x="10"/>
        <item x="11"/>
        <item x="12"/>
        <item x="13"/>
        <item x="14"/>
        <item x="15"/>
        <item x="16"/>
        <item x="17"/>
        <item x="18"/>
        <item x="1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21">
    <i>
      <x v="10"/>
    </i>
    <i>
      <x v="3"/>
    </i>
    <i>
      <x v="5"/>
    </i>
    <i>
      <x v="16"/>
    </i>
    <i>
      <x v="2"/>
    </i>
    <i>
      <x/>
    </i>
    <i>
      <x v="9"/>
    </i>
    <i>
      <x v="11"/>
    </i>
    <i>
      <x v="18"/>
    </i>
    <i>
      <x v="17"/>
    </i>
    <i>
      <x v="4"/>
    </i>
    <i>
      <x v="1"/>
    </i>
    <i>
      <x v="12"/>
    </i>
    <i>
      <x v="6"/>
    </i>
    <i>
      <x v="19"/>
    </i>
    <i>
      <x v="8"/>
    </i>
    <i>
      <x v="14"/>
    </i>
    <i>
      <x v="7"/>
    </i>
    <i>
      <x v="15"/>
    </i>
    <i>
      <x v="13"/>
    </i>
    <i t="grand">
      <x/>
    </i>
  </rowItems>
  <colItems count="1">
    <i/>
  </colItems>
  <dataFields count="1">
    <dataField name="Suma de ÍNDICE" fld="10" baseField="0" baseItem="0"/>
  </dataFields>
  <formats count="3">
    <format dxfId="596">
      <pivotArea dataOnly="0" labelOnly="1" fieldPosition="0">
        <references count="1">
          <reference field="2" count="0"/>
        </references>
      </pivotArea>
    </format>
    <format dxfId="595">
      <pivotArea dataOnly="0" labelOnly="1" grandRow="1" outline="0" fieldPosition="0"/>
    </format>
    <format dxfId="594">
      <pivotArea field="2" type="button" dataOnly="0" labelOnly="1" outline="0" axis="axisRow" fieldPosition="0"/>
    </format>
  </formats>
  <conditionalFormats count="1">
    <conditionalFormat priority="20">
      <pivotAreas count="1">
        <pivotArea type="data" collapsedLevelsAreSubtotals="1" fieldPosition="0">
          <references count="2">
            <reference field="4294967294" count="1" selected="0">
              <x v="0"/>
            </reference>
            <reference field="2"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27" cacheId="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TRUCCIÓN DE PROYECTOS">
  <location ref="G2:H31" firstHeaderRow="1" firstDataRow="1" firstDataCol="1"/>
  <pivotFields count="11">
    <pivotField showAll="0"/>
    <pivotField showAll="0"/>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dataField="1" showAll="0" defaultSubtotal="0"/>
  </pivotFields>
  <rowFields count="1">
    <field x="2"/>
  </rowFields>
  <rowItems count="29">
    <i>
      <x v="3"/>
    </i>
    <i>
      <x v="10"/>
    </i>
    <i>
      <x v="25"/>
    </i>
    <i>
      <x v="9"/>
    </i>
    <i>
      <x v="11"/>
    </i>
    <i>
      <x v="6"/>
    </i>
    <i>
      <x v="27"/>
    </i>
    <i>
      <x v="23"/>
    </i>
    <i>
      <x v="7"/>
    </i>
    <i>
      <x v="19"/>
    </i>
    <i>
      <x v="13"/>
    </i>
    <i>
      <x v="22"/>
    </i>
    <i>
      <x v="21"/>
    </i>
    <i>
      <x v="24"/>
    </i>
    <i>
      <x v="12"/>
    </i>
    <i>
      <x v="20"/>
    </i>
    <i>
      <x/>
    </i>
    <i>
      <x v="5"/>
    </i>
    <i>
      <x v="1"/>
    </i>
    <i>
      <x v="26"/>
    </i>
    <i>
      <x v="17"/>
    </i>
    <i>
      <x v="2"/>
    </i>
    <i>
      <x v="14"/>
    </i>
    <i>
      <x v="4"/>
    </i>
    <i>
      <x v="15"/>
    </i>
    <i>
      <x v="18"/>
    </i>
    <i>
      <x v="16"/>
    </i>
    <i>
      <x v="8"/>
    </i>
    <i t="grand">
      <x/>
    </i>
  </rowItems>
  <colItems count="1">
    <i/>
  </colItems>
  <dataFields count="1">
    <dataField name="Suma de ÍNDICE" fld="10" baseField="0" baseItem="0"/>
  </dataFields>
  <formats count="2">
    <format dxfId="598">
      <pivotArea field="2" type="button" dataOnly="0" labelOnly="1" outline="0" axis="axisRow" fieldPosition="0"/>
    </format>
    <format dxfId="597">
      <pivotArea field="2" type="button" dataOnly="0" labelOnly="1" outline="0" axis="axisRow" fieldPosition="0"/>
    </format>
  </formats>
  <conditionalFormats count="1">
    <conditionalFormat priority="26">
      <pivotAreas count="1">
        <pivotArea type="data" collapsedLevelsAreSubtotals="1" fieldPosition="0">
          <references count="2">
            <reference field="4294967294" count="1" selected="0">
              <x v="0"/>
            </reference>
            <reference field="2" count="28">
              <x v="0"/>
              <x v="1"/>
              <x v="2"/>
              <x v="3"/>
              <x v="4"/>
              <x v="5"/>
              <x v="6"/>
              <x v="7"/>
              <x v="8"/>
              <x v="9"/>
              <x v="10"/>
              <x v="11"/>
              <x v="12"/>
              <x v="13"/>
              <x v="14"/>
              <x v="15"/>
              <x v="16"/>
              <x v="17"/>
              <x v="18"/>
              <x v="19"/>
              <x v="20"/>
              <x v="21"/>
              <x v="22"/>
              <x v="23"/>
              <x v="24"/>
              <x v="25"/>
              <x v="26"/>
              <x v="2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15" cacheId="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FINANCIERA">
  <location ref="G40:H58" firstHeaderRow="1" firstDataRow="1" firstDataCol="1"/>
  <pivotFields count="11">
    <pivotField showAll="0"/>
    <pivotField showAll="0"/>
    <pivotField axis="axisRow" showAll="0" sortType="descending">
      <items count="18">
        <item x="4"/>
        <item x="10"/>
        <item x="0"/>
        <item x="1"/>
        <item x="2"/>
        <item x="3"/>
        <item x="5"/>
        <item x="6"/>
        <item x="7"/>
        <item x="8"/>
        <item x="9"/>
        <item x="11"/>
        <item x="12"/>
        <item x="13"/>
        <item x="14"/>
        <item x="15"/>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8">
    <i>
      <x/>
    </i>
    <i>
      <x v="14"/>
    </i>
    <i>
      <x v="3"/>
    </i>
    <i>
      <x v="2"/>
    </i>
    <i>
      <x v="4"/>
    </i>
    <i>
      <x v="7"/>
    </i>
    <i>
      <x v="13"/>
    </i>
    <i>
      <x v="12"/>
    </i>
    <i>
      <x v="5"/>
    </i>
    <i>
      <x v="16"/>
    </i>
    <i>
      <x v="6"/>
    </i>
    <i>
      <x v="15"/>
    </i>
    <i>
      <x v="9"/>
    </i>
    <i>
      <x v="11"/>
    </i>
    <i>
      <x v="1"/>
    </i>
    <i>
      <x v="10"/>
    </i>
    <i>
      <x v="8"/>
    </i>
    <i t="grand">
      <x/>
    </i>
  </rowItems>
  <colItems count="1">
    <i/>
  </colItems>
  <dataFields count="1">
    <dataField name="Suma de ÍNDICE" fld="10" baseField="0" baseItem="0"/>
  </dataFields>
  <formats count="2">
    <format dxfId="600">
      <pivotArea field="2" type="button" dataOnly="0" labelOnly="1" outline="0" axis="axisRow" fieldPosition="0"/>
    </format>
    <format dxfId="599">
      <pivotArea field="2" type="button" dataOnly="0" labelOnly="1" outline="0" axis="axisRow" fieldPosition="0"/>
    </format>
  </formats>
  <conditionalFormats count="1">
    <conditionalFormat priority="21">
      <pivotAreas count="1">
        <pivotArea type="data" collapsedLevelsAreSubtotals="1" fieldPosition="0">
          <references count="2">
            <reference field="4294967294" count="1" selected="0">
              <x v="0"/>
            </reference>
            <reference field="2" count="17">
              <x v="0"/>
              <x v="1"/>
              <x v="2"/>
              <x v="3"/>
              <x v="4"/>
              <x v="5"/>
              <x v="6"/>
              <x v="7"/>
              <x v="8"/>
              <x v="9"/>
              <x v="10"/>
              <x v="11"/>
              <x v="12"/>
              <x v="13"/>
              <x v="14"/>
              <x v="15"/>
              <x v="1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 dinámica12" cacheId="1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SOCIAL Y SERVICIO A LA CIUDADANÍA">
  <location ref="J75:K88" firstHeaderRow="1" firstDataRow="1" firstDataCol="1"/>
  <pivotFields count="11">
    <pivotField showAll="0"/>
    <pivotField showAll="0"/>
    <pivotField axis="axisRow" showAll="0" sortType="descending">
      <items count="13">
        <item x="5"/>
        <item x="4"/>
        <item x="0"/>
        <item x="1"/>
        <item x="2"/>
        <item x="3"/>
        <item x="6"/>
        <item x="7"/>
        <item x="8"/>
        <item x="9"/>
        <item x="10"/>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3">
    <i>
      <x/>
    </i>
    <i>
      <x v="3"/>
    </i>
    <i>
      <x v="9"/>
    </i>
    <i>
      <x v="4"/>
    </i>
    <i>
      <x v="6"/>
    </i>
    <i>
      <x v="1"/>
    </i>
    <i>
      <x v="10"/>
    </i>
    <i>
      <x v="8"/>
    </i>
    <i>
      <x v="2"/>
    </i>
    <i>
      <x v="7"/>
    </i>
    <i>
      <x v="11"/>
    </i>
    <i>
      <x v="5"/>
    </i>
    <i t="grand">
      <x/>
    </i>
  </rowItems>
  <colItems count="1">
    <i/>
  </colItems>
  <dataFields count="1">
    <dataField name="Suma de ÍNDICE" fld="10" baseField="0" baseItem="0"/>
  </dataFields>
  <formats count="3">
    <format dxfId="603">
      <pivotArea field="2" type="button" dataOnly="0" labelOnly="1" outline="0" axis="axisRow" fieldPosition="0"/>
    </format>
    <format dxfId="602">
      <pivotArea field="2" type="button" dataOnly="0" labelOnly="1" outline="0" axis="axisRow" fieldPosition="0"/>
    </format>
    <format dxfId="601">
      <pivotArea field="2" type="button" dataOnly="0" labelOnly="1" outline="0" axis="axisRow" fieldPosition="0"/>
    </format>
  </formats>
  <conditionalFormats count="1">
    <conditionalFormat priority="16">
      <pivotAreas count="1">
        <pivotArea type="data" collapsedLevelsAreSubtotals="1" fieldPosition="0">
          <references count="2">
            <reference field="4294967294" count="1" selected="0">
              <x v="0"/>
            </reference>
            <reference field="2" count="12">
              <x v="0"/>
              <x v="1"/>
              <x v="2"/>
              <x v="3"/>
              <x v="4"/>
              <x v="5"/>
              <x v="6"/>
              <x v="7"/>
              <x v="8"/>
              <x v="9"/>
              <x v="10"/>
              <x v="1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9" cacheId="1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OCUMENTAL">
  <location ref="A75:B80" firstHeaderRow="1" firstDataRow="1" firstDataCol="1"/>
  <pivotFields count="11">
    <pivotField showAll="0"/>
    <pivotField showAll="0"/>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i>
    <i>
      <x v="1"/>
    </i>
    <i>
      <x v="3"/>
    </i>
    <i>
      <x v="2"/>
    </i>
    <i t="grand">
      <x/>
    </i>
  </rowItems>
  <colItems count="1">
    <i/>
  </colItems>
  <dataFields count="1">
    <dataField name="Suma de ÍNDICE" fld="10" baseField="0" baseItem="0"/>
  </dataFields>
  <formats count="2">
    <format dxfId="605">
      <pivotArea field="2" type="button" dataOnly="0" labelOnly="1" outline="0" axis="axisRow" fieldPosition="0"/>
    </format>
    <format dxfId="604">
      <pivotArea field="2" type="button" dataOnly="0" labelOnly="1" outline="0" axis="axisRow" fieldPosition="0"/>
    </format>
  </formats>
  <conditionalFormats count="1">
    <conditionalFormat priority="1">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13" cacheId="1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LEGAL">
  <location ref="G91:H99" firstHeaderRow="1" firstDataRow="1" firstDataCol="1"/>
  <pivotFields count="11">
    <pivotField showAll="0"/>
    <pivotField showAll="0"/>
    <pivotField axis="axisRow" showAll="0" sortType="descending">
      <items count="8">
        <item x="0"/>
        <item x="1"/>
        <item x="2"/>
        <item x="3"/>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6"/>
    </i>
    <i>
      <x v="5"/>
    </i>
    <i>
      <x v="4"/>
    </i>
    <i>
      <x v="1"/>
    </i>
    <i>
      <x v="2"/>
    </i>
    <i>
      <x v="3"/>
    </i>
    <i t="grand">
      <x/>
    </i>
  </rowItems>
  <colItems count="1">
    <i/>
  </colItems>
  <dataFields count="1">
    <dataField name="Suma de ÍNDICE" fld="10" baseField="0" baseItem="0"/>
  </dataFields>
  <formats count="2">
    <format dxfId="607">
      <pivotArea field="2" type="button" dataOnly="0" labelOnly="1" outline="0" axis="axisRow" fieldPosition="0"/>
    </format>
    <format dxfId="606">
      <pivotArea field="2" type="button" dataOnly="0" labelOnly="1" outline="0" axis="axisRow" fieldPosition="0"/>
    </format>
  </formats>
  <conditionalFormats count="1">
    <conditionalFormat priority="14">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19" cacheId="1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FACTIBILIDAD DE PROYECTOS">
  <location ref="D65:E70" firstHeaderRow="1" firstDataRow="1" firstDataCol="1"/>
  <pivotFields count="11">
    <pivotField showAll="0"/>
    <pivotField showAll="0"/>
    <pivotField axis="axisRow" showAll="0" sortType="descending">
      <items count="5">
        <item x="1"/>
        <item x="2"/>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v="2"/>
    </i>
    <i>
      <x/>
    </i>
    <i>
      <x v="3"/>
    </i>
    <i>
      <x v="1"/>
    </i>
    <i t="grand">
      <x/>
    </i>
  </rowItems>
  <colItems count="1">
    <i/>
  </colItems>
  <dataFields count="1">
    <dataField name="Suma de ÍNDICE" fld="10" baseField="0" baseItem="0"/>
  </dataFields>
  <formats count="2">
    <format dxfId="609">
      <pivotArea field="2" type="button" dataOnly="0" labelOnly="1" outline="0" axis="axisRow" fieldPosition="0"/>
    </format>
    <format dxfId="608">
      <pivotArea field="2" type="button" dataOnly="0" labelOnly="1" outline="0" axis="axisRow" fieldPosition="0"/>
    </format>
  </formats>
  <conditionalFormats count="1">
    <conditionalFormat priority="2">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 dinámica23" cacheId="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PREDIAL">
  <location ref="D2:E36" firstHeaderRow="1" firstDataRow="1" firstDataCol="1"/>
  <pivotFields count="11">
    <pivotField showAll="0"/>
    <pivotField showAll="0"/>
    <pivotField axis="axisRow" showAll="0" sortType="descending">
      <items count="34">
        <item x="15"/>
        <item x="12"/>
        <item x="0"/>
        <item x="1"/>
        <item x="2"/>
        <item x="3"/>
        <item x="4"/>
        <item x="5"/>
        <item x="6"/>
        <item x="7"/>
        <item x="8"/>
        <item x="9"/>
        <item x="10"/>
        <item x="11"/>
        <item x="13"/>
        <item x="14"/>
        <item x="16"/>
        <item x="17"/>
        <item x="18"/>
        <item x="19"/>
        <item x="20"/>
        <item x="21"/>
        <item x="22"/>
        <item x="23"/>
        <item x="24"/>
        <item x="25"/>
        <item x="26"/>
        <item x="27"/>
        <item x="28"/>
        <item x="29"/>
        <item x="30"/>
        <item x="31"/>
        <item x="3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34">
    <i>
      <x v="7"/>
    </i>
    <i>
      <x v="1"/>
    </i>
    <i>
      <x v="2"/>
    </i>
    <i>
      <x v="20"/>
    </i>
    <i>
      <x v="14"/>
    </i>
    <i>
      <x v="28"/>
    </i>
    <i>
      <x v="24"/>
    </i>
    <i>
      <x v="23"/>
    </i>
    <i>
      <x v="8"/>
    </i>
    <i>
      <x v="27"/>
    </i>
    <i>
      <x v="6"/>
    </i>
    <i>
      <x v="22"/>
    </i>
    <i>
      <x v="18"/>
    </i>
    <i>
      <x v="12"/>
    </i>
    <i>
      <x v="30"/>
    </i>
    <i>
      <x v="26"/>
    </i>
    <i>
      <x v="29"/>
    </i>
    <i>
      <x v="11"/>
    </i>
    <i>
      <x v="3"/>
    </i>
    <i>
      <x v="25"/>
    </i>
    <i>
      <x v="9"/>
    </i>
    <i>
      <x v="13"/>
    </i>
    <i>
      <x v="21"/>
    </i>
    <i>
      <x v="17"/>
    </i>
    <i>
      <x v="10"/>
    </i>
    <i>
      <x v="19"/>
    </i>
    <i>
      <x v="15"/>
    </i>
    <i>
      <x v="4"/>
    </i>
    <i>
      <x v="32"/>
    </i>
    <i>
      <x v="31"/>
    </i>
    <i>
      <x/>
    </i>
    <i>
      <x v="5"/>
    </i>
    <i>
      <x v="16"/>
    </i>
    <i t="grand">
      <x/>
    </i>
  </rowItems>
  <colItems count="1">
    <i/>
  </colItems>
  <dataFields count="1">
    <dataField name="Suma de ÍNDICE" fld="10" baseField="2" baseItem="0"/>
  </dataFields>
  <formats count="1">
    <format dxfId="610">
      <pivotArea field="2" type="button" dataOnly="0" labelOnly="1" outline="0" axis="axisRow" fieldPosition="0"/>
    </format>
  </formats>
  <conditionalFormats count="1">
    <conditionalFormat priority="24">
      <pivotAreas count="1">
        <pivotArea type="data" collapsedLevelsAreSubtotals="1" fieldPosition="0">
          <references count="2">
            <reference field="4294967294" count="1" selected="0">
              <x v="0"/>
            </reference>
            <reference field="2" count="33">
              <x v="0"/>
              <x v="1"/>
              <x v="2"/>
              <x v="3"/>
              <x v="4"/>
              <x v="5"/>
              <x v="6"/>
              <x v="7"/>
              <x v="8"/>
              <x v="9"/>
              <x v="10"/>
              <x v="11"/>
              <x v="12"/>
              <x v="13"/>
              <x v="14"/>
              <x v="15"/>
              <x v="16"/>
              <x v="17"/>
              <x v="18"/>
              <x v="19"/>
              <x v="20"/>
              <x v="21"/>
              <x v="22"/>
              <x v="23"/>
              <x v="24"/>
              <x v="25"/>
              <x v="26"/>
              <x v="27"/>
              <x v="28"/>
              <x v="29"/>
              <x v="30"/>
              <x v="31"/>
              <x v="3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 dinámica4" cacheId="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ERVACIÓN INFRAESTRUCTURA">
  <location ref="J2:K14" firstHeaderRow="1" firstDataRow="1" firstDataCol="1"/>
  <pivotFields count="11">
    <pivotField showAll="0"/>
    <pivotField showAll="0"/>
    <pivotField axis="axisRow" showAll="0" sortType="descending">
      <items count="20">
        <item m="1" x="12"/>
        <item m="1" x="11"/>
        <item m="1" x="16"/>
        <item x="1"/>
        <item m="1" x="15"/>
        <item m="1" x="13"/>
        <item m="1" x="14"/>
        <item m="1" x="17"/>
        <item m="1" x="18"/>
        <item x="0"/>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2">
    <i>
      <x v="3"/>
    </i>
    <i>
      <x v="10"/>
    </i>
    <i>
      <x v="9"/>
    </i>
    <i>
      <x v="15"/>
    </i>
    <i>
      <x v="16"/>
    </i>
    <i>
      <x v="12"/>
    </i>
    <i>
      <x v="14"/>
    </i>
    <i>
      <x v="18"/>
    </i>
    <i>
      <x v="11"/>
    </i>
    <i>
      <x v="17"/>
    </i>
    <i>
      <x v="13"/>
    </i>
    <i t="grand">
      <x/>
    </i>
  </rowItems>
  <colItems count="1">
    <i/>
  </colItems>
  <dataFields count="1">
    <dataField name="Suma de ÍNDICE" fld="10" baseField="2" baseItem="0"/>
  </dataFields>
  <formats count="2">
    <format dxfId="612">
      <pivotArea field="2" type="button" dataOnly="0" labelOnly="1" outline="0" axis="axisRow" fieldPosition="0"/>
    </format>
    <format dxfId="611">
      <pivotArea field="2" type="button" dataOnly="0" labelOnly="1" outline="0" axis="axisRow" fieldPosition="0"/>
    </format>
  </formats>
  <conditionalFormats count="1">
    <conditionalFormat priority="25">
      <pivotAreas count="1">
        <pivotArea type="data" collapsedLevelsAreSubtotals="1" fieldPosition="0">
          <references count="2">
            <reference field="4294967294" count="1" selected="0">
              <x v="0"/>
            </reference>
            <reference field="2" count="11">
              <x v="3"/>
              <x v="9"/>
              <x v="10"/>
              <x v="11"/>
              <x v="12"/>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 dinámica16" cacheId="16"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INNOVACIÓN">
  <location ref="D91:E99" firstHeaderRow="1" firstDataRow="1" firstDataCol="1"/>
  <pivotFields count="11">
    <pivotField showAll="0"/>
    <pivotField showAll="0"/>
    <pivotField axis="axisRow" showAll="0" sortType="descending">
      <items count="9">
        <item x="4"/>
        <item x="0"/>
        <item x="1"/>
        <item x="2"/>
        <item m="1" x="7"/>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8">
    <i>
      <x v="1"/>
    </i>
    <i>
      <x v="5"/>
    </i>
    <i>
      <x/>
    </i>
    <i>
      <x v="6"/>
    </i>
    <i>
      <x v="7"/>
    </i>
    <i>
      <x v="2"/>
    </i>
    <i>
      <x v="3"/>
    </i>
    <i t="grand">
      <x/>
    </i>
  </rowItems>
  <colItems count="1">
    <i/>
  </colItems>
  <dataFields count="1">
    <dataField name="Suma de ÍNDICE" fld="10" baseField="2" baseItem="3"/>
  </dataFields>
  <formats count="2">
    <format dxfId="614">
      <pivotArea field="2" type="button" dataOnly="0" labelOnly="1" outline="0" axis="axisRow" fieldPosition="0"/>
    </format>
    <format dxfId="613">
      <pivotArea field="2" type="button" dataOnly="0" labelOnly="1" outline="0" axis="axisRow" fieldPosition="0"/>
    </format>
  </formats>
  <conditionalFormats count="1">
    <conditionalFormat priority="15">
      <pivotAreas count="1">
        <pivotArea type="data" collapsedLevelsAreSubtotals="1" fieldPosition="0">
          <references count="2">
            <reference field="4294967294" count="1" selected="0">
              <x v="0"/>
            </reference>
            <reference field="2" count="8">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 dinámica14" cacheId="1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L TALENTO HUMANO">
  <location ref="A91:B108" firstHeaderRow="1" firstDataRow="1" firstDataCol="1"/>
  <pivotFields count="12">
    <pivotField showAll="0"/>
    <pivotField showAll="0"/>
    <pivotField axis="axisRow" showAll="0">
      <items count="17">
        <item x="3"/>
        <item x="0"/>
        <item x="1"/>
        <item x="2"/>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dataField="1" showAll="0"/>
    <pivotField dragToRow="0" dragToCol="0" dragToPage="0" showAll="0" defaultSubtota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Suma de ÍNDICE" fld="10" baseField="0" baseItem="0"/>
  </dataFields>
  <formats count="3">
    <format dxfId="617">
      <pivotArea field="2" type="button" dataOnly="0" labelOnly="1" outline="0" axis="axisRow" fieldPosition="0"/>
    </format>
    <format dxfId="616">
      <pivotArea field="2" type="button" dataOnly="0" labelOnly="1" outline="0" axis="axisRow" fieldPosition="0"/>
    </format>
    <format dxfId="615">
      <pivotArea dataOnly="0" outline="0" axis="axisValues" fieldPosition="0"/>
    </format>
  </formats>
  <conditionalFormats count="1">
    <conditionalFormat priority="8">
      <pivotAreas count="1">
        <pivotArea type="data" collapsedLevelsAreSubtotals="1" fieldPosition="0">
          <references count="2">
            <reference field="4294967294" count="1" selected="0">
              <x v="0"/>
            </reference>
            <reference field="2" count="16">
              <x v="0"/>
              <x v="1"/>
              <x v="2"/>
              <x v="3"/>
              <x v="4"/>
              <x v="5"/>
              <x v="6"/>
              <x v="7"/>
              <x v="8"/>
              <x v="9"/>
              <x v="10"/>
              <x v="11"/>
              <x v="12"/>
              <x v="13"/>
              <x v="14"/>
              <x v="1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 dinámica25" cacheId="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CONTRACTUAL">
  <location ref="A2:B19" firstHeaderRow="1" firstDataRow="1" firstDataCol="1"/>
  <pivotFields count="11">
    <pivotField showAll="0"/>
    <pivotField showAll="0"/>
    <pivotField axis="axisRow" showAll="0" sortType="descending">
      <items count="43">
        <item m="1" x="26"/>
        <item m="1" x="17"/>
        <item m="1" x="21"/>
        <item m="1" x="25"/>
        <item m="1" x="22"/>
        <item m="1" x="33"/>
        <item m="1" x="41"/>
        <item m="1" x="28"/>
        <item m="1" x="32"/>
        <item m="1" x="30"/>
        <item m="1" x="38"/>
        <item m="1" x="39"/>
        <item m="1" x="36"/>
        <item m="1" x="23"/>
        <item m="1" x="40"/>
        <item m="1" x="16"/>
        <item m="1" x="18"/>
        <item m="1" x="19"/>
        <item m="1" x="29"/>
        <item x="0"/>
        <item m="1" x="37"/>
        <item m="1" x="24"/>
        <item x="1"/>
        <item x="2"/>
        <item m="1" x="20"/>
        <item x="3"/>
        <item x="4"/>
        <item m="1" x="27"/>
        <item m="1" x="34"/>
        <item x="5"/>
        <item x="6"/>
        <item x="7"/>
        <item m="1" x="31"/>
        <item x="9"/>
        <item x="10"/>
        <item x="11"/>
        <item x="12"/>
        <item x="13"/>
        <item x="14"/>
        <item m="1" x="35"/>
        <item x="8"/>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7">
    <i>
      <x v="19"/>
    </i>
    <i>
      <x v="25"/>
    </i>
    <i>
      <x v="26"/>
    </i>
    <i>
      <x v="22"/>
    </i>
    <i>
      <x v="34"/>
    </i>
    <i>
      <x v="23"/>
    </i>
    <i>
      <x v="35"/>
    </i>
    <i>
      <x v="36"/>
    </i>
    <i>
      <x v="38"/>
    </i>
    <i>
      <x v="40"/>
    </i>
    <i>
      <x v="29"/>
    </i>
    <i>
      <x v="30"/>
    </i>
    <i>
      <x v="41"/>
    </i>
    <i>
      <x v="37"/>
    </i>
    <i>
      <x v="33"/>
    </i>
    <i>
      <x v="31"/>
    </i>
    <i t="grand">
      <x/>
    </i>
  </rowItems>
  <colItems count="1">
    <i/>
  </colItems>
  <dataFields count="1">
    <dataField name="Suma de ÍNDICE" fld="10" baseField="2" baseItem="14"/>
  </dataFields>
  <formats count="1">
    <format dxfId="618">
      <pivotArea field="2" type="button" dataOnly="0" labelOnly="1" outline="0" axis="axisRow" fieldPosition="0"/>
    </format>
  </formats>
  <conditionalFormats count="2">
    <conditionalFormat priority="37">
      <pivotAreas count="1">
        <pivotArea type="data" collapsedLevelsAreSubtotals="1" fieldPosition="0">
          <references count="2">
            <reference field="4294967294" count="1" selected="0">
              <x v="0"/>
            </reference>
            <reference field="2" count="13">
              <x v="0"/>
              <x v="1"/>
              <x v="2"/>
              <x v="3"/>
              <x v="5"/>
              <x v="7"/>
              <x v="8"/>
              <x v="9"/>
              <x v="10"/>
              <x v="14"/>
              <x v="17"/>
              <x v="20"/>
              <x v="21"/>
            </reference>
          </references>
        </pivotArea>
      </pivotAreas>
    </conditionalFormat>
    <conditionalFormat priority="27">
      <pivotAreas count="1">
        <pivotArea type="data" collapsedLevelsAreSubtotals="1" fieldPosition="0">
          <references count="2">
            <reference field="4294967294" count="1" selected="0">
              <x v="0"/>
            </reference>
            <reference field="2" count="16">
              <x v="19"/>
              <x v="22"/>
              <x v="23"/>
              <x v="25"/>
              <x v="26"/>
              <x v="29"/>
              <x v="30"/>
              <x v="31"/>
              <x v="33"/>
              <x v="34"/>
              <x v="35"/>
              <x v="36"/>
              <x v="37"/>
              <x v="38"/>
              <x v="40"/>
              <x v="4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 dinámica20" cacheId="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MEJORA CONTINUA">
  <location ref="D112:E115" firstHeaderRow="1" firstDataRow="1" firstDataCol="1"/>
  <pivotFields count="11">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dataField="1" showAll="0" defaultSubtotal="0"/>
  </pivotFields>
  <rowFields count="1">
    <field x="2"/>
  </rowFields>
  <rowItems count="3">
    <i>
      <x/>
    </i>
    <i>
      <x v="1"/>
    </i>
    <i t="grand">
      <x/>
    </i>
  </rowItems>
  <colItems count="1">
    <i/>
  </colItems>
  <dataFields count="1">
    <dataField name="Suma de ÍNDICE" fld="10" baseField="0" baseItem="0"/>
  </dataFields>
  <formats count="1">
    <format dxfId="619">
      <pivotArea field="2" type="button" dataOnly="0" labelOnly="1" outline="0" axis="axisRow" fieldPosition="0"/>
    </format>
  </formats>
  <conditionalFormats count="1">
    <conditionalFormat priority="5">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la dinámica11" cacheId="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RÁCTICAS INTEGRALES DE GESTIÓN">
  <location ref="G75:H79" firstHeaderRow="1" firstDataRow="1" firstDataCol="1"/>
  <pivotFields count="11">
    <pivotField showAll="0"/>
    <pivotField showAll="0"/>
    <pivotField axis="axisRow"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4">
    <i>
      <x v="1"/>
    </i>
    <i>
      <x v="2"/>
    </i>
    <i>
      <x/>
    </i>
    <i t="grand">
      <x/>
    </i>
  </rowItems>
  <colItems count="1">
    <i/>
  </colItems>
  <dataFields count="1">
    <dataField name="Suma de ÍNDICE" fld="10" baseField="0" baseItem="0"/>
  </dataFields>
  <formats count="2">
    <format dxfId="621">
      <pivotArea field="2" type="button" dataOnly="0" labelOnly="1" outline="0" axis="axisRow" fieldPosition="0"/>
    </format>
    <format dxfId="620">
      <pivotArea field="2" type="button" dataOnly="0" labelOnly="1" outline="0" axis="axisRow" fieldPosition="0"/>
    </format>
  </formats>
  <conditionalFormats count="1">
    <conditionalFormat priority="11">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a dinámica6" cacheId="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TICs">
  <location ref="D40:E48" firstHeaderRow="1" firstDataRow="1" firstDataCol="1"/>
  <pivotFields count="11">
    <pivotField showAll="0"/>
    <pivotField showAll="0"/>
    <pivotField axis="axisRow" showAll="0" sortType="descending">
      <items count="15">
        <item m="1" x="9"/>
        <item m="1" x="8"/>
        <item m="1" x="13"/>
        <item m="1" x="10"/>
        <item m="1" x="7"/>
        <item m="1" x="12"/>
        <item x="3"/>
        <item m="1" x="11"/>
        <item x="0"/>
        <item x="1"/>
        <item x="2"/>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v="10"/>
    </i>
    <i>
      <x v="9"/>
    </i>
    <i>
      <x v="8"/>
    </i>
    <i>
      <x v="11"/>
    </i>
    <i>
      <x v="6"/>
    </i>
    <i>
      <x v="13"/>
    </i>
    <i>
      <x v="12"/>
    </i>
    <i t="grand">
      <x/>
    </i>
  </rowItems>
  <colItems count="1">
    <i/>
  </colItems>
  <dataFields count="1">
    <dataField name="Suma de ÍNDICE" fld="10" baseField="0" baseItem="0"/>
  </dataFields>
  <formats count="2">
    <format dxfId="623">
      <pivotArea field="2" type="button" dataOnly="0" labelOnly="1" outline="0" axis="axisRow" fieldPosition="0"/>
    </format>
    <format dxfId="622">
      <pivotArea field="2" type="button" dataOnly="0" labelOnly="1" outline="0" axis="axisRow" fieldPosition="0"/>
    </format>
  </formats>
  <conditionalFormats count="1">
    <conditionalFormat priority="22">
      <pivotAreas count="1">
        <pivotArea type="data" collapsedLevelsAreSubtotals="1" fieldPosition="0">
          <references count="2">
            <reference field="4294967294" count="1" selected="0">
              <x v="0"/>
            </reference>
            <reference field="2" count="7">
              <x v="6"/>
              <x v="8"/>
              <x v="9"/>
              <x v="10"/>
              <x v="11"/>
              <x v="12"/>
              <x v="1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a dinámica21" cacheId="2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LANEACIÓN ESTRATÉGICA">
  <location ref="G112:H115" firstHeaderRow="1" firstDataRow="1" firstDataCol="1"/>
  <pivotFields count="11">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dataField="1" showAll="0"/>
  </pivotFields>
  <rowFields count="1">
    <field x="2"/>
  </rowFields>
  <rowItems count="3">
    <i>
      <x/>
    </i>
    <i>
      <x v="1"/>
    </i>
    <i t="grand">
      <x/>
    </i>
  </rowItems>
  <colItems count="1">
    <i/>
  </colItems>
  <dataFields count="1">
    <dataField name="Suma de indice" fld="10" baseField="0" baseItem="0"/>
  </dataFields>
  <formats count="1">
    <format dxfId="624">
      <pivotArea field="2" type="button" dataOnly="0" labelOnly="1" outline="0" axis="axisRow" fieldPosition="0"/>
    </format>
  </formats>
  <conditionalFormats count="1">
    <conditionalFormat priority="4">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a dinámica17" cacheId="1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EVALUACIÓN Y CONTROL">
  <location ref="J91:K101" firstHeaderRow="1" firstDataRow="1" firstDataCol="1"/>
  <pivotFields count="11">
    <pivotField showAll="0"/>
    <pivotField showAll="0"/>
    <pivotField axis="axisRow" showAll="0" sortType="descending">
      <items count="10">
        <item x="4"/>
        <item x="0"/>
        <item x="1"/>
        <item x="2"/>
        <item x="3"/>
        <item x="5"/>
        <item x="6"/>
        <item x="7"/>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0">
    <i>
      <x v="4"/>
    </i>
    <i>
      <x v="5"/>
    </i>
    <i>
      <x v="6"/>
    </i>
    <i>
      <x/>
    </i>
    <i>
      <x v="7"/>
    </i>
    <i>
      <x v="1"/>
    </i>
    <i>
      <x v="8"/>
    </i>
    <i>
      <x v="2"/>
    </i>
    <i>
      <x v="3"/>
    </i>
    <i t="grand">
      <x/>
    </i>
  </rowItems>
  <colItems count="1">
    <i/>
  </colItems>
  <dataFields count="1">
    <dataField name="Suma de ÍNDICE" fld="10" baseField="0" baseItem="0"/>
  </dataFields>
  <formats count="2">
    <format dxfId="626">
      <pivotArea field="2" type="button" dataOnly="0" labelOnly="1" outline="0" axis="axisRow" fieldPosition="0"/>
    </format>
    <format dxfId="625">
      <pivotArea field="2" type="button" dataOnly="0" labelOnly="1" outline="0" axis="axisRow" fieldPosition="0"/>
    </format>
  </formats>
  <conditionalFormats count="1">
    <conditionalFormat priority="13">
      <pivotAreas count="1">
        <pivotArea type="data" collapsedLevelsAreSubtotals="1" fieldPosition="0">
          <references count="2">
            <reference field="4294967294" count="1" selected="0">
              <x v="0"/>
            </reference>
            <reference field="2" count="9">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la dinámica10" cacheId="6" applyNumberFormats="0" applyBorderFormats="0" applyFontFormats="0" applyPatternFormats="0" applyAlignmentFormats="0" applyWidthHeightFormats="1" dataCaption="Valores" showMissing="0" updatedVersion="7" minRefreshableVersion="3" useAutoFormatting="1" itemPrintTitles="1" createdVersion="5" indent="0" outline="1" outlineData="1" multipleFieldFilters="0" rowHeaderCaption="GESTIÓN INTERINSTITUCIONAL">
  <location ref="D75:E83" firstHeaderRow="1" firstDataRow="1" firstDataCol="1"/>
  <pivotFields count="11">
    <pivotField showAll="0"/>
    <pivotField showAll="0"/>
    <pivotField axis="axisRow" showAll="0" sortType="descending">
      <items count="8">
        <item x="1"/>
        <item x="4"/>
        <item x="0"/>
        <item x="2"/>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3"/>
    </i>
    <i>
      <x v="1"/>
    </i>
    <i>
      <x v="4"/>
    </i>
    <i>
      <x v="6"/>
    </i>
    <i>
      <x v="2"/>
    </i>
    <i>
      <x v="5"/>
    </i>
    <i t="grand">
      <x/>
    </i>
  </rowItems>
  <colItems count="1">
    <i/>
  </colItems>
  <dataFields count="1">
    <dataField name="Suma de ÍNDICE" fld="10" baseField="0" baseItem="0"/>
  </dataFields>
  <formats count="3">
    <format dxfId="629">
      <pivotArea field="2" type="button" dataOnly="0" labelOnly="1" outline="0" axis="axisRow" fieldPosition="0"/>
    </format>
    <format dxfId="628">
      <pivotArea collapsedLevelsAreSubtotals="1" fieldPosition="0">
        <references count="1">
          <reference field="2" count="1">
            <x v="0"/>
          </reference>
        </references>
      </pivotArea>
    </format>
    <format dxfId="627">
      <pivotArea field="2" type="button" dataOnly="0" labelOnly="1" outline="0" axis="axisRow" fieldPosition="0"/>
    </format>
  </formats>
  <conditionalFormats count="1">
    <conditionalFormat priority="10">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Tabla dinámica29" cacheId="1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VALORIZACIÓN">
  <location ref="A65:B71" firstHeaderRow="1" firstDataRow="1" firstDataCol="1"/>
  <pivotFields count="11">
    <pivotField showAll="0"/>
    <pivotField showAll="0"/>
    <pivotField axis="axisRow" showAll="0" sortType="descending">
      <items count="6">
        <item x="1"/>
        <item x="0"/>
        <item x="2"/>
        <item x="3"/>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6">
    <i>
      <x/>
    </i>
    <i>
      <x v="2"/>
    </i>
    <i>
      <x v="1"/>
    </i>
    <i>
      <x v="3"/>
    </i>
    <i>
      <x v="4"/>
    </i>
    <i t="grand">
      <x/>
    </i>
  </rowItems>
  <colItems count="1">
    <i/>
  </colItems>
  <dataFields count="1">
    <dataField name="Suma de ÍNDICE" fld="10" baseField="0" baseItem="0"/>
  </dataFields>
  <formats count="2">
    <format dxfId="631">
      <pivotArea field="2" type="button" dataOnly="0" labelOnly="1" outline="0" axis="axisRow" fieldPosition="0"/>
    </format>
    <format dxfId="630">
      <pivotArea field="2" type="button" dataOnly="0" labelOnly="1" outline="0" axis="axisRow" fieldPosition="0"/>
    </format>
  </formats>
  <conditionalFormats count="1">
    <conditionalFormat priority="3">
      <pivotAreas count="1">
        <pivotArea type="data" collapsedLevelsAreSubtotals="1" fieldPosition="0">
          <references count="2">
            <reference field="4294967294" count="1" selected="0">
              <x v="0"/>
            </reference>
            <reference field="2"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62" zoomScaleNormal="62" workbookViewId="0">
      <selection activeCell="E26" sqref="E26"/>
    </sheetView>
  </sheetViews>
  <sheetFormatPr baseColWidth="10" defaultRowHeight="18.75"/>
  <cols>
    <col min="1" max="1" width="64.42578125" style="5" customWidth="1"/>
    <col min="2" max="2" width="11.42578125" style="8" customWidth="1"/>
    <col min="3" max="3" width="12.42578125" style="5" customWidth="1"/>
    <col min="4" max="4" width="29.28515625" style="5" customWidth="1"/>
    <col min="5" max="5" width="18.42578125" style="5" customWidth="1"/>
    <col min="6" max="16384" width="11.42578125" style="5"/>
  </cols>
  <sheetData>
    <row r="1" spans="1:5" ht="46.5" customHeight="1">
      <c r="A1" s="3" t="s">
        <v>12</v>
      </c>
      <c r="B1" s="3" t="s">
        <v>122</v>
      </c>
      <c r="C1" s="3" t="s">
        <v>123</v>
      </c>
      <c r="D1" s="4" t="s">
        <v>124</v>
      </c>
      <c r="E1" s="19" t="s">
        <v>226</v>
      </c>
    </row>
    <row r="2" spans="1:5">
      <c r="A2" s="6" t="s">
        <v>127</v>
      </c>
      <c r="B2" s="224">
        <f>+'GES CONTRACT'!L56</f>
        <v>132.79999999999995</v>
      </c>
      <c r="C2" s="7">
        <f t="shared" ref="C2" si="0">ROUND(B2/$B$25*100,0)</f>
        <v>98</v>
      </c>
      <c r="D2" s="7" t="str">
        <f>IF(B2&gt;69,"ALTO",IF(C2&lt;20,"BAJO","MEDIO"))</f>
        <v>ALTO</v>
      </c>
      <c r="E2" s="224">
        <f>+'GES CONTRACT'!N56</f>
        <v>48</v>
      </c>
    </row>
    <row r="3" spans="1:5">
      <c r="A3" s="6" t="s">
        <v>129</v>
      </c>
      <c r="B3" s="224">
        <f>+'GES PREDIAL'!L49</f>
        <v>135.6</v>
      </c>
      <c r="C3" s="7">
        <f t="shared" ref="C3:C23" si="1">ROUND(B3/$B$25*100,0)</f>
        <v>100</v>
      </c>
      <c r="D3" s="7" t="str">
        <f>IF(B3&gt;69,"ALTO",IF(C3&lt;20,"BAJO","MEDIO"))</f>
        <v>ALTO</v>
      </c>
      <c r="E3" s="224">
        <f>+'GES PREDIAL'!N49</f>
        <v>41</v>
      </c>
    </row>
    <row r="4" spans="1:5">
      <c r="A4" s="6" t="s">
        <v>234</v>
      </c>
      <c r="B4" s="224">
        <f>+'CONSTRUCCIÓN PROY'!L109</f>
        <v>131.89999999999986</v>
      </c>
      <c r="C4" s="7">
        <f t="shared" si="1"/>
        <v>97</v>
      </c>
      <c r="D4" s="7" t="str">
        <f>IF(B4&gt;69,"ALTO",IF(C4&lt;20,"BAJO","MEDIO"))</f>
        <v>ALTO</v>
      </c>
      <c r="E4" s="224">
        <f>+'CONSTRUCCIÓN PROY'!N109</f>
        <v>101</v>
      </c>
    </row>
    <row r="5" spans="1:5">
      <c r="A5" s="6" t="s">
        <v>128</v>
      </c>
      <c r="B5" s="224">
        <f>+'CONSERVACIÓN INFRAEST'!L75</f>
        <v>64.700000000000031</v>
      </c>
      <c r="C5" s="7">
        <f t="shared" si="1"/>
        <v>48</v>
      </c>
      <c r="D5" s="7" t="str">
        <f t="shared" ref="D5:D22" si="2">IF(B5&gt;69,"ALTO",IF(C5&lt;20,"BAJO","MEDIO"))</f>
        <v>MEDIO</v>
      </c>
      <c r="E5" s="224">
        <f>+'CONSERVACIÓN INFRAEST'!N75</f>
        <v>67</v>
      </c>
    </row>
    <row r="6" spans="1:5">
      <c r="A6" s="6" t="s">
        <v>55</v>
      </c>
      <c r="B6" s="224">
        <f>+'DISEÑO PROY'!L37</f>
        <v>93</v>
      </c>
      <c r="C6" s="7">
        <f t="shared" si="1"/>
        <v>69</v>
      </c>
      <c r="D6" s="7" t="str">
        <f t="shared" si="2"/>
        <v>ALTO</v>
      </c>
      <c r="E6" s="224">
        <f>+'DISEÑO PROY'!N37</f>
        <v>29</v>
      </c>
    </row>
    <row r="7" spans="1:5">
      <c r="A7" s="6" t="s">
        <v>135</v>
      </c>
      <c r="B7" s="224">
        <f>+TICs!L35</f>
        <v>60.900000000000013</v>
      </c>
      <c r="C7" s="7">
        <f t="shared" si="1"/>
        <v>45</v>
      </c>
      <c r="D7" s="7" t="str">
        <f t="shared" si="2"/>
        <v>MEDIO</v>
      </c>
      <c r="E7" s="224">
        <f>+TICs!N35</f>
        <v>27</v>
      </c>
    </row>
    <row r="8" spans="1:5">
      <c r="A8" s="6" t="s">
        <v>130</v>
      </c>
      <c r="B8" s="224">
        <f>+'GES FIN'!L49</f>
        <v>123</v>
      </c>
      <c r="C8" s="7">
        <f t="shared" si="1"/>
        <v>91</v>
      </c>
      <c r="D8" s="7" t="str">
        <f t="shared" si="2"/>
        <v>ALTO</v>
      </c>
      <c r="E8" s="224">
        <f>+'GES FIN'!N49</f>
        <v>41</v>
      </c>
    </row>
    <row r="9" spans="1:5">
      <c r="A9" s="6" t="s">
        <v>71</v>
      </c>
      <c r="B9" s="224">
        <f>+'PREINVERSIÓN DE PROYECTOS'!L49</f>
        <v>56.300000000000026</v>
      </c>
      <c r="C9" s="7">
        <f t="shared" si="1"/>
        <v>42</v>
      </c>
      <c r="D9" s="7" t="str">
        <f t="shared" si="2"/>
        <v>MEDIO</v>
      </c>
      <c r="E9" s="224">
        <f>+'PREINVERSIÓN DE PROYECTOS'!N49</f>
        <v>41</v>
      </c>
    </row>
    <row r="10" spans="1:5">
      <c r="A10" s="6" t="s">
        <v>133</v>
      </c>
      <c r="B10" s="224">
        <f>+'GES REC FIS'!L35</f>
        <v>46.100000000000016</v>
      </c>
      <c r="C10" s="7">
        <f t="shared" si="1"/>
        <v>34</v>
      </c>
      <c r="D10" s="7" t="str">
        <f t="shared" si="2"/>
        <v>MEDIO</v>
      </c>
      <c r="E10" s="224">
        <f>+'GES REC FIS'!N35</f>
        <v>26</v>
      </c>
    </row>
    <row r="11" spans="1:5">
      <c r="A11" s="6" t="s">
        <v>131</v>
      </c>
      <c r="B11" s="224">
        <f>+VALORIZA!L31</f>
        <v>28.40000000000002</v>
      </c>
      <c r="C11" s="7">
        <f t="shared" si="1"/>
        <v>21</v>
      </c>
      <c r="D11" s="7" t="str">
        <f t="shared" si="2"/>
        <v>MEDIO</v>
      </c>
      <c r="E11" s="224">
        <f>+VALORIZA!N31</f>
        <v>23</v>
      </c>
    </row>
    <row r="12" spans="1:5">
      <c r="A12" s="6" t="s">
        <v>138</v>
      </c>
      <c r="B12" s="224">
        <f>+'GES DOCUMENT'!L20</f>
        <v>36</v>
      </c>
      <c r="C12" s="7">
        <f t="shared" si="1"/>
        <v>27</v>
      </c>
      <c r="D12" s="7" t="str">
        <f t="shared" si="2"/>
        <v>MEDIO</v>
      </c>
      <c r="E12" s="224">
        <f>+'GES DOCUMENT'!N20</f>
        <v>12</v>
      </c>
    </row>
    <row r="13" spans="1:5">
      <c r="A13" s="6" t="s">
        <v>139</v>
      </c>
      <c r="B13" s="224">
        <f>+'GESTIÓN DE TALENTO HUMANO'!L29</f>
        <v>19.5</v>
      </c>
      <c r="C13" s="7">
        <f t="shared" si="1"/>
        <v>14</v>
      </c>
      <c r="D13" s="7" t="str">
        <f t="shared" si="2"/>
        <v>BAJO</v>
      </c>
      <c r="E13" s="224">
        <f>+'GESTIÓN DE TALENTO HUMANO'!N29</f>
        <v>21</v>
      </c>
    </row>
    <row r="14" spans="1:5">
      <c r="A14" s="6" t="s">
        <v>249</v>
      </c>
      <c r="B14" s="224">
        <f>+'RELACIO Y SERV A LA CIUDADANA'!L23</f>
        <v>18.899999999999999</v>
      </c>
      <c r="C14" s="7">
        <f t="shared" si="1"/>
        <v>14</v>
      </c>
      <c r="D14" s="7" t="str">
        <f t="shared" si="2"/>
        <v>BAJO</v>
      </c>
      <c r="E14" s="224">
        <f>+'RELACIO Y SERV A LA CIUDADANA'!N23</f>
        <v>15</v>
      </c>
    </row>
    <row r="15" spans="1:5">
      <c r="A15" s="6" t="s">
        <v>137</v>
      </c>
      <c r="B15" s="224">
        <f>+'GESTIÓN INTEGRAL DE PROYECTOS'!L12</f>
        <v>6.1999999999999993</v>
      </c>
      <c r="C15" s="7">
        <f t="shared" si="1"/>
        <v>5</v>
      </c>
      <c r="D15" s="7" t="str">
        <f t="shared" si="2"/>
        <v>BAJO</v>
      </c>
      <c r="E15" s="224">
        <f>+'GESTIÓN INTEGRAL DE PROYECTOS'!N12</f>
        <v>4</v>
      </c>
    </row>
    <row r="16" spans="1:5">
      <c r="A16" s="6" t="s">
        <v>70</v>
      </c>
      <c r="B16" s="224">
        <f>+'EVAL Y CONTROL'!L44</f>
        <v>90.599999999999966</v>
      </c>
      <c r="C16" s="7">
        <f t="shared" si="1"/>
        <v>67</v>
      </c>
      <c r="D16" s="7" t="str">
        <f t="shared" si="2"/>
        <v>ALTO</v>
      </c>
      <c r="E16" s="224">
        <f>+'EVAL Y CONTROL'!N44</f>
        <v>36</v>
      </c>
    </row>
    <row r="17" spans="1:5">
      <c r="A17" s="6" t="s">
        <v>134</v>
      </c>
      <c r="B17" s="224">
        <f>+INNOVACIÓN!L17</f>
        <v>9.5999999999999979</v>
      </c>
      <c r="C17" s="7">
        <f t="shared" si="1"/>
        <v>7</v>
      </c>
      <c r="D17" s="7" t="str">
        <f t="shared" si="2"/>
        <v>BAJO</v>
      </c>
      <c r="E17" s="224">
        <f>+INNOVACIÓN!N17</f>
        <v>9</v>
      </c>
    </row>
    <row r="18" spans="1:5">
      <c r="A18" s="6" t="s">
        <v>132</v>
      </c>
      <c r="B18" s="224">
        <f>+'GES INTERINSTI'!L50</f>
        <v>4.2000000000000011</v>
      </c>
      <c r="C18" s="7">
        <f t="shared" si="1"/>
        <v>3</v>
      </c>
      <c r="D18" s="7" t="str">
        <f t="shared" si="2"/>
        <v>BAJO</v>
      </c>
      <c r="E18" s="224">
        <f>+'GES INTERINSTI'!N50</f>
        <v>42</v>
      </c>
    </row>
    <row r="19" spans="1:5">
      <c r="A19" s="6" t="s">
        <v>140</v>
      </c>
      <c r="B19" s="224">
        <f>+'GEST LEGAL'!L14</f>
        <v>0.6</v>
      </c>
      <c r="C19" s="7">
        <f t="shared" si="1"/>
        <v>0</v>
      </c>
      <c r="D19" s="7" t="str">
        <f t="shared" si="2"/>
        <v>BAJO</v>
      </c>
      <c r="E19" s="224">
        <f>+'GEST LEGAL'!N14</f>
        <v>6</v>
      </c>
    </row>
    <row r="20" spans="1:5">
      <c r="A20" s="6" t="s">
        <v>248</v>
      </c>
      <c r="B20" s="224">
        <f>+'PRACTICAS INTEGRALES DE GEST'!L12</f>
        <v>0.4</v>
      </c>
      <c r="C20" s="7">
        <f t="shared" si="1"/>
        <v>0</v>
      </c>
      <c r="D20" s="7" t="str">
        <f t="shared" si="2"/>
        <v>BAJO</v>
      </c>
      <c r="E20" s="224">
        <f>+'PRACTICAS INTEGRALES DE GEST'!N12</f>
        <v>4</v>
      </c>
    </row>
    <row r="21" spans="1:5">
      <c r="A21" s="6" t="s">
        <v>136</v>
      </c>
      <c r="B21" s="224">
        <f>+'MEJORA CONTINUA'!L12</f>
        <v>0.4</v>
      </c>
      <c r="C21" s="7">
        <f t="shared" si="1"/>
        <v>0</v>
      </c>
      <c r="D21" s="7" t="str">
        <f t="shared" si="2"/>
        <v>BAJO</v>
      </c>
      <c r="E21" s="224">
        <f>+'MEJORA CONTINUA'!N12</f>
        <v>4</v>
      </c>
    </row>
    <row r="22" spans="1:5">
      <c r="A22" s="6" t="s">
        <v>31</v>
      </c>
      <c r="B22" s="224">
        <f>+'PLAN ESTRAT'!L10</f>
        <v>0.2</v>
      </c>
      <c r="C22" s="7">
        <f t="shared" si="1"/>
        <v>0</v>
      </c>
      <c r="D22" s="7" t="str">
        <f t="shared" si="2"/>
        <v>BAJO</v>
      </c>
      <c r="E22" s="224">
        <f>+'PLAN ESTRAT'!N10</f>
        <v>2</v>
      </c>
    </row>
    <row r="23" spans="1:5">
      <c r="A23" s="6" t="s">
        <v>152</v>
      </c>
      <c r="B23" s="224">
        <f>+COMUNICAC!L9</f>
        <v>0.1</v>
      </c>
      <c r="C23" s="7">
        <f t="shared" si="1"/>
        <v>0</v>
      </c>
      <c r="D23" s="7" t="str">
        <f t="shared" ref="D23" si="3">IF(C23&gt;69,"ALTO",IF(C23&lt;20,"BAJO","MEDIO"))</f>
        <v>BAJO</v>
      </c>
      <c r="E23" s="224">
        <f>+COMUNICAC!N9</f>
        <v>1</v>
      </c>
    </row>
    <row r="24" spans="1:5">
      <c r="A24" s="5" t="s">
        <v>125</v>
      </c>
      <c r="B24" s="17">
        <f>MIN(B2:B23)</f>
        <v>0.1</v>
      </c>
      <c r="C24" s="8"/>
      <c r="D24" s="8"/>
      <c r="E24" s="8">
        <f>SUM(E2:E23)</f>
        <v>600</v>
      </c>
    </row>
    <row r="25" spans="1:5">
      <c r="A25" s="9" t="s">
        <v>126</v>
      </c>
      <c r="B25" s="17">
        <f>MAX(B2:B23)</f>
        <v>135.6</v>
      </c>
      <c r="C25" s="8"/>
      <c r="D25" s="8"/>
      <c r="E25" s="8"/>
    </row>
    <row r="26" spans="1:5">
      <c r="C26" s="225"/>
      <c r="D26" s="225"/>
      <c r="E26" s="8"/>
    </row>
    <row r="28" spans="1:5">
      <c r="A28" s="5" t="s">
        <v>230</v>
      </c>
      <c r="B28" s="5"/>
    </row>
    <row r="29" spans="1:5">
      <c r="B29" s="5"/>
    </row>
  </sheetData>
  <sortState ref="A2:E26">
    <sortCondition descending="1" ref="B2:B23"/>
  </sortState>
  <conditionalFormatting sqref="D3:D23">
    <cfRule type="containsText" dxfId="637" priority="10" operator="containsText" text="BAJO">
      <formula>NOT(ISERROR(SEARCH("BAJO",D3)))</formula>
    </cfRule>
    <cfRule type="containsText" dxfId="636" priority="11" operator="containsText" text="MEDIO">
      <formula>NOT(ISERROR(SEARCH("MEDIO",D3)))</formula>
    </cfRule>
    <cfRule type="containsText" dxfId="635" priority="12" operator="containsText" text="ALTO">
      <formula>NOT(ISERROR(SEARCH("ALTO",D3)))</formula>
    </cfRule>
  </conditionalFormatting>
  <conditionalFormatting sqref="D2">
    <cfRule type="containsText" dxfId="634" priority="1" operator="containsText" text="BAJO">
      <formula>NOT(ISERROR(SEARCH("BAJO",D2)))</formula>
    </cfRule>
    <cfRule type="containsText" dxfId="633" priority="2" operator="containsText" text="MEDIO">
      <formula>NOT(ISERROR(SEARCH("MEDIO",D2)))</formula>
    </cfRule>
    <cfRule type="containsText" dxfId="632" priority="3" operator="containsText" text="ALTO">
      <formula>NOT(ISERROR(SEARCH("ALTO",D2)))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34" zoomScale="66" zoomScaleNormal="66" workbookViewId="0">
      <selection activeCell="A2" sqref="A2"/>
    </sheetView>
  </sheetViews>
  <sheetFormatPr baseColWidth="10" defaultRowHeight="15"/>
  <cols>
    <col min="1" max="1" width="38.5703125" bestFit="1" customWidth="1"/>
    <col min="2" max="2" width="19.42578125" bestFit="1" customWidth="1"/>
    <col min="3" max="3" width="4.140625" customWidth="1"/>
    <col min="4" max="4" width="80.28515625" bestFit="1" customWidth="1"/>
    <col min="5" max="5" width="19.42578125" bestFit="1" customWidth="1"/>
    <col min="6" max="6" width="4.140625" customWidth="1"/>
    <col min="7" max="7" width="37" bestFit="1" customWidth="1"/>
    <col min="8" max="8" width="18.85546875" bestFit="1" customWidth="1"/>
    <col min="9" max="9" width="4.140625" customWidth="1"/>
    <col min="10" max="10" width="45" bestFit="1" customWidth="1"/>
    <col min="11" max="11" width="19.42578125" bestFit="1" customWidth="1"/>
    <col min="12" max="12" width="4.5703125" customWidth="1"/>
    <col min="13" max="13" width="28.7109375" customWidth="1"/>
    <col min="14" max="14" width="15" customWidth="1"/>
  </cols>
  <sheetData>
    <row r="1" spans="1:18">
      <c r="J1" s="13"/>
      <c r="K1" s="13"/>
      <c r="L1" s="13"/>
      <c r="M1" s="13"/>
      <c r="N1" s="13"/>
      <c r="O1" s="13"/>
      <c r="P1" s="13"/>
      <c r="Q1" s="13"/>
      <c r="R1" s="13"/>
    </row>
    <row r="2" spans="1:18">
      <c r="A2" s="10" t="s">
        <v>127</v>
      </c>
      <c r="B2" t="s">
        <v>182</v>
      </c>
      <c r="D2" s="10" t="s">
        <v>129</v>
      </c>
      <c r="E2" t="s">
        <v>182</v>
      </c>
      <c r="G2" s="10" t="s">
        <v>234</v>
      </c>
      <c r="H2" t="s">
        <v>182</v>
      </c>
      <c r="J2" s="10" t="s">
        <v>185</v>
      </c>
      <c r="K2" t="s">
        <v>182</v>
      </c>
      <c r="L2" s="13"/>
      <c r="M2" s="13"/>
      <c r="N2" s="13"/>
      <c r="O2" s="13"/>
      <c r="P2" s="13"/>
      <c r="Q2" s="13"/>
      <c r="R2" s="13"/>
    </row>
    <row r="3" spans="1:18">
      <c r="A3" s="1" t="s">
        <v>56</v>
      </c>
      <c r="B3" s="2">
        <v>43.2</v>
      </c>
      <c r="D3" s="1" t="s">
        <v>289</v>
      </c>
      <c r="E3" s="2">
        <v>30.200000000000003</v>
      </c>
      <c r="G3" s="1" t="s">
        <v>317</v>
      </c>
      <c r="H3" s="2">
        <v>34.500000000000007</v>
      </c>
      <c r="I3" s="2"/>
      <c r="J3" s="1" t="s">
        <v>62</v>
      </c>
      <c r="K3" s="2">
        <v>25.400000000000006</v>
      </c>
      <c r="L3" s="16"/>
      <c r="M3" s="13"/>
      <c r="N3" s="15"/>
      <c r="O3" s="16"/>
      <c r="P3" s="13"/>
      <c r="Q3" s="13"/>
      <c r="R3" s="13"/>
    </row>
    <row r="4" spans="1:18">
      <c r="A4" s="1" t="s">
        <v>452</v>
      </c>
      <c r="B4" s="2">
        <v>33.299999999999997</v>
      </c>
      <c r="D4" s="1" t="s">
        <v>56</v>
      </c>
      <c r="E4" s="2">
        <v>17.100000000000001</v>
      </c>
      <c r="G4" s="1" t="s">
        <v>336</v>
      </c>
      <c r="H4" s="2">
        <v>19.099999999999998</v>
      </c>
      <c r="I4" s="2"/>
      <c r="J4" s="1" t="s">
        <v>321</v>
      </c>
      <c r="K4" s="2">
        <v>18.8</v>
      </c>
      <c r="L4" s="16"/>
      <c r="M4" s="13"/>
      <c r="N4" s="15"/>
      <c r="O4" s="16"/>
      <c r="P4" s="13"/>
      <c r="Q4" s="13"/>
      <c r="R4" s="13"/>
    </row>
    <row r="5" spans="1:18">
      <c r="A5" s="1" t="s">
        <v>453</v>
      </c>
      <c r="B5" s="2">
        <v>27.3</v>
      </c>
      <c r="D5" s="1" t="s">
        <v>471</v>
      </c>
      <c r="E5" s="2">
        <v>6.1999999999999993</v>
      </c>
      <c r="G5" s="1" t="s">
        <v>344</v>
      </c>
      <c r="H5" s="2">
        <v>18.3</v>
      </c>
      <c r="I5" s="2"/>
      <c r="J5" s="1" t="s">
        <v>56</v>
      </c>
      <c r="K5" s="2">
        <v>15.899999999999999</v>
      </c>
      <c r="L5" s="16"/>
      <c r="M5" s="13"/>
      <c r="N5" s="15"/>
      <c r="O5" s="16"/>
      <c r="P5" s="13"/>
      <c r="Q5" s="13"/>
      <c r="R5" s="13"/>
    </row>
    <row r="6" spans="1:18">
      <c r="A6" s="1" t="s">
        <v>450</v>
      </c>
      <c r="B6" s="2">
        <v>21.1</v>
      </c>
      <c r="D6" s="1" t="s">
        <v>293</v>
      </c>
      <c r="E6" s="2">
        <v>6</v>
      </c>
      <c r="G6" s="1" t="s">
        <v>321</v>
      </c>
      <c r="H6" s="2">
        <v>9.7999999999999972</v>
      </c>
      <c r="I6" s="2"/>
      <c r="J6" s="1" t="s">
        <v>516</v>
      </c>
      <c r="K6" s="2">
        <v>15.299999999999999</v>
      </c>
      <c r="L6" s="16"/>
      <c r="M6" s="13"/>
      <c r="N6" s="15"/>
      <c r="O6" s="16"/>
      <c r="P6" s="13"/>
      <c r="Q6" s="13"/>
      <c r="R6" s="13"/>
    </row>
    <row r="7" spans="1:18">
      <c r="A7" s="1" t="s">
        <v>375</v>
      </c>
      <c r="B7" s="2">
        <v>11.1</v>
      </c>
      <c r="D7" s="1" t="s">
        <v>479</v>
      </c>
      <c r="E7" s="2">
        <v>6</v>
      </c>
      <c r="G7" s="1" t="s">
        <v>461</v>
      </c>
      <c r="H7" s="2">
        <v>9</v>
      </c>
      <c r="I7" s="2"/>
      <c r="J7" s="1" t="s">
        <v>517</v>
      </c>
      <c r="K7" s="2">
        <v>15.299999999999999</v>
      </c>
      <c r="L7" s="16"/>
      <c r="M7" s="13"/>
      <c r="N7" s="15"/>
      <c r="O7" s="16"/>
      <c r="P7" s="13"/>
      <c r="Q7" s="13"/>
      <c r="R7" s="13"/>
    </row>
    <row r="8" spans="1:18">
      <c r="A8" s="1" t="s">
        <v>451</v>
      </c>
      <c r="B8" s="2">
        <v>10.1</v>
      </c>
      <c r="D8" s="1" t="s">
        <v>490</v>
      </c>
      <c r="E8" s="2">
        <v>5</v>
      </c>
      <c r="G8" s="1" t="s">
        <v>375</v>
      </c>
      <c r="H8" s="2">
        <v>6.2</v>
      </c>
      <c r="I8" s="2"/>
      <c r="J8" s="1" t="s">
        <v>375</v>
      </c>
      <c r="K8" s="2">
        <v>9.2999999999999989</v>
      </c>
      <c r="L8" s="16"/>
      <c r="M8" s="13"/>
      <c r="N8" s="15"/>
      <c r="O8" s="16"/>
      <c r="P8" s="13"/>
      <c r="Q8" s="13"/>
      <c r="R8" s="13"/>
    </row>
    <row r="9" spans="1:18">
      <c r="A9" s="1" t="s">
        <v>459</v>
      </c>
      <c r="B9" s="2">
        <v>8.3000000000000007</v>
      </c>
      <c r="D9" s="1" t="s">
        <v>485</v>
      </c>
      <c r="E9" s="2">
        <v>5</v>
      </c>
      <c r="G9" s="1" t="s">
        <v>511</v>
      </c>
      <c r="H9" s="2">
        <v>6.1</v>
      </c>
      <c r="I9" s="2"/>
      <c r="J9" s="1" t="s">
        <v>461</v>
      </c>
      <c r="K9" s="2">
        <v>9.1999999999999993</v>
      </c>
      <c r="L9" s="16"/>
      <c r="M9" s="13"/>
      <c r="N9" s="15"/>
      <c r="O9" s="16"/>
      <c r="P9" s="13"/>
      <c r="Q9" s="13"/>
      <c r="R9" s="13"/>
    </row>
    <row r="10" spans="1:18">
      <c r="A10" s="1" t="s">
        <v>317</v>
      </c>
      <c r="B10" s="2">
        <v>8</v>
      </c>
      <c r="D10" s="1" t="s">
        <v>295</v>
      </c>
      <c r="E10" s="2">
        <v>5</v>
      </c>
      <c r="G10" s="1" t="s">
        <v>341</v>
      </c>
      <c r="H10" s="2">
        <v>3.1</v>
      </c>
      <c r="I10" s="2"/>
      <c r="J10" s="1" t="s">
        <v>519</v>
      </c>
      <c r="K10" s="2">
        <v>6</v>
      </c>
      <c r="L10" s="16"/>
      <c r="M10" s="13"/>
      <c r="N10" s="15"/>
      <c r="O10" s="16"/>
      <c r="P10" s="13"/>
      <c r="Q10" s="13"/>
      <c r="R10" s="13"/>
    </row>
    <row r="11" spans="1:18">
      <c r="A11" s="1" t="s">
        <v>461</v>
      </c>
      <c r="B11" s="2">
        <v>5</v>
      </c>
      <c r="D11" s="1" t="s">
        <v>474</v>
      </c>
      <c r="E11" s="2">
        <v>5</v>
      </c>
      <c r="G11" s="1" t="s">
        <v>319</v>
      </c>
      <c r="H11" s="2">
        <v>3.1</v>
      </c>
      <c r="I11" s="2"/>
      <c r="J11" s="1" t="s">
        <v>428</v>
      </c>
      <c r="K11" s="2">
        <v>3.2</v>
      </c>
      <c r="L11" s="16"/>
      <c r="M11" s="13"/>
      <c r="N11" s="15"/>
      <c r="O11" s="16"/>
      <c r="P11" s="13"/>
      <c r="Q11" s="13"/>
      <c r="R11" s="13"/>
    </row>
    <row r="12" spans="1:18">
      <c r="A12" s="1" t="s">
        <v>462</v>
      </c>
      <c r="B12" s="2">
        <v>3.1</v>
      </c>
      <c r="D12" s="1" t="s">
        <v>489</v>
      </c>
      <c r="E12" s="2">
        <v>5</v>
      </c>
      <c r="G12" s="1" t="s">
        <v>337</v>
      </c>
      <c r="H12" s="2">
        <v>3.1</v>
      </c>
      <c r="I12" s="2"/>
      <c r="J12" s="1" t="s">
        <v>518</v>
      </c>
      <c r="K12" s="2">
        <v>0.1</v>
      </c>
      <c r="L12" s="16"/>
      <c r="M12" s="13"/>
      <c r="N12" s="13"/>
      <c r="O12" s="13"/>
      <c r="P12" s="13"/>
      <c r="Q12" s="13"/>
      <c r="R12" s="13"/>
    </row>
    <row r="13" spans="1:18">
      <c r="A13" s="1" t="s">
        <v>455</v>
      </c>
      <c r="B13" s="2">
        <v>3</v>
      </c>
      <c r="D13" s="1" t="s">
        <v>473</v>
      </c>
      <c r="E13" s="2">
        <v>5</v>
      </c>
      <c r="G13" s="1" t="s">
        <v>327</v>
      </c>
      <c r="H13" s="2">
        <v>3.1</v>
      </c>
      <c r="I13" s="2"/>
      <c r="J13" s="1" t="s">
        <v>515</v>
      </c>
      <c r="K13" s="2">
        <v>0.1</v>
      </c>
      <c r="L13" s="16"/>
      <c r="M13" s="13"/>
      <c r="N13" s="13"/>
      <c r="O13" s="13"/>
      <c r="P13" s="13"/>
      <c r="Q13" s="13"/>
      <c r="R13" s="13"/>
    </row>
    <row r="14" spans="1:18">
      <c r="A14" s="1" t="s">
        <v>456</v>
      </c>
      <c r="B14" s="2">
        <v>3</v>
      </c>
      <c r="D14" s="1" t="s">
        <v>484</v>
      </c>
      <c r="E14" s="2">
        <v>5</v>
      </c>
      <c r="G14" s="1" t="s">
        <v>340</v>
      </c>
      <c r="H14" s="2">
        <v>3</v>
      </c>
      <c r="I14" s="2"/>
      <c r="J14" s="1" t="s">
        <v>57</v>
      </c>
      <c r="K14" s="2">
        <v>118.6</v>
      </c>
      <c r="L14" s="16"/>
      <c r="M14" s="13"/>
      <c r="N14" s="13"/>
      <c r="O14" s="13"/>
      <c r="P14" s="13"/>
      <c r="Q14" s="13"/>
      <c r="R14" s="13"/>
    </row>
    <row r="15" spans="1:18">
      <c r="A15" s="1" t="s">
        <v>463</v>
      </c>
      <c r="B15" s="2">
        <v>3</v>
      </c>
      <c r="D15" s="1" t="s">
        <v>481</v>
      </c>
      <c r="E15" s="2">
        <v>5</v>
      </c>
      <c r="F15" s="2"/>
      <c r="G15" s="1" t="s">
        <v>502</v>
      </c>
      <c r="H15" s="2">
        <v>3</v>
      </c>
      <c r="I15" s="2"/>
      <c r="J15" s="13"/>
      <c r="K15" s="15"/>
      <c r="L15" s="16"/>
      <c r="M15" s="13"/>
      <c r="N15" s="13"/>
      <c r="O15" s="13"/>
      <c r="P15" s="13"/>
      <c r="Q15" s="13"/>
      <c r="R15" s="13"/>
    </row>
    <row r="16" spans="1:18">
      <c r="A16" s="1" t="s">
        <v>460</v>
      </c>
      <c r="B16" s="2">
        <v>0.1</v>
      </c>
      <c r="D16" s="1" t="s">
        <v>477</v>
      </c>
      <c r="E16" s="2">
        <v>3</v>
      </c>
      <c r="F16" s="2"/>
      <c r="G16" s="1" t="s">
        <v>342</v>
      </c>
      <c r="H16" s="2">
        <v>3</v>
      </c>
      <c r="I16" s="2"/>
      <c r="J16" s="13"/>
      <c r="K16" s="15"/>
      <c r="L16" s="16"/>
      <c r="M16" s="13"/>
      <c r="N16" s="13"/>
      <c r="O16" s="13"/>
      <c r="P16" s="13"/>
      <c r="Q16" s="13"/>
      <c r="R16" s="13"/>
    </row>
    <row r="17" spans="1:18">
      <c r="A17" s="1" t="s">
        <v>458</v>
      </c>
      <c r="B17" s="2">
        <v>0.1</v>
      </c>
      <c r="D17" s="1" t="s">
        <v>492</v>
      </c>
      <c r="E17" s="2">
        <v>3</v>
      </c>
      <c r="F17" s="2"/>
      <c r="G17" s="1" t="s">
        <v>496</v>
      </c>
      <c r="H17" s="2">
        <v>3</v>
      </c>
      <c r="I17" s="2"/>
      <c r="J17" s="13"/>
      <c r="K17" s="15"/>
      <c r="L17" s="16"/>
      <c r="M17" s="13"/>
      <c r="N17" s="13"/>
      <c r="O17" s="13"/>
      <c r="P17" s="13"/>
      <c r="Q17" s="13"/>
      <c r="R17" s="13"/>
    </row>
    <row r="18" spans="1:18">
      <c r="A18" s="1" t="s">
        <v>457</v>
      </c>
      <c r="B18" s="2">
        <v>0.1</v>
      </c>
      <c r="D18" s="1" t="s">
        <v>297</v>
      </c>
      <c r="E18" s="2">
        <v>3</v>
      </c>
      <c r="F18" s="2"/>
      <c r="G18" s="1" t="s">
        <v>339</v>
      </c>
      <c r="H18" s="2">
        <v>3</v>
      </c>
      <c r="I18" s="2"/>
      <c r="J18" s="13"/>
      <c r="K18" s="15"/>
      <c r="L18" s="16"/>
      <c r="M18" s="13"/>
      <c r="N18" s="13"/>
      <c r="O18" s="13"/>
      <c r="P18" s="13"/>
      <c r="Q18" s="13"/>
      <c r="R18" s="13"/>
    </row>
    <row r="19" spans="1:18">
      <c r="A19" s="1" t="s">
        <v>57</v>
      </c>
      <c r="B19" s="2">
        <v>179.79999999999998</v>
      </c>
      <c r="D19" s="1" t="s">
        <v>271</v>
      </c>
      <c r="E19" s="2">
        <v>3</v>
      </c>
      <c r="F19" s="2"/>
      <c r="G19" s="1" t="s">
        <v>313</v>
      </c>
      <c r="H19" s="2">
        <v>0.30000000000000004</v>
      </c>
      <c r="I19" s="2"/>
      <c r="J19" s="13"/>
      <c r="K19" s="13"/>
      <c r="L19" s="13"/>
      <c r="M19" s="13"/>
      <c r="N19" s="13"/>
      <c r="O19" s="13"/>
      <c r="P19" s="13"/>
      <c r="Q19" s="13"/>
      <c r="R19" s="13"/>
    </row>
    <row r="20" spans="1:18">
      <c r="D20" s="1" t="s">
        <v>476</v>
      </c>
      <c r="E20" s="2">
        <v>3</v>
      </c>
      <c r="G20" s="1" t="s">
        <v>312</v>
      </c>
      <c r="H20" s="2">
        <v>0.2</v>
      </c>
      <c r="J20" s="13"/>
      <c r="K20" s="13"/>
      <c r="L20" s="13"/>
      <c r="M20" s="13"/>
      <c r="N20" s="13"/>
      <c r="O20" s="13"/>
      <c r="P20" s="13"/>
      <c r="Q20" s="13"/>
      <c r="R20" s="13"/>
    </row>
    <row r="21" spans="1:18">
      <c r="D21" s="1" t="s">
        <v>472</v>
      </c>
      <c r="E21" s="2">
        <v>3</v>
      </c>
      <c r="G21" s="1" t="s">
        <v>301</v>
      </c>
      <c r="H21" s="2">
        <v>0.2</v>
      </c>
      <c r="J21" s="13"/>
      <c r="K21" s="13"/>
      <c r="L21" s="13"/>
      <c r="M21" s="13"/>
      <c r="N21" s="13"/>
      <c r="O21" s="13"/>
      <c r="P21" s="13"/>
      <c r="Q21" s="13"/>
      <c r="R21" s="13"/>
    </row>
    <row r="22" spans="1:18">
      <c r="D22" s="1" t="s">
        <v>487</v>
      </c>
      <c r="E22" s="2">
        <v>3</v>
      </c>
      <c r="G22" s="1" t="s">
        <v>510</v>
      </c>
      <c r="H22" s="2">
        <v>0.1</v>
      </c>
      <c r="J22" s="13"/>
      <c r="K22" s="13"/>
      <c r="L22" s="13"/>
      <c r="M22" s="13"/>
      <c r="N22" s="13"/>
      <c r="O22" s="13"/>
      <c r="P22" s="13"/>
      <c r="Q22" s="13"/>
      <c r="R22" s="13"/>
    </row>
    <row r="23" spans="1:18">
      <c r="D23" s="1" t="s">
        <v>475</v>
      </c>
      <c r="E23" s="2">
        <v>3</v>
      </c>
      <c r="G23" s="1" t="s">
        <v>644</v>
      </c>
      <c r="H23" s="2">
        <v>0.1</v>
      </c>
      <c r="J23" s="13"/>
      <c r="K23" s="13"/>
      <c r="L23" s="13"/>
      <c r="M23" s="13"/>
      <c r="N23" s="13"/>
      <c r="O23" s="13"/>
      <c r="P23" s="13"/>
      <c r="Q23" s="13"/>
      <c r="R23" s="13"/>
    </row>
    <row r="24" spans="1:18">
      <c r="D24" s="1" t="s">
        <v>478</v>
      </c>
      <c r="E24" s="2">
        <v>3</v>
      </c>
      <c r="G24" s="1" t="s">
        <v>62</v>
      </c>
      <c r="H24" s="2">
        <v>0.1</v>
      </c>
      <c r="J24" s="13"/>
      <c r="K24" s="13"/>
      <c r="L24" s="13"/>
      <c r="M24" s="13"/>
      <c r="N24" s="13"/>
      <c r="O24" s="13"/>
      <c r="P24" s="13"/>
      <c r="Q24" s="13"/>
      <c r="R24" s="13"/>
    </row>
    <row r="25" spans="1:18">
      <c r="D25" s="1" t="s">
        <v>483</v>
      </c>
      <c r="E25" s="2">
        <v>3</v>
      </c>
      <c r="G25" s="1" t="s">
        <v>330</v>
      </c>
      <c r="H25" s="2">
        <v>0.1</v>
      </c>
      <c r="J25" s="13"/>
      <c r="K25" s="13"/>
      <c r="L25" s="13"/>
      <c r="M25" s="13"/>
      <c r="N25" s="13"/>
      <c r="O25" s="13"/>
      <c r="P25" s="13"/>
      <c r="Q25" s="13"/>
      <c r="R25" s="13"/>
    </row>
    <row r="26" spans="1:18">
      <c r="D26" s="1" t="s">
        <v>480</v>
      </c>
      <c r="E26" s="2">
        <v>3</v>
      </c>
      <c r="G26" s="1" t="s">
        <v>308</v>
      </c>
      <c r="H26" s="2">
        <v>0.1</v>
      </c>
      <c r="J26" s="13"/>
      <c r="K26" s="13"/>
      <c r="L26" s="13"/>
      <c r="M26" s="13"/>
      <c r="N26" s="13"/>
      <c r="O26" s="13"/>
      <c r="P26" s="13"/>
      <c r="Q26" s="13"/>
      <c r="R26" s="13"/>
    </row>
    <row r="27" spans="1:18">
      <c r="D27" s="1" t="s">
        <v>290</v>
      </c>
      <c r="E27" s="2">
        <v>3</v>
      </c>
      <c r="G27" s="1" t="s">
        <v>332</v>
      </c>
      <c r="H27" s="2">
        <v>0.1</v>
      </c>
      <c r="J27" s="13"/>
      <c r="K27" s="13"/>
      <c r="L27" s="13"/>
      <c r="M27" s="13"/>
      <c r="N27" s="13"/>
      <c r="O27" s="13"/>
      <c r="P27" s="13"/>
      <c r="Q27" s="13"/>
      <c r="R27" s="13"/>
    </row>
    <row r="28" spans="1:18">
      <c r="D28" s="1" t="s">
        <v>482</v>
      </c>
      <c r="E28" s="2">
        <v>3</v>
      </c>
      <c r="G28" s="1" t="s">
        <v>335</v>
      </c>
      <c r="H28" s="2">
        <v>0.1</v>
      </c>
      <c r="J28" s="13"/>
      <c r="K28" s="13"/>
      <c r="L28" s="13"/>
      <c r="M28" s="13"/>
      <c r="N28" s="13"/>
      <c r="O28" s="13"/>
      <c r="P28" s="13"/>
      <c r="Q28" s="13"/>
      <c r="R28" s="13"/>
    </row>
    <row r="29" spans="1:18">
      <c r="D29" s="1" t="s">
        <v>291</v>
      </c>
      <c r="E29" s="2">
        <v>3</v>
      </c>
      <c r="G29" s="1" t="s">
        <v>334</v>
      </c>
      <c r="H29" s="2">
        <v>0.1</v>
      </c>
      <c r="J29" s="13"/>
      <c r="K29" s="13"/>
      <c r="L29" s="13"/>
      <c r="M29" s="13"/>
      <c r="N29" s="13"/>
      <c r="O29" s="13"/>
      <c r="P29" s="13"/>
      <c r="Q29" s="13"/>
      <c r="R29" s="13"/>
    </row>
    <row r="30" spans="1:18">
      <c r="D30" s="1" t="s">
        <v>645</v>
      </c>
      <c r="E30" s="2">
        <v>0.1</v>
      </c>
      <c r="G30" s="1" t="s">
        <v>495</v>
      </c>
      <c r="H30" s="2">
        <v>0.1</v>
      </c>
      <c r="J30" s="13"/>
      <c r="K30" s="13"/>
      <c r="L30" s="13"/>
      <c r="M30" s="13"/>
      <c r="N30" s="13"/>
      <c r="O30" s="13"/>
      <c r="P30" s="13"/>
      <c r="Q30" s="13"/>
      <c r="R30" s="13"/>
    </row>
    <row r="31" spans="1:18">
      <c r="D31" s="1" t="s">
        <v>280</v>
      </c>
      <c r="E31" s="2">
        <v>0.1</v>
      </c>
      <c r="G31" s="1" t="s">
        <v>57</v>
      </c>
      <c r="H31" s="2">
        <v>131.99999999999997</v>
      </c>
      <c r="J31" s="13"/>
      <c r="K31" s="13"/>
      <c r="L31" s="13"/>
      <c r="M31" s="13"/>
      <c r="N31" s="13"/>
      <c r="O31" s="13"/>
      <c r="P31" s="13"/>
      <c r="Q31" s="13"/>
      <c r="R31" s="13"/>
    </row>
    <row r="32" spans="1:18">
      <c r="D32" s="1" t="s">
        <v>493</v>
      </c>
      <c r="E32" s="2">
        <v>0.1</v>
      </c>
      <c r="G32" s="1"/>
      <c r="H32" s="2"/>
      <c r="J32" s="13"/>
      <c r="K32" s="13"/>
      <c r="L32" s="13"/>
      <c r="M32" s="13"/>
      <c r="N32" s="13"/>
      <c r="O32" s="13"/>
      <c r="P32" s="13"/>
      <c r="Q32" s="13"/>
      <c r="R32" s="13"/>
    </row>
    <row r="33" spans="1:18">
      <c r="D33" s="1" t="s">
        <v>62</v>
      </c>
      <c r="E33" s="2">
        <v>0.1</v>
      </c>
      <c r="G33" s="1"/>
      <c r="H33" s="2"/>
      <c r="J33" s="13"/>
      <c r="K33" s="13"/>
      <c r="L33" s="13"/>
      <c r="M33" s="13"/>
      <c r="N33" s="13"/>
      <c r="O33" s="13"/>
      <c r="P33" s="13"/>
      <c r="Q33" s="13"/>
      <c r="R33" s="13"/>
    </row>
    <row r="34" spans="1:18">
      <c r="D34" s="1" t="s">
        <v>467</v>
      </c>
      <c r="E34" s="2">
        <v>0.1</v>
      </c>
      <c r="G34" s="1"/>
      <c r="H34" s="2"/>
      <c r="J34" s="13"/>
      <c r="K34" s="13"/>
      <c r="L34" s="13"/>
      <c r="M34" s="13"/>
      <c r="N34" s="13"/>
      <c r="O34" s="13"/>
      <c r="P34" s="13"/>
      <c r="Q34" s="13"/>
      <c r="R34" s="13"/>
    </row>
    <row r="35" spans="1:18">
      <c r="D35" s="1" t="s">
        <v>292</v>
      </c>
      <c r="E35" s="2">
        <v>0.1</v>
      </c>
      <c r="G35" s="1"/>
      <c r="H35" s="2"/>
      <c r="J35" s="13"/>
      <c r="K35" s="13"/>
      <c r="L35" s="13"/>
      <c r="M35" s="13"/>
      <c r="N35" s="13"/>
      <c r="O35" s="13"/>
      <c r="P35" s="13"/>
      <c r="Q35" s="13"/>
      <c r="R35" s="13"/>
    </row>
    <row r="36" spans="1:18">
      <c r="D36" s="1" t="s">
        <v>57</v>
      </c>
      <c r="E36" s="2">
        <v>148.1</v>
      </c>
      <c r="G36" s="1"/>
      <c r="H36" s="2"/>
      <c r="J36" s="13"/>
      <c r="K36" s="13"/>
      <c r="L36" s="13"/>
      <c r="M36" s="13"/>
      <c r="N36" s="13"/>
      <c r="O36" s="13"/>
      <c r="P36" s="13"/>
      <c r="Q36" s="13"/>
      <c r="R36" s="13"/>
    </row>
    <row r="37" spans="1:18">
      <c r="D37" s="1"/>
      <c r="E37" s="2"/>
      <c r="G37" s="1"/>
      <c r="H37" s="2"/>
      <c r="J37" s="13"/>
      <c r="K37" s="13"/>
      <c r="L37" s="13"/>
      <c r="M37" s="13"/>
      <c r="N37" s="13"/>
      <c r="O37" s="13"/>
      <c r="P37" s="13"/>
      <c r="Q37" s="13"/>
      <c r="R37" s="13"/>
    </row>
    <row r="38" spans="1:18">
      <c r="D38" s="1"/>
      <c r="E38" s="2"/>
      <c r="J38" s="13"/>
      <c r="K38" s="13"/>
      <c r="L38" s="13"/>
      <c r="M38" s="13"/>
      <c r="N38" s="13"/>
      <c r="O38" s="13"/>
      <c r="P38" s="13"/>
      <c r="Q38" s="13"/>
      <c r="R38" s="13"/>
    </row>
    <row r="40" spans="1:18">
      <c r="A40" s="10" t="s">
        <v>55</v>
      </c>
      <c r="B40" t="s">
        <v>182</v>
      </c>
      <c r="D40" s="10" t="s">
        <v>186</v>
      </c>
      <c r="E40" t="s">
        <v>182</v>
      </c>
      <c r="G40" s="10" t="s">
        <v>130</v>
      </c>
      <c r="H40" t="s">
        <v>182</v>
      </c>
      <c r="J40" s="11" t="s">
        <v>133</v>
      </c>
      <c r="K40" t="s">
        <v>182</v>
      </c>
    </row>
    <row r="41" spans="1:18">
      <c r="A41" s="1" t="s">
        <v>321</v>
      </c>
      <c r="B41" s="2">
        <v>35</v>
      </c>
      <c r="D41" s="1" t="s">
        <v>537</v>
      </c>
      <c r="E41" s="2">
        <v>21.5</v>
      </c>
      <c r="G41" s="1" t="s">
        <v>62</v>
      </c>
      <c r="H41" s="2">
        <v>27</v>
      </c>
      <c r="J41" s="12" t="s">
        <v>576</v>
      </c>
      <c r="K41" s="2">
        <v>6</v>
      </c>
    </row>
    <row r="42" spans="1:18">
      <c r="A42" s="1" t="s">
        <v>62</v>
      </c>
      <c r="B42" s="2">
        <v>32</v>
      </c>
      <c r="D42" s="1" t="s">
        <v>535</v>
      </c>
      <c r="E42" s="2">
        <v>20.399999999999999</v>
      </c>
      <c r="G42" s="1" t="s">
        <v>321</v>
      </c>
      <c r="H42" s="2">
        <v>15</v>
      </c>
      <c r="J42" s="12" t="s">
        <v>516</v>
      </c>
      <c r="K42" s="2">
        <v>6</v>
      </c>
    </row>
    <row r="43" spans="1:18">
      <c r="A43" s="1" t="s">
        <v>375</v>
      </c>
      <c r="B43" s="2">
        <v>18</v>
      </c>
      <c r="D43" s="1" t="s">
        <v>533</v>
      </c>
      <c r="E43" s="2">
        <v>17.5</v>
      </c>
      <c r="G43" s="1" t="s">
        <v>382</v>
      </c>
      <c r="H43" s="2">
        <v>15</v>
      </c>
      <c r="J43" s="12" t="s">
        <v>537</v>
      </c>
      <c r="K43" s="2">
        <v>3.2</v>
      </c>
    </row>
    <row r="44" spans="1:18">
      <c r="A44" s="1" t="s">
        <v>522</v>
      </c>
      <c r="B44" s="2">
        <v>8</v>
      </c>
      <c r="D44" s="1" t="s">
        <v>538</v>
      </c>
      <c r="E44" s="2">
        <v>9</v>
      </c>
      <c r="G44" s="1" t="s">
        <v>380</v>
      </c>
      <c r="H44" s="2">
        <v>9</v>
      </c>
      <c r="J44" s="12" t="s">
        <v>584</v>
      </c>
      <c r="K44" s="2">
        <v>3.1</v>
      </c>
    </row>
    <row r="45" spans="1:18">
      <c r="A45" s="1" t="s">
        <v>377</v>
      </c>
      <c r="B45" s="2">
        <v>6</v>
      </c>
      <c r="D45" s="1" t="s">
        <v>56</v>
      </c>
      <c r="E45" s="2">
        <v>5</v>
      </c>
      <c r="G45" s="1" t="s">
        <v>542</v>
      </c>
      <c r="H45" s="2">
        <v>9</v>
      </c>
      <c r="J45" s="12" t="s">
        <v>573</v>
      </c>
      <c r="K45" s="2">
        <v>3.1</v>
      </c>
    </row>
    <row r="46" spans="1:18">
      <c r="A46" s="1" t="s">
        <v>271</v>
      </c>
      <c r="B46" s="2">
        <v>3</v>
      </c>
      <c r="D46" s="1" t="s">
        <v>540</v>
      </c>
      <c r="E46" s="2">
        <v>3.1</v>
      </c>
      <c r="G46" s="1" t="s">
        <v>383</v>
      </c>
      <c r="H46" s="2">
        <v>9</v>
      </c>
      <c r="J46" s="12" t="s">
        <v>405</v>
      </c>
      <c r="K46" s="2">
        <v>3.1</v>
      </c>
    </row>
    <row r="47" spans="1:18">
      <c r="A47" s="1" t="s">
        <v>57</v>
      </c>
      <c r="B47" s="2">
        <v>102</v>
      </c>
      <c r="D47" s="1" t="s">
        <v>539</v>
      </c>
      <c r="E47" s="2">
        <v>3</v>
      </c>
      <c r="G47" s="1" t="s">
        <v>280</v>
      </c>
      <c r="H47" s="2">
        <v>6</v>
      </c>
      <c r="J47" s="12" t="s">
        <v>408</v>
      </c>
      <c r="K47" s="2">
        <v>3.1</v>
      </c>
    </row>
    <row r="48" spans="1:18">
      <c r="D48" s="1" t="s">
        <v>57</v>
      </c>
      <c r="E48" s="2">
        <v>79.5</v>
      </c>
      <c r="G48" s="1" t="s">
        <v>392</v>
      </c>
      <c r="H48" s="2">
        <v>6</v>
      </c>
      <c r="J48" s="12" t="s">
        <v>578</v>
      </c>
      <c r="K48" s="2">
        <v>3</v>
      </c>
    </row>
    <row r="49" spans="7:11">
      <c r="G49" s="1" t="s">
        <v>375</v>
      </c>
      <c r="H49" s="2">
        <v>6</v>
      </c>
      <c r="J49" s="12" t="s">
        <v>585</v>
      </c>
      <c r="K49" s="2">
        <v>3</v>
      </c>
    </row>
    <row r="50" spans="7:11">
      <c r="G50" s="1" t="s">
        <v>548</v>
      </c>
      <c r="H50" s="2">
        <v>6</v>
      </c>
      <c r="J50" s="12" t="s">
        <v>321</v>
      </c>
      <c r="K50" s="2">
        <v>3</v>
      </c>
    </row>
    <row r="51" spans="7:11">
      <c r="G51" s="1" t="s">
        <v>544</v>
      </c>
      <c r="H51" s="2">
        <v>6</v>
      </c>
      <c r="J51" s="12" t="s">
        <v>404</v>
      </c>
      <c r="K51" s="2">
        <v>3</v>
      </c>
    </row>
    <row r="52" spans="7:11">
      <c r="G52" s="1" t="s">
        <v>391</v>
      </c>
      <c r="H52" s="2">
        <v>3</v>
      </c>
      <c r="J52" s="12" t="s">
        <v>572</v>
      </c>
      <c r="K52" s="2">
        <v>3</v>
      </c>
    </row>
    <row r="53" spans="7:11">
      <c r="G53" s="1" t="s">
        <v>545</v>
      </c>
      <c r="H53" s="2">
        <v>3</v>
      </c>
      <c r="J53" s="12" t="s">
        <v>410</v>
      </c>
      <c r="K53" s="2">
        <v>3</v>
      </c>
    </row>
    <row r="54" spans="7:11">
      <c r="G54" s="1" t="s">
        <v>546</v>
      </c>
      <c r="H54" s="2">
        <v>3</v>
      </c>
      <c r="J54" s="12" t="s">
        <v>574</v>
      </c>
      <c r="K54" s="2">
        <v>0.1</v>
      </c>
    </row>
    <row r="55" spans="7:11">
      <c r="G55" s="1" t="s">
        <v>56</v>
      </c>
      <c r="H55" s="2">
        <v>3</v>
      </c>
      <c r="J55" s="12" t="s">
        <v>586</v>
      </c>
      <c r="K55" s="2">
        <v>0.1</v>
      </c>
    </row>
    <row r="56" spans="7:11">
      <c r="G56" s="1" t="s">
        <v>387</v>
      </c>
      <c r="H56" s="2">
        <v>3</v>
      </c>
      <c r="J56" s="12" t="s">
        <v>407</v>
      </c>
      <c r="K56" s="2">
        <v>0.1</v>
      </c>
    </row>
    <row r="57" spans="7:11">
      <c r="G57" s="1" t="s">
        <v>384</v>
      </c>
      <c r="H57" s="2">
        <v>3</v>
      </c>
      <c r="J57" s="12" t="s">
        <v>413</v>
      </c>
      <c r="K57" s="2">
        <v>0.1</v>
      </c>
    </row>
    <row r="58" spans="7:11">
      <c r="G58" s="1" t="s">
        <v>57</v>
      </c>
      <c r="H58" s="2">
        <v>132</v>
      </c>
      <c r="J58" s="12" t="s">
        <v>575</v>
      </c>
      <c r="K58" s="2">
        <v>0.1</v>
      </c>
    </row>
    <row r="59" spans="7:11">
      <c r="J59" s="12" t="s">
        <v>583</v>
      </c>
      <c r="K59" s="2">
        <v>0.1</v>
      </c>
    </row>
    <row r="60" spans="7:11">
      <c r="G60" s="1"/>
      <c r="H60" s="2"/>
      <c r="J60" s="12" t="s">
        <v>580</v>
      </c>
      <c r="K60" s="2">
        <v>0.1</v>
      </c>
    </row>
    <row r="61" spans="7:11">
      <c r="G61" s="1"/>
      <c r="H61" s="2"/>
      <c r="J61" s="12" t="s">
        <v>57</v>
      </c>
      <c r="K61" s="2">
        <v>46.300000000000011</v>
      </c>
    </row>
    <row r="62" spans="7:11">
      <c r="G62" s="1"/>
      <c r="H62" s="2"/>
    </row>
    <row r="63" spans="7:11">
      <c r="G63" s="1"/>
      <c r="H63" s="2"/>
    </row>
    <row r="64" spans="7:11">
      <c r="G64" s="1"/>
      <c r="H64" s="2"/>
    </row>
    <row r="65" spans="1:11">
      <c r="A65" s="10" t="s">
        <v>121</v>
      </c>
      <c r="B65" t="s">
        <v>182</v>
      </c>
      <c r="D65" s="10" t="s">
        <v>71</v>
      </c>
      <c r="E65" t="s">
        <v>182</v>
      </c>
      <c r="G65" s="1"/>
      <c r="H65" s="2"/>
    </row>
    <row r="66" spans="1:11">
      <c r="A66" s="1" t="s">
        <v>62</v>
      </c>
      <c r="B66" s="2">
        <v>9.8999999999999968</v>
      </c>
      <c r="D66" s="1" t="s">
        <v>395</v>
      </c>
      <c r="E66" s="2">
        <v>18.799999999999997</v>
      </c>
      <c r="G66" s="1"/>
      <c r="H66" s="2"/>
    </row>
    <row r="67" spans="1:11">
      <c r="A67" s="1" t="s">
        <v>321</v>
      </c>
      <c r="B67" s="2">
        <v>9.6999999999999975</v>
      </c>
      <c r="D67" s="1" t="s">
        <v>62</v>
      </c>
      <c r="E67" s="2">
        <v>18.699999999999996</v>
      </c>
      <c r="G67" s="1"/>
      <c r="H67" s="2"/>
    </row>
    <row r="68" spans="1:11">
      <c r="A68" s="1" t="s">
        <v>417</v>
      </c>
      <c r="B68" s="2">
        <v>6.1999999999999993</v>
      </c>
      <c r="D68" s="1" t="s">
        <v>375</v>
      </c>
      <c r="E68" s="2">
        <v>15.599999999999998</v>
      </c>
      <c r="G68" s="1"/>
      <c r="H68" s="2"/>
    </row>
    <row r="69" spans="1:11">
      <c r="A69" s="1" t="s">
        <v>428</v>
      </c>
      <c r="B69" s="2">
        <v>3.6000000000000005</v>
      </c>
      <c r="D69" s="1" t="s">
        <v>56</v>
      </c>
      <c r="E69" s="2">
        <v>3.2</v>
      </c>
      <c r="G69" s="1"/>
      <c r="H69" s="2"/>
    </row>
    <row r="70" spans="1:11">
      <c r="A70" s="1" t="s">
        <v>643</v>
      </c>
      <c r="B70" s="2">
        <v>0.1</v>
      </c>
      <c r="D70" s="1" t="s">
        <v>57</v>
      </c>
      <c r="E70" s="2">
        <v>56.299999999999983</v>
      </c>
      <c r="G70" s="1"/>
      <c r="H70" s="2"/>
    </row>
    <row r="71" spans="1:11">
      <c r="A71" s="1" t="s">
        <v>57</v>
      </c>
      <c r="B71" s="2">
        <v>29.499999999999993</v>
      </c>
      <c r="G71" s="1"/>
      <c r="H71" s="2"/>
    </row>
    <row r="72" spans="1:11">
      <c r="G72" s="1"/>
      <c r="H72" s="2"/>
    </row>
    <row r="73" spans="1:11">
      <c r="G73" s="1"/>
      <c r="H73" s="2"/>
    </row>
    <row r="74" spans="1:11">
      <c r="G74" s="1"/>
    </row>
    <row r="75" spans="1:11">
      <c r="A75" s="10" t="s">
        <v>138</v>
      </c>
      <c r="B75" t="s">
        <v>182</v>
      </c>
      <c r="D75" s="14" t="s">
        <v>132</v>
      </c>
      <c r="E75" t="s">
        <v>182</v>
      </c>
      <c r="G75" s="14" t="s">
        <v>248</v>
      </c>
      <c r="H75" t="s">
        <v>182</v>
      </c>
      <c r="J75" s="14" t="s">
        <v>249</v>
      </c>
      <c r="K75" t="s">
        <v>182</v>
      </c>
    </row>
    <row r="76" spans="1:11">
      <c r="A76" s="1" t="s">
        <v>62</v>
      </c>
      <c r="B76" s="2">
        <v>15.1</v>
      </c>
      <c r="D76" s="1" t="s">
        <v>62</v>
      </c>
      <c r="E76" s="142">
        <v>1.4000000000000001</v>
      </c>
      <c r="G76" s="1" t="s">
        <v>62</v>
      </c>
      <c r="H76" s="2">
        <v>0.2</v>
      </c>
      <c r="J76" s="1" t="s">
        <v>62</v>
      </c>
      <c r="K76" s="2">
        <v>3.8000000000000003</v>
      </c>
    </row>
    <row r="77" spans="1:11">
      <c r="A77" s="1" t="s">
        <v>56</v>
      </c>
      <c r="B77" s="2">
        <v>9.1</v>
      </c>
      <c r="D77" s="1" t="s">
        <v>321</v>
      </c>
      <c r="E77" s="2">
        <v>1.4000000000000001</v>
      </c>
      <c r="G77" s="1" t="s">
        <v>257</v>
      </c>
      <c r="H77" s="2">
        <v>0.1</v>
      </c>
      <c r="J77" s="1" t="s">
        <v>321</v>
      </c>
      <c r="K77" s="2">
        <v>3.5</v>
      </c>
    </row>
    <row r="78" spans="1:11">
      <c r="A78" s="1" t="s">
        <v>589</v>
      </c>
      <c r="B78" s="2">
        <v>3</v>
      </c>
      <c r="D78" s="1" t="s">
        <v>56</v>
      </c>
      <c r="E78" s="2">
        <v>0.7</v>
      </c>
      <c r="G78" s="1" t="s">
        <v>253</v>
      </c>
      <c r="H78" s="2">
        <v>0.1</v>
      </c>
      <c r="J78" s="1" t="s">
        <v>461</v>
      </c>
      <c r="K78" s="2">
        <v>3.1</v>
      </c>
    </row>
    <row r="79" spans="1:11">
      <c r="A79" s="1" t="s">
        <v>588</v>
      </c>
      <c r="B79" s="2">
        <v>3</v>
      </c>
      <c r="D79" s="1" t="s">
        <v>624</v>
      </c>
      <c r="E79" s="2">
        <v>0.30000000000000004</v>
      </c>
      <c r="G79" s="1" t="s">
        <v>57</v>
      </c>
      <c r="H79" s="2">
        <v>0.4</v>
      </c>
      <c r="J79" s="1" t="s">
        <v>428</v>
      </c>
      <c r="K79" s="2">
        <v>0.4</v>
      </c>
    </row>
    <row r="80" spans="1:11">
      <c r="A80" s="1" t="s">
        <v>57</v>
      </c>
      <c r="B80" s="2">
        <v>30.2</v>
      </c>
      <c r="D80" s="1" t="s">
        <v>627</v>
      </c>
      <c r="E80" s="2">
        <v>0.2</v>
      </c>
      <c r="J80" s="1" t="s">
        <v>427</v>
      </c>
      <c r="K80" s="2">
        <v>0.2</v>
      </c>
    </row>
    <row r="81" spans="1:11">
      <c r="D81" s="1" t="s">
        <v>620</v>
      </c>
      <c r="E81" s="2">
        <v>0.1</v>
      </c>
      <c r="J81" s="1" t="s">
        <v>56</v>
      </c>
      <c r="K81" s="2">
        <v>0.2</v>
      </c>
    </row>
    <row r="82" spans="1:11">
      <c r="D82" s="1" t="s">
        <v>626</v>
      </c>
      <c r="E82" s="2">
        <v>0.1</v>
      </c>
      <c r="J82" s="1" t="s">
        <v>432</v>
      </c>
      <c r="K82" s="2">
        <v>0.1</v>
      </c>
    </row>
    <row r="83" spans="1:11">
      <c r="D83" s="1" t="s">
        <v>57</v>
      </c>
      <c r="E83" s="2">
        <v>4.2</v>
      </c>
      <c r="J83" s="1" t="s">
        <v>430</v>
      </c>
      <c r="K83" s="2">
        <v>0.1</v>
      </c>
    </row>
    <row r="84" spans="1:11">
      <c r="J84" s="1" t="s">
        <v>605</v>
      </c>
      <c r="K84" s="2">
        <v>0.1</v>
      </c>
    </row>
    <row r="85" spans="1:11">
      <c r="J85" s="1" t="s">
        <v>606</v>
      </c>
      <c r="K85" s="2">
        <v>0.1</v>
      </c>
    </row>
    <row r="86" spans="1:11">
      <c r="J86" s="1" t="s">
        <v>433</v>
      </c>
      <c r="K86" s="2">
        <v>0.1</v>
      </c>
    </row>
    <row r="87" spans="1:11">
      <c r="J87" s="1" t="s">
        <v>426</v>
      </c>
      <c r="K87" s="2">
        <v>0.1</v>
      </c>
    </row>
    <row r="88" spans="1:11">
      <c r="J88" s="1" t="s">
        <v>57</v>
      </c>
      <c r="K88" s="2">
        <v>11.799999999999997</v>
      </c>
    </row>
    <row r="91" spans="1:11">
      <c r="A91" s="14" t="s">
        <v>139</v>
      </c>
      <c r="B91" s="141" t="s">
        <v>182</v>
      </c>
      <c r="D91" s="14" t="s">
        <v>189</v>
      </c>
      <c r="E91" t="s">
        <v>182</v>
      </c>
      <c r="G91" s="14" t="s">
        <v>140</v>
      </c>
      <c r="H91" t="s">
        <v>182</v>
      </c>
      <c r="J91" s="14" t="s">
        <v>70</v>
      </c>
      <c r="K91" t="s">
        <v>182</v>
      </c>
    </row>
    <row r="92" spans="1:11">
      <c r="A92" s="1" t="s">
        <v>62</v>
      </c>
      <c r="B92" s="2">
        <v>0.2</v>
      </c>
      <c r="D92" s="1" t="s">
        <v>633</v>
      </c>
      <c r="E92" s="2">
        <v>0.30000000000000004</v>
      </c>
      <c r="G92" s="1" t="s">
        <v>56</v>
      </c>
      <c r="H92" s="2">
        <v>0.4</v>
      </c>
      <c r="J92" s="1" t="s">
        <v>630</v>
      </c>
      <c r="K92" s="2">
        <v>3.3000000000000003</v>
      </c>
    </row>
    <row r="93" spans="1:11">
      <c r="A93" s="1" t="s">
        <v>593</v>
      </c>
      <c r="B93" s="2">
        <v>0.1</v>
      </c>
      <c r="D93" s="1" t="s">
        <v>636</v>
      </c>
      <c r="E93" s="2">
        <v>0.1</v>
      </c>
      <c r="G93" s="1" t="s">
        <v>443</v>
      </c>
      <c r="H93" s="2">
        <v>0.2</v>
      </c>
      <c r="J93" s="1" t="s">
        <v>395</v>
      </c>
      <c r="K93" s="2">
        <v>3.2</v>
      </c>
    </row>
    <row r="94" spans="1:11">
      <c r="A94" s="1" t="s">
        <v>594</v>
      </c>
      <c r="B94" s="2">
        <v>0.2</v>
      </c>
      <c r="D94" s="1" t="s">
        <v>56</v>
      </c>
      <c r="E94" s="2">
        <v>0.1</v>
      </c>
      <c r="G94" s="1" t="s">
        <v>638</v>
      </c>
      <c r="H94" s="2">
        <v>0.1</v>
      </c>
      <c r="J94" s="1" t="s">
        <v>631</v>
      </c>
      <c r="K94" s="2">
        <v>3</v>
      </c>
    </row>
    <row r="95" spans="1:11">
      <c r="A95" s="1" t="s">
        <v>595</v>
      </c>
      <c r="B95" s="2">
        <v>0.1</v>
      </c>
      <c r="D95" s="1" t="s">
        <v>439</v>
      </c>
      <c r="E95" s="2">
        <v>0.1</v>
      </c>
      <c r="G95" s="1" t="s">
        <v>441</v>
      </c>
      <c r="H95" s="2">
        <v>0.1</v>
      </c>
      <c r="J95" s="1" t="s">
        <v>62</v>
      </c>
      <c r="K95" s="2">
        <v>0.2</v>
      </c>
    </row>
    <row r="96" spans="1:11">
      <c r="A96" s="1" t="s">
        <v>596</v>
      </c>
      <c r="B96" s="2">
        <v>0.1</v>
      </c>
      <c r="D96" s="1" t="s">
        <v>537</v>
      </c>
      <c r="E96" s="2">
        <v>0.1</v>
      </c>
      <c r="G96" s="1" t="s">
        <v>637</v>
      </c>
      <c r="H96" s="2">
        <v>0.1</v>
      </c>
      <c r="J96" s="1" t="s">
        <v>632</v>
      </c>
      <c r="K96" s="2">
        <v>0.1</v>
      </c>
    </row>
    <row r="97" spans="1:11">
      <c r="A97" s="1" t="s">
        <v>597</v>
      </c>
      <c r="B97" s="2">
        <v>0.1</v>
      </c>
      <c r="D97" s="1" t="s">
        <v>634</v>
      </c>
      <c r="E97" s="2">
        <v>0.1</v>
      </c>
      <c r="G97" s="1" t="s">
        <v>321</v>
      </c>
      <c r="H97" s="2">
        <v>0.1</v>
      </c>
      <c r="J97" s="1" t="s">
        <v>375</v>
      </c>
      <c r="K97" s="2">
        <v>0.1</v>
      </c>
    </row>
    <row r="98" spans="1:11">
      <c r="A98" s="1" t="s">
        <v>598</v>
      </c>
      <c r="B98" s="2">
        <v>0.1</v>
      </c>
      <c r="D98" s="1" t="s">
        <v>635</v>
      </c>
      <c r="E98" s="2">
        <v>0.1</v>
      </c>
      <c r="G98" s="1" t="s">
        <v>440</v>
      </c>
      <c r="H98" s="2">
        <v>0.1</v>
      </c>
      <c r="J98" s="1" t="s">
        <v>437</v>
      </c>
      <c r="K98" s="2">
        <v>0.1</v>
      </c>
    </row>
    <row r="99" spans="1:11">
      <c r="A99" s="1" t="s">
        <v>375</v>
      </c>
      <c r="B99" s="2">
        <v>0.1</v>
      </c>
      <c r="D99" s="1" t="s">
        <v>57</v>
      </c>
      <c r="E99" s="2">
        <v>0.89999999999999991</v>
      </c>
      <c r="G99" s="1" t="s">
        <v>57</v>
      </c>
      <c r="H99" s="2">
        <v>1.0999999999999999</v>
      </c>
      <c r="J99" s="1" t="s">
        <v>628</v>
      </c>
      <c r="K99" s="2">
        <v>0.1</v>
      </c>
    </row>
    <row r="100" spans="1:11">
      <c r="A100" s="1" t="s">
        <v>599</v>
      </c>
      <c r="B100" s="2">
        <v>3</v>
      </c>
      <c r="J100" s="1" t="s">
        <v>629</v>
      </c>
      <c r="K100" s="2">
        <v>0.1</v>
      </c>
    </row>
    <row r="101" spans="1:11">
      <c r="A101" s="1" t="s">
        <v>424</v>
      </c>
      <c r="B101" s="2">
        <v>3</v>
      </c>
      <c r="J101" s="1" t="s">
        <v>57</v>
      </c>
      <c r="K101" s="2">
        <v>10.199999999999999</v>
      </c>
    </row>
    <row r="102" spans="1:11">
      <c r="A102" s="1" t="s">
        <v>600</v>
      </c>
      <c r="B102" s="2">
        <v>0.1</v>
      </c>
    </row>
    <row r="103" spans="1:11">
      <c r="A103" s="1" t="s">
        <v>425</v>
      </c>
      <c r="B103" s="2">
        <v>0.1</v>
      </c>
    </row>
    <row r="104" spans="1:11">
      <c r="A104" s="1" t="s">
        <v>601</v>
      </c>
      <c r="B104" s="2">
        <v>0.1</v>
      </c>
    </row>
    <row r="105" spans="1:11">
      <c r="A105" s="1" t="s">
        <v>602</v>
      </c>
      <c r="B105" s="2">
        <v>3</v>
      </c>
    </row>
    <row r="106" spans="1:11">
      <c r="A106" s="1" t="s">
        <v>603</v>
      </c>
      <c r="B106" s="2">
        <v>3</v>
      </c>
    </row>
    <row r="107" spans="1:11">
      <c r="A107" s="1" t="s">
        <v>604</v>
      </c>
      <c r="B107" s="2">
        <v>3</v>
      </c>
    </row>
    <row r="108" spans="1:11">
      <c r="A108" s="1" t="s">
        <v>57</v>
      </c>
      <c r="B108" s="2">
        <v>16.299999999999997</v>
      </c>
    </row>
    <row r="109" spans="1:11">
      <c r="A109" s="1"/>
    </row>
    <row r="110" spans="1:11">
      <c r="A110" s="1"/>
    </row>
    <row r="111" spans="1:11">
      <c r="A111" s="1"/>
    </row>
    <row r="112" spans="1:11">
      <c r="A112" s="14" t="s">
        <v>190</v>
      </c>
      <c r="B112" t="s">
        <v>182</v>
      </c>
      <c r="D112" s="14" t="s">
        <v>191</v>
      </c>
      <c r="E112" t="s">
        <v>182</v>
      </c>
      <c r="G112" s="14" t="s">
        <v>31</v>
      </c>
      <c r="H112" t="s">
        <v>58</v>
      </c>
    </row>
    <row r="113" spans="1:8">
      <c r="A113" s="1" t="s">
        <v>280</v>
      </c>
      <c r="B113" s="2">
        <v>3.1</v>
      </c>
      <c r="D113" s="1" t="s">
        <v>62</v>
      </c>
      <c r="E113" s="2">
        <v>0.2</v>
      </c>
      <c r="G113" s="1" t="s">
        <v>641</v>
      </c>
      <c r="H113" s="2">
        <v>0.1</v>
      </c>
    </row>
    <row r="114" spans="1:8">
      <c r="A114" s="1" t="s">
        <v>609</v>
      </c>
      <c r="B114" s="2">
        <v>3</v>
      </c>
      <c r="D114" s="1" t="s">
        <v>118</v>
      </c>
      <c r="E114" s="2">
        <v>0.2</v>
      </c>
      <c r="G114" s="1" t="s">
        <v>56</v>
      </c>
      <c r="H114" s="2">
        <v>0.1</v>
      </c>
    </row>
    <row r="115" spans="1:8">
      <c r="A115" s="1" t="s">
        <v>251</v>
      </c>
      <c r="B115" s="2">
        <v>0.1</v>
      </c>
      <c r="D115" s="1" t="s">
        <v>57</v>
      </c>
      <c r="E115" s="2">
        <v>0.4</v>
      </c>
      <c r="G115" s="1" t="s">
        <v>57</v>
      </c>
      <c r="H115" s="2">
        <v>0.2</v>
      </c>
    </row>
    <row r="116" spans="1:8">
      <c r="A116" s="1" t="s">
        <v>57</v>
      </c>
      <c r="B116" s="2">
        <v>6.2</v>
      </c>
    </row>
  </sheetData>
  <conditionalFormatting pivot="1">
    <cfRule type="colorScale" priority="66">
      <colorScale>
        <cfvo type="num" val="1"/>
        <cfvo type="num" val="5"/>
        <cfvo type="num" val="10"/>
        <color rgb="FF63BE7B"/>
        <color rgb="FFFFEB84"/>
        <color rgb="FFF8696B"/>
      </colorScale>
    </cfRule>
  </conditionalFormatting>
  <conditionalFormatting pivot="1">
    <cfRule type="colorScale" priority="37">
      <colorScale>
        <cfvo type="num" val="1"/>
        <cfvo type="num" val="5"/>
        <cfvo type="num" val="10"/>
        <color rgb="FF63BE7B"/>
        <color rgb="FFFFEB84"/>
        <color rgb="FFF8696B"/>
      </colorScale>
    </cfRule>
  </conditionalFormatting>
  <conditionalFormatting pivot="1" sqref="K76:K87">
    <cfRule type="colorScale" priority="16">
      <colorScale>
        <cfvo type="num" val="1"/>
        <cfvo type="num" val="5"/>
        <cfvo type="num" val="10"/>
        <color rgb="FF63BE7B"/>
        <color rgb="FFFFEB84"/>
        <color rgb="FFF8696B"/>
      </colorScale>
    </cfRule>
  </conditionalFormatting>
  <conditionalFormatting pivot="1" sqref="E113:E114">
    <cfRule type="colorScale" priority="5">
      <colorScale>
        <cfvo type="num" val="1"/>
        <cfvo type="num" val="5"/>
        <cfvo type="num" val="10"/>
        <color rgb="FF63BE7B"/>
        <color rgb="FFFFEB84"/>
        <color rgb="FFF8696B"/>
      </colorScale>
    </cfRule>
  </conditionalFormatting>
  <conditionalFormatting pivot="1" sqref="B3:B18">
    <cfRule type="colorScale" priority="27">
      <colorScale>
        <cfvo type="num" val="1"/>
        <cfvo type="num" val="5"/>
        <cfvo type="num" val="10"/>
        <color rgb="FF63BE7B"/>
        <color rgb="FFFFEB84"/>
        <color rgb="FFF8696B"/>
      </colorScale>
    </cfRule>
  </conditionalFormatting>
  <conditionalFormatting pivot="1" sqref="H3:H30">
    <cfRule type="colorScale" priority="26">
      <colorScale>
        <cfvo type="num" val="1"/>
        <cfvo type="num" val="5"/>
        <cfvo type="num" val="10"/>
        <color rgb="FF63BE7B"/>
        <color rgb="FFFFEB84"/>
        <color rgb="FFF8696B"/>
      </colorScale>
    </cfRule>
  </conditionalFormatting>
  <conditionalFormatting pivot="1" sqref="K3:K13">
    <cfRule type="colorScale" priority="25">
      <colorScale>
        <cfvo type="num" val="1"/>
        <cfvo type="num" val="5"/>
        <cfvo type="num" val="10"/>
        <color rgb="FF63BE7B"/>
        <color rgb="FFFFEB84"/>
        <color rgb="FFF8696B"/>
      </colorScale>
    </cfRule>
  </conditionalFormatting>
  <conditionalFormatting pivot="1" sqref="E3:E35">
    <cfRule type="colorScale" priority="24">
      <colorScale>
        <cfvo type="num" val="1"/>
        <cfvo type="num" val="5"/>
        <cfvo type="num" val="10"/>
        <color rgb="FF63BE7B"/>
        <color rgb="FFFFEB84"/>
        <color rgb="FFF8696B"/>
      </colorScale>
    </cfRule>
  </conditionalFormatting>
  <conditionalFormatting pivot="1" sqref="B41:B46">
    <cfRule type="colorScale" priority="23">
      <colorScale>
        <cfvo type="num" val="1"/>
        <cfvo type="num" val="5"/>
        <cfvo type="num" val="10"/>
        <color rgb="FF63BE7B"/>
        <color rgb="FFFFEB84"/>
        <color rgb="FFF8696B"/>
      </colorScale>
    </cfRule>
  </conditionalFormatting>
  <conditionalFormatting pivot="1" sqref="E41:E47">
    <cfRule type="colorScale" priority="22">
      <colorScale>
        <cfvo type="num" val="1"/>
        <cfvo type="num" val="5"/>
        <cfvo type="num" val="10"/>
        <color rgb="FF63BE7B"/>
        <color rgb="FFFFEB84"/>
        <color rgb="FFF8696B"/>
      </colorScale>
    </cfRule>
  </conditionalFormatting>
  <conditionalFormatting pivot="1" sqref="H41:H57">
    <cfRule type="colorScale" priority="21">
      <colorScale>
        <cfvo type="num" val="1"/>
        <cfvo type="num" val="5"/>
        <cfvo type="num" val="10"/>
        <color rgb="FF63BE7B"/>
        <color rgb="FFFFEB84"/>
        <color rgb="FFF8696B"/>
      </colorScale>
    </cfRule>
  </conditionalFormatting>
  <conditionalFormatting pivot="1" sqref="K41:K60">
    <cfRule type="colorScale" priority="20">
      <colorScale>
        <cfvo type="num" val="1"/>
        <cfvo type="num" val="5"/>
        <cfvo type="num" val="10"/>
        <color rgb="FF63BE7B"/>
        <color rgb="FFFFEB84"/>
        <color rgb="FFF8696B"/>
      </colorScale>
    </cfRule>
  </conditionalFormatting>
  <conditionalFormatting pivot="1" sqref="B76:B79">
    <cfRule type="colorScale" priority="1">
      <colorScale>
        <cfvo type="num" val="1"/>
        <cfvo type="num" val="5"/>
        <cfvo type="num" val="10"/>
        <color rgb="FF63BE7B"/>
        <color rgb="FFFFEB84"/>
        <color rgb="FFF8696B"/>
      </colorScale>
    </cfRule>
  </conditionalFormatting>
  <conditionalFormatting pivot="1" sqref="E92:E98">
    <cfRule type="colorScale" priority="15">
      <colorScale>
        <cfvo type="num" val="1"/>
        <cfvo type="num" val="5"/>
        <cfvo type="num" val="10"/>
        <color rgb="FF63BE7B"/>
        <color rgb="FFFFEB84"/>
        <color rgb="FFF8696B"/>
      </colorScale>
    </cfRule>
  </conditionalFormatting>
  <conditionalFormatting pivot="1" sqref="H92:H98">
    <cfRule type="colorScale" priority="14">
      <colorScale>
        <cfvo type="num" val="1"/>
        <cfvo type="num" val="5"/>
        <cfvo type="num" val="10"/>
        <color rgb="FF63BE7B"/>
        <color rgb="FFFFEB84"/>
        <color rgb="FFF8696B"/>
      </colorScale>
    </cfRule>
  </conditionalFormatting>
  <conditionalFormatting pivot="1" sqref="K92:K100">
    <cfRule type="colorScale" priority="13">
      <colorScale>
        <cfvo type="num" val="1"/>
        <cfvo type="num" val="5"/>
        <cfvo type="num" val="10"/>
        <color rgb="FF63BE7B"/>
        <color rgb="FFFFEB84"/>
        <color rgb="FFF8696B"/>
      </colorScale>
    </cfRule>
  </conditionalFormatting>
  <conditionalFormatting pivot="1" sqref="H76:H78">
    <cfRule type="colorScale" priority="11">
      <colorScale>
        <cfvo type="num" val="1"/>
        <cfvo type="num" val="5"/>
        <cfvo type="num" val="10"/>
        <color rgb="FF63BE7B"/>
        <color rgb="FFFFEB84"/>
        <color rgb="FFF8696B"/>
      </colorScale>
    </cfRule>
  </conditionalFormatting>
  <conditionalFormatting pivot="1" sqref="E76:E82">
    <cfRule type="colorScale" priority="10">
      <colorScale>
        <cfvo type="num" val="1"/>
        <cfvo type="num" val="5"/>
        <cfvo type="num" val="10"/>
        <color rgb="FF63BE7B"/>
        <color rgb="FFFFEB84"/>
        <color rgb="FFF8696B"/>
      </colorScale>
    </cfRule>
  </conditionalFormatting>
  <conditionalFormatting pivot="1" sqref="B92:B107">
    <cfRule type="colorScale" priority="8">
      <colorScale>
        <cfvo type="num" val="1"/>
        <cfvo type="num" val="5"/>
        <cfvo type="num" val="10"/>
        <color rgb="FF63BE7B"/>
        <color rgb="FFFFEB84"/>
        <color rgb="FFF8696B"/>
      </colorScale>
    </cfRule>
  </conditionalFormatting>
  <conditionalFormatting pivot="1" sqref="B113:B115">
    <cfRule type="colorScale" priority="6">
      <colorScale>
        <cfvo type="num" val="1"/>
        <cfvo type="num" val="5"/>
        <cfvo type="num" val="10"/>
        <color rgb="FF63BE7B"/>
        <color rgb="FFFFEB84"/>
        <color rgb="FFF8696B"/>
      </colorScale>
    </cfRule>
  </conditionalFormatting>
  <conditionalFormatting pivot="1" sqref="H113:H114">
    <cfRule type="colorScale" priority="4">
      <colorScale>
        <cfvo type="num" val="1"/>
        <cfvo type="num" val="5"/>
        <cfvo type="num" val="10"/>
        <color rgb="FF63BE7B"/>
        <color rgb="FFFFEB84"/>
        <color rgb="FFF8696B"/>
      </colorScale>
    </cfRule>
  </conditionalFormatting>
  <conditionalFormatting pivot="1" sqref="B66:B70">
    <cfRule type="colorScale" priority="3">
      <colorScale>
        <cfvo type="num" val="1"/>
        <cfvo type="num" val="5"/>
        <cfvo type="num" val="10"/>
        <color rgb="FF63BE7B"/>
        <color rgb="FFFFEB84"/>
        <color rgb="FFF8696B"/>
      </colorScale>
    </cfRule>
  </conditionalFormatting>
  <conditionalFormatting pivot="1" sqref="E66:E69">
    <cfRule type="colorScale" priority="2">
      <colorScale>
        <cfvo type="num" val="1"/>
        <cfvo type="num" val="5"/>
        <cfvo type="num" val="10"/>
        <color rgb="FF63BE7B"/>
        <color rgb="FFFFEB84"/>
        <color rgb="FFF8696B"/>
      </colorScale>
    </cfRule>
  </conditionalFormatting>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71" zoomScaleNormal="71" zoomScaleSheetLayoutView="110" workbookViewId="0">
      <selection activeCell="K63" sqref="K63"/>
    </sheetView>
  </sheetViews>
  <sheetFormatPr baseColWidth="10" defaultColWidth="11.42578125" defaultRowHeight="14.25"/>
  <cols>
    <col min="1" max="1" width="11.42578125" style="22"/>
    <col min="2" max="2" width="41.85546875" style="22" customWidth="1"/>
    <col min="3" max="3" width="66.28515625" style="22" customWidth="1"/>
    <col min="4" max="4" width="29.85546875" style="68" customWidth="1"/>
    <col min="5" max="5" width="36.42578125" style="22" customWidth="1"/>
    <col min="6" max="6" width="79.28515625" style="22" customWidth="1"/>
    <col min="7" max="8" width="18.85546875" style="69" customWidth="1"/>
    <col min="9" max="9" width="21.140625" style="22" customWidth="1"/>
    <col min="10" max="10" width="21" style="22" customWidth="1"/>
    <col min="11" max="11" width="69.7109375" style="22" customWidth="1"/>
    <col min="12" max="12" width="11.42578125" style="22"/>
    <col min="13" max="13" width="5.140625" style="22" customWidth="1"/>
    <col min="14" max="14" width="59.85546875" style="22" customWidth="1"/>
    <col min="15" max="15" width="51" style="22" customWidth="1"/>
    <col min="16" max="16384" width="11.42578125" style="22"/>
  </cols>
  <sheetData>
    <row r="1" spans="1:15" ht="31.5" customHeight="1" thickBot="1">
      <c r="B1" s="235" t="s">
        <v>10</v>
      </c>
      <c r="C1" s="236"/>
      <c r="D1" s="236"/>
      <c r="E1" s="236"/>
      <c r="F1" s="236"/>
      <c r="G1" s="236"/>
      <c r="H1" s="236"/>
      <c r="I1" s="236"/>
      <c r="J1" s="237"/>
      <c r="K1" s="238"/>
      <c r="L1" s="239"/>
    </row>
    <row r="2" spans="1:15" ht="26.25" customHeight="1" thickTop="1">
      <c r="B2" s="244" t="s">
        <v>153</v>
      </c>
      <c r="C2" s="245"/>
      <c r="D2" s="245"/>
      <c r="E2" s="245"/>
      <c r="F2" s="245"/>
      <c r="G2" s="245"/>
      <c r="H2" s="245"/>
      <c r="I2" s="245"/>
      <c r="J2" s="246"/>
      <c r="K2" s="240"/>
      <c r="L2" s="241"/>
    </row>
    <row r="3" spans="1:15" ht="15">
      <c r="B3" s="247" t="s">
        <v>11</v>
      </c>
      <c r="C3" s="248"/>
      <c r="D3" s="249" t="s">
        <v>12</v>
      </c>
      <c r="E3" s="250"/>
      <c r="F3" s="250"/>
      <c r="G3" s="250"/>
      <c r="H3" s="250"/>
      <c r="I3" s="248"/>
      <c r="J3" s="39" t="s">
        <v>141</v>
      </c>
      <c r="K3" s="240"/>
      <c r="L3" s="241"/>
    </row>
    <row r="4" spans="1:15" ht="15" customHeight="1" thickBot="1">
      <c r="B4" s="251" t="s">
        <v>142</v>
      </c>
      <c r="C4" s="252"/>
      <c r="D4" s="253" t="s">
        <v>154</v>
      </c>
      <c r="E4" s="254"/>
      <c r="F4" s="254"/>
      <c r="G4" s="254"/>
      <c r="H4" s="254"/>
      <c r="I4" s="252"/>
      <c r="J4" s="196" t="s">
        <v>465</v>
      </c>
      <c r="K4" s="242"/>
      <c r="L4" s="243"/>
    </row>
    <row r="5" spans="1:15" ht="75.75" customHeight="1" thickTop="1">
      <c r="B5" s="226" t="s">
        <v>13</v>
      </c>
      <c r="C5" s="227"/>
      <c r="D5" s="228" t="s">
        <v>14</v>
      </c>
      <c r="E5" s="229"/>
      <c r="F5" s="197" t="s">
        <v>15</v>
      </c>
      <c r="G5" s="230" t="s">
        <v>127</v>
      </c>
      <c r="H5" s="231"/>
      <c r="I5" s="42" t="s">
        <v>16</v>
      </c>
      <c r="J5" s="232" t="s">
        <v>167</v>
      </c>
      <c r="K5" s="233"/>
      <c r="L5" s="234"/>
      <c r="N5" s="48" t="s">
        <v>464</v>
      </c>
      <c r="O5" s="208"/>
    </row>
    <row r="6" spans="1:15" ht="6" customHeight="1">
      <c r="B6" s="197"/>
      <c r="C6" s="198"/>
      <c r="D6" s="199"/>
      <c r="E6" s="200"/>
      <c r="F6" s="197"/>
      <c r="G6" s="201"/>
      <c r="H6" s="201"/>
      <c r="I6" s="42"/>
      <c r="J6" s="47"/>
      <c r="K6" s="47"/>
      <c r="L6" s="47"/>
    </row>
    <row r="7" spans="1:15" ht="90.75" customHeight="1">
      <c r="B7" s="18" t="s">
        <v>6</v>
      </c>
      <c r="C7" s="18" t="s">
        <v>8</v>
      </c>
      <c r="D7" s="18" t="s">
        <v>9</v>
      </c>
      <c r="E7" s="18" t="s">
        <v>24</v>
      </c>
      <c r="F7" s="18" t="s">
        <v>5</v>
      </c>
      <c r="G7" s="18" t="s">
        <v>0</v>
      </c>
      <c r="H7" s="18" t="s">
        <v>1</v>
      </c>
      <c r="I7" s="18" t="s">
        <v>2</v>
      </c>
      <c r="J7" s="18" t="s">
        <v>3</v>
      </c>
      <c r="K7" s="18" t="s">
        <v>4</v>
      </c>
      <c r="L7" s="18" t="s">
        <v>155</v>
      </c>
      <c r="N7" s="50" t="s">
        <v>281</v>
      </c>
      <c r="O7" s="51" t="s">
        <v>282</v>
      </c>
    </row>
    <row r="8" spans="1:15" ht="105.75" customHeight="1">
      <c r="A8" s="32">
        <v>1</v>
      </c>
      <c r="B8" s="57" t="s">
        <v>39</v>
      </c>
      <c r="C8" s="26" t="s">
        <v>225</v>
      </c>
      <c r="D8" s="146" t="s">
        <v>56</v>
      </c>
      <c r="E8" s="146" t="s">
        <v>41</v>
      </c>
      <c r="F8" s="58" t="s">
        <v>909</v>
      </c>
      <c r="G8" s="32">
        <v>3</v>
      </c>
      <c r="H8" s="32">
        <v>3</v>
      </c>
      <c r="I8" s="32">
        <f t="shared" ref="I8:I53" si="0">G8*H8</f>
        <v>9</v>
      </c>
      <c r="J8" s="32" t="str">
        <f t="shared" ref="J8:J10" si="1">IF(I8&lt;12,"BAJO",IF(I8&gt;19,"ALTO","MEDIO"))</f>
        <v>BAJO</v>
      </c>
      <c r="K8" s="146" t="str">
        <f t="shared" ref="K8:K10" si="2">IF(J8="BAJO","El nivel de riesgo es bajo y no se requieren controles adicionales","Favor establezca acá controles adicionales requeridos")</f>
        <v>El nivel de riesgo es bajo y no se requieren controles adicionales</v>
      </c>
      <c r="L8" s="32">
        <f t="shared" ref="L8:L10" si="3">IF(J8="BAJO",0.1,IF(J8="MEDIO",3,5))</f>
        <v>0.1</v>
      </c>
      <c r="N8" s="58"/>
      <c r="O8" s="146"/>
    </row>
    <row r="9" spans="1:15" ht="85.5">
      <c r="A9" s="32">
        <v>2</v>
      </c>
      <c r="B9" s="57" t="s">
        <v>39</v>
      </c>
      <c r="C9" s="26" t="s">
        <v>224</v>
      </c>
      <c r="D9" s="60" t="s">
        <v>910</v>
      </c>
      <c r="E9" s="146" t="s">
        <v>41</v>
      </c>
      <c r="F9" s="58" t="s">
        <v>909</v>
      </c>
      <c r="G9" s="32">
        <v>2</v>
      </c>
      <c r="H9" s="32">
        <v>3</v>
      </c>
      <c r="I9" s="32">
        <f t="shared" si="0"/>
        <v>6</v>
      </c>
      <c r="J9" s="32" t="str">
        <f t="shared" si="1"/>
        <v>BAJO</v>
      </c>
      <c r="K9" s="146" t="s">
        <v>286</v>
      </c>
      <c r="L9" s="32">
        <f t="shared" si="3"/>
        <v>0.1</v>
      </c>
      <c r="N9" s="58"/>
      <c r="O9" s="146"/>
    </row>
    <row r="10" spans="1:15" ht="128.25">
      <c r="A10" s="32">
        <v>3</v>
      </c>
      <c r="B10" s="57" t="s">
        <v>39</v>
      </c>
      <c r="C10" s="26" t="s">
        <v>224</v>
      </c>
      <c r="D10" s="60" t="s">
        <v>453</v>
      </c>
      <c r="E10" s="146" t="s">
        <v>41</v>
      </c>
      <c r="F10" s="58" t="s">
        <v>957</v>
      </c>
      <c r="G10" s="32">
        <v>2</v>
      </c>
      <c r="H10" s="32">
        <v>3</v>
      </c>
      <c r="I10" s="32">
        <f t="shared" si="0"/>
        <v>6</v>
      </c>
      <c r="J10" s="32" t="str">
        <f t="shared" si="1"/>
        <v>BAJO</v>
      </c>
      <c r="K10" s="146" t="str">
        <f t="shared" si="2"/>
        <v>El nivel de riesgo es bajo y no se requieren controles adicionales</v>
      </c>
      <c r="L10" s="32">
        <f t="shared" si="3"/>
        <v>0.1</v>
      </c>
      <c r="N10" s="58"/>
      <c r="O10" s="146"/>
    </row>
    <row r="11" spans="1:15" ht="234.75" customHeight="1">
      <c r="A11" s="32">
        <v>4</v>
      </c>
      <c r="B11" s="57" t="s">
        <v>39</v>
      </c>
      <c r="C11" s="26" t="s">
        <v>90</v>
      </c>
      <c r="D11" s="146" t="s">
        <v>56</v>
      </c>
      <c r="E11" s="146" t="s">
        <v>41</v>
      </c>
      <c r="F11" s="58" t="s">
        <v>911</v>
      </c>
      <c r="G11" s="61">
        <v>3</v>
      </c>
      <c r="H11" s="32">
        <v>5</v>
      </c>
      <c r="I11" s="32">
        <f t="shared" si="0"/>
        <v>15</v>
      </c>
      <c r="J11" s="32" t="str">
        <f>IF(I11&lt;12,"BAJO",IF(I11&gt;19,"ALTO","MEDIO"))</f>
        <v>MEDIO</v>
      </c>
      <c r="K11" s="146" t="s">
        <v>1585</v>
      </c>
      <c r="L11" s="32">
        <f>IF(J11="BAJO",0.1,IF(J11="MEDIO",3,5))</f>
        <v>3</v>
      </c>
      <c r="N11" s="58"/>
      <c r="O11" s="146"/>
    </row>
    <row r="12" spans="1:15" ht="186" customHeight="1">
      <c r="A12" s="32">
        <v>5</v>
      </c>
      <c r="B12" s="57" t="s">
        <v>39</v>
      </c>
      <c r="C12" s="26" t="s">
        <v>104</v>
      </c>
      <c r="D12" s="60" t="s">
        <v>452</v>
      </c>
      <c r="E12" s="146" t="s">
        <v>40</v>
      </c>
      <c r="F12" s="58" t="s">
        <v>454</v>
      </c>
      <c r="G12" s="61" t="s">
        <v>103</v>
      </c>
      <c r="H12" s="32">
        <v>5</v>
      </c>
      <c r="I12" s="32">
        <f t="shared" si="0"/>
        <v>15</v>
      </c>
      <c r="J12" s="32" t="str">
        <f t="shared" ref="J12:J16" si="4">IF(I12&lt;12,"BAJO",IF(I12&gt;19,"ALTO","MEDIO"))</f>
        <v>MEDIO</v>
      </c>
      <c r="K12" s="146" t="s">
        <v>1586</v>
      </c>
      <c r="L12" s="32">
        <f t="shared" ref="L12:L16" si="5">IF(J12="BAJO",0.1,IF(J12="MEDIO",3,5))</f>
        <v>3</v>
      </c>
      <c r="N12" s="58"/>
      <c r="O12" s="146"/>
    </row>
    <row r="13" spans="1:15" ht="165" customHeight="1">
      <c r="A13" s="32">
        <v>6</v>
      </c>
      <c r="B13" s="57" t="s">
        <v>39</v>
      </c>
      <c r="C13" s="26" t="s">
        <v>104</v>
      </c>
      <c r="D13" s="60" t="s">
        <v>452</v>
      </c>
      <c r="E13" s="146" t="s">
        <v>40</v>
      </c>
      <c r="F13" s="58" t="s">
        <v>912</v>
      </c>
      <c r="G13" s="61" t="s">
        <v>103</v>
      </c>
      <c r="H13" s="32">
        <v>5</v>
      </c>
      <c r="I13" s="32">
        <f t="shared" si="0"/>
        <v>15</v>
      </c>
      <c r="J13" s="32" t="str">
        <f t="shared" si="4"/>
        <v>MEDIO</v>
      </c>
      <c r="K13" s="146" t="s">
        <v>1586</v>
      </c>
      <c r="L13" s="32">
        <f t="shared" si="5"/>
        <v>3</v>
      </c>
      <c r="N13" s="58"/>
      <c r="O13" s="146"/>
    </row>
    <row r="14" spans="1:15" ht="169.5" customHeight="1">
      <c r="A14" s="32">
        <v>7</v>
      </c>
      <c r="B14" s="57" t="s">
        <v>39</v>
      </c>
      <c r="C14" s="26" t="s">
        <v>913</v>
      </c>
      <c r="D14" s="146" t="s">
        <v>56</v>
      </c>
      <c r="E14" s="146" t="s">
        <v>41</v>
      </c>
      <c r="F14" s="58" t="s">
        <v>914</v>
      </c>
      <c r="G14" s="32">
        <v>3</v>
      </c>
      <c r="H14" s="32">
        <v>4</v>
      </c>
      <c r="I14" s="32">
        <f t="shared" si="0"/>
        <v>12</v>
      </c>
      <c r="J14" s="32" t="str">
        <f t="shared" si="4"/>
        <v>MEDIO</v>
      </c>
      <c r="K14" s="146" t="s">
        <v>1585</v>
      </c>
      <c r="L14" s="32">
        <f t="shared" si="5"/>
        <v>3</v>
      </c>
      <c r="N14" s="58"/>
      <c r="O14" s="146"/>
    </row>
    <row r="15" spans="1:15" ht="162.75" customHeight="1">
      <c r="A15" s="32">
        <v>8</v>
      </c>
      <c r="B15" s="57" t="s">
        <v>39</v>
      </c>
      <c r="C15" s="26" t="s">
        <v>915</v>
      </c>
      <c r="D15" s="146" t="s">
        <v>452</v>
      </c>
      <c r="E15" s="146" t="s">
        <v>40</v>
      </c>
      <c r="F15" s="58" t="s">
        <v>914</v>
      </c>
      <c r="G15" s="32">
        <v>3</v>
      </c>
      <c r="H15" s="32">
        <v>4</v>
      </c>
      <c r="I15" s="32">
        <f t="shared" si="0"/>
        <v>12</v>
      </c>
      <c r="J15" s="32" t="str">
        <f t="shared" si="4"/>
        <v>MEDIO</v>
      </c>
      <c r="K15" s="146" t="s">
        <v>1586</v>
      </c>
      <c r="L15" s="32">
        <f t="shared" si="5"/>
        <v>3</v>
      </c>
      <c r="N15" s="58"/>
      <c r="O15" s="146"/>
    </row>
    <row r="16" spans="1:15" ht="199.5">
      <c r="A16" s="32">
        <v>9</v>
      </c>
      <c r="B16" s="57" t="s">
        <v>39</v>
      </c>
      <c r="C16" s="26" t="s">
        <v>915</v>
      </c>
      <c r="D16" s="146" t="s">
        <v>453</v>
      </c>
      <c r="E16" s="146" t="s">
        <v>40</v>
      </c>
      <c r="F16" s="58" t="s">
        <v>916</v>
      </c>
      <c r="G16" s="32">
        <v>3</v>
      </c>
      <c r="H16" s="32">
        <v>4</v>
      </c>
      <c r="I16" s="32">
        <f t="shared" si="0"/>
        <v>12</v>
      </c>
      <c r="J16" s="32" t="str">
        <f t="shared" si="4"/>
        <v>MEDIO</v>
      </c>
      <c r="K16" s="146" t="s">
        <v>1587</v>
      </c>
      <c r="L16" s="32">
        <f t="shared" si="5"/>
        <v>3</v>
      </c>
      <c r="N16" s="58"/>
      <c r="O16" s="146"/>
    </row>
    <row r="17" spans="1:15" ht="153" customHeight="1">
      <c r="A17" s="32">
        <v>10</v>
      </c>
      <c r="B17" s="57" t="s">
        <v>39</v>
      </c>
      <c r="C17" s="26" t="s">
        <v>91</v>
      </c>
      <c r="D17" s="60" t="s">
        <v>56</v>
      </c>
      <c r="E17" s="146" t="s">
        <v>40</v>
      </c>
      <c r="F17" s="58" t="s">
        <v>917</v>
      </c>
      <c r="G17" s="32">
        <v>3</v>
      </c>
      <c r="H17" s="32">
        <v>5</v>
      </c>
      <c r="I17" s="32">
        <f t="shared" si="0"/>
        <v>15</v>
      </c>
      <c r="J17" s="32" t="str">
        <f t="shared" ref="J17:J26" si="6">IF(I17&lt;12,"BAJO",IF(I17&gt;19,"ALTO","MEDIO"))</f>
        <v>MEDIO</v>
      </c>
      <c r="K17" s="146" t="s">
        <v>1585</v>
      </c>
      <c r="L17" s="32">
        <f t="shared" ref="L17:L26" si="7">IF(J17="BAJO",0.1,IF(J17="MEDIO",3,5))</f>
        <v>3</v>
      </c>
      <c r="N17" s="58"/>
      <c r="O17" s="146"/>
    </row>
    <row r="18" spans="1:15" ht="169.5" customHeight="1">
      <c r="A18" s="32">
        <v>11</v>
      </c>
      <c r="B18" s="57" t="s">
        <v>39</v>
      </c>
      <c r="C18" s="26" t="s">
        <v>95</v>
      </c>
      <c r="D18" s="146" t="s">
        <v>452</v>
      </c>
      <c r="E18" s="146" t="s">
        <v>40</v>
      </c>
      <c r="F18" s="58" t="s">
        <v>914</v>
      </c>
      <c r="G18" s="32">
        <v>3</v>
      </c>
      <c r="H18" s="32">
        <v>5</v>
      </c>
      <c r="I18" s="32">
        <f t="shared" si="0"/>
        <v>15</v>
      </c>
      <c r="J18" s="32" t="str">
        <f t="shared" si="6"/>
        <v>MEDIO</v>
      </c>
      <c r="K18" s="146" t="s">
        <v>1586</v>
      </c>
      <c r="L18" s="32">
        <f t="shared" si="7"/>
        <v>3</v>
      </c>
      <c r="N18" s="58"/>
      <c r="O18" s="146"/>
    </row>
    <row r="19" spans="1:15" ht="199.5">
      <c r="A19" s="32">
        <v>12</v>
      </c>
      <c r="B19" s="57" t="s">
        <v>39</v>
      </c>
      <c r="C19" s="26" t="s">
        <v>243</v>
      </c>
      <c r="D19" s="146" t="s">
        <v>453</v>
      </c>
      <c r="E19" s="146" t="s">
        <v>40</v>
      </c>
      <c r="F19" s="58" t="s">
        <v>918</v>
      </c>
      <c r="G19" s="32">
        <v>3</v>
      </c>
      <c r="H19" s="32">
        <v>5</v>
      </c>
      <c r="I19" s="32">
        <f t="shared" si="0"/>
        <v>15</v>
      </c>
      <c r="J19" s="32" t="str">
        <f t="shared" si="6"/>
        <v>MEDIO</v>
      </c>
      <c r="K19" s="146" t="s">
        <v>1587</v>
      </c>
      <c r="L19" s="32">
        <f t="shared" si="7"/>
        <v>3</v>
      </c>
      <c r="N19" s="58"/>
      <c r="O19" s="146"/>
    </row>
    <row r="20" spans="1:15" ht="191.25" customHeight="1">
      <c r="A20" s="32">
        <v>13</v>
      </c>
      <c r="B20" s="62" t="s">
        <v>919</v>
      </c>
      <c r="C20" s="26" t="s">
        <v>195</v>
      </c>
      <c r="D20" s="26" t="s">
        <v>56</v>
      </c>
      <c r="E20" s="26" t="s">
        <v>40</v>
      </c>
      <c r="F20" s="63" t="s">
        <v>920</v>
      </c>
      <c r="G20" s="202">
        <v>4</v>
      </c>
      <c r="H20" s="202">
        <v>5</v>
      </c>
      <c r="I20" s="202">
        <f t="shared" si="0"/>
        <v>20</v>
      </c>
      <c r="J20" s="202" t="str">
        <f t="shared" si="6"/>
        <v>ALTO</v>
      </c>
      <c r="K20" s="146" t="s">
        <v>1585</v>
      </c>
      <c r="L20" s="202">
        <f t="shared" si="7"/>
        <v>5</v>
      </c>
      <c r="M20" s="55"/>
      <c r="N20" s="58"/>
      <c r="O20" s="146"/>
    </row>
    <row r="21" spans="1:15" ht="190.5" customHeight="1">
      <c r="A21" s="32">
        <v>14</v>
      </c>
      <c r="B21" s="62" t="s">
        <v>919</v>
      </c>
      <c r="C21" s="26" t="s">
        <v>196</v>
      </c>
      <c r="D21" s="59" t="s">
        <v>450</v>
      </c>
      <c r="E21" s="146" t="s">
        <v>40</v>
      </c>
      <c r="F21" s="63" t="s">
        <v>920</v>
      </c>
      <c r="G21" s="32">
        <v>4</v>
      </c>
      <c r="H21" s="32">
        <v>5</v>
      </c>
      <c r="I21" s="32">
        <f t="shared" si="0"/>
        <v>20</v>
      </c>
      <c r="J21" s="32" t="str">
        <f t="shared" si="6"/>
        <v>ALTO</v>
      </c>
      <c r="K21" s="146" t="s">
        <v>1586</v>
      </c>
      <c r="L21" s="32">
        <f t="shared" si="7"/>
        <v>5</v>
      </c>
      <c r="M21" s="56"/>
      <c r="N21" s="58"/>
      <c r="O21" s="146"/>
    </row>
    <row r="22" spans="1:15" ht="228">
      <c r="A22" s="32">
        <v>15</v>
      </c>
      <c r="B22" s="62" t="s">
        <v>919</v>
      </c>
      <c r="C22" s="26" t="s">
        <v>196</v>
      </c>
      <c r="D22" s="60" t="s">
        <v>921</v>
      </c>
      <c r="E22" s="146" t="s">
        <v>40</v>
      </c>
      <c r="F22" s="58" t="s">
        <v>965</v>
      </c>
      <c r="G22" s="32">
        <v>4</v>
      </c>
      <c r="H22" s="32">
        <v>5</v>
      </c>
      <c r="I22" s="32">
        <f t="shared" si="0"/>
        <v>20</v>
      </c>
      <c r="J22" s="32" t="str">
        <f t="shared" si="6"/>
        <v>ALTO</v>
      </c>
      <c r="K22" s="146" t="s">
        <v>1587</v>
      </c>
      <c r="L22" s="32">
        <f t="shared" si="7"/>
        <v>5</v>
      </c>
      <c r="M22" s="56"/>
      <c r="N22" s="58"/>
      <c r="O22" s="146"/>
    </row>
    <row r="23" spans="1:15" ht="142.5">
      <c r="A23" s="32">
        <v>16</v>
      </c>
      <c r="B23" s="57" t="s">
        <v>42</v>
      </c>
      <c r="C23" s="26" t="s">
        <v>92</v>
      </c>
      <c r="D23" s="60" t="s">
        <v>56</v>
      </c>
      <c r="E23" s="146" t="s">
        <v>40</v>
      </c>
      <c r="F23" s="58" t="s">
        <v>922</v>
      </c>
      <c r="G23" s="32">
        <v>3</v>
      </c>
      <c r="H23" s="32">
        <v>5</v>
      </c>
      <c r="I23" s="32">
        <f t="shared" si="0"/>
        <v>15</v>
      </c>
      <c r="J23" s="32" t="str">
        <f t="shared" si="6"/>
        <v>MEDIO</v>
      </c>
      <c r="K23" s="146" t="s">
        <v>1585</v>
      </c>
      <c r="L23" s="32">
        <f t="shared" si="7"/>
        <v>3</v>
      </c>
      <c r="M23" s="56"/>
      <c r="N23" s="58"/>
      <c r="O23" s="146"/>
    </row>
    <row r="24" spans="1:15" ht="156" customHeight="1">
      <c r="A24" s="32">
        <v>17</v>
      </c>
      <c r="B24" s="57" t="s">
        <v>42</v>
      </c>
      <c r="C24" s="26" t="s">
        <v>96</v>
      </c>
      <c r="D24" s="146" t="s">
        <v>452</v>
      </c>
      <c r="E24" s="146" t="s">
        <v>40</v>
      </c>
      <c r="F24" s="58" t="s">
        <v>923</v>
      </c>
      <c r="G24" s="32">
        <v>3</v>
      </c>
      <c r="H24" s="32">
        <v>5</v>
      </c>
      <c r="I24" s="32">
        <f t="shared" si="0"/>
        <v>15</v>
      </c>
      <c r="J24" s="32" t="str">
        <f t="shared" si="6"/>
        <v>MEDIO</v>
      </c>
      <c r="K24" s="146" t="s">
        <v>1586</v>
      </c>
      <c r="L24" s="32">
        <f t="shared" si="7"/>
        <v>3</v>
      </c>
      <c r="M24" s="56"/>
      <c r="N24" s="58"/>
      <c r="O24" s="146"/>
    </row>
    <row r="25" spans="1:15" ht="201" customHeight="1">
      <c r="A25" s="32">
        <v>18</v>
      </c>
      <c r="B25" s="57" t="s">
        <v>146</v>
      </c>
      <c r="C25" s="26" t="s">
        <v>96</v>
      </c>
      <c r="D25" s="146" t="s">
        <v>453</v>
      </c>
      <c r="E25" s="146" t="s">
        <v>40</v>
      </c>
      <c r="F25" s="58" t="s">
        <v>924</v>
      </c>
      <c r="G25" s="32">
        <v>3</v>
      </c>
      <c r="H25" s="32">
        <v>5</v>
      </c>
      <c r="I25" s="32">
        <f t="shared" si="0"/>
        <v>15</v>
      </c>
      <c r="J25" s="32" t="str">
        <f t="shared" si="6"/>
        <v>MEDIO</v>
      </c>
      <c r="K25" s="146" t="s">
        <v>1587</v>
      </c>
      <c r="L25" s="32">
        <f t="shared" si="7"/>
        <v>3</v>
      </c>
      <c r="M25" s="56"/>
      <c r="N25" s="58"/>
      <c r="O25" s="146"/>
    </row>
    <row r="26" spans="1:15" ht="195" customHeight="1">
      <c r="A26" s="32">
        <v>19</v>
      </c>
      <c r="B26" s="57" t="s">
        <v>42</v>
      </c>
      <c r="C26" s="26" t="s">
        <v>925</v>
      </c>
      <c r="D26" s="60" t="s">
        <v>56</v>
      </c>
      <c r="E26" s="146" t="s">
        <v>40</v>
      </c>
      <c r="F26" s="63" t="s">
        <v>926</v>
      </c>
      <c r="G26" s="32">
        <v>3</v>
      </c>
      <c r="H26" s="32">
        <v>5</v>
      </c>
      <c r="I26" s="32">
        <f t="shared" si="0"/>
        <v>15</v>
      </c>
      <c r="J26" s="32" t="str">
        <f t="shared" si="6"/>
        <v>MEDIO</v>
      </c>
      <c r="K26" s="146" t="s">
        <v>1585</v>
      </c>
      <c r="L26" s="32">
        <f t="shared" si="7"/>
        <v>3</v>
      </c>
      <c r="M26" s="56"/>
      <c r="N26" s="58"/>
      <c r="O26" s="146"/>
    </row>
    <row r="27" spans="1:15" ht="195" customHeight="1">
      <c r="A27" s="32">
        <v>20</v>
      </c>
      <c r="B27" s="57" t="s">
        <v>42</v>
      </c>
      <c r="C27" s="26" t="s">
        <v>927</v>
      </c>
      <c r="D27" s="60" t="s">
        <v>928</v>
      </c>
      <c r="E27" s="146" t="s">
        <v>40</v>
      </c>
      <c r="F27" s="63" t="s">
        <v>929</v>
      </c>
      <c r="G27" s="32">
        <v>3</v>
      </c>
      <c r="H27" s="32">
        <v>5</v>
      </c>
      <c r="I27" s="32">
        <f t="shared" si="0"/>
        <v>15</v>
      </c>
      <c r="J27" s="32" t="str">
        <f>IF(I27&lt;12,"BAJO",IF(I27&gt;19,"ALTO","MEDIO"))</f>
        <v>MEDIO</v>
      </c>
      <c r="K27" s="146" t="s">
        <v>1586</v>
      </c>
      <c r="L27" s="32">
        <f>IF(J27="BAJO",0.1,IF(J27="MEDIO",3,5))</f>
        <v>3</v>
      </c>
      <c r="M27" s="56"/>
      <c r="N27" s="58"/>
      <c r="O27" s="146"/>
    </row>
    <row r="28" spans="1:15" ht="199.5">
      <c r="A28" s="32">
        <v>21</v>
      </c>
      <c r="B28" s="57" t="s">
        <v>147</v>
      </c>
      <c r="C28" s="26" t="s">
        <v>927</v>
      </c>
      <c r="D28" s="146" t="s">
        <v>453</v>
      </c>
      <c r="E28" s="146" t="s">
        <v>40</v>
      </c>
      <c r="F28" s="63" t="s">
        <v>958</v>
      </c>
      <c r="G28" s="32">
        <v>3</v>
      </c>
      <c r="H28" s="32">
        <v>5</v>
      </c>
      <c r="I28" s="32">
        <f t="shared" si="0"/>
        <v>15</v>
      </c>
      <c r="J28" s="32" t="str">
        <f t="shared" ref="J28:J35" si="8">IF(I28&lt;12,"BAJO",IF(I28&gt;19,"ALTO","MEDIO"))</f>
        <v>MEDIO</v>
      </c>
      <c r="K28" s="146" t="s">
        <v>1587</v>
      </c>
      <c r="L28" s="32">
        <f t="shared" ref="L28:L35" si="9">IF(J28="BAJO",0.1,IF(J28="MEDIO",3,5))</f>
        <v>3</v>
      </c>
      <c r="M28" s="56"/>
      <c r="N28" s="58"/>
      <c r="O28" s="146"/>
    </row>
    <row r="29" spans="1:15" ht="159.75" customHeight="1">
      <c r="A29" s="32">
        <v>22</v>
      </c>
      <c r="B29" s="57" t="s">
        <v>42</v>
      </c>
      <c r="C29" s="26" t="s">
        <v>105</v>
      </c>
      <c r="D29" s="60" t="s">
        <v>56</v>
      </c>
      <c r="E29" s="146" t="s">
        <v>40</v>
      </c>
      <c r="F29" s="58" t="s">
        <v>703</v>
      </c>
      <c r="G29" s="32">
        <v>3</v>
      </c>
      <c r="H29" s="32">
        <v>5</v>
      </c>
      <c r="I29" s="32">
        <f t="shared" si="0"/>
        <v>15</v>
      </c>
      <c r="J29" s="32" t="str">
        <f t="shared" si="8"/>
        <v>MEDIO</v>
      </c>
      <c r="K29" s="146" t="s">
        <v>1585</v>
      </c>
      <c r="L29" s="32">
        <f t="shared" si="9"/>
        <v>3</v>
      </c>
      <c r="M29" s="56"/>
      <c r="N29" s="58"/>
      <c r="O29" s="146"/>
    </row>
    <row r="30" spans="1:15" ht="96" customHeight="1">
      <c r="A30" s="32">
        <v>23</v>
      </c>
      <c r="B30" s="57" t="s">
        <v>42</v>
      </c>
      <c r="C30" s="26" t="s">
        <v>106</v>
      </c>
      <c r="D30" s="146" t="s">
        <v>452</v>
      </c>
      <c r="E30" s="146" t="s">
        <v>40</v>
      </c>
      <c r="F30" s="58" t="s">
        <v>930</v>
      </c>
      <c r="G30" s="32">
        <v>3</v>
      </c>
      <c r="H30" s="32">
        <v>5</v>
      </c>
      <c r="I30" s="32">
        <f t="shared" si="0"/>
        <v>15</v>
      </c>
      <c r="J30" s="32" t="str">
        <f t="shared" si="8"/>
        <v>MEDIO</v>
      </c>
      <c r="K30" s="146" t="s">
        <v>1586</v>
      </c>
      <c r="L30" s="32">
        <f t="shared" si="9"/>
        <v>3</v>
      </c>
      <c r="M30" s="56"/>
      <c r="N30" s="58"/>
      <c r="O30" s="146"/>
    </row>
    <row r="31" spans="1:15" ht="199.5" customHeight="1">
      <c r="A31" s="32">
        <v>24</v>
      </c>
      <c r="B31" s="57" t="s">
        <v>146</v>
      </c>
      <c r="C31" s="26" t="s">
        <v>106</v>
      </c>
      <c r="D31" s="146" t="s">
        <v>453</v>
      </c>
      <c r="E31" s="146" t="s">
        <v>40</v>
      </c>
      <c r="F31" s="58" t="s">
        <v>959</v>
      </c>
      <c r="G31" s="32">
        <v>3</v>
      </c>
      <c r="H31" s="32">
        <v>5</v>
      </c>
      <c r="I31" s="32">
        <f t="shared" si="0"/>
        <v>15</v>
      </c>
      <c r="J31" s="32" t="str">
        <f t="shared" si="8"/>
        <v>MEDIO</v>
      </c>
      <c r="K31" s="146" t="s">
        <v>1587</v>
      </c>
      <c r="L31" s="32">
        <f t="shared" si="9"/>
        <v>3</v>
      </c>
      <c r="M31" s="56"/>
      <c r="N31" s="58"/>
      <c r="O31" s="146"/>
    </row>
    <row r="32" spans="1:15" ht="188.25" customHeight="1">
      <c r="A32" s="32">
        <v>25</v>
      </c>
      <c r="B32" s="62" t="s">
        <v>919</v>
      </c>
      <c r="C32" s="26" t="s">
        <v>101</v>
      </c>
      <c r="D32" s="26" t="s">
        <v>56</v>
      </c>
      <c r="E32" s="26" t="s">
        <v>40</v>
      </c>
      <c r="F32" s="63" t="s">
        <v>931</v>
      </c>
      <c r="G32" s="202">
        <v>3</v>
      </c>
      <c r="H32" s="202">
        <v>5</v>
      </c>
      <c r="I32" s="202">
        <f t="shared" si="0"/>
        <v>15</v>
      </c>
      <c r="J32" s="202" t="str">
        <f t="shared" si="8"/>
        <v>MEDIO</v>
      </c>
      <c r="K32" s="146" t="s">
        <v>1585</v>
      </c>
      <c r="L32" s="202">
        <f t="shared" si="9"/>
        <v>3</v>
      </c>
      <c r="M32" s="35"/>
      <c r="N32" s="63"/>
      <c r="O32" s="146"/>
    </row>
    <row r="33" spans="1:15" ht="194.25" customHeight="1">
      <c r="A33" s="32">
        <v>26</v>
      </c>
      <c r="B33" s="62" t="s">
        <v>919</v>
      </c>
      <c r="C33" s="26" t="s">
        <v>102</v>
      </c>
      <c r="D33" s="59" t="s">
        <v>932</v>
      </c>
      <c r="E33" s="146" t="s">
        <v>40</v>
      </c>
      <c r="F33" s="63" t="s">
        <v>931</v>
      </c>
      <c r="G33" s="32">
        <v>3</v>
      </c>
      <c r="H33" s="32">
        <v>5</v>
      </c>
      <c r="I33" s="32">
        <f t="shared" si="0"/>
        <v>15</v>
      </c>
      <c r="J33" s="32" t="str">
        <f t="shared" si="8"/>
        <v>MEDIO</v>
      </c>
      <c r="K33" s="146" t="s">
        <v>1586</v>
      </c>
      <c r="L33" s="32">
        <f t="shared" si="9"/>
        <v>3</v>
      </c>
      <c r="N33" s="58"/>
      <c r="O33" s="146"/>
    </row>
    <row r="34" spans="1:15" ht="198.75" customHeight="1">
      <c r="A34" s="32">
        <v>27</v>
      </c>
      <c r="B34" s="62" t="s">
        <v>919</v>
      </c>
      <c r="C34" s="26" t="s">
        <v>102</v>
      </c>
      <c r="D34" s="60" t="s">
        <v>451</v>
      </c>
      <c r="E34" s="146" t="s">
        <v>40</v>
      </c>
      <c r="F34" s="63" t="s">
        <v>933</v>
      </c>
      <c r="G34" s="32">
        <v>3</v>
      </c>
      <c r="H34" s="32">
        <v>5</v>
      </c>
      <c r="I34" s="32">
        <f t="shared" si="0"/>
        <v>15</v>
      </c>
      <c r="J34" s="32" t="str">
        <f t="shared" si="8"/>
        <v>MEDIO</v>
      </c>
      <c r="K34" s="146" t="s">
        <v>1587</v>
      </c>
      <c r="L34" s="32">
        <f t="shared" si="9"/>
        <v>3</v>
      </c>
      <c r="N34" s="58"/>
      <c r="O34" s="146"/>
    </row>
    <row r="35" spans="1:15" ht="158.25" customHeight="1">
      <c r="A35" s="32">
        <v>28</v>
      </c>
      <c r="B35" s="57" t="s">
        <v>42</v>
      </c>
      <c r="C35" s="26" t="s">
        <v>93</v>
      </c>
      <c r="D35" s="60" t="s">
        <v>56</v>
      </c>
      <c r="E35" s="146" t="s">
        <v>43</v>
      </c>
      <c r="F35" s="58" t="s">
        <v>906</v>
      </c>
      <c r="G35" s="32">
        <v>3</v>
      </c>
      <c r="H35" s="32">
        <v>5</v>
      </c>
      <c r="I35" s="32">
        <f t="shared" si="0"/>
        <v>15</v>
      </c>
      <c r="J35" s="32" t="str">
        <f t="shared" si="8"/>
        <v>MEDIO</v>
      </c>
      <c r="K35" s="146" t="s">
        <v>1585</v>
      </c>
      <c r="L35" s="32">
        <f t="shared" si="9"/>
        <v>3</v>
      </c>
      <c r="M35" s="56"/>
      <c r="N35" s="58"/>
      <c r="O35" s="146"/>
    </row>
    <row r="36" spans="1:15" ht="246" customHeight="1">
      <c r="A36" s="32">
        <v>29</v>
      </c>
      <c r="B36" s="57" t="s">
        <v>42</v>
      </c>
      <c r="C36" s="26" t="s">
        <v>97</v>
      </c>
      <c r="D36" s="59" t="s">
        <v>934</v>
      </c>
      <c r="E36" s="146" t="s">
        <v>43</v>
      </c>
      <c r="F36" s="58" t="s">
        <v>935</v>
      </c>
      <c r="G36" s="32">
        <v>3</v>
      </c>
      <c r="H36" s="32">
        <v>5</v>
      </c>
      <c r="I36" s="32">
        <f t="shared" si="0"/>
        <v>15</v>
      </c>
      <c r="J36" s="32" t="str">
        <f>IF(I36&lt;12,"BAJO",IF(I36&gt;19,"ALTO","MEDIO"))</f>
        <v>MEDIO</v>
      </c>
      <c r="K36" s="146" t="s">
        <v>1586</v>
      </c>
      <c r="L36" s="32">
        <f>IF(J36="BAJO",0.1,IF(J36="MEDIO",3,5))</f>
        <v>3</v>
      </c>
      <c r="M36" s="56"/>
      <c r="N36" s="58"/>
      <c r="O36" s="146"/>
    </row>
    <row r="37" spans="1:15" ht="197.25" customHeight="1">
      <c r="A37" s="32">
        <v>30</v>
      </c>
      <c r="B37" s="57" t="s">
        <v>147</v>
      </c>
      <c r="C37" s="26" t="s">
        <v>97</v>
      </c>
      <c r="D37" s="146" t="s">
        <v>453</v>
      </c>
      <c r="E37" s="146" t="s">
        <v>43</v>
      </c>
      <c r="F37" s="58" t="s">
        <v>960</v>
      </c>
      <c r="G37" s="32">
        <v>3</v>
      </c>
      <c r="H37" s="32">
        <v>5</v>
      </c>
      <c r="I37" s="32">
        <f t="shared" si="0"/>
        <v>15</v>
      </c>
      <c r="J37" s="32" t="str">
        <f t="shared" ref="J37:J45" si="10">IF(I37&lt;12,"BAJO",IF(I37&gt;19,"ALTO","MEDIO"))</f>
        <v>MEDIO</v>
      </c>
      <c r="K37" s="146" t="s">
        <v>1587</v>
      </c>
      <c r="L37" s="32">
        <f t="shared" ref="L37:L45" si="11">IF(J37="BAJO",0.1,IF(J37="MEDIO",3,5))</f>
        <v>3</v>
      </c>
      <c r="M37" s="56"/>
      <c r="N37" s="58"/>
      <c r="O37" s="146"/>
    </row>
    <row r="38" spans="1:15" s="35" customFormat="1" ht="180.75" customHeight="1">
      <c r="A38" s="32">
        <v>31</v>
      </c>
      <c r="B38" s="57" t="s">
        <v>44</v>
      </c>
      <c r="C38" s="26" t="s">
        <v>94</v>
      </c>
      <c r="D38" s="60" t="s">
        <v>56</v>
      </c>
      <c r="E38" s="146" t="s">
        <v>43</v>
      </c>
      <c r="F38" s="58" t="s">
        <v>907</v>
      </c>
      <c r="G38" s="32">
        <v>3</v>
      </c>
      <c r="H38" s="32">
        <v>5</v>
      </c>
      <c r="I38" s="32">
        <f t="shared" si="0"/>
        <v>15</v>
      </c>
      <c r="J38" s="32" t="str">
        <f t="shared" si="10"/>
        <v>MEDIO</v>
      </c>
      <c r="K38" s="146" t="s">
        <v>1585</v>
      </c>
      <c r="L38" s="32">
        <f t="shared" si="11"/>
        <v>3</v>
      </c>
      <c r="M38" s="56"/>
      <c r="N38" s="58"/>
      <c r="O38" s="146"/>
    </row>
    <row r="39" spans="1:15" ht="150.75" customHeight="1">
      <c r="A39" s="32">
        <v>32</v>
      </c>
      <c r="B39" s="57" t="s">
        <v>44</v>
      </c>
      <c r="C39" s="26" t="s">
        <v>98</v>
      </c>
      <c r="D39" s="59" t="s">
        <v>936</v>
      </c>
      <c r="E39" s="146" t="s">
        <v>43</v>
      </c>
      <c r="F39" s="58" t="s">
        <v>935</v>
      </c>
      <c r="G39" s="32">
        <v>3</v>
      </c>
      <c r="H39" s="32">
        <v>5</v>
      </c>
      <c r="I39" s="32">
        <f t="shared" si="0"/>
        <v>15</v>
      </c>
      <c r="J39" s="32" t="str">
        <f t="shared" si="10"/>
        <v>MEDIO</v>
      </c>
      <c r="K39" s="146" t="s">
        <v>1586</v>
      </c>
      <c r="L39" s="32">
        <f t="shared" si="11"/>
        <v>3</v>
      </c>
      <c r="M39" s="56"/>
      <c r="N39" s="58"/>
      <c r="O39" s="146"/>
    </row>
    <row r="40" spans="1:15" s="35" customFormat="1" ht="138" customHeight="1">
      <c r="A40" s="32">
        <v>33</v>
      </c>
      <c r="B40" s="62" t="s">
        <v>148</v>
      </c>
      <c r="C40" s="26" t="s">
        <v>98</v>
      </c>
      <c r="D40" s="26" t="s">
        <v>452</v>
      </c>
      <c r="E40" s="26" t="s">
        <v>43</v>
      </c>
      <c r="F40" s="63" t="s">
        <v>277</v>
      </c>
      <c r="G40" s="202">
        <v>3</v>
      </c>
      <c r="H40" s="202">
        <v>5</v>
      </c>
      <c r="I40" s="202">
        <f t="shared" si="0"/>
        <v>15</v>
      </c>
      <c r="J40" s="202" t="str">
        <f t="shared" si="10"/>
        <v>MEDIO</v>
      </c>
      <c r="K40" s="146" t="s">
        <v>1586</v>
      </c>
      <c r="L40" s="202">
        <f t="shared" si="11"/>
        <v>3</v>
      </c>
      <c r="M40" s="55"/>
      <c r="N40" s="63"/>
      <c r="O40" s="26"/>
    </row>
    <row r="41" spans="1:15" ht="180.75" customHeight="1">
      <c r="A41" s="32">
        <v>34</v>
      </c>
      <c r="B41" s="57" t="s">
        <v>149</v>
      </c>
      <c r="C41" s="26" t="s">
        <v>98</v>
      </c>
      <c r="D41" s="26" t="s">
        <v>453</v>
      </c>
      <c r="E41" s="26" t="s">
        <v>43</v>
      </c>
      <c r="F41" s="58" t="s">
        <v>937</v>
      </c>
      <c r="G41" s="202">
        <v>3</v>
      </c>
      <c r="H41" s="202">
        <v>5</v>
      </c>
      <c r="I41" s="32">
        <f t="shared" si="0"/>
        <v>15</v>
      </c>
      <c r="J41" s="32" t="str">
        <f t="shared" si="10"/>
        <v>MEDIO</v>
      </c>
      <c r="K41" s="146" t="s">
        <v>1587</v>
      </c>
      <c r="L41" s="32">
        <f t="shared" si="11"/>
        <v>3</v>
      </c>
      <c r="M41" s="56"/>
      <c r="N41" s="58"/>
      <c r="O41" s="146"/>
    </row>
    <row r="42" spans="1:15" ht="197.25" customHeight="1">
      <c r="A42" s="32">
        <v>35</v>
      </c>
      <c r="B42" s="62" t="s">
        <v>938</v>
      </c>
      <c r="C42" s="26" t="s">
        <v>939</v>
      </c>
      <c r="D42" s="60" t="s">
        <v>457</v>
      </c>
      <c r="E42" s="64" t="s">
        <v>187</v>
      </c>
      <c r="F42" s="146" t="s">
        <v>940</v>
      </c>
      <c r="G42" s="201">
        <v>2</v>
      </c>
      <c r="H42" s="201">
        <v>5</v>
      </c>
      <c r="I42" s="32">
        <f t="shared" si="0"/>
        <v>10</v>
      </c>
      <c r="J42" s="32" t="str">
        <f t="shared" si="10"/>
        <v>BAJO</v>
      </c>
      <c r="K42" s="146" t="str">
        <f t="shared" ref="K42:K44" si="12">IF(J42="BAJO","El nivel de riesgo es bajo y no se requieren controles adicionales","Favor establezca acá controles adicionales requeridos")</f>
        <v>El nivel de riesgo es bajo y no se requieren controles adicionales</v>
      </c>
      <c r="L42" s="32">
        <f t="shared" si="11"/>
        <v>0.1</v>
      </c>
      <c r="M42" s="56"/>
      <c r="N42" s="58"/>
      <c r="O42" s="146"/>
    </row>
    <row r="43" spans="1:15" s="35" customFormat="1" ht="141.75" customHeight="1">
      <c r="A43" s="32">
        <v>36</v>
      </c>
      <c r="B43" s="62" t="s">
        <v>938</v>
      </c>
      <c r="C43" s="26" t="s">
        <v>704</v>
      </c>
      <c r="D43" s="207" t="s">
        <v>462</v>
      </c>
      <c r="E43" s="26" t="s">
        <v>23</v>
      </c>
      <c r="F43" s="26" t="s">
        <v>941</v>
      </c>
      <c r="G43" s="202">
        <v>2</v>
      </c>
      <c r="H43" s="202">
        <v>5</v>
      </c>
      <c r="I43" s="202">
        <f t="shared" si="0"/>
        <v>10</v>
      </c>
      <c r="J43" s="202" t="str">
        <f t="shared" si="10"/>
        <v>BAJO</v>
      </c>
      <c r="K43" s="26" t="s">
        <v>286</v>
      </c>
      <c r="L43" s="202">
        <f t="shared" si="11"/>
        <v>0.1</v>
      </c>
      <c r="M43" s="55"/>
      <c r="N43" s="63"/>
      <c r="O43" s="26"/>
    </row>
    <row r="44" spans="1:15" s="35" customFormat="1" ht="201" customHeight="1">
      <c r="A44" s="32">
        <v>37</v>
      </c>
      <c r="B44" s="62" t="s">
        <v>938</v>
      </c>
      <c r="C44" s="26" t="s">
        <v>705</v>
      </c>
      <c r="D44" s="26" t="s">
        <v>458</v>
      </c>
      <c r="E44" s="26" t="s">
        <v>23</v>
      </c>
      <c r="F44" s="26" t="s">
        <v>942</v>
      </c>
      <c r="G44" s="202">
        <v>2</v>
      </c>
      <c r="H44" s="202">
        <v>5</v>
      </c>
      <c r="I44" s="202">
        <f t="shared" si="0"/>
        <v>10</v>
      </c>
      <c r="J44" s="202" t="str">
        <f t="shared" si="10"/>
        <v>BAJO</v>
      </c>
      <c r="K44" s="26" t="str">
        <f t="shared" si="12"/>
        <v>El nivel de riesgo es bajo y no se requieren controles adicionales</v>
      </c>
      <c r="L44" s="202">
        <f t="shared" si="11"/>
        <v>0.1</v>
      </c>
      <c r="M44" s="55"/>
      <c r="N44" s="63"/>
      <c r="O44" s="26"/>
    </row>
    <row r="45" spans="1:15" ht="167.25" customHeight="1">
      <c r="A45" s="32">
        <v>38</v>
      </c>
      <c r="B45" s="57" t="s">
        <v>46</v>
      </c>
      <c r="C45" s="26" t="s">
        <v>943</v>
      </c>
      <c r="D45" s="59" t="s">
        <v>375</v>
      </c>
      <c r="E45" s="146" t="s">
        <v>41</v>
      </c>
      <c r="F45" s="146" t="s">
        <v>961</v>
      </c>
      <c r="G45" s="32">
        <v>3</v>
      </c>
      <c r="H45" s="32">
        <v>5</v>
      </c>
      <c r="I45" s="32">
        <f t="shared" si="0"/>
        <v>15</v>
      </c>
      <c r="J45" s="32" t="str">
        <f t="shared" si="10"/>
        <v>MEDIO</v>
      </c>
      <c r="K45" s="146" t="s">
        <v>1585</v>
      </c>
      <c r="L45" s="32">
        <f t="shared" si="11"/>
        <v>3</v>
      </c>
      <c r="M45" s="56"/>
      <c r="N45" s="58"/>
      <c r="O45" s="146"/>
    </row>
    <row r="46" spans="1:15" s="35" customFormat="1" ht="162.75" customHeight="1">
      <c r="A46" s="32">
        <v>39</v>
      </c>
      <c r="B46" s="57" t="s">
        <v>46</v>
      </c>
      <c r="C46" s="26" t="s">
        <v>99</v>
      </c>
      <c r="D46" s="59" t="s">
        <v>459</v>
      </c>
      <c r="E46" s="146" t="s">
        <v>41</v>
      </c>
      <c r="F46" s="146" t="s">
        <v>944</v>
      </c>
      <c r="G46" s="65" t="s">
        <v>103</v>
      </c>
      <c r="H46" s="32">
        <v>5</v>
      </c>
      <c r="I46" s="32">
        <f t="shared" si="0"/>
        <v>15</v>
      </c>
      <c r="J46" s="32" t="str">
        <f>IF(I46&lt;12,"BAJO",IF(I46&gt;19,"ALTO","MEDIO"))</f>
        <v>MEDIO</v>
      </c>
      <c r="K46" s="146" t="s">
        <v>1586</v>
      </c>
      <c r="L46" s="32">
        <f>IF(J46="BAJO",0.1,IF(J46="MEDIO",3,5))</f>
        <v>3</v>
      </c>
      <c r="M46" s="56"/>
      <c r="N46" s="58"/>
      <c r="O46" s="146"/>
    </row>
    <row r="47" spans="1:15" s="35" customFormat="1" ht="147.75" customHeight="1">
      <c r="A47" s="32">
        <v>40</v>
      </c>
      <c r="B47" s="57" t="s">
        <v>287</v>
      </c>
      <c r="C47" s="26" t="s">
        <v>99</v>
      </c>
      <c r="D47" s="59" t="s">
        <v>317</v>
      </c>
      <c r="E47" s="146" t="s">
        <v>41</v>
      </c>
      <c r="F47" s="146" t="s">
        <v>962</v>
      </c>
      <c r="G47" s="65" t="s">
        <v>103</v>
      </c>
      <c r="H47" s="32">
        <v>5</v>
      </c>
      <c r="I47" s="32">
        <f t="shared" si="0"/>
        <v>15</v>
      </c>
      <c r="J47" s="32" t="str">
        <f t="shared" ref="J47:J54" si="13">IF(I47&lt;12,"BAJO",IF(I47&gt;19,"ALTO","MEDIO"))</f>
        <v>MEDIO</v>
      </c>
      <c r="K47" s="146" t="s">
        <v>1587</v>
      </c>
      <c r="L47" s="32">
        <f t="shared" ref="L47:L54" si="14">IF(J47="BAJO",0.1,IF(J47="MEDIO",3,5))</f>
        <v>3</v>
      </c>
      <c r="M47" s="56"/>
      <c r="N47" s="58"/>
      <c r="O47" s="146"/>
    </row>
    <row r="48" spans="1:15" s="35" customFormat="1" ht="85.5">
      <c r="A48" s="32">
        <v>41</v>
      </c>
      <c r="B48" s="57" t="s">
        <v>46</v>
      </c>
      <c r="C48" s="26" t="s">
        <v>100</v>
      </c>
      <c r="D48" s="59" t="s">
        <v>945</v>
      </c>
      <c r="E48" s="146" t="s">
        <v>41</v>
      </c>
      <c r="F48" s="146" t="s">
        <v>946</v>
      </c>
      <c r="G48" s="32">
        <v>1</v>
      </c>
      <c r="H48" s="32">
        <v>5</v>
      </c>
      <c r="I48" s="32">
        <f t="shared" si="0"/>
        <v>5</v>
      </c>
      <c r="J48" s="32" t="str">
        <f t="shared" si="13"/>
        <v>BAJO</v>
      </c>
      <c r="K48" s="146" t="s">
        <v>286</v>
      </c>
      <c r="L48" s="32">
        <f t="shared" si="14"/>
        <v>0.1</v>
      </c>
      <c r="M48" s="56"/>
      <c r="N48" s="58"/>
      <c r="O48" s="146"/>
    </row>
    <row r="49" spans="1:15" ht="177" customHeight="1">
      <c r="A49" s="32">
        <v>42</v>
      </c>
      <c r="B49" s="62" t="s">
        <v>150</v>
      </c>
      <c r="C49" s="26" t="s">
        <v>100</v>
      </c>
      <c r="D49" s="66" t="s">
        <v>280</v>
      </c>
      <c r="E49" s="26" t="s">
        <v>41</v>
      </c>
      <c r="F49" s="146" t="s">
        <v>946</v>
      </c>
      <c r="G49" s="202">
        <v>1</v>
      </c>
      <c r="H49" s="202">
        <v>5</v>
      </c>
      <c r="I49" s="202">
        <f t="shared" si="0"/>
        <v>5</v>
      </c>
      <c r="J49" s="202" t="str">
        <f t="shared" si="13"/>
        <v>BAJO</v>
      </c>
      <c r="K49" s="146" t="s">
        <v>286</v>
      </c>
      <c r="L49" s="202">
        <f t="shared" si="14"/>
        <v>0.1</v>
      </c>
      <c r="M49" s="55"/>
      <c r="N49" s="58"/>
      <c r="O49" s="146"/>
    </row>
    <row r="50" spans="1:15" ht="144.75" customHeight="1">
      <c r="A50" s="32">
        <v>43</v>
      </c>
      <c r="B50" s="62" t="s">
        <v>47</v>
      </c>
      <c r="C50" s="26" t="s">
        <v>947</v>
      </c>
      <c r="D50" s="66" t="s">
        <v>375</v>
      </c>
      <c r="E50" s="26" t="s">
        <v>19</v>
      </c>
      <c r="F50" s="26" t="s">
        <v>948</v>
      </c>
      <c r="G50" s="202">
        <v>3</v>
      </c>
      <c r="H50" s="202">
        <v>5</v>
      </c>
      <c r="I50" s="32">
        <f t="shared" si="0"/>
        <v>15</v>
      </c>
      <c r="J50" s="32" t="str">
        <f t="shared" si="13"/>
        <v>MEDIO</v>
      </c>
      <c r="K50" s="146" t="s">
        <v>1585</v>
      </c>
      <c r="L50" s="32">
        <f t="shared" si="14"/>
        <v>3</v>
      </c>
      <c r="M50" s="56"/>
      <c r="N50" s="58"/>
      <c r="O50" s="146"/>
    </row>
    <row r="51" spans="1:15" ht="119.25" customHeight="1">
      <c r="A51" s="32">
        <v>44</v>
      </c>
      <c r="B51" s="62" t="s">
        <v>47</v>
      </c>
      <c r="C51" s="26" t="s">
        <v>166</v>
      </c>
      <c r="D51" s="59" t="s">
        <v>949</v>
      </c>
      <c r="E51" s="26" t="s">
        <v>187</v>
      </c>
      <c r="F51" s="26" t="s">
        <v>950</v>
      </c>
      <c r="G51" s="209" t="s">
        <v>103</v>
      </c>
      <c r="H51" s="202">
        <v>5</v>
      </c>
      <c r="I51" s="32">
        <f t="shared" si="0"/>
        <v>15</v>
      </c>
      <c r="J51" s="32" t="str">
        <f t="shared" si="13"/>
        <v>MEDIO</v>
      </c>
      <c r="K51" s="146" t="s">
        <v>1586</v>
      </c>
      <c r="L51" s="32">
        <f t="shared" si="14"/>
        <v>3</v>
      </c>
      <c r="M51" s="56"/>
      <c r="N51" s="58"/>
      <c r="O51" s="146"/>
    </row>
    <row r="52" spans="1:15" ht="134.25" customHeight="1">
      <c r="A52" s="32">
        <v>45</v>
      </c>
      <c r="B52" s="62" t="s">
        <v>47</v>
      </c>
      <c r="C52" s="26" t="s">
        <v>166</v>
      </c>
      <c r="D52" s="59" t="s">
        <v>280</v>
      </c>
      <c r="E52" s="26" t="s">
        <v>187</v>
      </c>
      <c r="F52" s="26" t="s">
        <v>951</v>
      </c>
      <c r="G52" s="209" t="s">
        <v>103</v>
      </c>
      <c r="H52" s="202">
        <v>5</v>
      </c>
      <c r="I52" s="32">
        <f t="shared" si="0"/>
        <v>15</v>
      </c>
      <c r="J52" s="32" t="str">
        <f t="shared" si="13"/>
        <v>MEDIO</v>
      </c>
      <c r="K52" s="146" t="s">
        <v>1587</v>
      </c>
      <c r="L52" s="32">
        <f t="shared" si="14"/>
        <v>3</v>
      </c>
      <c r="M52" s="56"/>
      <c r="N52" s="58"/>
      <c r="O52" s="146"/>
    </row>
    <row r="53" spans="1:15" ht="151.5" customHeight="1">
      <c r="A53" s="32">
        <v>46</v>
      </c>
      <c r="B53" s="57" t="s">
        <v>151</v>
      </c>
      <c r="C53" s="26" t="s">
        <v>952</v>
      </c>
      <c r="D53" s="59" t="s">
        <v>953</v>
      </c>
      <c r="E53" s="146" t="s">
        <v>45</v>
      </c>
      <c r="F53" s="146" t="s">
        <v>963</v>
      </c>
      <c r="G53" s="32">
        <v>4</v>
      </c>
      <c r="H53" s="32">
        <v>5</v>
      </c>
      <c r="I53" s="32">
        <f t="shared" si="0"/>
        <v>20</v>
      </c>
      <c r="J53" s="32" t="str">
        <f t="shared" si="13"/>
        <v>ALTO</v>
      </c>
      <c r="K53" s="146" t="s">
        <v>1585</v>
      </c>
      <c r="L53" s="32">
        <f t="shared" si="14"/>
        <v>5</v>
      </c>
      <c r="M53" s="56"/>
      <c r="N53" s="58"/>
      <c r="O53" s="146"/>
    </row>
    <row r="54" spans="1:15" ht="156" customHeight="1">
      <c r="A54" s="32">
        <v>47</v>
      </c>
      <c r="B54" s="57" t="s">
        <v>151</v>
      </c>
      <c r="C54" s="26" t="s">
        <v>115</v>
      </c>
      <c r="D54" s="59" t="s">
        <v>954</v>
      </c>
      <c r="E54" s="146" t="s">
        <v>45</v>
      </c>
      <c r="F54" s="146" t="s">
        <v>908</v>
      </c>
      <c r="G54" s="32">
        <v>4</v>
      </c>
      <c r="H54" s="32">
        <v>5</v>
      </c>
      <c r="I54" s="32">
        <f t="shared" ref="I54:I55" si="15">G54*H54</f>
        <v>20</v>
      </c>
      <c r="J54" s="32" t="str">
        <f t="shared" si="13"/>
        <v>ALTO</v>
      </c>
      <c r="K54" s="146" t="s">
        <v>1586</v>
      </c>
      <c r="L54" s="32">
        <f t="shared" si="14"/>
        <v>5</v>
      </c>
      <c r="M54" s="56"/>
      <c r="N54" s="58"/>
      <c r="O54" s="146"/>
    </row>
    <row r="55" spans="1:15" ht="199.5">
      <c r="A55" s="32">
        <v>48</v>
      </c>
      <c r="B55" s="57" t="s">
        <v>151</v>
      </c>
      <c r="C55" s="26" t="s">
        <v>115</v>
      </c>
      <c r="D55" s="59" t="s">
        <v>955</v>
      </c>
      <c r="E55" s="146" t="s">
        <v>45</v>
      </c>
      <c r="F55" s="146" t="s">
        <v>964</v>
      </c>
      <c r="G55" s="32">
        <v>4</v>
      </c>
      <c r="H55" s="32">
        <v>5</v>
      </c>
      <c r="I55" s="32">
        <f t="shared" si="15"/>
        <v>20</v>
      </c>
      <c r="J55" s="32" t="str">
        <f t="shared" ref="J55" si="16">IF(I55&lt;12,"BAJO",IF(I55&gt;19,"ALTO","MEDIO"))</f>
        <v>ALTO</v>
      </c>
      <c r="K55" s="146" t="s">
        <v>1587</v>
      </c>
      <c r="L55" s="32">
        <f t="shared" ref="L55" si="17">IF(J55="BAJO",0.1,IF(J55="MEDIO",3,5))</f>
        <v>5</v>
      </c>
      <c r="M55" s="56"/>
      <c r="N55" s="58"/>
      <c r="O55" s="146"/>
    </row>
    <row r="56" spans="1:15" ht="15">
      <c r="L56" s="216">
        <f>SUM(L8:L55)</f>
        <v>132.79999999999995</v>
      </c>
      <c r="N56" s="217">
        <f>COUNT(L8:L55)</f>
        <v>48</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0 J17:J29 J35:J45 J53:J55">
    <cfRule type="cellIs" dxfId="590" priority="19" stopIfTrue="1" operator="equal">
      <formula>"ALTO"</formula>
    </cfRule>
    <cfRule type="cellIs" dxfId="589" priority="20" stopIfTrue="1" operator="equal">
      <formula>"MEDIO"</formula>
    </cfRule>
    <cfRule type="cellIs" dxfId="588" priority="21" stopIfTrue="1" operator="equal">
      <formula>"BAJO"</formula>
    </cfRule>
  </conditionalFormatting>
  <conditionalFormatting sqref="J46:J51">
    <cfRule type="cellIs" dxfId="587" priority="13" stopIfTrue="1" operator="equal">
      <formula>"ALTO"</formula>
    </cfRule>
    <cfRule type="cellIs" dxfId="586" priority="14" stopIfTrue="1" operator="equal">
      <formula>"MEDIO"</formula>
    </cfRule>
    <cfRule type="cellIs" dxfId="585" priority="15" stopIfTrue="1" operator="equal">
      <formula>"BAJO"</formula>
    </cfRule>
  </conditionalFormatting>
  <conditionalFormatting sqref="J11:J16">
    <cfRule type="cellIs" dxfId="584" priority="25" stopIfTrue="1" operator="equal">
      <formula>"ALTO"</formula>
    </cfRule>
    <cfRule type="cellIs" dxfId="583" priority="26" stopIfTrue="1" operator="equal">
      <formula>"MEDIO"</formula>
    </cfRule>
    <cfRule type="cellIs" dxfId="582" priority="27" stopIfTrue="1" operator="equal">
      <formula>"BAJO"</formula>
    </cfRule>
  </conditionalFormatting>
  <conditionalFormatting sqref="J32:J34">
    <cfRule type="cellIs" dxfId="581" priority="7" stopIfTrue="1" operator="equal">
      <formula>"ALTO"</formula>
    </cfRule>
    <cfRule type="cellIs" dxfId="580" priority="8" stopIfTrue="1" operator="equal">
      <formula>"MEDIO"</formula>
    </cfRule>
    <cfRule type="cellIs" dxfId="579" priority="9" stopIfTrue="1" operator="equal">
      <formula>"BAJO"</formula>
    </cfRule>
  </conditionalFormatting>
  <conditionalFormatting sqref="J30:J31">
    <cfRule type="cellIs" dxfId="578" priority="4" stopIfTrue="1" operator="equal">
      <formula>"ALTO"</formula>
    </cfRule>
    <cfRule type="cellIs" dxfId="577" priority="5" stopIfTrue="1" operator="equal">
      <formula>"MEDIO"</formula>
    </cfRule>
    <cfRule type="cellIs" dxfId="576" priority="6" stopIfTrue="1" operator="equal">
      <formula>"BAJO"</formula>
    </cfRule>
  </conditionalFormatting>
  <conditionalFormatting sqref="J52">
    <cfRule type="cellIs" dxfId="575" priority="1" stopIfTrue="1" operator="equal">
      <formula>"ALTO"</formula>
    </cfRule>
    <cfRule type="cellIs" dxfId="574" priority="2" stopIfTrue="1" operator="equal">
      <formula>"MEDIO"</formula>
    </cfRule>
    <cfRule type="cellIs" dxfId="573" priority="3" stopIfTrue="1" operator="equal">
      <formula>"BAJO"</formula>
    </cfRule>
  </conditionalFormatting>
  <pageMargins left="0.31496062992125984" right="0.31496062992125984" top="0.35433070866141736" bottom="0.35433070866141736" header="0.31496062992125984" footer="0.31496062992125984"/>
  <pageSetup paperSize="14" scale="33" orientation="landscape"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4"/>
  <sheetViews>
    <sheetView zoomScale="70" zoomScaleNormal="70" workbookViewId="0">
      <selection activeCell="B5" sqref="B5:C5"/>
    </sheetView>
  </sheetViews>
  <sheetFormatPr baseColWidth="10" defaultColWidth="11.42578125" defaultRowHeight="90.75" customHeight="1"/>
  <cols>
    <col min="1" max="1" width="11.42578125" style="31"/>
    <col min="2" max="2" width="23.42578125" style="22" customWidth="1"/>
    <col min="3" max="3" width="63.28515625" style="22" customWidth="1"/>
    <col min="4" max="4" width="41.28515625" style="22" customWidth="1"/>
    <col min="5" max="5" width="56" style="38" customWidth="1"/>
    <col min="6" max="6" width="69.85546875" style="22" customWidth="1"/>
    <col min="7" max="7" width="20.140625" style="22" customWidth="1"/>
    <col min="8" max="9" width="16" style="22" customWidth="1"/>
    <col min="10" max="10" width="21.85546875" style="22" customWidth="1"/>
    <col min="11" max="11" width="80" style="22" customWidth="1"/>
    <col min="12" max="12" width="15" style="22" customWidth="1"/>
    <col min="13" max="13" width="4.140625" style="22" customWidth="1"/>
    <col min="14" max="14" width="77" style="22" customWidth="1"/>
    <col min="15" max="15" width="72.28515625" style="22" customWidth="1"/>
    <col min="16" max="16384" width="11.42578125" style="22"/>
  </cols>
  <sheetData>
    <row r="1" spans="1:73" ht="27.75" customHeight="1" thickBot="1">
      <c r="B1" s="235" t="s">
        <v>10</v>
      </c>
      <c r="C1" s="236"/>
      <c r="D1" s="236"/>
      <c r="E1" s="236"/>
      <c r="F1" s="236"/>
      <c r="G1" s="236"/>
      <c r="H1" s="236"/>
      <c r="I1" s="236"/>
      <c r="J1" s="237"/>
      <c r="K1" s="238"/>
      <c r="L1" s="239"/>
    </row>
    <row r="2" spans="1:73" ht="22.5" customHeight="1" thickTop="1">
      <c r="B2" s="244" t="s">
        <v>153</v>
      </c>
      <c r="C2" s="245"/>
      <c r="D2" s="245"/>
      <c r="E2" s="245"/>
      <c r="F2" s="245"/>
      <c r="G2" s="245"/>
      <c r="H2" s="245"/>
      <c r="I2" s="245"/>
      <c r="J2" s="246"/>
      <c r="K2" s="240"/>
      <c r="L2" s="241"/>
    </row>
    <row r="3" spans="1:73" ht="26.25" customHeight="1">
      <c r="B3" s="247" t="s">
        <v>11</v>
      </c>
      <c r="C3" s="248"/>
      <c r="D3" s="249" t="s">
        <v>12</v>
      </c>
      <c r="E3" s="250"/>
      <c r="F3" s="250"/>
      <c r="G3" s="250"/>
      <c r="H3" s="250"/>
      <c r="I3" s="248"/>
      <c r="J3" s="39" t="s">
        <v>141</v>
      </c>
      <c r="K3" s="240"/>
      <c r="L3" s="241"/>
    </row>
    <row r="4" spans="1:73" ht="21.75" customHeight="1" thickBot="1">
      <c r="B4" s="251" t="s">
        <v>142</v>
      </c>
      <c r="C4" s="252"/>
      <c r="D4" s="253" t="s">
        <v>154</v>
      </c>
      <c r="E4" s="254"/>
      <c r="F4" s="254"/>
      <c r="G4" s="254"/>
      <c r="H4" s="254"/>
      <c r="I4" s="252"/>
      <c r="J4" s="40" t="s">
        <v>465</v>
      </c>
      <c r="K4" s="242"/>
      <c r="L4" s="243"/>
    </row>
    <row r="5" spans="1:73" ht="90.75" customHeight="1" thickTop="1">
      <c r="B5" s="226" t="s">
        <v>13</v>
      </c>
      <c r="C5" s="227"/>
      <c r="D5" s="228" t="s">
        <v>14</v>
      </c>
      <c r="E5" s="229"/>
      <c r="F5" s="41" t="s">
        <v>15</v>
      </c>
      <c r="G5" s="230" t="s">
        <v>129</v>
      </c>
      <c r="H5" s="231"/>
      <c r="I5" s="42" t="s">
        <v>16</v>
      </c>
      <c r="J5" s="255" t="s">
        <v>466</v>
      </c>
      <c r="K5" s="256"/>
      <c r="L5" s="257"/>
      <c r="N5" s="48" t="s">
        <v>464</v>
      </c>
      <c r="O5" s="49"/>
    </row>
    <row r="6" spans="1:73" ht="9" customHeight="1">
      <c r="B6" s="41"/>
      <c r="C6" s="43"/>
      <c r="D6" s="44"/>
      <c r="E6" s="45"/>
      <c r="F6" s="41"/>
      <c r="G6" s="46"/>
      <c r="H6" s="46"/>
      <c r="I6" s="42"/>
      <c r="J6" s="47"/>
      <c r="K6" s="47"/>
      <c r="L6" s="47"/>
    </row>
    <row r="7" spans="1:73" ht="90.75" customHeight="1">
      <c r="B7" s="21" t="s">
        <v>6</v>
      </c>
      <c r="C7" s="21" t="s">
        <v>8</v>
      </c>
      <c r="D7" s="21" t="s">
        <v>9</v>
      </c>
      <c r="E7" s="21" t="s">
        <v>24</v>
      </c>
      <c r="F7" s="21" t="s">
        <v>5</v>
      </c>
      <c r="G7" s="21" t="s">
        <v>0</v>
      </c>
      <c r="H7" s="21" t="s">
        <v>1</v>
      </c>
      <c r="I7" s="21" t="s">
        <v>2</v>
      </c>
      <c r="J7" s="21" t="s">
        <v>3</v>
      </c>
      <c r="K7" s="21" t="s">
        <v>4</v>
      </c>
      <c r="L7" s="21" t="s">
        <v>155</v>
      </c>
      <c r="N7" s="50" t="s">
        <v>281</v>
      </c>
      <c r="O7" s="51" t="s">
        <v>282</v>
      </c>
    </row>
    <row r="8" spans="1:73" ht="166.5" customHeight="1">
      <c r="A8" s="32">
        <v>1</v>
      </c>
      <c r="B8" s="32" t="s">
        <v>242</v>
      </c>
      <c r="C8" s="146" t="s">
        <v>761</v>
      </c>
      <c r="D8" s="146" t="s">
        <v>471</v>
      </c>
      <c r="E8" s="146" t="s">
        <v>23</v>
      </c>
      <c r="F8" s="146" t="s">
        <v>970</v>
      </c>
      <c r="G8" s="32">
        <v>3</v>
      </c>
      <c r="H8" s="32">
        <v>5</v>
      </c>
      <c r="I8" s="32">
        <f t="shared" ref="I8:I45" si="0">G8*H8</f>
        <v>15</v>
      </c>
      <c r="J8" s="32" t="str">
        <f>IF(I8&lt;12,"BAJO",IF(I8&gt;19,"ALTO","MEDIO"))</f>
        <v>MEDIO</v>
      </c>
      <c r="K8" s="146" t="s">
        <v>1585</v>
      </c>
      <c r="L8" s="32">
        <f>IF(J8="BAJO",0.1,IF(J8="MEDIO",3,5))</f>
        <v>3</v>
      </c>
      <c r="N8" s="146"/>
      <c r="O8" s="151"/>
      <c r="BT8" s="22">
        <v>1</v>
      </c>
      <c r="BU8" s="22">
        <v>1</v>
      </c>
    </row>
    <row r="9" spans="1:73" ht="191.25" customHeight="1">
      <c r="A9" s="32">
        <v>2</v>
      </c>
      <c r="B9" s="32" t="s">
        <v>242</v>
      </c>
      <c r="C9" s="146" t="s">
        <v>762</v>
      </c>
      <c r="D9" s="146" t="s">
        <v>472</v>
      </c>
      <c r="E9" s="146" t="s">
        <v>23</v>
      </c>
      <c r="F9" s="146" t="s">
        <v>971</v>
      </c>
      <c r="G9" s="32">
        <v>3</v>
      </c>
      <c r="H9" s="32">
        <v>5</v>
      </c>
      <c r="I9" s="32">
        <f t="shared" si="0"/>
        <v>15</v>
      </c>
      <c r="J9" s="32" t="str">
        <f t="shared" ref="J9:J42" si="1">IF(I9&lt;12,"BAJO",IF(I9&gt;19,"ALTO","MEDIO"))</f>
        <v>MEDIO</v>
      </c>
      <c r="K9" s="146" t="s">
        <v>1587</v>
      </c>
      <c r="L9" s="32">
        <f t="shared" ref="L9:L48" si="2">IF(J9="BAJO",0.1,IF(J9="MEDIO",3,5))</f>
        <v>3</v>
      </c>
      <c r="N9" s="146"/>
      <c r="O9" s="151"/>
      <c r="BT9" s="22">
        <v>2</v>
      </c>
      <c r="BU9" s="22">
        <v>2</v>
      </c>
    </row>
    <row r="10" spans="1:73" ht="201.75" customHeight="1">
      <c r="A10" s="32">
        <v>3</v>
      </c>
      <c r="B10" s="32" t="s">
        <v>288</v>
      </c>
      <c r="C10" s="146" t="s">
        <v>763</v>
      </c>
      <c r="D10" s="146" t="s">
        <v>473</v>
      </c>
      <c r="E10" s="146" t="s">
        <v>19</v>
      </c>
      <c r="F10" s="146" t="s">
        <v>972</v>
      </c>
      <c r="G10" s="32">
        <v>4</v>
      </c>
      <c r="H10" s="32">
        <v>5</v>
      </c>
      <c r="I10" s="32">
        <f t="shared" si="0"/>
        <v>20</v>
      </c>
      <c r="J10" s="32" t="str">
        <f t="shared" si="1"/>
        <v>ALTO</v>
      </c>
      <c r="K10" s="146" t="s">
        <v>1587</v>
      </c>
      <c r="L10" s="32">
        <f t="shared" si="2"/>
        <v>5</v>
      </c>
      <c r="N10" s="146"/>
      <c r="O10" s="151"/>
    </row>
    <row r="11" spans="1:73" ht="180.75" customHeight="1">
      <c r="A11" s="32">
        <v>4</v>
      </c>
      <c r="B11" s="32" t="s">
        <v>288</v>
      </c>
      <c r="C11" s="146" t="s">
        <v>764</v>
      </c>
      <c r="D11" s="146" t="s">
        <v>289</v>
      </c>
      <c r="E11" s="146" t="s">
        <v>19</v>
      </c>
      <c r="F11" s="146" t="s">
        <v>973</v>
      </c>
      <c r="G11" s="32">
        <v>4</v>
      </c>
      <c r="H11" s="32">
        <v>5</v>
      </c>
      <c r="I11" s="32">
        <f t="shared" si="0"/>
        <v>20</v>
      </c>
      <c r="J11" s="32" t="str">
        <f t="shared" si="1"/>
        <v>ALTO</v>
      </c>
      <c r="K11" s="146" t="s">
        <v>1586</v>
      </c>
      <c r="L11" s="32">
        <f t="shared" si="2"/>
        <v>5</v>
      </c>
      <c r="N11" s="146"/>
      <c r="O11" s="151"/>
    </row>
    <row r="12" spans="1:73" ht="138.75" customHeight="1">
      <c r="A12" s="32">
        <v>5</v>
      </c>
      <c r="B12" s="32" t="s">
        <v>288</v>
      </c>
      <c r="C12" s="146" t="s">
        <v>765</v>
      </c>
      <c r="D12" s="146" t="s">
        <v>474</v>
      </c>
      <c r="E12" s="146" t="s">
        <v>468</v>
      </c>
      <c r="F12" s="146" t="s">
        <v>469</v>
      </c>
      <c r="G12" s="32">
        <v>4</v>
      </c>
      <c r="H12" s="32">
        <v>5</v>
      </c>
      <c r="I12" s="32">
        <f t="shared" si="0"/>
        <v>20</v>
      </c>
      <c r="J12" s="32" t="str">
        <f t="shared" si="1"/>
        <v>ALTO</v>
      </c>
      <c r="K12" s="146" t="s">
        <v>1585</v>
      </c>
      <c r="L12" s="32">
        <f t="shared" si="2"/>
        <v>5</v>
      </c>
      <c r="N12" s="146"/>
      <c r="O12" s="151"/>
    </row>
    <row r="13" spans="1:73" ht="232.5" customHeight="1">
      <c r="A13" s="32">
        <v>6</v>
      </c>
      <c r="B13" s="32" t="s">
        <v>242</v>
      </c>
      <c r="C13" s="146" t="s">
        <v>974</v>
      </c>
      <c r="D13" s="146" t="s">
        <v>475</v>
      </c>
      <c r="E13" s="146" t="s">
        <v>23</v>
      </c>
      <c r="F13" s="146" t="s">
        <v>975</v>
      </c>
      <c r="G13" s="32">
        <v>4</v>
      </c>
      <c r="H13" s="32">
        <v>5</v>
      </c>
      <c r="I13" s="32">
        <f t="shared" si="0"/>
        <v>20</v>
      </c>
      <c r="J13" s="32" t="str">
        <f t="shared" si="1"/>
        <v>ALTO</v>
      </c>
      <c r="K13" s="146" t="s">
        <v>1587</v>
      </c>
      <c r="L13" s="32">
        <f t="shared" si="2"/>
        <v>5</v>
      </c>
      <c r="N13" s="146"/>
      <c r="O13" s="151"/>
    </row>
    <row r="14" spans="1:73" ht="198" customHeight="1">
      <c r="A14" s="32">
        <v>7</v>
      </c>
      <c r="B14" s="32" t="s">
        <v>242</v>
      </c>
      <c r="C14" s="146" t="s">
        <v>976</v>
      </c>
      <c r="D14" s="146" t="s">
        <v>289</v>
      </c>
      <c r="E14" s="146" t="s">
        <v>23</v>
      </c>
      <c r="F14" s="146" t="s">
        <v>977</v>
      </c>
      <c r="G14" s="32">
        <v>4</v>
      </c>
      <c r="H14" s="32">
        <v>5</v>
      </c>
      <c r="I14" s="32">
        <f t="shared" si="0"/>
        <v>20</v>
      </c>
      <c r="J14" s="32" t="str">
        <f t="shared" si="1"/>
        <v>ALTO</v>
      </c>
      <c r="K14" s="146" t="s">
        <v>1586</v>
      </c>
      <c r="L14" s="32">
        <f t="shared" si="2"/>
        <v>5</v>
      </c>
      <c r="N14" s="146"/>
      <c r="O14" s="151"/>
    </row>
    <row r="15" spans="1:73" ht="175.5" customHeight="1">
      <c r="A15" s="32">
        <v>8</v>
      </c>
      <c r="B15" s="32" t="s">
        <v>242</v>
      </c>
      <c r="C15" s="146" t="s">
        <v>978</v>
      </c>
      <c r="D15" s="146" t="s">
        <v>290</v>
      </c>
      <c r="E15" s="146" t="s">
        <v>23</v>
      </c>
      <c r="F15" s="146" t="s">
        <v>977</v>
      </c>
      <c r="G15" s="32">
        <v>4</v>
      </c>
      <c r="H15" s="32">
        <v>5</v>
      </c>
      <c r="I15" s="32">
        <f t="shared" si="0"/>
        <v>20</v>
      </c>
      <c r="J15" s="32" t="str">
        <f t="shared" si="1"/>
        <v>ALTO</v>
      </c>
      <c r="K15" s="146" t="s">
        <v>1585</v>
      </c>
      <c r="L15" s="32">
        <f t="shared" si="2"/>
        <v>5</v>
      </c>
      <c r="N15" s="146"/>
      <c r="O15" s="151"/>
    </row>
    <row r="16" spans="1:73" s="35" customFormat="1" ht="157.5" customHeight="1">
      <c r="A16" s="32">
        <v>9</v>
      </c>
      <c r="B16" s="32" t="s">
        <v>201</v>
      </c>
      <c r="C16" s="146" t="s">
        <v>767</v>
      </c>
      <c r="D16" s="146" t="s">
        <v>766</v>
      </c>
      <c r="E16" s="146" t="s">
        <v>19</v>
      </c>
      <c r="F16" s="146" t="s">
        <v>979</v>
      </c>
      <c r="G16" s="32">
        <v>3</v>
      </c>
      <c r="H16" s="32">
        <v>5</v>
      </c>
      <c r="I16" s="32">
        <f t="shared" si="0"/>
        <v>15</v>
      </c>
      <c r="J16" s="32" t="str">
        <f t="shared" si="1"/>
        <v>MEDIO</v>
      </c>
      <c r="K16" s="146" t="s">
        <v>1585</v>
      </c>
      <c r="L16" s="32">
        <f t="shared" si="2"/>
        <v>3</v>
      </c>
      <c r="M16" s="22"/>
      <c r="N16" s="146"/>
      <c r="O16" s="151"/>
    </row>
    <row r="17" spans="1:15" s="35" customFormat="1" ht="188.25" customHeight="1">
      <c r="A17" s="32">
        <v>10</v>
      </c>
      <c r="B17" s="32" t="s">
        <v>201</v>
      </c>
      <c r="C17" s="146" t="s">
        <v>980</v>
      </c>
      <c r="D17" s="146" t="s">
        <v>479</v>
      </c>
      <c r="E17" s="146" t="s">
        <v>19</v>
      </c>
      <c r="F17" s="146" t="s">
        <v>981</v>
      </c>
      <c r="G17" s="32">
        <v>3</v>
      </c>
      <c r="H17" s="32">
        <v>5</v>
      </c>
      <c r="I17" s="32">
        <f t="shared" si="0"/>
        <v>15</v>
      </c>
      <c r="J17" s="32" t="str">
        <f t="shared" si="1"/>
        <v>MEDIO</v>
      </c>
      <c r="K17" s="146" t="s">
        <v>1587</v>
      </c>
      <c r="L17" s="32">
        <f t="shared" si="2"/>
        <v>3</v>
      </c>
      <c r="M17" s="22"/>
      <c r="N17" s="146"/>
      <c r="O17" s="151"/>
    </row>
    <row r="18" spans="1:15" s="35" customFormat="1" ht="205.5" customHeight="1">
      <c r="A18" s="32">
        <v>11</v>
      </c>
      <c r="B18" s="32" t="s">
        <v>201</v>
      </c>
      <c r="C18" s="146" t="s">
        <v>982</v>
      </c>
      <c r="D18" s="146" t="s">
        <v>291</v>
      </c>
      <c r="E18" s="146" t="s">
        <v>19</v>
      </c>
      <c r="F18" s="146" t="s">
        <v>983</v>
      </c>
      <c r="G18" s="32">
        <v>3</v>
      </c>
      <c r="H18" s="32">
        <v>5</v>
      </c>
      <c r="I18" s="32">
        <f t="shared" si="0"/>
        <v>15</v>
      </c>
      <c r="J18" s="32" t="str">
        <f t="shared" si="1"/>
        <v>MEDIO</v>
      </c>
      <c r="K18" s="146" t="s">
        <v>1586</v>
      </c>
      <c r="L18" s="32">
        <f t="shared" si="2"/>
        <v>3</v>
      </c>
      <c r="M18" s="22"/>
      <c r="N18" s="146"/>
      <c r="O18" s="151"/>
    </row>
    <row r="19" spans="1:15" s="35" customFormat="1" ht="160.5" customHeight="1">
      <c r="A19" s="32">
        <v>12</v>
      </c>
      <c r="B19" s="202" t="s">
        <v>201</v>
      </c>
      <c r="C19" s="146" t="s">
        <v>768</v>
      </c>
      <c r="D19" s="146" t="s">
        <v>56</v>
      </c>
      <c r="E19" s="146" t="s">
        <v>187</v>
      </c>
      <c r="F19" s="146" t="s">
        <v>984</v>
      </c>
      <c r="G19" s="32">
        <v>2</v>
      </c>
      <c r="H19" s="32">
        <v>5</v>
      </c>
      <c r="I19" s="32">
        <f t="shared" si="0"/>
        <v>10</v>
      </c>
      <c r="J19" s="32" t="str">
        <f t="shared" si="1"/>
        <v>BAJO</v>
      </c>
      <c r="K19" s="146" t="str">
        <f t="shared" ref="K19:K21" si="3">IF(J19="BAJO","El nivel de riesgo es bajo y no se requieren controles adicionales","Favor establezca acá controles adicionales requeridos")</f>
        <v>El nivel de riesgo es bajo y no se requieren controles adicionales</v>
      </c>
      <c r="L19" s="32">
        <f t="shared" si="2"/>
        <v>0.1</v>
      </c>
      <c r="M19" s="22"/>
      <c r="N19" s="146"/>
      <c r="O19" s="151"/>
    </row>
    <row r="20" spans="1:15" ht="190.5" customHeight="1">
      <c r="A20" s="32">
        <v>13</v>
      </c>
      <c r="B20" s="202" t="s">
        <v>201</v>
      </c>
      <c r="C20" s="146" t="s">
        <v>966</v>
      </c>
      <c r="D20" s="146" t="s">
        <v>62</v>
      </c>
      <c r="E20" s="146" t="s">
        <v>187</v>
      </c>
      <c r="F20" s="146" t="s">
        <v>985</v>
      </c>
      <c r="G20" s="32">
        <v>2</v>
      </c>
      <c r="H20" s="32">
        <v>5</v>
      </c>
      <c r="I20" s="32">
        <f t="shared" si="0"/>
        <v>10</v>
      </c>
      <c r="J20" s="32" t="str">
        <f t="shared" si="1"/>
        <v>BAJO</v>
      </c>
      <c r="K20" s="146" t="str">
        <f t="shared" si="3"/>
        <v>El nivel de riesgo es bajo y no se requieren controles adicionales</v>
      </c>
      <c r="L20" s="32">
        <f t="shared" si="2"/>
        <v>0.1</v>
      </c>
      <c r="N20" s="146"/>
      <c r="O20" s="151"/>
    </row>
    <row r="21" spans="1:15" ht="152.25" customHeight="1">
      <c r="A21" s="32">
        <v>14</v>
      </c>
      <c r="B21" s="202" t="s">
        <v>201</v>
      </c>
      <c r="C21" s="146" t="s">
        <v>769</v>
      </c>
      <c r="D21" s="146" t="s">
        <v>292</v>
      </c>
      <c r="E21" s="146" t="s">
        <v>187</v>
      </c>
      <c r="F21" s="146" t="s">
        <v>986</v>
      </c>
      <c r="G21" s="32">
        <v>2</v>
      </c>
      <c r="H21" s="32">
        <v>5</v>
      </c>
      <c r="I21" s="32">
        <f t="shared" si="0"/>
        <v>10</v>
      </c>
      <c r="J21" s="32" t="str">
        <f t="shared" si="1"/>
        <v>BAJO</v>
      </c>
      <c r="K21" s="146" t="str">
        <f t="shared" si="3"/>
        <v>El nivel de riesgo es bajo y no se requieren controles adicionales</v>
      </c>
      <c r="L21" s="32">
        <f t="shared" si="2"/>
        <v>0.1</v>
      </c>
      <c r="N21" s="146"/>
      <c r="O21" s="151"/>
    </row>
    <row r="22" spans="1:15" ht="205.5" customHeight="1">
      <c r="A22" s="32">
        <v>15</v>
      </c>
      <c r="B22" s="32" t="s">
        <v>201</v>
      </c>
      <c r="C22" s="146" t="s">
        <v>967</v>
      </c>
      <c r="D22" s="146" t="s">
        <v>480</v>
      </c>
      <c r="E22" s="146" t="s">
        <v>23</v>
      </c>
      <c r="F22" s="146" t="s">
        <v>987</v>
      </c>
      <c r="G22" s="32">
        <v>3</v>
      </c>
      <c r="H22" s="32">
        <v>5</v>
      </c>
      <c r="I22" s="32">
        <f t="shared" si="0"/>
        <v>15</v>
      </c>
      <c r="J22" s="32" t="str">
        <f t="shared" si="1"/>
        <v>MEDIO</v>
      </c>
      <c r="K22" s="146" t="s">
        <v>1585</v>
      </c>
      <c r="L22" s="32">
        <f t="shared" si="2"/>
        <v>3</v>
      </c>
      <c r="N22" s="146"/>
      <c r="O22" s="151"/>
    </row>
    <row r="23" spans="1:15" s="35" customFormat="1" ht="201" customHeight="1">
      <c r="A23" s="32">
        <v>16</v>
      </c>
      <c r="B23" s="32" t="s">
        <v>201</v>
      </c>
      <c r="C23" s="146" t="s">
        <v>988</v>
      </c>
      <c r="D23" s="146" t="s">
        <v>479</v>
      </c>
      <c r="E23" s="146" t="s">
        <v>23</v>
      </c>
      <c r="F23" s="146" t="s">
        <v>989</v>
      </c>
      <c r="G23" s="32">
        <v>3</v>
      </c>
      <c r="H23" s="32">
        <v>5</v>
      </c>
      <c r="I23" s="32">
        <f t="shared" si="0"/>
        <v>15</v>
      </c>
      <c r="J23" s="32" t="str">
        <f t="shared" si="1"/>
        <v>MEDIO</v>
      </c>
      <c r="K23" s="146" t="s">
        <v>1587</v>
      </c>
      <c r="L23" s="32">
        <f t="shared" si="2"/>
        <v>3</v>
      </c>
      <c r="M23" s="22"/>
      <c r="N23" s="146"/>
      <c r="O23" s="151"/>
    </row>
    <row r="24" spans="1:15" s="35" customFormat="1" ht="196.5" customHeight="1">
      <c r="A24" s="32">
        <v>17</v>
      </c>
      <c r="B24" s="32" t="s">
        <v>201</v>
      </c>
      <c r="C24" s="146" t="s">
        <v>990</v>
      </c>
      <c r="D24" s="146" t="s">
        <v>289</v>
      </c>
      <c r="E24" s="146" t="s">
        <v>23</v>
      </c>
      <c r="F24" s="146" t="s">
        <v>991</v>
      </c>
      <c r="G24" s="32">
        <v>3</v>
      </c>
      <c r="H24" s="32">
        <v>5</v>
      </c>
      <c r="I24" s="32">
        <f t="shared" si="0"/>
        <v>15</v>
      </c>
      <c r="J24" s="32" t="str">
        <f t="shared" si="1"/>
        <v>MEDIO</v>
      </c>
      <c r="K24" s="146" t="s">
        <v>1586</v>
      </c>
      <c r="L24" s="32">
        <f t="shared" si="2"/>
        <v>3</v>
      </c>
      <c r="M24" s="22"/>
      <c r="N24" s="146"/>
      <c r="O24" s="151"/>
    </row>
    <row r="25" spans="1:15" ht="154.5" customHeight="1">
      <c r="A25" s="32">
        <v>18</v>
      </c>
      <c r="B25" s="32" t="s">
        <v>201</v>
      </c>
      <c r="C25" s="146" t="s">
        <v>992</v>
      </c>
      <c r="D25" s="146" t="s">
        <v>56</v>
      </c>
      <c r="E25" s="146" t="s">
        <v>19</v>
      </c>
      <c r="F25" s="146" t="s">
        <v>993</v>
      </c>
      <c r="G25" s="32">
        <v>4</v>
      </c>
      <c r="H25" s="32">
        <v>5</v>
      </c>
      <c r="I25" s="32">
        <f t="shared" si="0"/>
        <v>20</v>
      </c>
      <c r="J25" s="32" t="str">
        <f t="shared" si="1"/>
        <v>ALTO</v>
      </c>
      <c r="K25" s="146" t="s">
        <v>1585</v>
      </c>
      <c r="L25" s="32">
        <f t="shared" si="2"/>
        <v>5</v>
      </c>
      <c r="N25" s="146"/>
      <c r="O25" s="151"/>
    </row>
    <row r="26" spans="1:15" ht="207.75" customHeight="1">
      <c r="A26" s="32">
        <v>19</v>
      </c>
      <c r="B26" s="32" t="s">
        <v>201</v>
      </c>
      <c r="C26" s="146" t="s">
        <v>994</v>
      </c>
      <c r="D26" s="146" t="s">
        <v>481</v>
      </c>
      <c r="E26" s="146" t="s">
        <v>19</v>
      </c>
      <c r="F26" s="146" t="s">
        <v>995</v>
      </c>
      <c r="G26" s="32">
        <v>4</v>
      </c>
      <c r="H26" s="32">
        <v>5</v>
      </c>
      <c r="I26" s="32">
        <f t="shared" si="0"/>
        <v>20</v>
      </c>
      <c r="J26" s="32" t="str">
        <f t="shared" si="1"/>
        <v>ALTO</v>
      </c>
      <c r="K26" s="146" t="s">
        <v>1587</v>
      </c>
      <c r="L26" s="32">
        <f t="shared" si="2"/>
        <v>5</v>
      </c>
      <c r="N26" s="146"/>
      <c r="O26" s="151"/>
    </row>
    <row r="27" spans="1:15" s="35" customFormat="1" ht="186" customHeight="1">
      <c r="A27" s="32">
        <v>20</v>
      </c>
      <c r="B27" s="32" t="s">
        <v>201</v>
      </c>
      <c r="C27" s="146" t="s">
        <v>968</v>
      </c>
      <c r="D27" s="146" t="s">
        <v>289</v>
      </c>
      <c r="E27" s="146" t="s">
        <v>19</v>
      </c>
      <c r="F27" s="146" t="s">
        <v>996</v>
      </c>
      <c r="G27" s="32">
        <v>4</v>
      </c>
      <c r="H27" s="32">
        <v>5</v>
      </c>
      <c r="I27" s="32">
        <f t="shared" si="0"/>
        <v>20</v>
      </c>
      <c r="J27" s="32" t="str">
        <f t="shared" si="1"/>
        <v>ALTO</v>
      </c>
      <c r="K27" s="146" t="s">
        <v>1586</v>
      </c>
      <c r="L27" s="32">
        <f t="shared" si="2"/>
        <v>5</v>
      </c>
      <c r="M27" s="22"/>
      <c r="N27" s="146"/>
      <c r="O27" s="151"/>
    </row>
    <row r="28" spans="1:15" s="35" customFormat="1" ht="261.75" customHeight="1">
      <c r="A28" s="32">
        <v>21</v>
      </c>
      <c r="B28" s="32" t="s">
        <v>201</v>
      </c>
      <c r="C28" s="146" t="s">
        <v>470</v>
      </c>
      <c r="D28" s="146" t="s">
        <v>482</v>
      </c>
      <c r="E28" s="146" t="s">
        <v>19</v>
      </c>
      <c r="F28" s="146" t="s">
        <v>997</v>
      </c>
      <c r="G28" s="32">
        <v>3</v>
      </c>
      <c r="H28" s="32">
        <v>5</v>
      </c>
      <c r="I28" s="32">
        <f t="shared" si="0"/>
        <v>15</v>
      </c>
      <c r="J28" s="32" t="str">
        <f t="shared" si="1"/>
        <v>MEDIO</v>
      </c>
      <c r="K28" s="146" t="s">
        <v>1587</v>
      </c>
      <c r="L28" s="32">
        <f t="shared" si="2"/>
        <v>3</v>
      </c>
      <c r="M28" s="22"/>
      <c r="N28" s="146"/>
      <c r="O28" s="151"/>
    </row>
    <row r="29" spans="1:15" ht="211.5" customHeight="1">
      <c r="A29" s="32">
        <v>22</v>
      </c>
      <c r="B29" s="32" t="s">
        <v>201</v>
      </c>
      <c r="C29" s="146" t="s">
        <v>770</v>
      </c>
      <c r="D29" s="146" t="s">
        <v>293</v>
      </c>
      <c r="E29" s="146" t="s">
        <v>19</v>
      </c>
      <c r="F29" s="146" t="s">
        <v>998</v>
      </c>
      <c r="G29" s="32">
        <v>3</v>
      </c>
      <c r="H29" s="32">
        <v>5</v>
      </c>
      <c r="I29" s="32">
        <f t="shared" ref="I29" si="4">G29*H29</f>
        <v>15</v>
      </c>
      <c r="J29" s="32" t="str">
        <f t="shared" si="1"/>
        <v>MEDIO</v>
      </c>
      <c r="K29" s="146" t="s">
        <v>1586</v>
      </c>
      <c r="L29" s="32">
        <f t="shared" si="2"/>
        <v>3</v>
      </c>
      <c r="N29" s="146"/>
      <c r="O29" s="151"/>
    </row>
    <row r="30" spans="1:15" ht="221.25" customHeight="1">
      <c r="A30" s="32">
        <v>23</v>
      </c>
      <c r="B30" s="32" t="s">
        <v>201</v>
      </c>
      <c r="C30" s="146" t="s">
        <v>771</v>
      </c>
      <c r="D30" s="146" t="s">
        <v>56</v>
      </c>
      <c r="E30" s="146" t="s">
        <v>19</v>
      </c>
      <c r="F30" s="146" t="s">
        <v>999</v>
      </c>
      <c r="G30" s="32">
        <v>3</v>
      </c>
      <c r="H30" s="32">
        <v>5</v>
      </c>
      <c r="I30" s="32">
        <f t="shared" si="0"/>
        <v>15</v>
      </c>
      <c r="J30" s="32" t="str">
        <f t="shared" si="1"/>
        <v>MEDIO</v>
      </c>
      <c r="K30" s="146" t="s">
        <v>1585</v>
      </c>
      <c r="L30" s="32">
        <f t="shared" si="2"/>
        <v>3</v>
      </c>
      <c r="N30" s="146"/>
      <c r="O30" s="151"/>
    </row>
    <row r="31" spans="1:15" ht="229.5" customHeight="1">
      <c r="A31" s="32">
        <v>24</v>
      </c>
      <c r="B31" s="32" t="s">
        <v>201</v>
      </c>
      <c r="C31" s="146" t="s">
        <v>114</v>
      </c>
      <c r="D31" s="146" t="s">
        <v>483</v>
      </c>
      <c r="E31" s="146" t="s">
        <v>19</v>
      </c>
      <c r="F31" s="146" t="s">
        <v>1000</v>
      </c>
      <c r="G31" s="32">
        <v>4</v>
      </c>
      <c r="H31" s="32">
        <v>4</v>
      </c>
      <c r="I31" s="32">
        <f t="shared" si="0"/>
        <v>16</v>
      </c>
      <c r="J31" s="32" t="str">
        <f t="shared" si="1"/>
        <v>MEDIO</v>
      </c>
      <c r="K31" s="146" t="s">
        <v>1587</v>
      </c>
      <c r="L31" s="32">
        <f t="shared" si="2"/>
        <v>3</v>
      </c>
      <c r="N31" s="146"/>
      <c r="O31" s="151"/>
    </row>
    <row r="32" spans="1:15" ht="216" customHeight="1">
      <c r="A32" s="32">
        <v>25</v>
      </c>
      <c r="B32" s="32" t="s">
        <v>201</v>
      </c>
      <c r="C32" s="146" t="s">
        <v>114</v>
      </c>
      <c r="D32" s="146" t="s">
        <v>293</v>
      </c>
      <c r="E32" s="146" t="s">
        <v>19</v>
      </c>
      <c r="F32" s="146" t="s">
        <v>1001</v>
      </c>
      <c r="G32" s="32">
        <v>4</v>
      </c>
      <c r="H32" s="32">
        <v>4</v>
      </c>
      <c r="I32" s="32">
        <f t="shared" si="0"/>
        <v>16</v>
      </c>
      <c r="J32" s="32" t="str">
        <f t="shared" si="1"/>
        <v>MEDIO</v>
      </c>
      <c r="K32" s="146" t="s">
        <v>1586</v>
      </c>
      <c r="L32" s="32">
        <f t="shared" si="2"/>
        <v>3</v>
      </c>
      <c r="N32" s="146"/>
      <c r="O32" s="151"/>
    </row>
    <row r="33" spans="1:15" ht="228" customHeight="1">
      <c r="A33" s="32">
        <v>26</v>
      </c>
      <c r="B33" s="32" t="s">
        <v>201</v>
      </c>
      <c r="C33" s="146" t="s">
        <v>772</v>
      </c>
      <c r="D33" s="146" t="s">
        <v>56</v>
      </c>
      <c r="E33" s="146" t="s">
        <v>19</v>
      </c>
      <c r="F33" s="146" t="s">
        <v>1002</v>
      </c>
      <c r="G33" s="32">
        <v>4</v>
      </c>
      <c r="H33" s="32">
        <v>4</v>
      </c>
      <c r="I33" s="32">
        <f t="shared" si="0"/>
        <v>16</v>
      </c>
      <c r="J33" s="32" t="str">
        <f t="shared" si="1"/>
        <v>MEDIO</v>
      </c>
      <c r="K33" s="146" t="s">
        <v>1585</v>
      </c>
      <c r="L33" s="32">
        <f t="shared" si="2"/>
        <v>3</v>
      </c>
      <c r="N33" s="146"/>
      <c r="O33" s="151"/>
    </row>
    <row r="34" spans="1:15" ht="203.25" customHeight="1">
      <c r="A34" s="32">
        <v>27</v>
      </c>
      <c r="B34" s="32" t="s">
        <v>294</v>
      </c>
      <c r="C34" s="146" t="s">
        <v>1003</v>
      </c>
      <c r="D34" s="146" t="s">
        <v>484</v>
      </c>
      <c r="E34" s="146" t="s">
        <v>19</v>
      </c>
      <c r="F34" s="146" t="s">
        <v>1004</v>
      </c>
      <c r="G34" s="32">
        <v>4</v>
      </c>
      <c r="H34" s="32">
        <v>5</v>
      </c>
      <c r="I34" s="32">
        <f t="shared" si="0"/>
        <v>20</v>
      </c>
      <c r="J34" s="32" t="str">
        <f t="shared" si="1"/>
        <v>ALTO</v>
      </c>
      <c r="K34" s="146" t="s">
        <v>1587</v>
      </c>
      <c r="L34" s="32">
        <f t="shared" si="2"/>
        <v>5</v>
      </c>
      <c r="N34" s="26"/>
      <c r="O34" s="151"/>
    </row>
    <row r="35" spans="1:15" ht="177" customHeight="1">
      <c r="A35" s="32">
        <v>28</v>
      </c>
      <c r="B35" s="32" t="s">
        <v>294</v>
      </c>
      <c r="C35" s="146" t="s">
        <v>1005</v>
      </c>
      <c r="D35" s="146" t="s">
        <v>773</v>
      </c>
      <c r="E35" s="146" t="s">
        <v>19</v>
      </c>
      <c r="F35" s="146" t="s">
        <v>1006</v>
      </c>
      <c r="G35" s="32">
        <v>4</v>
      </c>
      <c r="H35" s="32">
        <v>5</v>
      </c>
      <c r="I35" s="32">
        <f t="shared" si="0"/>
        <v>20</v>
      </c>
      <c r="J35" s="32" t="str">
        <f t="shared" si="1"/>
        <v>ALTO</v>
      </c>
      <c r="K35" s="146" t="s">
        <v>1586</v>
      </c>
      <c r="L35" s="32">
        <f t="shared" si="2"/>
        <v>5</v>
      </c>
      <c r="N35" s="146"/>
      <c r="O35" s="151"/>
    </row>
    <row r="36" spans="1:15" ht="168.75" customHeight="1">
      <c r="A36" s="32">
        <v>29</v>
      </c>
      <c r="B36" s="32" t="s">
        <v>296</v>
      </c>
      <c r="C36" s="146" t="s">
        <v>774</v>
      </c>
      <c r="D36" s="146" t="s">
        <v>485</v>
      </c>
      <c r="E36" s="146" t="s">
        <v>19</v>
      </c>
      <c r="F36" s="146" t="s">
        <v>1007</v>
      </c>
      <c r="G36" s="32">
        <v>4</v>
      </c>
      <c r="H36" s="32">
        <v>5</v>
      </c>
      <c r="I36" s="32">
        <f t="shared" si="0"/>
        <v>20</v>
      </c>
      <c r="J36" s="32" t="str">
        <f t="shared" si="1"/>
        <v>ALTO</v>
      </c>
      <c r="K36" s="146" t="s">
        <v>1585</v>
      </c>
      <c r="L36" s="32">
        <f t="shared" si="2"/>
        <v>5</v>
      </c>
      <c r="N36" s="146"/>
      <c r="O36" s="151"/>
    </row>
    <row r="37" spans="1:15" ht="178.5" customHeight="1">
      <c r="A37" s="32">
        <v>30</v>
      </c>
      <c r="B37" s="202" t="s">
        <v>202</v>
      </c>
      <c r="C37" s="26" t="s">
        <v>775</v>
      </c>
      <c r="D37" s="26" t="s">
        <v>471</v>
      </c>
      <c r="E37" s="26" t="s">
        <v>23</v>
      </c>
      <c r="F37" s="26" t="s">
        <v>486</v>
      </c>
      <c r="G37" s="202">
        <v>4</v>
      </c>
      <c r="H37" s="202">
        <v>5</v>
      </c>
      <c r="I37" s="202">
        <f t="shared" si="0"/>
        <v>20</v>
      </c>
      <c r="J37" s="202" t="str">
        <f t="shared" si="1"/>
        <v>ALTO</v>
      </c>
      <c r="K37" s="146" t="s">
        <v>1585</v>
      </c>
      <c r="L37" s="32">
        <f t="shared" si="2"/>
        <v>5</v>
      </c>
      <c r="M37" s="35"/>
      <c r="N37" s="146"/>
      <c r="O37" s="151"/>
    </row>
    <row r="38" spans="1:15" ht="231.75" customHeight="1">
      <c r="A38" s="32">
        <v>31</v>
      </c>
      <c r="B38" s="32" t="s">
        <v>202</v>
      </c>
      <c r="C38" s="146" t="s">
        <v>776</v>
      </c>
      <c r="D38" s="146" t="s">
        <v>487</v>
      </c>
      <c r="E38" s="146" t="s">
        <v>23</v>
      </c>
      <c r="F38" s="26" t="s">
        <v>1008</v>
      </c>
      <c r="G38" s="202">
        <v>4</v>
      </c>
      <c r="H38" s="202">
        <v>5</v>
      </c>
      <c r="I38" s="32">
        <f t="shared" si="0"/>
        <v>20</v>
      </c>
      <c r="J38" s="32" t="str">
        <f t="shared" si="1"/>
        <v>ALTO</v>
      </c>
      <c r="K38" s="146" t="s">
        <v>1587</v>
      </c>
      <c r="L38" s="32">
        <f t="shared" si="2"/>
        <v>5</v>
      </c>
      <c r="N38" s="146"/>
      <c r="O38" s="151"/>
    </row>
    <row r="39" spans="1:15" ht="237" customHeight="1">
      <c r="A39" s="32">
        <v>32</v>
      </c>
      <c r="B39" s="32" t="s">
        <v>202</v>
      </c>
      <c r="C39" s="146" t="s">
        <v>777</v>
      </c>
      <c r="D39" s="146" t="s">
        <v>297</v>
      </c>
      <c r="E39" s="146" t="s">
        <v>23</v>
      </c>
      <c r="F39" s="26" t="s">
        <v>488</v>
      </c>
      <c r="G39" s="202">
        <v>4</v>
      </c>
      <c r="H39" s="202">
        <v>5</v>
      </c>
      <c r="I39" s="32">
        <f t="shared" si="0"/>
        <v>20</v>
      </c>
      <c r="J39" s="32" t="str">
        <f t="shared" si="1"/>
        <v>ALTO</v>
      </c>
      <c r="K39" s="146" t="s">
        <v>1586</v>
      </c>
      <c r="L39" s="32">
        <f t="shared" si="2"/>
        <v>5</v>
      </c>
      <c r="N39" s="146"/>
      <c r="O39" s="151"/>
    </row>
    <row r="40" spans="1:15" s="35" customFormat="1" ht="158.25" customHeight="1">
      <c r="A40" s="32">
        <v>33</v>
      </c>
      <c r="B40" s="202" t="s">
        <v>202</v>
      </c>
      <c r="C40" s="146" t="s">
        <v>778</v>
      </c>
      <c r="D40" s="146" t="s">
        <v>271</v>
      </c>
      <c r="E40" s="146" t="s">
        <v>23</v>
      </c>
      <c r="F40" s="146" t="s">
        <v>1009</v>
      </c>
      <c r="G40" s="32">
        <v>4</v>
      </c>
      <c r="H40" s="32">
        <v>4</v>
      </c>
      <c r="I40" s="32">
        <f t="shared" si="0"/>
        <v>16</v>
      </c>
      <c r="J40" s="32" t="str">
        <f t="shared" si="1"/>
        <v>MEDIO</v>
      </c>
      <c r="K40" s="146" t="s">
        <v>1585</v>
      </c>
      <c r="L40" s="32">
        <f t="shared" si="2"/>
        <v>3</v>
      </c>
      <c r="M40" s="22"/>
      <c r="N40" s="146"/>
      <c r="O40" s="151"/>
    </row>
    <row r="41" spans="1:15" s="35" customFormat="1" ht="194.25" customHeight="1">
      <c r="A41" s="32">
        <v>34</v>
      </c>
      <c r="B41" s="32" t="s">
        <v>202</v>
      </c>
      <c r="C41" s="146" t="s">
        <v>491</v>
      </c>
      <c r="D41" s="146" t="s">
        <v>492</v>
      </c>
      <c r="E41" s="146" t="s">
        <v>298</v>
      </c>
      <c r="F41" s="146" t="s">
        <v>1010</v>
      </c>
      <c r="G41" s="32">
        <v>4</v>
      </c>
      <c r="H41" s="32">
        <v>4</v>
      </c>
      <c r="I41" s="32">
        <f>G41*H41</f>
        <v>16</v>
      </c>
      <c r="J41" s="32" t="str">
        <f t="shared" si="1"/>
        <v>MEDIO</v>
      </c>
      <c r="K41" s="146" t="s">
        <v>1587</v>
      </c>
      <c r="L41" s="32">
        <f t="shared" si="2"/>
        <v>3</v>
      </c>
      <c r="M41" s="22"/>
      <c r="N41" s="146"/>
      <c r="O41" s="151"/>
    </row>
    <row r="42" spans="1:15" s="35" customFormat="1" ht="195" customHeight="1">
      <c r="A42" s="32">
        <v>35</v>
      </c>
      <c r="B42" s="32" t="s">
        <v>202</v>
      </c>
      <c r="C42" s="146" t="s">
        <v>491</v>
      </c>
      <c r="D42" s="146" t="s">
        <v>289</v>
      </c>
      <c r="E42" s="146" t="s">
        <v>298</v>
      </c>
      <c r="F42" s="146" t="s">
        <v>1011</v>
      </c>
      <c r="G42" s="32">
        <v>4</v>
      </c>
      <c r="H42" s="32">
        <v>4</v>
      </c>
      <c r="I42" s="32">
        <f>G42*H42</f>
        <v>16</v>
      </c>
      <c r="J42" s="32" t="str">
        <f t="shared" si="1"/>
        <v>MEDIO</v>
      </c>
      <c r="K42" s="146" t="s">
        <v>1586</v>
      </c>
      <c r="L42" s="32">
        <f t="shared" si="2"/>
        <v>3</v>
      </c>
      <c r="M42" s="22"/>
      <c r="N42" s="146"/>
      <c r="O42" s="151"/>
    </row>
    <row r="43" spans="1:15" ht="162.75" customHeight="1">
      <c r="A43" s="32">
        <v>36</v>
      </c>
      <c r="B43" s="32" t="s">
        <v>202</v>
      </c>
      <c r="C43" s="146" t="s">
        <v>779</v>
      </c>
      <c r="D43" s="146" t="s">
        <v>493</v>
      </c>
      <c r="E43" s="146" t="s">
        <v>19</v>
      </c>
      <c r="F43" s="146" t="s">
        <v>1012</v>
      </c>
      <c r="G43" s="32">
        <v>3</v>
      </c>
      <c r="H43" s="32">
        <v>3</v>
      </c>
      <c r="I43" s="32">
        <f t="shared" si="0"/>
        <v>9</v>
      </c>
      <c r="J43" s="32" t="str">
        <f t="shared" ref="J43:J48" si="5">IF(I43&lt;12,"BAJO",IF(I43&gt;19,"ALTO","MEDIO"))</f>
        <v>BAJO</v>
      </c>
      <c r="K43" s="146" t="str">
        <f t="shared" ref="K43:K45" si="6">IF(J43="BAJO","El nivel de riesgo es bajo y no se requieren controles adicionales","Favor establezca acá controles adicionales requeridos")</f>
        <v>El nivel de riesgo es bajo y no se requieren controles adicionales</v>
      </c>
      <c r="L43" s="32">
        <f t="shared" si="2"/>
        <v>0.1</v>
      </c>
      <c r="N43" s="146"/>
      <c r="O43" s="151"/>
    </row>
    <row r="44" spans="1:15" ht="132" customHeight="1">
      <c r="A44" s="32">
        <v>37</v>
      </c>
      <c r="B44" s="32" t="s">
        <v>202</v>
      </c>
      <c r="C44" s="146" t="s">
        <v>779</v>
      </c>
      <c r="D44" s="146" t="s">
        <v>289</v>
      </c>
      <c r="E44" s="146" t="s">
        <v>19</v>
      </c>
      <c r="F44" s="146" t="s">
        <v>1013</v>
      </c>
      <c r="G44" s="32">
        <v>3</v>
      </c>
      <c r="H44" s="32">
        <v>3</v>
      </c>
      <c r="I44" s="32">
        <f t="shared" si="0"/>
        <v>9</v>
      </c>
      <c r="J44" s="32" t="str">
        <f t="shared" si="5"/>
        <v>BAJO</v>
      </c>
      <c r="K44" s="146" t="str">
        <f t="shared" si="6"/>
        <v>El nivel de riesgo es bajo y no se requieren controles adicionales</v>
      </c>
      <c r="L44" s="32">
        <f t="shared" si="2"/>
        <v>0.1</v>
      </c>
      <c r="N44" s="146"/>
      <c r="O44" s="151"/>
    </row>
    <row r="45" spans="1:15" ht="105.75" customHeight="1">
      <c r="A45" s="32">
        <v>38</v>
      </c>
      <c r="B45" s="32" t="s">
        <v>202</v>
      </c>
      <c r="C45" s="146" t="s">
        <v>780</v>
      </c>
      <c r="D45" s="146" t="s">
        <v>471</v>
      </c>
      <c r="E45" s="146" t="s">
        <v>19</v>
      </c>
      <c r="F45" s="146" t="s">
        <v>1014</v>
      </c>
      <c r="G45" s="32">
        <v>3</v>
      </c>
      <c r="H45" s="32">
        <v>3</v>
      </c>
      <c r="I45" s="32">
        <f t="shared" si="0"/>
        <v>9</v>
      </c>
      <c r="J45" s="32" t="str">
        <f t="shared" si="5"/>
        <v>BAJO</v>
      </c>
      <c r="K45" s="146" t="str">
        <f t="shared" si="6"/>
        <v>El nivel de riesgo es bajo y no se requieren controles adicionales</v>
      </c>
      <c r="L45" s="32">
        <f t="shared" si="2"/>
        <v>0.1</v>
      </c>
      <c r="N45" s="146"/>
      <c r="O45" s="151"/>
    </row>
    <row r="46" spans="1:15" ht="186" customHeight="1">
      <c r="A46" s="32">
        <v>39</v>
      </c>
      <c r="B46" s="32" t="s">
        <v>202</v>
      </c>
      <c r="C46" s="146" t="s">
        <v>781</v>
      </c>
      <c r="D46" s="146" t="s">
        <v>471</v>
      </c>
      <c r="E46" s="146" t="s">
        <v>19</v>
      </c>
      <c r="F46" s="146" t="s">
        <v>969</v>
      </c>
      <c r="G46" s="32">
        <v>3</v>
      </c>
      <c r="H46" s="32">
        <v>5</v>
      </c>
      <c r="I46" s="32">
        <f>G46*H46</f>
        <v>15</v>
      </c>
      <c r="J46" s="32" t="str">
        <f t="shared" si="5"/>
        <v>MEDIO</v>
      </c>
      <c r="K46" s="146" t="s">
        <v>1585</v>
      </c>
      <c r="L46" s="32">
        <f t="shared" si="2"/>
        <v>3</v>
      </c>
      <c r="N46" s="146"/>
      <c r="O46" s="151"/>
    </row>
    <row r="47" spans="1:15" ht="234" customHeight="1">
      <c r="A47" s="32">
        <v>40</v>
      </c>
      <c r="B47" s="32" t="s">
        <v>202</v>
      </c>
      <c r="C47" s="146" t="s">
        <v>782</v>
      </c>
      <c r="D47" s="146" t="s">
        <v>280</v>
      </c>
      <c r="E47" s="146" t="s">
        <v>19</v>
      </c>
      <c r="F47" s="146" t="s">
        <v>1015</v>
      </c>
      <c r="G47" s="32">
        <v>3</v>
      </c>
      <c r="H47" s="32">
        <v>5</v>
      </c>
      <c r="I47" s="32">
        <f>G47*H47</f>
        <v>15</v>
      </c>
      <c r="J47" s="32" t="str">
        <f t="shared" si="5"/>
        <v>MEDIO</v>
      </c>
      <c r="K47" s="146" t="s">
        <v>1587</v>
      </c>
      <c r="L47" s="32">
        <f t="shared" si="2"/>
        <v>3</v>
      </c>
      <c r="N47" s="146"/>
      <c r="O47" s="151"/>
    </row>
    <row r="48" spans="1:15" ht="219" customHeight="1">
      <c r="A48" s="32">
        <v>41</v>
      </c>
      <c r="B48" s="32" t="s">
        <v>202</v>
      </c>
      <c r="C48" s="146" t="s">
        <v>782</v>
      </c>
      <c r="D48" s="146" t="s">
        <v>289</v>
      </c>
      <c r="E48" s="146" t="s">
        <v>19</v>
      </c>
      <c r="F48" s="146" t="s">
        <v>783</v>
      </c>
      <c r="G48" s="32">
        <v>3</v>
      </c>
      <c r="H48" s="32">
        <v>5</v>
      </c>
      <c r="I48" s="32">
        <f>G48*H48</f>
        <v>15</v>
      </c>
      <c r="J48" s="32" t="str">
        <f t="shared" si="5"/>
        <v>MEDIO</v>
      </c>
      <c r="K48" s="146" t="s">
        <v>1586</v>
      </c>
      <c r="L48" s="32">
        <f t="shared" si="2"/>
        <v>3</v>
      </c>
      <c r="N48" s="146"/>
      <c r="O48" s="151"/>
    </row>
    <row r="49" spans="12:14" ht="23.25" customHeight="1">
      <c r="L49" s="217">
        <f>SUM(L8:L48)</f>
        <v>135.6</v>
      </c>
      <c r="N49" s="217">
        <f>+COUNT(L8:L48)</f>
        <v>41</v>
      </c>
    </row>
    <row r="50" spans="12:14" ht="23.25" customHeight="1"/>
    <row r="51" spans="12:14" ht="23.25" customHeight="1"/>
    <row r="52" spans="12:14" ht="23.25" customHeight="1"/>
    <row r="53" spans="12:14" ht="23.25" customHeight="1"/>
    <row r="54" spans="12:14" ht="23.25" customHeight="1"/>
    <row r="55" spans="12:14" ht="23.25" customHeight="1"/>
    <row r="56" spans="12:14" ht="23.25" customHeight="1"/>
    <row r="57" spans="12:14" ht="23.25" customHeight="1"/>
    <row r="58" spans="12:14" ht="23.25" customHeight="1"/>
    <row r="59" spans="12:14" ht="23.25" customHeight="1"/>
    <row r="60" spans="12:14" ht="23.25" customHeight="1"/>
    <row r="61" spans="12:14" ht="23.25" customHeight="1"/>
    <row r="62" spans="12:14" ht="23.25" customHeight="1"/>
    <row r="63" spans="12:14" ht="23.25" customHeight="1"/>
    <row r="64" spans="12:1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2:J13 J28 J30:J31 J33:J34 J43 J45:J46 J15:J17 J40:J41">
    <cfRule type="cellIs" dxfId="572" priority="61" stopIfTrue="1" operator="equal">
      <formula>"ALTO"</formula>
    </cfRule>
    <cfRule type="cellIs" dxfId="571" priority="62" stopIfTrue="1" operator="equal">
      <formula>"MEDIO"</formula>
    </cfRule>
    <cfRule type="cellIs" dxfId="570" priority="63" stopIfTrue="1" operator="equal">
      <formula>"BAJO"</formula>
    </cfRule>
  </conditionalFormatting>
  <conditionalFormatting sqref="J10 J20 J22:J23 J25:J26 J36:J38">
    <cfRule type="cellIs" dxfId="569" priority="58" stopIfTrue="1" operator="equal">
      <formula>"ALTO"</formula>
    </cfRule>
    <cfRule type="cellIs" dxfId="568" priority="59" stopIfTrue="1" operator="equal">
      <formula>"MEDIO"</formula>
    </cfRule>
    <cfRule type="cellIs" dxfId="567" priority="60" stopIfTrue="1" operator="equal">
      <formula>"BAJO"</formula>
    </cfRule>
  </conditionalFormatting>
  <conditionalFormatting sqref="J11">
    <cfRule type="cellIs" dxfId="566" priority="52" stopIfTrue="1" operator="equal">
      <formula>"ALTO"</formula>
    </cfRule>
    <cfRule type="cellIs" dxfId="565" priority="53" stopIfTrue="1" operator="equal">
      <formula>"MEDIO"</formula>
    </cfRule>
    <cfRule type="cellIs" dxfId="564" priority="54" stopIfTrue="1" operator="equal">
      <formula>"BAJO"</formula>
    </cfRule>
  </conditionalFormatting>
  <conditionalFormatting sqref="J14">
    <cfRule type="cellIs" dxfId="563" priority="49" stopIfTrue="1" operator="equal">
      <formula>"ALTO"</formula>
    </cfRule>
    <cfRule type="cellIs" dxfId="562" priority="50" stopIfTrue="1" operator="equal">
      <formula>"MEDIO"</formula>
    </cfRule>
    <cfRule type="cellIs" dxfId="561" priority="51" stopIfTrue="1" operator="equal">
      <formula>"BAJO"</formula>
    </cfRule>
  </conditionalFormatting>
  <conditionalFormatting sqref="J18">
    <cfRule type="cellIs" dxfId="560" priority="40" stopIfTrue="1" operator="equal">
      <formula>"ALTO"</formula>
    </cfRule>
    <cfRule type="cellIs" dxfId="559" priority="41" stopIfTrue="1" operator="equal">
      <formula>"MEDIO"</formula>
    </cfRule>
    <cfRule type="cellIs" dxfId="558" priority="42" stopIfTrue="1" operator="equal">
      <formula>"BAJO"</formula>
    </cfRule>
  </conditionalFormatting>
  <conditionalFormatting sqref="J19">
    <cfRule type="cellIs" dxfId="557" priority="37" stopIfTrue="1" operator="equal">
      <formula>"ALTO"</formula>
    </cfRule>
    <cfRule type="cellIs" dxfId="556" priority="38" stopIfTrue="1" operator="equal">
      <formula>"MEDIO"</formula>
    </cfRule>
    <cfRule type="cellIs" dxfId="555" priority="39" stopIfTrue="1" operator="equal">
      <formula>"BAJO"</formula>
    </cfRule>
  </conditionalFormatting>
  <conditionalFormatting sqref="J21">
    <cfRule type="cellIs" dxfId="554" priority="34" stopIfTrue="1" operator="equal">
      <formula>"ALTO"</formula>
    </cfRule>
    <cfRule type="cellIs" dxfId="553" priority="35" stopIfTrue="1" operator="equal">
      <formula>"MEDIO"</formula>
    </cfRule>
    <cfRule type="cellIs" dxfId="552" priority="36" stopIfTrue="1" operator="equal">
      <formula>"BAJO"</formula>
    </cfRule>
  </conditionalFormatting>
  <conditionalFormatting sqref="J24">
    <cfRule type="cellIs" dxfId="551" priority="31" stopIfTrue="1" operator="equal">
      <formula>"ALTO"</formula>
    </cfRule>
    <cfRule type="cellIs" dxfId="550" priority="32" stopIfTrue="1" operator="equal">
      <formula>"MEDIO"</formula>
    </cfRule>
    <cfRule type="cellIs" dxfId="549" priority="33" stopIfTrue="1" operator="equal">
      <formula>"BAJO"</formula>
    </cfRule>
  </conditionalFormatting>
  <conditionalFormatting sqref="J27">
    <cfRule type="cellIs" dxfId="548" priority="28" stopIfTrue="1" operator="equal">
      <formula>"ALTO"</formula>
    </cfRule>
    <cfRule type="cellIs" dxfId="547" priority="29" stopIfTrue="1" operator="equal">
      <formula>"MEDIO"</formula>
    </cfRule>
    <cfRule type="cellIs" dxfId="546" priority="30" stopIfTrue="1" operator="equal">
      <formula>"BAJO"</formula>
    </cfRule>
  </conditionalFormatting>
  <conditionalFormatting sqref="J29">
    <cfRule type="cellIs" dxfId="545" priority="25" stopIfTrue="1" operator="equal">
      <formula>"ALTO"</formula>
    </cfRule>
    <cfRule type="cellIs" dxfId="544" priority="26" stopIfTrue="1" operator="equal">
      <formula>"MEDIO"</formula>
    </cfRule>
    <cfRule type="cellIs" dxfId="543" priority="27" stopIfTrue="1" operator="equal">
      <formula>"BAJO"</formula>
    </cfRule>
  </conditionalFormatting>
  <conditionalFormatting sqref="J32">
    <cfRule type="cellIs" dxfId="542" priority="22" stopIfTrue="1" operator="equal">
      <formula>"ALTO"</formula>
    </cfRule>
    <cfRule type="cellIs" dxfId="541" priority="23" stopIfTrue="1" operator="equal">
      <formula>"MEDIO"</formula>
    </cfRule>
    <cfRule type="cellIs" dxfId="540" priority="24" stopIfTrue="1" operator="equal">
      <formula>"BAJO"</formula>
    </cfRule>
  </conditionalFormatting>
  <conditionalFormatting sqref="J35">
    <cfRule type="cellIs" dxfId="539" priority="19" stopIfTrue="1" operator="equal">
      <formula>"ALTO"</formula>
    </cfRule>
    <cfRule type="cellIs" dxfId="538" priority="20" stopIfTrue="1" operator="equal">
      <formula>"MEDIO"</formula>
    </cfRule>
    <cfRule type="cellIs" dxfId="537" priority="21" stopIfTrue="1" operator="equal">
      <formula>"BAJO"</formula>
    </cfRule>
  </conditionalFormatting>
  <conditionalFormatting sqref="J39">
    <cfRule type="cellIs" dxfId="536" priority="16" stopIfTrue="1" operator="equal">
      <formula>"ALTO"</formula>
    </cfRule>
    <cfRule type="cellIs" dxfId="535" priority="17" stopIfTrue="1" operator="equal">
      <formula>"MEDIO"</formula>
    </cfRule>
    <cfRule type="cellIs" dxfId="534" priority="18" stopIfTrue="1" operator="equal">
      <formula>"BAJO"</formula>
    </cfRule>
  </conditionalFormatting>
  <conditionalFormatting sqref="J42">
    <cfRule type="cellIs" dxfId="533" priority="10" stopIfTrue="1" operator="equal">
      <formula>"ALTO"</formula>
    </cfRule>
    <cfRule type="cellIs" dxfId="532" priority="11" stopIfTrue="1" operator="equal">
      <formula>"MEDIO"</formula>
    </cfRule>
    <cfRule type="cellIs" dxfId="531" priority="12" stopIfTrue="1" operator="equal">
      <formula>"BAJO"</formula>
    </cfRule>
  </conditionalFormatting>
  <conditionalFormatting sqref="J44">
    <cfRule type="cellIs" dxfId="530" priority="7" stopIfTrue="1" operator="equal">
      <formula>"ALTO"</formula>
    </cfRule>
    <cfRule type="cellIs" dxfId="529" priority="8" stopIfTrue="1" operator="equal">
      <formula>"MEDIO"</formula>
    </cfRule>
    <cfRule type="cellIs" dxfId="528" priority="9" stopIfTrue="1" operator="equal">
      <formula>"BAJO"</formula>
    </cfRule>
  </conditionalFormatting>
  <conditionalFormatting sqref="J47">
    <cfRule type="cellIs" dxfId="527" priority="4" stopIfTrue="1" operator="equal">
      <formula>"ALTO"</formula>
    </cfRule>
    <cfRule type="cellIs" dxfId="526" priority="5" stopIfTrue="1" operator="equal">
      <formula>"MEDIO"</formula>
    </cfRule>
    <cfRule type="cellIs" dxfId="525" priority="6" stopIfTrue="1" operator="equal">
      <formula>"BAJO"</formula>
    </cfRule>
  </conditionalFormatting>
  <conditionalFormatting sqref="J48">
    <cfRule type="cellIs" dxfId="524" priority="1" stopIfTrue="1" operator="equal">
      <formula>"ALTO"</formula>
    </cfRule>
    <cfRule type="cellIs" dxfId="523" priority="2" stopIfTrue="1" operator="equal">
      <formula>"MEDIO"</formula>
    </cfRule>
    <cfRule type="cellIs" dxfId="522" priority="3" stopIfTrue="1" operator="equal">
      <formula>"BAJO"</formula>
    </cfRule>
  </conditionalFormatting>
  <pageMargins left="0.7" right="0.7" top="0.75" bottom="0.75" header="0.3" footer="0.3"/>
  <pageSetup scale="51" orientation="portrait" r:id="rId1"/>
  <colBreaks count="1" manualBreakCount="1">
    <brk id="5" max="8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22"/>
  <sheetViews>
    <sheetView zoomScale="70" zoomScaleNormal="70" zoomScaleSheetLayoutView="80" workbookViewId="0">
      <selection activeCell="C8" sqref="C8"/>
    </sheetView>
  </sheetViews>
  <sheetFormatPr baseColWidth="10" defaultColWidth="25" defaultRowHeight="14.25"/>
  <cols>
    <col min="1" max="1" width="12.5703125" style="31" customWidth="1"/>
    <col min="2" max="2" width="25" style="22"/>
    <col min="3" max="3" width="62.5703125" style="22" customWidth="1"/>
    <col min="4" max="4" width="32" style="22" customWidth="1"/>
    <col min="5" max="5" width="49.85546875" style="67" customWidth="1"/>
    <col min="6" max="6" width="69.42578125" style="22" customWidth="1"/>
    <col min="7" max="8" width="25" style="69"/>
    <col min="9" max="10" width="25" style="22"/>
    <col min="11" max="11" width="86.85546875" style="22" customWidth="1"/>
    <col min="12" max="12" width="8.42578125" style="22" customWidth="1"/>
    <col min="13" max="13" width="3.7109375" style="22" customWidth="1"/>
    <col min="14" max="14" width="71.140625" style="22" customWidth="1"/>
    <col min="15" max="15" width="51.140625" style="22" customWidth="1"/>
    <col min="16" max="16" width="33.140625" style="22" customWidth="1"/>
    <col min="17" max="16384" width="25" style="22"/>
  </cols>
  <sheetData>
    <row r="1" spans="1:68" ht="24" customHeight="1" thickBot="1">
      <c r="B1" s="235" t="s">
        <v>10</v>
      </c>
      <c r="C1" s="236"/>
      <c r="D1" s="236"/>
      <c r="E1" s="236"/>
      <c r="F1" s="236"/>
      <c r="G1" s="236"/>
      <c r="H1" s="236"/>
      <c r="I1" s="236"/>
      <c r="J1" s="236"/>
      <c r="K1" s="264"/>
      <c r="L1" s="264"/>
    </row>
    <row r="2" spans="1:68" ht="27" customHeight="1" thickTop="1">
      <c r="B2" s="265" t="s">
        <v>153</v>
      </c>
      <c r="C2" s="266"/>
      <c r="D2" s="266"/>
      <c r="E2" s="266"/>
      <c r="F2" s="266"/>
      <c r="G2" s="266"/>
      <c r="H2" s="266"/>
      <c r="I2" s="266"/>
      <c r="J2" s="266"/>
      <c r="K2" s="264"/>
      <c r="L2" s="264"/>
    </row>
    <row r="3" spans="1:68" ht="31.5" customHeight="1">
      <c r="B3" s="267" t="s">
        <v>11</v>
      </c>
      <c r="C3" s="268"/>
      <c r="D3" s="249" t="s">
        <v>12</v>
      </c>
      <c r="E3" s="250"/>
      <c r="F3" s="250"/>
      <c r="G3" s="250"/>
      <c r="H3" s="250"/>
      <c r="I3" s="248"/>
      <c r="J3" s="39" t="s">
        <v>141</v>
      </c>
      <c r="K3" s="264"/>
      <c r="L3" s="264"/>
    </row>
    <row r="4" spans="1:68" ht="26.25" customHeight="1" thickBot="1">
      <c r="B4" s="269" t="s">
        <v>142</v>
      </c>
      <c r="C4" s="270"/>
      <c r="D4" s="253" t="s">
        <v>154</v>
      </c>
      <c r="E4" s="254"/>
      <c r="F4" s="254"/>
      <c r="G4" s="254"/>
      <c r="H4" s="254"/>
      <c r="I4" s="252"/>
      <c r="J4" s="40" t="s">
        <v>465</v>
      </c>
      <c r="K4" s="264"/>
      <c r="L4" s="264"/>
    </row>
    <row r="5" spans="1:68" ht="72" customHeight="1" thickTop="1">
      <c r="B5" s="258" t="s">
        <v>13</v>
      </c>
      <c r="C5" s="259"/>
      <c r="D5" s="260" t="s">
        <v>14</v>
      </c>
      <c r="E5" s="261"/>
      <c r="F5" s="41" t="s">
        <v>15</v>
      </c>
      <c r="G5" s="262" t="s">
        <v>69</v>
      </c>
      <c r="H5" s="262"/>
      <c r="I5" s="42" t="s">
        <v>16</v>
      </c>
      <c r="J5" s="263" t="s">
        <v>169</v>
      </c>
      <c r="K5" s="263"/>
      <c r="L5" s="263"/>
      <c r="N5" s="48" t="s">
        <v>464</v>
      </c>
      <c r="O5" s="49"/>
    </row>
    <row r="6" spans="1:68" ht="9.75" customHeight="1">
      <c r="B6" s="41"/>
      <c r="C6" s="43"/>
      <c r="D6" s="44"/>
      <c r="E6" s="75"/>
      <c r="F6" s="41"/>
      <c r="G6" s="46"/>
      <c r="H6" s="46"/>
      <c r="I6" s="42"/>
      <c r="J6" s="47"/>
      <c r="K6" s="47"/>
      <c r="L6" s="47"/>
    </row>
    <row r="7" spans="1:68" ht="92.25" customHeight="1">
      <c r="B7" s="18" t="s">
        <v>6</v>
      </c>
      <c r="C7" s="18" t="s">
        <v>49</v>
      </c>
      <c r="D7" s="18" t="s">
        <v>9</v>
      </c>
      <c r="E7" s="76" t="s">
        <v>24</v>
      </c>
      <c r="F7" s="18" t="s">
        <v>5</v>
      </c>
      <c r="G7" s="18" t="s">
        <v>0</v>
      </c>
      <c r="H7" s="18" t="s">
        <v>1</v>
      </c>
      <c r="I7" s="18" t="s">
        <v>2</v>
      </c>
      <c r="J7" s="18" t="s">
        <v>3</v>
      </c>
      <c r="K7" s="18" t="s">
        <v>3</v>
      </c>
      <c r="L7" s="18" t="s">
        <v>155</v>
      </c>
      <c r="N7" s="50" t="s">
        <v>281</v>
      </c>
      <c r="O7" s="51" t="s">
        <v>282</v>
      </c>
    </row>
    <row r="8" spans="1:68" ht="204.75" customHeight="1">
      <c r="A8" s="32">
        <v>1</v>
      </c>
      <c r="B8" s="202" t="s">
        <v>299</v>
      </c>
      <c r="C8" s="72" t="s">
        <v>233</v>
      </c>
      <c r="D8" s="26" t="s">
        <v>313</v>
      </c>
      <c r="E8" s="26" t="s">
        <v>23</v>
      </c>
      <c r="F8" s="72" t="s">
        <v>1016</v>
      </c>
      <c r="G8" s="202">
        <v>1</v>
      </c>
      <c r="H8" s="202">
        <v>3</v>
      </c>
      <c r="I8" s="202">
        <f t="shared" ref="I8:I36" si="0">G8*H8</f>
        <v>3</v>
      </c>
      <c r="J8" s="202" t="str">
        <f>IF(I8&lt;12,"BAJO",IF(I8&gt;19,"ALTO","MEDIO"))</f>
        <v>BAJO</v>
      </c>
      <c r="K8" s="23" t="str">
        <f>IF(J8="BAJO","El nivel de riesgo es bajo y no se requieren controles adicionales","Favor establezca acá controles adicionales requeridos")</f>
        <v>El nivel de riesgo es bajo y no se requieren controles adicionales</v>
      </c>
      <c r="L8" s="77">
        <f>IF(J8="BAJO",0.1,IF(J8="MEDIO",3,5))</f>
        <v>0.1</v>
      </c>
      <c r="M8" s="35"/>
      <c r="N8" s="26"/>
      <c r="O8" s="151"/>
      <c r="BO8" s="22">
        <v>1</v>
      </c>
      <c r="BP8" s="22">
        <v>1</v>
      </c>
    </row>
    <row r="9" spans="1:68" ht="135" customHeight="1">
      <c r="A9" s="32">
        <v>2</v>
      </c>
      <c r="B9" s="202" t="s">
        <v>299</v>
      </c>
      <c r="C9" s="72" t="s">
        <v>300</v>
      </c>
      <c r="D9" s="26" t="s">
        <v>301</v>
      </c>
      <c r="E9" s="26" t="s">
        <v>494</v>
      </c>
      <c r="F9" s="26" t="s">
        <v>647</v>
      </c>
      <c r="G9" s="202">
        <v>1</v>
      </c>
      <c r="H9" s="202">
        <v>3</v>
      </c>
      <c r="I9" s="202">
        <f t="shared" si="0"/>
        <v>3</v>
      </c>
      <c r="J9" s="202" t="str">
        <f t="shared" ref="J9:J36" si="1">IF(I9&lt;12,"BAJO",IF(I9&gt;19,"ALTO","MEDIO"))</f>
        <v>BAJO</v>
      </c>
      <c r="K9" s="23" t="str">
        <f t="shared" ref="K9:K45" si="2">IF(J9="BAJO","El nivel de riesgo es bajo y no se requieren controles adicionales","Favor establezca acá controles adicionales requeridos")</f>
        <v>El nivel de riesgo es bajo y no se requieren controles adicionales</v>
      </c>
      <c r="L9" s="77">
        <f t="shared" ref="L9:L71" si="3">IF(J9="BAJO",0.1,IF(J9="MEDIO",3,5))</f>
        <v>0.1</v>
      </c>
      <c r="M9" s="35"/>
      <c r="N9" s="26"/>
      <c r="O9" s="151"/>
      <c r="BO9" s="22">
        <v>2</v>
      </c>
      <c r="BP9" s="22">
        <v>2</v>
      </c>
    </row>
    <row r="10" spans="1:68" ht="130.5" customHeight="1">
      <c r="A10" s="32">
        <v>3</v>
      </c>
      <c r="B10" s="202" t="s">
        <v>299</v>
      </c>
      <c r="C10" s="72" t="s">
        <v>302</v>
      </c>
      <c r="D10" s="26" t="s">
        <v>62</v>
      </c>
      <c r="E10" s="26" t="s">
        <v>19</v>
      </c>
      <c r="F10" s="26" t="s">
        <v>1017</v>
      </c>
      <c r="G10" s="202">
        <v>1</v>
      </c>
      <c r="H10" s="202">
        <v>4</v>
      </c>
      <c r="I10" s="202">
        <f t="shared" si="0"/>
        <v>4</v>
      </c>
      <c r="J10" s="202" t="str">
        <f t="shared" si="1"/>
        <v>BAJO</v>
      </c>
      <c r="K10" s="24" t="s">
        <v>144</v>
      </c>
      <c r="L10" s="77">
        <f t="shared" si="3"/>
        <v>0.1</v>
      </c>
      <c r="M10" s="35"/>
      <c r="N10" s="26"/>
      <c r="O10" s="151"/>
    </row>
    <row r="11" spans="1:68" ht="137.25" customHeight="1">
      <c r="A11" s="32">
        <v>4</v>
      </c>
      <c r="B11" s="202" t="s">
        <v>299</v>
      </c>
      <c r="C11" s="72" t="s">
        <v>304</v>
      </c>
      <c r="D11" s="26" t="s">
        <v>301</v>
      </c>
      <c r="E11" s="26" t="s">
        <v>19</v>
      </c>
      <c r="F11" s="26" t="s">
        <v>303</v>
      </c>
      <c r="G11" s="202">
        <v>1</v>
      </c>
      <c r="H11" s="202">
        <v>4</v>
      </c>
      <c r="I11" s="202">
        <f t="shared" si="0"/>
        <v>4</v>
      </c>
      <c r="J11" s="202" t="str">
        <f t="shared" si="1"/>
        <v>BAJO</v>
      </c>
      <c r="K11" s="24" t="s">
        <v>30</v>
      </c>
      <c r="L11" s="77">
        <f t="shared" si="3"/>
        <v>0.1</v>
      </c>
      <c r="M11" s="35"/>
      <c r="N11" s="26"/>
      <c r="O11" s="151"/>
    </row>
    <row r="12" spans="1:68" ht="120.75" customHeight="1">
      <c r="A12" s="32">
        <v>5</v>
      </c>
      <c r="B12" s="202" t="s">
        <v>299</v>
      </c>
      <c r="C12" s="26" t="s">
        <v>305</v>
      </c>
      <c r="D12" s="73" t="s">
        <v>317</v>
      </c>
      <c r="E12" s="26" t="s">
        <v>23</v>
      </c>
      <c r="F12" s="74" t="s">
        <v>1018</v>
      </c>
      <c r="G12" s="202">
        <v>2</v>
      </c>
      <c r="H12" s="202">
        <v>2</v>
      </c>
      <c r="I12" s="202">
        <f t="shared" si="0"/>
        <v>4</v>
      </c>
      <c r="J12" s="202" t="str">
        <f t="shared" si="1"/>
        <v>BAJO</v>
      </c>
      <c r="K12" s="23" t="str">
        <f t="shared" si="2"/>
        <v>El nivel de riesgo es bajo y no se requieren controles adicionales</v>
      </c>
      <c r="L12" s="77">
        <f t="shared" si="3"/>
        <v>0.1</v>
      </c>
      <c r="M12" s="35"/>
      <c r="N12" s="26"/>
      <c r="O12" s="151"/>
    </row>
    <row r="13" spans="1:68" ht="130.5" customHeight="1">
      <c r="A13" s="32">
        <v>6</v>
      </c>
      <c r="B13" s="202" t="s">
        <v>299</v>
      </c>
      <c r="C13" s="26" t="s">
        <v>307</v>
      </c>
      <c r="D13" s="73" t="s">
        <v>308</v>
      </c>
      <c r="E13" s="26" t="s">
        <v>23</v>
      </c>
      <c r="F13" s="74" t="s">
        <v>306</v>
      </c>
      <c r="G13" s="202">
        <v>2</v>
      </c>
      <c r="H13" s="202">
        <v>2</v>
      </c>
      <c r="I13" s="202">
        <f t="shared" si="0"/>
        <v>4</v>
      </c>
      <c r="J13" s="202" t="str">
        <f t="shared" si="1"/>
        <v>BAJO</v>
      </c>
      <c r="K13" s="23" t="str">
        <f t="shared" si="2"/>
        <v>El nivel de riesgo es bajo y no se requieren controles adicionales</v>
      </c>
      <c r="L13" s="77">
        <f t="shared" si="3"/>
        <v>0.1</v>
      </c>
      <c r="M13" s="35"/>
      <c r="N13" s="26"/>
      <c r="O13" s="151"/>
    </row>
    <row r="14" spans="1:68" ht="151.5" customHeight="1">
      <c r="A14" s="32">
        <v>7</v>
      </c>
      <c r="B14" s="202" t="s">
        <v>299</v>
      </c>
      <c r="C14" s="26" t="s">
        <v>309</v>
      </c>
      <c r="D14" s="73" t="s">
        <v>313</v>
      </c>
      <c r="E14" s="26" t="s">
        <v>23</v>
      </c>
      <c r="F14" s="74" t="s">
        <v>1019</v>
      </c>
      <c r="G14" s="202">
        <v>3</v>
      </c>
      <c r="H14" s="202">
        <v>2</v>
      </c>
      <c r="I14" s="202">
        <f t="shared" si="0"/>
        <v>6</v>
      </c>
      <c r="J14" s="202" t="str">
        <f t="shared" si="1"/>
        <v>BAJO</v>
      </c>
      <c r="K14" s="23" t="str">
        <f t="shared" si="2"/>
        <v>El nivel de riesgo es bajo y no se requieren controles adicionales</v>
      </c>
      <c r="L14" s="77">
        <f t="shared" si="3"/>
        <v>0.1</v>
      </c>
      <c r="M14" s="35"/>
      <c r="N14" s="26"/>
      <c r="O14" s="151"/>
    </row>
    <row r="15" spans="1:68" ht="117.75" customHeight="1">
      <c r="A15" s="32">
        <v>8</v>
      </c>
      <c r="B15" s="32" t="s">
        <v>299</v>
      </c>
      <c r="C15" s="26" t="s">
        <v>310</v>
      </c>
      <c r="D15" s="73" t="s">
        <v>317</v>
      </c>
      <c r="E15" s="26" t="s">
        <v>50</v>
      </c>
      <c r="F15" s="74" t="s">
        <v>1020</v>
      </c>
      <c r="G15" s="202">
        <v>1</v>
      </c>
      <c r="H15" s="202">
        <v>4</v>
      </c>
      <c r="I15" s="202">
        <f t="shared" si="0"/>
        <v>4</v>
      </c>
      <c r="J15" s="202" t="str">
        <f t="shared" si="1"/>
        <v>BAJO</v>
      </c>
      <c r="K15" s="23" t="str">
        <f t="shared" si="2"/>
        <v>El nivel de riesgo es bajo y no se requieren controles adicionales</v>
      </c>
      <c r="L15" s="77">
        <f t="shared" si="3"/>
        <v>0.1</v>
      </c>
      <c r="M15" s="35"/>
      <c r="N15" s="26"/>
      <c r="O15" s="151"/>
      <c r="P15" s="151"/>
    </row>
    <row r="16" spans="1:68" ht="135.75" customHeight="1">
      <c r="A16" s="32">
        <v>9</v>
      </c>
      <c r="B16" s="32" t="s">
        <v>299</v>
      </c>
      <c r="C16" s="26" t="s">
        <v>311</v>
      </c>
      <c r="D16" s="73" t="s">
        <v>312</v>
      </c>
      <c r="E16" s="26" t="s">
        <v>50</v>
      </c>
      <c r="F16" s="74" t="s">
        <v>648</v>
      </c>
      <c r="G16" s="202">
        <v>1</v>
      </c>
      <c r="H16" s="202">
        <v>4</v>
      </c>
      <c r="I16" s="202">
        <f t="shared" si="0"/>
        <v>4</v>
      </c>
      <c r="J16" s="202" t="str">
        <f t="shared" si="1"/>
        <v>BAJO</v>
      </c>
      <c r="K16" s="23" t="str">
        <f t="shared" si="2"/>
        <v>El nivel de riesgo es bajo y no se requieren controles adicionales</v>
      </c>
      <c r="L16" s="77">
        <f t="shared" si="3"/>
        <v>0.1</v>
      </c>
      <c r="M16" s="35"/>
      <c r="N16" s="26"/>
      <c r="O16" s="151"/>
    </row>
    <row r="17" spans="1:15" ht="192.75" customHeight="1">
      <c r="A17" s="32">
        <v>10</v>
      </c>
      <c r="B17" s="32" t="s">
        <v>299</v>
      </c>
      <c r="C17" s="26" t="s">
        <v>650</v>
      </c>
      <c r="D17" s="73" t="s">
        <v>317</v>
      </c>
      <c r="E17" s="26" t="s">
        <v>20</v>
      </c>
      <c r="F17" s="74" t="s">
        <v>1021</v>
      </c>
      <c r="G17" s="202">
        <v>2</v>
      </c>
      <c r="H17" s="202">
        <v>3</v>
      </c>
      <c r="I17" s="202">
        <f t="shared" si="0"/>
        <v>6</v>
      </c>
      <c r="J17" s="202" t="str">
        <f t="shared" si="1"/>
        <v>BAJO</v>
      </c>
      <c r="K17" s="23" t="str">
        <f t="shared" si="2"/>
        <v>El nivel de riesgo es bajo y no se requieren controles adicionales</v>
      </c>
      <c r="L17" s="77">
        <f t="shared" si="3"/>
        <v>0.1</v>
      </c>
      <c r="M17" s="35"/>
      <c r="N17" s="26"/>
      <c r="O17" s="151"/>
    </row>
    <row r="18" spans="1:15" ht="183.75" customHeight="1">
      <c r="A18" s="32">
        <v>11</v>
      </c>
      <c r="B18" s="32" t="s">
        <v>299</v>
      </c>
      <c r="C18" s="26" t="s">
        <v>651</v>
      </c>
      <c r="D18" s="73" t="s">
        <v>312</v>
      </c>
      <c r="E18" s="26" t="s">
        <v>20</v>
      </c>
      <c r="F18" s="74" t="s">
        <v>649</v>
      </c>
      <c r="G18" s="202">
        <v>2</v>
      </c>
      <c r="H18" s="202">
        <v>3</v>
      </c>
      <c r="I18" s="202">
        <f t="shared" si="0"/>
        <v>6</v>
      </c>
      <c r="J18" s="202" t="str">
        <f t="shared" si="1"/>
        <v>BAJO</v>
      </c>
      <c r="K18" s="23" t="str">
        <f t="shared" si="2"/>
        <v>El nivel de riesgo es bajo y no se requieren controles adicionales</v>
      </c>
      <c r="L18" s="77">
        <f t="shared" si="3"/>
        <v>0.1</v>
      </c>
      <c r="M18" s="35"/>
      <c r="N18" s="26"/>
      <c r="O18" s="169"/>
    </row>
    <row r="19" spans="1:15" ht="169.5" customHeight="1">
      <c r="A19" s="32">
        <v>12</v>
      </c>
      <c r="B19" s="32" t="s">
        <v>299</v>
      </c>
      <c r="C19" s="26" t="s">
        <v>652</v>
      </c>
      <c r="D19" s="73" t="s">
        <v>313</v>
      </c>
      <c r="E19" s="26" t="s">
        <v>20</v>
      </c>
      <c r="F19" s="74" t="s">
        <v>1022</v>
      </c>
      <c r="G19" s="202">
        <v>2</v>
      </c>
      <c r="H19" s="202">
        <v>3</v>
      </c>
      <c r="I19" s="202">
        <f t="shared" si="0"/>
        <v>6</v>
      </c>
      <c r="J19" s="202" t="str">
        <f t="shared" si="1"/>
        <v>BAJO</v>
      </c>
      <c r="K19" s="23" t="str">
        <f t="shared" si="2"/>
        <v>El nivel de riesgo es bajo y no se requieren controles adicionales</v>
      </c>
      <c r="L19" s="77">
        <f t="shared" si="3"/>
        <v>0.1</v>
      </c>
      <c r="M19" s="35"/>
      <c r="N19" s="26"/>
      <c r="O19" s="146"/>
    </row>
    <row r="20" spans="1:15" ht="159" customHeight="1">
      <c r="A20" s="32">
        <v>13</v>
      </c>
      <c r="B20" s="32" t="s">
        <v>299</v>
      </c>
      <c r="C20" s="26" t="s">
        <v>314</v>
      </c>
      <c r="D20" s="73" t="s">
        <v>375</v>
      </c>
      <c r="E20" s="26" t="s">
        <v>20</v>
      </c>
      <c r="F20" s="74" t="s">
        <v>1023</v>
      </c>
      <c r="G20" s="202">
        <v>3</v>
      </c>
      <c r="H20" s="202">
        <v>3</v>
      </c>
      <c r="I20" s="202">
        <f t="shared" si="0"/>
        <v>9</v>
      </c>
      <c r="J20" s="202" t="str">
        <f t="shared" si="1"/>
        <v>BAJO</v>
      </c>
      <c r="K20" s="23" t="str">
        <f t="shared" si="2"/>
        <v>El nivel de riesgo es bajo y no se requieren controles adicionales</v>
      </c>
      <c r="L20" s="77">
        <f t="shared" si="3"/>
        <v>0.1</v>
      </c>
      <c r="M20" s="35"/>
      <c r="N20" s="26"/>
      <c r="O20" s="146"/>
    </row>
    <row r="21" spans="1:15" ht="159" customHeight="1">
      <c r="A21" s="32">
        <v>14</v>
      </c>
      <c r="B21" s="32" t="s">
        <v>299</v>
      </c>
      <c r="C21" s="26" t="s">
        <v>316</v>
      </c>
      <c r="D21" s="73" t="s">
        <v>317</v>
      </c>
      <c r="E21" s="26" t="s">
        <v>20</v>
      </c>
      <c r="F21" s="74" t="s">
        <v>1024</v>
      </c>
      <c r="G21" s="202">
        <v>3</v>
      </c>
      <c r="H21" s="202">
        <v>3</v>
      </c>
      <c r="I21" s="202">
        <f t="shared" si="0"/>
        <v>9</v>
      </c>
      <c r="J21" s="202" t="str">
        <f t="shared" si="1"/>
        <v>BAJO</v>
      </c>
      <c r="K21" s="23" t="str">
        <f t="shared" si="2"/>
        <v>El nivel de riesgo es bajo y no se requieren controles adicionales</v>
      </c>
      <c r="L21" s="77">
        <f t="shared" si="3"/>
        <v>0.1</v>
      </c>
      <c r="M21" s="35"/>
      <c r="N21" s="26"/>
      <c r="O21" s="146"/>
    </row>
    <row r="22" spans="1:15" ht="140.25" customHeight="1">
      <c r="A22" s="32">
        <v>15</v>
      </c>
      <c r="B22" s="32" t="s">
        <v>299</v>
      </c>
      <c r="C22" s="26" t="s">
        <v>318</v>
      </c>
      <c r="D22" s="73" t="s">
        <v>319</v>
      </c>
      <c r="E22" s="26" t="s">
        <v>20</v>
      </c>
      <c r="F22" s="74" t="s">
        <v>315</v>
      </c>
      <c r="G22" s="202">
        <v>3</v>
      </c>
      <c r="H22" s="202">
        <v>3</v>
      </c>
      <c r="I22" s="202">
        <f t="shared" si="0"/>
        <v>9</v>
      </c>
      <c r="J22" s="202" t="str">
        <f t="shared" si="1"/>
        <v>BAJO</v>
      </c>
      <c r="K22" s="23" t="str">
        <f t="shared" si="2"/>
        <v>El nivel de riesgo es bajo y no se requieren controles adicionales</v>
      </c>
      <c r="L22" s="77">
        <f t="shared" si="3"/>
        <v>0.1</v>
      </c>
      <c r="M22" s="35"/>
      <c r="N22" s="26"/>
      <c r="O22" s="169"/>
    </row>
    <row r="23" spans="1:15" ht="151.5" customHeight="1">
      <c r="A23" s="32">
        <v>16</v>
      </c>
      <c r="B23" s="32" t="s">
        <v>299</v>
      </c>
      <c r="C23" s="26" t="s">
        <v>236</v>
      </c>
      <c r="D23" s="73" t="s">
        <v>495</v>
      </c>
      <c r="E23" s="26" t="s">
        <v>23</v>
      </c>
      <c r="F23" s="74" t="s">
        <v>1025</v>
      </c>
      <c r="G23" s="202">
        <v>1</v>
      </c>
      <c r="H23" s="202">
        <v>4</v>
      </c>
      <c r="I23" s="202">
        <f t="shared" si="0"/>
        <v>4</v>
      </c>
      <c r="J23" s="202" t="str">
        <f t="shared" si="1"/>
        <v>BAJO</v>
      </c>
      <c r="K23" s="23" t="str">
        <f t="shared" si="2"/>
        <v>El nivel de riesgo es bajo y no se requieren controles adicionales</v>
      </c>
      <c r="L23" s="77">
        <f t="shared" si="3"/>
        <v>0.1</v>
      </c>
      <c r="M23" s="35"/>
      <c r="N23" s="26"/>
      <c r="O23" s="169"/>
    </row>
    <row r="24" spans="1:15" ht="147.75" customHeight="1">
      <c r="A24" s="32">
        <v>17</v>
      </c>
      <c r="B24" s="32" t="s">
        <v>299</v>
      </c>
      <c r="C24" s="26" t="s">
        <v>320</v>
      </c>
      <c r="D24" s="73" t="s">
        <v>321</v>
      </c>
      <c r="E24" s="26" t="s">
        <v>23</v>
      </c>
      <c r="F24" s="74" t="s">
        <v>322</v>
      </c>
      <c r="G24" s="202">
        <v>1</v>
      </c>
      <c r="H24" s="202">
        <v>4</v>
      </c>
      <c r="I24" s="202">
        <f t="shared" si="0"/>
        <v>4</v>
      </c>
      <c r="J24" s="202" t="str">
        <f t="shared" si="1"/>
        <v>BAJO</v>
      </c>
      <c r="K24" s="23" t="str">
        <f t="shared" si="2"/>
        <v>El nivel de riesgo es bajo y no se requieren controles adicionales</v>
      </c>
      <c r="L24" s="77">
        <f t="shared" si="3"/>
        <v>0.1</v>
      </c>
      <c r="M24" s="35"/>
      <c r="N24" s="26"/>
      <c r="O24" s="169"/>
    </row>
    <row r="25" spans="1:15" ht="132.75" customHeight="1">
      <c r="A25" s="32">
        <v>18</v>
      </c>
      <c r="B25" s="32" t="s">
        <v>299</v>
      </c>
      <c r="C25" s="26" t="s">
        <v>237</v>
      </c>
      <c r="D25" s="73" t="s">
        <v>336</v>
      </c>
      <c r="E25" s="26" t="s">
        <v>494</v>
      </c>
      <c r="F25" s="74" t="s">
        <v>1026</v>
      </c>
      <c r="G25" s="202">
        <v>1</v>
      </c>
      <c r="H25" s="202">
        <v>4</v>
      </c>
      <c r="I25" s="202">
        <f t="shared" si="0"/>
        <v>4</v>
      </c>
      <c r="J25" s="202" t="str">
        <f t="shared" si="1"/>
        <v>BAJO</v>
      </c>
      <c r="K25" s="23" t="str">
        <f>IF(J25="BAJO","El nivel de riesgo es bajo y no se requieren controles adicionales","Favor establezca acá controles adicionales requeridos")</f>
        <v>El nivel de riesgo es bajo y no se requieren controles adicionales</v>
      </c>
      <c r="L25" s="77">
        <f t="shared" si="3"/>
        <v>0.1</v>
      </c>
      <c r="M25" s="35"/>
      <c r="N25" s="26"/>
      <c r="O25" s="169"/>
    </row>
    <row r="26" spans="1:15" ht="223.5" customHeight="1">
      <c r="A26" s="32">
        <v>19</v>
      </c>
      <c r="B26" s="32" t="s">
        <v>299</v>
      </c>
      <c r="C26" s="26" t="s">
        <v>323</v>
      </c>
      <c r="D26" s="73" t="s">
        <v>461</v>
      </c>
      <c r="E26" s="26" t="s">
        <v>27</v>
      </c>
      <c r="F26" s="74" t="s">
        <v>1027</v>
      </c>
      <c r="G26" s="202">
        <v>3</v>
      </c>
      <c r="H26" s="202">
        <v>4</v>
      </c>
      <c r="I26" s="202">
        <f t="shared" si="0"/>
        <v>12</v>
      </c>
      <c r="J26" s="202" t="str">
        <f t="shared" si="1"/>
        <v>MEDIO</v>
      </c>
      <c r="K26" s="146" t="s">
        <v>1585</v>
      </c>
      <c r="L26" s="77">
        <f t="shared" si="3"/>
        <v>3</v>
      </c>
      <c r="M26" s="35"/>
      <c r="N26" s="26"/>
      <c r="O26" s="169"/>
    </row>
    <row r="27" spans="1:15" ht="185.25">
      <c r="A27" s="32">
        <v>20</v>
      </c>
      <c r="B27" s="32" t="s">
        <v>299</v>
      </c>
      <c r="C27" s="26" t="s">
        <v>325</v>
      </c>
      <c r="D27" s="73" t="s">
        <v>496</v>
      </c>
      <c r="E27" s="26" t="s">
        <v>27</v>
      </c>
      <c r="F27" s="74" t="s">
        <v>656</v>
      </c>
      <c r="G27" s="71">
        <v>3</v>
      </c>
      <c r="H27" s="71">
        <v>4</v>
      </c>
      <c r="I27" s="202">
        <f t="shared" si="0"/>
        <v>12</v>
      </c>
      <c r="J27" s="202" t="str">
        <f t="shared" si="1"/>
        <v>MEDIO</v>
      </c>
      <c r="K27" s="146" t="s">
        <v>1587</v>
      </c>
      <c r="L27" s="77">
        <f t="shared" si="3"/>
        <v>3</v>
      </c>
      <c r="M27" s="35"/>
      <c r="N27" s="26"/>
      <c r="O27" s="169"/>
    </row>
    <row r="28" spans="1:15" ht="171">
      <c r="A28" s="32">
        <v>21</v>
      </c>
      <c r="B28" s="32" t="s">
        <v>299</v>
      </c>
      <c r="C28" s="26" t="s">
        <v>326</v>
      </c>
      <c r="D28" s="73" t="s">
        <v>321</v>
      </c>
      <c r="E28" s="26" t="s">
        <v>27</v>
      </c>
      <c r="F28" s="74" t="s">
        <v>324</v>
      </c>
      <c r="G28" s="71">
        <v>3</v>
      </c>
      <c r="H28" s="71">
        <v>4</v>
      </c>
      <c r="I28" s="202">
        <f t="shared" si="0"/>
        <v>12</v>
      </c>
      <c r="J28" s="202" t="str">
        <f t="shared" si="1"/>
        <v>MEDIO</v>
      </c>
      <c r="K28" s="146" t="s">
        <v>1586</v>
      </c>
      <c r="L28" s="77">
        <f t="shared" si="3"/>
        <v>3</v>
      </c>
      <c r="M28" s="35"/>
      <c r="N28" s="26"/>
      <c r="O28" s="169"/>
    </row>
    <row r="29" spans="1:15" ht="171" customHeight="1">
      <c r="A29" s="32">
        <v>22</v>
      </c>
      <c r="B29" s="32" t="s">
        <v>299</v>
      </c>
      <c r="C29" s="26" t="s">
        <v>653</v>
      </c>
      <c r="D29" s="73" t="s">
        <v>317</v>
      </c>
      <c r="E29" s="26" t="s">
        <v>23</v>
      </c>
      <c r="F29" s="74" t="s">
        <v>1028</v>
      </c>
      <c r="G29" s="202">
        <v>3</v>
      </c>
      <c r="H29" s="202">
        <v>4</v>
      </c>
      <c r="I29" s="202">
        <f t="shared" si="0"/>
        <v>12</v>
      </c>
      <c r="J29" s="202" t="str">
        <f t="shared" si="1"/>
        <v>MEDIO</v>
      </c>
      <c r="K29" s="146" t="s">
        <v>1587</v>
      </c>
      <c r="L29" s="77">
        <f t="shared" si="3"/>
        <v>3</v>
      </c>
      <c r="M29" s="35"/>
      <c r="N29" s="26"/>
      <c r="O29" s="169"/>
    </row>
    <row r="30" spans="1:15" ht="171" customHeight="1">
      <c r="A30" s="32">
        <v>23</v>
      </c>
      <c r="B30" s="32" t="s">
        <v>299</v>
      </c>
      <c r="C30" s="26" t="s">
        <v>1029</v>
      </c>
      <c r="D30" s="73" t="s">
        <v>327</v>
      </c>
      <c r="E30" s="26" t="s">
        <v>23</v>
      </c>
      <c r="F30" s="74" t="s">
        <v>1030</v>
      </c>
      <c r="G30" s="202">
        <v>3</v>
      </c>
      <c r="H30" s="202">
        <v>4</v>
      </c>
      <c r="I30" s="202">
        <f t="shared" si="0"/>
        <v>12</v>
      </c>
      <c r="J30" s="202" t="str">
        <f t="shared" si="1"/>
        <v>MEDIO</v>
      </c>
      <c r="K30" s="146" t="s">
        <v>1586</v>
      </c>
      <c r="L30" s="77">
        <f t="shared" si="3"/>
        <v>3</v>
      </c>
      <c r="M30" s="35"/>
      <c r="N30" s="26"/>
      <c r="O30" s="169"/>
    </row>
    <row r="31" spans="1:15" ht="205.5" customHeight="1">
      <c r="A31" s="32">
        <v>24</v>
      </c>
      <c r="B31" s="32" t="s">
        <v>299</v>
      </c>
      <c r="C31" s="26" t="s">
        <v>1031</v>
      </c>
      <c r="D31" s="73" t="s">
        <v>375</v>
      </c>
      <c r="E31" s="26" t="s">
        <v>411</v>
      </c>
      <c r="F31" s="74" t="s">
        <v>1032</v>
      </c>
      <c r="G31" s="202">
        <v>3</v>
      </c>
      <c r="H31" s="202">
        <v>4</v>
      </c>
      <c r="I31" s="202">
        <f t="shared" si="0"/>
        <v>12</v>
      </c>
      <c r="J31" s="202" t="str">
        <f t="shared" si="1"/>
        <v>MEDIO</v>
      </c>
      <c r="K31" s="146" t="s">
        <v>1585</v>
      </c>
      <c r="L31" s="77">
        <f t="shared" si="3"/>
        <v>3</v>
      </c>
      <c r="M31" s="35"/>
      <c r="N31" s="26"/>
      <c r="O31" s="169"/>
    </row>
    <row r="32" spans="1:15" ht="155.25" customHeight="1">
      <c r="A32" s="32">
        <v>25</v>
      </c>
      <c r="B32" s="32" t="s">
        <v>299</v>
      </c>
      <c r="C32" s="26" t="s">
        <v>1033</v>
      </c>
      <c r="D32" s="73" t="s">
        <v>375</v>
      </c>
      <c r="E32" s="26" t="s">
        <v>23</v>
      </c>
      <c r="F32" s="74" t="s">
        <v>1034</v>
      </c>
      <c r="G32" s="202">
        <v>1</v>
      </c>
      <c r="H32" s="202">
        <v>3</v>
      </c>
      <c r="I32" s="202">
        <f t="shared" si="0"/>
        <v>3</v>
      </c>
      <c r="J32" s="202" t="str">
        <f t="shared" si="1"/>
        <v>BAJO</v>
      </c>
      <c r="K32" s="23" t="str">
        <f t="shared" si="2"/>
        <v>El nivel de riesgo es bajo y no se requieren controles adicionales</v>
      </c>
      <c r="L32" s="77">
        <f t="shared" si="3"/>
        <v>0.1</v>
      </c>
      <c r="M32" s="35"/>
      <c r="N32" s="26"/>
      <c r="O32" s="169"/>
    </row>
    <row r="33" spans="1:15" ht="163.5" customHeight="1">
      <c r="A33" s="32">
        <v>26</v>
      </c>
      <c r="B33" s="32" t="s">
        <v>299</v>
      </c>
      <c r="C33" s="26" t="s">
        <v>1035</v>
      </c>
      <c r="D33" s="73" t="s">
        <v>317</v>
      </c>
      <c r="E33" s="26" t="s">
        <v>497</v>
      </c>
      <c r="F33" s="74" t="s">
        <v>1036</v>
      </c>
      <c r="G33" s="202">
        <v>1</v>
      </c>
      <c r="H33" s="202">
        <v>3</v>
      </c>
      <c r="I33" s="202">
        <f t="shared" si="0"/>
        <v>3</v>
      </c>
      <c r="J33" s="202" t="str">
        <f t="shared" si="1"/>
        <v>BAJO</v>
      </c>
      <c r="K33" s="23" t="str">
        <f t="shared" si="2"/>
        <v>El nivel de riesgo es bajo y no se requieren controles adicionales</v>
      </c>
      <c r="L33" s="77">
        <f t="shared" si="3"/>
        <v>0.1</v>
      </c>
      <c r="M33" s="35"/>
      <c r="N33" s="26"/>
      <c r="O33" s="169"/>
    </row>
    <row r="34" spans="1:15" ht="111.75" customHeight="1">
      <c r="A34" s="32">
        <v>27</v>
      </c>
      <c r="B34" s="32" t="s">
        <v>299</v>
      </c>
      <c r="C34" s="26" t="s">
        <v>238</v>
      </c>
      <c r="D34" s="73" t="s">
        <v>336</v>
      </c>
      <c r="E34" s="26" t="s">
        <v>19</v>
      </c>
      <c r="F34" s="74" t="s">
        <v>1037</v>
      </c>
      <c r="G34" s="202">
        <v>3</v>
      </c>
      <c r="H34" s="202">
        <v>3</v>
      </c>
      <c r="I34" s="202">
        <f t="shared" si="0"/>
        <v>9</v>
      </c>
      <c r="J34" s="202" t="str">
        <f t="shared" si="1"/>
        <v>BAJO</v>
      </c>
      <c r="K34" s="23" t="str">
        <f t="shared" si="2"/>
        <v>El nivel de riesgo es bajo y no se requieren controles adicionales</v>
      </c>
      <c r="L34" s="77">
        <f t="shared" si="3"/>
        <v>0.1</v>
      </c>
      <c r="M34" s="35"/>
      <c r="N34" s="26"/>
      <c r="O34" s="169"/>
    </row>
    <row r="35" spans="1:15" ht="127.5" customHeight="1">
      <c r="A35" s="32">
        <v>28</v>
      </c>
      <c r="B35" s="32" t="s">
        <v>299</v>
      </c>
      <c r="C35" s="26" t="s">
        <v>329</v>
      </c>
      <c r="D35" s="73" t="s">
        <v>330</v>
      </c>
      <c r="E35" s="26" t="s">
        <v>19</v>
      </c>
      <c r="F35" s="74" t="s">
        <v>1038</v>
      </c>
      <c r="G35" s="202">
        <v>3</v>
      </c>
      <c r="H35" s="202">
        <v>3</v>
      </c>
      <c r="I35" s="202">
        <f t="shared" si="0"/>
        <v>9</v>
      </c>
      <c r="J35" s="202" t="str">
        <f t="shared" si="1"/>
        <v>BAJO</v>
      </c>
      <c r="K35" s="23" t="str">
        <f t="shared" si="2"/>
        <v>El nivel de riesgo es bajo y no se requieren controles adicionales</v>
      </c>
      <c r="L35" s="77">
        <f t="shared" si="3"/>
        <v>0.1</v>
      </c>
      <c r="M35" s="35"/>
      <c r="N35" s="26"/>
      <c r="O35" s="169"/>
    </row>
    <row r="36" spans="1:15" ht="111.75" customHeight="1">
      <c r="A36" s="32">
        <v>29</v>
      </c>
      <c r="B36" s="32" t="s">
        <v>299</v>
      </c>
      <c r="C36" s="26" t="s">
        <v>331</v>
      </c>
      <c r="D36" s="73" t="s">
        <v>332</v>
      </c>
      <c r="E36" s="26" t="s">
        <v>19</v>
      </c>
      <c r="F36" s="74" t="s">
        <v>328</v>
      </c>
      <c r="G36" s="202">
        <v>3</v>
      </c>
      <c r="H36" s="202">
        <v>3</v>
      </c>
      <c r="I36" s="202">
        <f t="shared" si="0"/>
        <v>9</v>
      </c>
      <c r="J36" s="202" t="str">
        <f t="shared" si="1"/>
        <v>BAJO</v>
      </c>
      <c r="K36" s="23" t="str">
        <f t="shared" si="2"/>
        <v>El nivel de riesgo es bajo y no se requieren controles adicionales</v>
      </c>
      <c r="L36" s="77">
        <f t="shared" si="3"/>
        <v>0.1</v>
      </c>
      <c r="M36" s="35"/>
      <c r="N36" s="26"/>
      <c r="O36" s="169"/>
    </row>
    <row r="37" spans="1:15" ht="141.75" customHeight="1">
      <c r="A37" s="32">
        <v>30</v>
      </c>
      <c r="B37" s="32" t="s">
        <v>299</v>
      </c>
      <c r="C37" s="26" t="s">
        <v>1039</v>
      </c>
      <c r="D37" s="73" t="s">
        <v>336</v>
      </c>
      <c r="E37" s="26" t="s">
        <v>494</v>
      </c>
      <c r="F37" s="74" t="s">
        <v>1040</v>
      </c>
      <c r="G37" s="202">
        <v>3</v>
      </c>
      <c r="H37" s="202">
        <v>3</v>
      </c>
      <c r="I37" s="202">
        <f t="shared" ref="I37:I69" si="4">G37*H37</f>
        <v>9</v>
      </c>
      <c r="J37" s="202" t="str">
        <f t="shared" ref="J37:J70" si="5">IF(I37&lt;12,"BAJO",IF(I37&gt;19,"ALTO","MEDIO"))</f>
        <v>BAJO</v>
      </c>
      <c r="K37" s="23" t="str">
        <f t="shared" si="2"/>
        <v>El nivel de riesgo es bajo y no se requieren controles adicionales</v>
      </c>
      <c r="L37" s="77">
        <f t="shared" si="3"/>
        <v>0.1</v>
      </c>
      <c r="M37" s="35"/>
      <c r="N37" s="26"/>
      <c r="O37" s="169"/>
    </row>
    <row r="38" spans="1:15" ht="141.75" customHeight="1">
      <c r="A38" s="32">
        <v>31</v>
      </c>
      <c r="B38" s="32" t="s">
        <v>299</v>
      </c>
      <c r="C38" s="26" t="s">
        <v>1041</v>
      </c>
      <c r="D38" s="73" t="s">
        <v>317</v>
      </c>
      <c r="E38" s="26" t="s">
        <v>494</v>
      </c>
      <c r="F38" s="74" t="s">
        <v>1042</v>
      </c>
      <c r="G38" s="202">
        <v>2</v>
      </c>
      <c r="H38" s="202">
        <v>3</v>
      </c>
      <c r="I38" s="202">
        <f t="shared" si="4"/>
        <v>6</v>
      </c>
      <c r="J38" s="202" t="str">
        <f t="shared" si="5"/>
        <v>BAJO</v>
      </c>
      <c r="K38" s="23" t="str">
        <f t="shared" si="2"/>
        <v>El nivel de riesgo es bajo y no se requieren controles adicionales</v>
      </c>
      <c r="L38" s="77">
        <f t="shared" si="3"/>
        <v>0.1</v>
      </c>
      <c r="M38" s="35"/>
      <c r="N38" s="26"/>
      <c r="O38" s="169"/>
    </row>
    <row r="39" spans="1:15" ht="141.75" customHeight="1">
      <c r="A39" s="32">
        <v>32</v>
      </c>
      <c r="B39" s="32" t="s">
        <v>299</v>
      </c>
      <c r="C39" s="26" t="s">
        <v>1043</v>
      </c>
      <c r="D39" s="73" t="s">
        <v>327</v>
      </c>
      <c r="E39" s="26" t="s">
        <v>468</v>
      </c>
      <c r="F39" s="74" t="s">
        <v>333</v>
      </c>
      <c r="G39" s="202">
        <v>2</v>
      </c>
      <c r="H39" s="202">
        <v>3</v>
      </c>
      <c r="I39" s="202">
        <f t="shared" si="4"/>
        <v>6</v>
      </c>
      <c r="J39" s="202" t="str">
        <f t="shared" si="5"/>
        <v>BAJO</v>
      </c>
      <c r="K39" s="23" t="str">
        <f t="shared" si="2"/>
        <v>El nivel de riesgo es bajo y no se requieren controles adicionales</v>
      </c>
      <c r="L39" s="77">
        <f t="shared" si="3"/>
        <v>0.1</v>
      </c>
      <c r="M39" s="35"/>
      <c r="N39" s="26"/>
      <c r="O39" s="169"/>
    </row>
    <row r="40" spans="1:15" ht="135" customHeight="1">
      <c r="A40" s="32">
        <v>33</v>
      </c>
      <c r="B40" s="32" t="s">
        <v>299</v>
      </c>
      <c r="C40" s="26" t="s">
        <v>239</v>
      </c>
      <c r="D40" s="73" t="s">
        <v>334</v>
      </c>
      <c r="E40" s="26" t="s">
        <v>23</v>
      </c>
      <c r="F40" s="74" t="s">
        <v>1044</v>
      </c>
      <c r="G40" s="202">
        <v>1</v>
      </c>
      <c r="H40" s="202">
        <v>3</v>
      </c>
      <c r="I40" s="202">
        <f t="shared" si="4"/>
        <v>3</v>
      </c>
      <c r="J40" s="202" t="str">
        <f t="shared" si="5"/>
        <v>BAJO</v>
      </c>
      <c r="K40" s="23" t="str">
        <f t="shared" si="2"/>
        <v>El nivel de riesgo es bajo y no se requieren controles adicionales</v>
      </c>
      <c r="L40" s="77">
        <f t="shared" si="3"/>
        <v>0.1</v>
      </c>
      <c r="M40" s="35"/>
      <c r="N40" s="26"/>
      <c r="O40" s="169"/>
    </row>
    <row r="41" spans="1:15" ht="135" customHeight="1">
      <c r="A41" s="32">
        <v>34</v>
      </c>
      <c r="B41" s="32" t="s">
        <v>299</v>
      </c>
      <c r="C41" s="26" t="s">
        <v>498</v>
      </c>
      <c r="D41" s="73" t="s">
        <v>499</v>
      </c>
      <c r="E41" s="26" t="s">
        <v>500</v>
      </c>
      <c r="F41" s="74" t="s">
        <v>1045</v>
      </c>
      <c r="G41" s="202">
        <v>1</v>
      </c>
      <c r="H41" s="202">
        <v>3</v>
      </c>
      <c r="I41" s="202">
        <f t="shared" si="4"/>
        <v>3</v>
      </c>
      <c r="J41" s="202" t="str">
        <f t="shared" si="5"/>
        <v>BAJO</v>
      </c>
      <c r="K41" s="23" t="str">
        <f t="shared" si="2"/>
        <v>El nivel de riesgo es bajo y no se requieren controles adicionales</v>
      </c>
      <c r="L41" s="77">
        <f t="shared" si="3"/>
        <v>0.1</v>
      </c>
      <c r="M41" s="35"/>
      <c r="N41" s="26"/>
      <c r="O41" s="169"/>
    </row>
    <row r="42" spans="1:15" ht="154.5" customHeight="1">
      <c r="A42" s="32">
        <v>35</v>
      </c>
      <c r="B42" s="32" t="s">
        <v>299</v>
      </c>
      <c r="C42" s="26" t="s">
        <v>501</v>
      </c>
      <c r="D42" s="73" t="s">
        <v>335</v>
      </c>
      <c r="E42" s="26" t="s">
        <v>500</v>
      </c>
      <c r="F42" s="74" t="s">
        <v>1046</v>
      </c>
      <c r="G42" s="202">
        <v>1</v>
      </c>
      <c r="H42" s="202">
        <v>3</v>
      </c>
      <c r="I42" s="202">
        <f t="shared" si="4"/>
        <v>3</v>
      </c>
      <c r="J42" s="202" t="str">
        <f t="shared" si="5"/>
        <v>BAJO</v>
      </c>
      <c r="K42" s="23" t="str">
        <f t="shared" si="2"/>
        <v>El nivel de riesgo es bajo y no se requieren controles adicionales</v>
      </c>
      <c r="L42" s="77">
        <f t="shared" si="3"/>
        <v>0.1</v>
      </c>
      <c r="M42" s="35"/>
      <c r="N42" s="26"/>
      <c r="O42" s="169"/>
    </row>
    <row r="43" spans="1:15" ht="160.5" customHeight="1">
      <c r="A43" s="32">
        <v>36</v>
      </c>
      <c r="B43" s="32" t="s">
        <v>299</v>
      </c>
      <c r="C43" s="26" t="s">
        <v>1047</v>
      </c>
      <c r="D43" s="73" t="s">
        <v>336</v>
      </c>
      <c r="E43" s="26" t="s">
        <v>411</v>
      </c>
      <c r="F43" s="74" t="s">
        <v>1048</v>
      </c>
      <c r="G43" s="202">
        <v>2</v>
      </c>
      <c r="H43" s="202">
        <v>3</v>
      </c>
      <c r="I43" s="202">
        <f t="shared" si="4"/>
        <v>6</v>
      </c>
      <c r="J43" s="202" t="str">
        <f t="shared" si="5"/>
        <v>BAJO</v>
      </c>
      <c r="K43" s="23" t="str">
        <f t="shared" si="2"/>
        <v>El nivel de riesgo es bajo y no se requieren controles adicionales</v>
      </c>
      <c r="L43" s="77">
        <f t="shared" si="3"/>
        <v>0.1</v>
      </c>
      <c r="M43" s="35"/>
      <c r="N43" s="26"/>
      <c r="O43" s="169"/>
    </row>
    <row r="44" spans="1:15" ht="160.5" customHeight="1">
      <c r="A44" s="32">
        <v>37</v>
      </c>
      <c r="B44" s="32" t="s">
        <v>299</v>
      </c>
      <c r="C44" s="26" t="s">
        <v>1049</v>
      </c>
      <c r="D44" s="73" t="s">
        <v>317</v>
      </c>
      <c r="E44" s="26" t="s">
        <v>23</v>
      </c>
      <c r="F44" s="74" t="s">
        <v>1050</v>
      </c>
      <c r="G44" s="202">
        <v>1</v>
      </c>
      <c r="H44" s="202">
        <v>3</v>
      </c>
      <c r="I44" s="202">
        <f t="shared" si="4"/>
        <v>3</v>
      </c>
      <c r="J44" s="202" t="str">
        <f t="shared" si="5"/>
        <v>BAJO</v>
      </c>
      <c r="K44" s="23" t="str">
        <f t="shared" si="2"/>
        <v>El nivel de riesgo es bajo y no se requieren controles adicionales</v>
      </c>
      <c r="L44" s="77">
        <f t="shared" si="3"/>
        <v>0.1</v>
      </c>
      <c r="M44" s="35"/>
      <c r="N44" s="26"/>
      <c r="O44" s="169"/>
    </row>
    <row r="45" spans="1:15" ht="122.25" customHeight="1">
      <c r="A45" s="32">
        <v>38</v>
      </c>
      <c r="B45" s="32" t="s">
        <v>299</v>
      </c>
      <c r="C45" s="26" t="s">
        <v>1051</v>
      </c>
      <c r="D45" s="73" t="s">
        <v>337</v>
      </c>
      <c r="E45" s="26" t="s">
        <v>23</v>
      </c>
      <c r="F45" s="74" t="s">
        <v>1052</v>
      </c>
      <c r="G45" s="202">
        <v>1</v>
      </c>
      <c r="H45" s="202">
        <v>3</v>
      </c>
      <c r="I45" s="202">
        <f t="shared" si="4"/>
        <v>3</v>
      </c>
      <c r="J45" s="202" t="str">
        <f t="shared" si="5"/>
        <v>BAJO</v>
      </c>
      <c r="K45" s="23" t="str">
        <f t="shared" si="2"/>
        <v>El nivel de riesgo es bajo y no se requieren controles adicionales</v>
      </c>
      <c r="L45" s="77">
        <f t="shared" si="3"/>
        <v>0.1</v>
      </c>
      <c r="M45" s="35"/>
      <c r="N45" s="26"/>
      <c r="O45" s="169"/>
    </row>
    <row r="46" spans="1:15" ht="170.25" customHeight="1">
      <c r="A46" s="32">
        <v>39</v>
      </c>
      <c r="B46" s="32" t="s">
        <v>299</v>
      </c>
      <c r="C46" s="26" t="s">
        <v>1053</v>
      </c>
      <c r="D46" s="73" t="s">
        <v>375</v>
      </c>
      <c r="E46" s="26" t="s">
        <v>19</v>
      </c>
      <c r="F46" s="74" t="s">
        <v>1054</v>
      </c>
      <c r="G46" s="202">
        <v>3</v>
      </c>
      <c r="H46" s="71">
        <v>4</v>
      </c>
      <c r="I46" s="202">
        <f t="shared" si="4"/>
        <v>12</v>
      </c>
      <c r="J46" s="202" t="str">
        <f t="shared" si="5"/>
        <v>MEDIO</v>
      </c>
      <c r="K46" s="146" t="s">
        <v>1585</v>
      </c>
      <c r="L46" s="77">
        <f t="shared" si="3"/>
        <v>3</v>
      </c>
      <c r="M46" s="35"/>
      <c r="N46" s="26"/>
      <c r="O46" s="169"/>
    </row>
    <row r="47" spans="1:15" ht="185.25">
      <c r="A47" s="32">
        <v>40</v>
      </c>
      <c r="B47" s="32" t="s">
        <v>299</v>
      </c>
      <c r="C47" s="26" t="s">
        <v>1055</v>
      </c>
      <c r="D47" s="73" t="s">
        <v>317</v>
      </c>
      <c r="E47" s="26" t="s">
        <v>19</v>
      </c>
      <c r="F47" s="74" t="s">
        <v>1056</v>
      </c>
      <c r="G47" s="202">
        <v>3</v>
      </c>
      <c r="H47" s="71">
        <v>4</v>
      </c>
      <c r="I47" s="202">
        <f t="shared" si="4"/>
        <v>12</v>
      </c>
      <c r="J47" s="202" t="str">
        <f t="shared" si="5"/>
        <v>MEDIO</v>
      </c>
      <c r="K47" s="146" t="s">
        <v>1587</v>
      </c>
      <c r="L47" s="77">
        <f t="shared" si="3"/>
        <v>3</v>
      </c>
      <c r="M47" s="35"/>
      <c r="N47" s="26"/>
      <c r="O47" s="169"/>
    </row>
    <row r="48" spans="1:15" ht="171">
      <c r="A48" s="32">
        <v>41</v>
      </c>
      <c r="B48" s="32" t="s">
        <v>299</v>
      </c>
      <c r="C48" s="26" t="s">
        <v>1057</v>
      </c>
      <c r="D48" s="73" t="s">
        <v>319</v>
      </c>
      <c r="E48" s="26" t="s">
        <v>19</v>
      </c>
      <c r="F48" s="74" t="s">
        <v>338</v>
      </c>
      <c r="G48" s="202">
        <v>3</v>
      </c>
      <c r="H48" s="71">
        <v>4</v>
      </c>
      <c r="I48" s="202">
        <f t="shared" si="4"/>
        <v>12</v>
      </c>
      <c r="J48" s="202" t="str">
        <f t="shared" si="5"/>
        <v>MEDIO</v>
      </c>
      <c r="K48" s="146" t="s">
        <v>1586</v>
      </c>
      <c r="L48" s="77">
        <f t="shared" si="3"/>
        <v>3</v>
      </c>
      <c r="M48" s="35"/>
      <c r="N48" s="26"/>
      <c r="O48" s="169"/>
    </row>
    <row r="49" spans="1:15" ht="189.75" customHeight="1">
      <c r="A49" s="32">
        <v>42</v>
      </c>
      <c r="B49" s="202" t="s">
        <v>299</v>
      </c>
      <c r="C49" s="26" t="s">
        <v>1058</v>
      </c>
      <c r="D49" s="73" t="s">
        <v>336</v>
      </c>
      <c r="E49" s="26" t="s">
        <v>468</v>
      </c>
      <c r="F49" s="74" t="s">
        <v>1059</v>
      </c>
      <c r="G49" s="202">
        <v>3</v>
      </c>
      <c r="H49" s="202">
        <v>4</v>
      </c>
      <c r="I49" s="202">
        <f t="shared" si="4"/>
        <v>12</v>
      </c>
      <c r="J49" s="202" t="str">
        <f t="shared" si="5"/>
        <v>MEDIO</v>
      </c>
      <c r="K49" s="146" t="s">
        <v>1585</v>
      </c>
      <c r="L49" s="77">
        <f t="shared" si="3"/>
        <v>3</v>
      </c>
      <c r="M49" s="79"/>
      <c r="N49" s="26"/>
      <c r="O49" s="169"/>
    </row>
    <row r="50" spans="1:15" ht="217.5" customHeight="1">
      <c r="A50" s="32">
        <v>43</v>
      </c>
      <c r="B50" s="32" t="s">
        <v>299</v>
      </c>
      <c r="C50" s="26" t="s">
        <v>1060</v>
      </c>
      <c r="D50" s="73" t="s">
        <v>339</v>
      </c>
      <c r="E50" s="26" t="s">
        <v>23</v>
      </c>
      <c r="F50" s="74" t="s">
        <v>1061</v>
      </c>
      <c r="G50" s="202">
        <v>3</v>
      </c>
      <c r="H50" s="202">
        <v>4</v>
      </c>
      <c r="I50" s="202">
        <f t="shared" si="4"/>
        <v>12</v>
      </c>
      <c r="J50" s="202" t="str">
        <f t="shared" si="5"/>
        <v>MEDIO</v>
      </c>
      <c r="K50" s="146" t="s">
        <v>1587</v>
      </c>
      <c r="L50" s="77">
        <f t="shared" si="3"/>
        <v>3</v>
      </c>
      <c r="M50" s="35"/>
      <c r="N50" s="26"/>
      <c r="O50" s="169"/>
    </row>
    <row r="51" spans="1:15" ht="195" customHeight="1">
      <c r="A51" s="32">
        <v>44</v>
      </c>
      <c r="B51" s="32" t="s">
        <v>299</v>
      </c>
      <c r="C51" s="26" t="s">
        <v>1062</v>
      </c>
      <c r="D51" s="73" t="s">
        <v>337</v>
      </c>
      <c r="E51" s="26" t="s">
        <v>23</v>
      </c>
      <c r="F51" s="74" t="s">
        <v>1063</v>
      </c>
      <c r="G51" s="202">
        <v>3</v>
      </c>
      <c r="H51" s="202">
        <v>4</v>
      </c>
      <c r="I51" s="202">
        <f t="shared" si="4"/>
        <v>12</v>
      </c>
      <c r="J51" s="202" t="str">
        <f t="shared" si="5"/>
        <v>MEDIO</v>
      </c>
      <c r="K51" s="146" t="s">
        <v>1586</v>
      </c>
      <c r="L51" s="77">
        <f t="shared" si="3"/>
        <v>3</v>
      </c>
      <c r="M51" s="35"/>
      <c r="N51" s="26"/>
      <c r="O51" s="169"/>
    </row>
    <row r="52" spans="1:15" ht="159.75" customHeight="1">
      <c r="A52" s="32">
        <v>45</v>
      </c>
      <c r="B52" s="32" t="s">
        <v>299</v>
      </c>
      <c r="C52" s="26" t="s">
        <v>1064</v>
      </c>
      <c r="D52" s="73" t="s">
        <v>336</v>
      </c>
      <c r="E52" s="26" t="s">
        <v>19</v>
      </c>
      <c r="F52" s="74" t="s">
        <v>1065</v>
      </c>
      <c r="G52" s="202">
        <v>4</v>
      </c>
      <c r="H52" s="202">
        <v>4</v>
      </c>
      <c r="I52" s="202">
        <f t="shared" si="4"/>
        <v>16</v>
      </c>
      <c r="J52" s="202" t="str">
        <f t="shared" si="5"/>
        <v>MEDIO</v>
      </c>
      <c r="K52" s="146" t="s">
        <v>1585</v>
      </c>
      <c r="L52" s="77">
        <f t="shared" si="3"/>
        <v>3</v>
      </c>
      <c r="M52" s="35"/>
      <c r="N52" s="26"/>
      <c r="O52" s="169"/>
    </row>
    <row r="53" spans="1:15" ht="190.5" customHeight="1">
      <c r="A53" s="32">
        <v>46</v>
      </c>
      <c r="B53" s="32" t="s">
        <v>299</v>
      </c>
      <c r="C53" s="26" t="s">
        <v>1066</v>
      </c>
      <c r="D53" s="73" t="s">
        <v>502</v>
      </c>
      <c r="E53" s="26" t="s">
        <v>503</v>
      </c>
      <c r="F53" s="74" t="s">
        <v>1067</v>
      </c>
      <c r="G53" s="202">
        <v>3</v>
      </c>
      <c r="H53" s="202">
        <v>4</v>
      </c>
      <c r="I53" s="202">
        <f t="shared" si="4"/>
        <v>12</v>
      </c>
      <c r="J53" s="202" t="str">
        <f t="shared" si="5"/>
        <v>MEDIO</v>
      </c>
      <c r="K53" s="146" t="s">
        <v>1587</v>
      </c>
      <c r="L53" s="77">
        <f t="shared" si="3"/>
        <v>3</v>
      </c>
      <c r="M53" s="35"/>
      <c r="N53" s="26"/>
      <c r="O53" s="169"/>
    </row>
    <row r="54" spans="1:15" ht="171" customHeight="1">
      <c r="A54" s="32">
        <v>47</v>
      </c>
      <c r="B54" s="32" t="s">
        <v>299</v>
      </c>
      <c r="C54" s="26" t="s">
        <v>1068</v>
      </c>
      <c r="D54" s="73" t="s">
        <v>340</v>
      </c>
      <c r="E54" s="26" t="s">
        <v>504</v>
      </c>
      <c r="F54" s="74" t="s">
        <v>1065</v>
      </c>
      <c r="G54" s="202">
        <v>3</v>
      </c>
      <c r="H54" s="202">
        <v>4</v>
      </c>
      <c r="I54" s="202">
        <f t="shared" si="4"/>
        <v>12</v>
      </c>
      <c r="J54" s="202" t="str">
        <f t="shared" si="5"/>
        <v>MEDIO</v>
      </c>
      <c r="K54" s="146" t="s">
        <v>1586</v>
      </c>
      <c r="L54" s="77">
        <f t="shared" si="3"/>
        <v>3</v>
      </c>
      <c r="M54" s="35"/>
      <c r="N54" s="26"/>
      <c r="O54" s="169"/>
    </row>
    <row r="55" spans="1:15" ht="185.25" customHeight="1">
      <c r="A55" s="32">
        <v>48</v>
      </c>
      <c r="B55" s="32" t="s">
        <v>299</v>
      </c>
      <c r="C55" s="26" t="s">
        <v>1069</v>
      </c>
      <c r="D55" s="73" t="s">
        <v>341</v>
      </c>
      <c r="E55" s="26" t="s">
        <v>504</v>
      </c>
      <c r="F55" s="74" t="s">
        <v>1070</v>
      </c>
      <c r="G55" s="202">
        <v>3</v>
      </c>
      <c r="H55" s="202">
        <v>4</v>
      </c>
      <c r="I55" s="202">
        <f t="shared" si="4"/>
        <v>12</v>
      </c>
      <c r="J55" s="202" t="str">
        <f t="shared" si="5"/>
        <v>MEDIO</v>
      </c>
      <c r="K55" s="146" t="s">
        <v>1585</v>
      </c>
      <c r="L55" s="77">
        <f t="shared" si="3"/>
        <v>3</v>
      </c>
      <c r="M55" s="35"/>
      <c r="N55" s="26"/>
      <c r="O55" s="169"/>
    </row>
    <row r="56" spans="1:15" ht="206.25" customHeight="1">
      <c r="A56" s="32">
        <v>49</v>
      </c>
      <c r="B56" s="32" t="s">
        <v>299</v>
      </c>
      <c r="C56" s="26" t="s">
        <v>1071</v>
      </c>
      <c r="D56" s="73" t="s">
        <v>317</v>
      </c>
      <c r="E56" s="26" t="s">
        <v>19</v>
      </c>
      <c r="F56" s="74" t="s">
        <v>1072</v>
      </c>
      <c r="G56" s="202">
        <v>3</v>
      </c>
      <c r="H56" s="202">
        <v>4</v>
      </c>
      <c r="I56" s="202">
        <f t="shared" si="4"/>
        <v>12</v>
      </c>
      <c r="J56" s="202" t="str">
        <f t="shared" si="5"/>
        <v>MEDIO</v>
      </c>
      <c r="K56" s="146" t="s">
        <v>1587</v>
      </c>
      <c r="L56" s="77">
        <f t="shared" si="3"/>
        <v>3</v>
      </c>
      <c r="M56" s="35"/>
      <c r="N56" s="26"/>
      <c r="O56" s="169"/>
    </row>
    <row r="57" spans="1:15" ht="159" customHeight="1">
      <c r="A57" s="32">
        <v>50</v>
      </c>
      <c r="B57" s="32" t="s">
        <v>299</v>
      </c>
      <c r="C57" s="26" t="s">
        <v>1073</v>
      </c>
      <c r="D57" s="73" t="s">
        <v>342</v>
      </c>
      <c r="E57" s="26" t="s">
        <v>19</v>
      </c>
      <c r="F57" s="74" t="s">
        <v>1074</v>
      </c>
      <c r="G57" s="202">
        <v>3</v>
      </c>
      <c r="H57" s="202">
        <v>4</v>
      </c>
      <c r="I57" s="202">
        <f t="shared" si="4"/>
        <v>12</v>
      </c>
      <c r="J57" s="202" t="str">
        <f t="shared" si="5"/>
        <v>MEDIO</v>
      </c>
      <c r="K57" s="146" t="s">
        <v>1586</v>
      </c>
      <c r="L57" s="77">
        <f t="shared" si="3"/>
        <v>3</v>
      </c>
      <c r="M57" s="35"/>
      <c r="N57" s="26"/>
      <c r="O57" s="169"/>
    </row>
    <row r="58" spans="1:15" ht="184.5" customHeight="1">
      <c r="A58" s="32">
        <v>51</v>
      </c>
      <c r="B58" s="202" t="s">
        <v>299</v>
      </c>
      <c r="C58" s="26" t="s">
        <v>240</v>
      </c>
      <c r="D58" s="73" t="s">
        <v>336</v>
      </c>
      <c r="E58" s="26" t="s">
        <v>23</v>
      </c>
      <c r="F58" s="74" t="s">
        <v>1075</v>
      </c>
      <c r="G58" s="202">
        <v>3</v>
      </c>
      <c r="H58" s="71">
        <v>5</v>
      </c>
      <c r="I58" s="202">
        <f t="shared" si="4"/>
        <v>15</v>
      </c>
      <c r="J58" s="202" t="str">
        <f t="shared" si="5"/>
        <v>MEDIO</v>
      </c>
      <c r="K58" s="146" t="s">
        <v>1585</v>
      </c>
      <c r="L58" s="77">
        <f t="shared" si="3"/>
        <v>3</v>
      </c>
      <c r="M58" s="35"/>
      <c r="N58" s="26"/>
      <c r="O58" s="169"/>
    </row>
    <row r="59" spans="1:15" ht="214.5" customHeight="1">
      <c r="A59" s="32">
        <v>52</v>
      </c>
      <c r="B59" s="32" t="s">
        <v>299</v>
      </c>
      <c r="C59" s="26" t="s">
        <v>74</v>
      </c>
      <c r="D59" s="73" t="s">
        <v>317</v>
      </c>
      <c r="E59" s="26" t="s">
        <v>505</v>
      </c>
      <c r="F59" s="74" t="s">
        <v>1076</v>
      </c>
      <c r="G59" s="71">
        <v>3</v>
      </c>
      <c r="H59" s="71">
        <v>5</v>
      </c>
      <c r="I59" s="202">
        <f t="shared" si="4"/>
        <v>15</v>
      </c>
      <c r="J59" s="202" t="str">
        <f t="shared" si="5"/>
        <v>MEDIO</v>
      </c>
      <c r="K59" s="146" t="s">
        <v>1587</v>
      </c>
      <c r="L59" s="77">
        <f t="shared" si="3"/>
        <v>3</v>
      </c>
      <c r="M59" s="35"/>
      <c r="N59" s="26"/>
      <c r="O59" s="169"/>
    </row>
    <row r="60" spans="1:15" ht="212.25" customHeight="1">
      <c r="A60" s="32">
        <v>53</v>
      </c>
      <c r="B60" s="32" t="s">
        <v>299</v>
      </c>
      <c r="C60" s="26" t="s">
        <v>343</v>
      </c>
      <c r="D60" s="73" t="s">
        <v>344</v>
      </c>
      <c r="E60" s="26" t="s">
        <v>506</v>
      </c>
      <c r="F60" s="74" t="s">
        <v>1077</v>
      </c>
      <c r="G60" s="71">
        <v>3</v>
      </c>
      <c r="H60" s="71">
        <v>5</v>
      </c>
      <c r="I60" s="202">
        <f t="shared" si="4"/>
        <v>15</v>
      </c>
      <c r="J60" s="202" t="str">
        <f t="shared" si="5"/>
        <v>MEDIO</v>
      </c>
      <c r="K60" s="146" t="s">
        <v>1586</v>
      </c>
      <c r="L60" s="77">
        <f t="shared" si="3"/>
        <v>3</v>
      </c>
      <c r="M60" s="35"/>
      <c r="N60" s="26"/>
      <c r="O60" s="169"/>
    </row>
    <row r="61" spans="1:15" ht="123.75" customHeight="1">
      <c r="A61" s="32">
        <v>54</v>
      </c>
      <c r="B61" s="32" t="s">
        <v>299</v>
      </c>
      <c r="C61" s="26" t="s">
        <v>1078</v>
      </c>
      <c r="D61" s="73" t="s">
        <v>336</v>
      </c>
      <c r="E61" s="26" t="s">
        <v>19</v>
      </c>
      <c r="F61" s="74" t="s">
        <v>1079</v>
      </c>
      <c r="G61" s="71">
        <v>3</v>
      </c>
      <c r="H61" s="71">
        <v>5</v>
      </c>
      <c r="I61" s="202">
        <f t="shared" si="4"/>
        <v>15</v>
      </c>
      <c r="J61" s="202" t="str">
        <f t="shared" si="5"/>
        <v>MEDIO</v>
      </c>
      <c r="K61" s="146" t="s">
        <v>1585</v>
      </c>
      <c r="L61" s="77">
        <f t="shared" si="3"/>
        <v>3</v>
      </c>
      <c r="M61" s="35"/>
      <c r="N61" s="26"/>
      <c r="O61" s="169"/>
    </row>
    <row r="62" spans="1:15" ht="185.25">
      <c r="A62" s="32">
        <v>55</v>
      </c>
      <c r="B62" s="32" t="s">
        <v>299</v>
      </c>
      <c r="C62" s="26" t="s">
        <v>1080</v>
      </c>
      <c r="D62" s="73" t="s">
        <v>317</v>
      </c>
      <c r="E62" s="26" t="s">
        <v>507</v>
      </c>
      <c r="F62" s="74" t="s">
        <v>1081</v>
      </c>
      <c r="G62" s="202">
        <v>3</v>
      </c>
      <c r="H62" s="71">
        <v>5</v>
      </c>
      <c r="I62" s="202">
        <f t="shared" si="4"/>
        <v>15</v>
      </c>
      <c r="J62" s="202" t="str">
        <f t="shared" si="5"/>
        <v>MEDIO</v>
      </c>
      <c r="K62" s="146" t="s">
        <v>1587</v>
      </c>
      <c r="L62" s="77">
        <f t="shared" si="3"/>
        <v>3</v>
      </c>
      <c r="M62" s="35"/>
      <c r="N62" s="26"/>
      <c r="O62" s="169"/>
    </row>
    <row r="63" spans="1:15" ht="99.75" customHeight="1">
      <c r="A63" s="32">
        <v>56</v>
      </c>
      <c r="B63" s="32" t="s">
        <v>299</v>
      </c>
      <c r="C63" s="26" t="s">
        <v>1082</v>
      </c>
      <c r="D63" s="73" t="s">
        <v>321</v>
      </c>
      <c r="E63" s="26" t="s">
        <v>508</v>
      </c>
      <c r="F63" s="74" t="s">
        <v>345</v>
      </c>
      <c r="G63" s="202">
        <v>3</v>
      </c>
      <c r="H63" s="71">
        <v>5</v>
      </c>
      <c r="I63" s="202">
        <f t="shared" si="4"/>
        <v>15</v>
      </c>
      <c r="J63" s="202" t="str">
        <f t="shared" si="5"/>
        <v>MEDIO</v>
      </c>
      <c r="K63" s="146" t="s">
        <v>1586</v>
      </c>
      <c r="L63" s="77">
        <f t="shared" si="3"/>
        <v>3</v>
      </c>
      <c r="M63" s="35"/>
      <c r="N63" s="26"/>
      <c r="O63" s="169"/>
    </row>
    <row r="64" spans="1:15" ht="131.25" customHeight="1">
      <c r="A64" s="32">
        <v>57</v>
      </c>
      <c r="B64" s="32" t="s">
        <v>299</v>
      </c>
      <c r="C64" s="26" t="s">
        <v>1083</v>
      </c>
      <c r="D64" s="73" t="s">
        <v>336</v>
      </c>
      <c r="E64" s="26" t="s">
        <v>504</v>
      </c>
      <c r="F64" s="74" t="s">
        <v>1084</v>
      </c>
      <c r="G64" s="202">
        <v>3</v>
      </c>
      <c r="H64" s="202">
        <v>4</v>
      </c>
      <c r="I64" s="202">
        <f t="shared" si="4"/>
        <v>12</v>
      </c>
      <c r="J64" s="202" t="str">
        <f t="shared" si="5"/>
        <v>MEDIO</v>
      </c>
      <c r="K64" s="146" t="s">
        <v>1585</v>
      </c>
      <c r="L64" s="77">
        <f t="shared" si="3"/>
        <v>3</v>
      </c>
      <c r="M64" s="35"/>
      <c r="N64" s="26"/>
      <c r="O64" s="169"/>
    </row>
    <row r="65" spans="1:68" ht="185.25">
      <c r="A65" s="32">
        <v>58</v>
      </c>
      <c r="B65" s="32" t="s">
        <v>299</v>
      </c>
      <c r="C65" s="26" t="s">
        <v>1085</v>
      </c>
      <c r="D65" s="73" t="s">
        <v>1086</v>
      </c>
      <c r="E65" s="26" t="s">
        <v>19</v>
      </c>
      <c r="F65" s="74" t="s">
        <v>1087</v>
      </c>
      <c r="G65" s="202">
        <v>3</v>
      </c>
      <c r="H65" s="202">
        <v>4</v>
      </c>
      <c r="I65" s="202">
        <f t="shared" si="4"/>
        <v>12</v>
      </c>
      <c r="J65" s="202" t="str">
        <f t="shared" si="5"/>
        <v>MEDIO</v>
      </c>
      <c r="K65" s="146" t="s">
        <v>1587</v>
      </c>
      <c r="L65" s="77">
        <f t="shared" si="3"/>
        <v>3</v>
      </c>
      <c r="M65" s="35"/>
      <c r="N65" s="26"/>
      <c r="O65" s="169"/>
      <c r="BO65" s="22">
        <v>5</v>
      </c>
      <c r="BP65" s="22">
        <v>5</v>
      </c>
    </row>
    <row r="66" spans="1:68" ht="131.25" customHeight="1">
      <c r="A66" s="32">
        <v>59</v>
      </c>
      <c r="B66" s="32" t="s">
        <v>299</v>
      </c>
      <c r="C66" s="26" t="s">
        <v>1088</v>
      </c>
      <c r="D66" s="73" t="s">
        <v>344</v>
      </c>
      <c r="E66" s="26" t="s">
        <v>19</v>
      </c>
      <c r="F66" s="74" t="s">
        <v>346</v>
      </c>
      <c r="G66" s="202">
        <v>3</v>
      </c>
      <c r="H66" s="202">
        <v>4</v>
      </c>
      <c r="I66" s="202">
        <f t="shared" si="4"/>
        <v>12</v>
      </c>
      <c r="J66" s="202" t="str">
        <f t="shared" si="5"/>
        <v>MEDIO</v>
      </c>
      <c r="K66" s="146" t="s">
        <v>1586</v>
      </c>
      <c r="L66" s="77">
        <f t="shared" si="3"/>
        <v>3</v>
      </c>
      <c r="M66" s="35"/>
      <c r="N66" s="26"/>
      <c r="O66" s="169"/>
    </row>
    <row r="67" spans="1:68" ht="118.5" customHeight="1">
      <c r="A67" s="32">
        <v>60</v>
      </c>
      <c r="B67" s="32" t="s">
        <v>299</v>
      </c>
      <c r="C67" s="26" t="s">
        <v>1089</v>
      </c>
      <c r="D67" s="73" t="s">
        <v>336</v>
      </c>
      <c r="E67" s="26" t="s">
        <v>23</v>
      </c>
      <c r="F67" s="74" t="s">
        <v>1090</v>
      </c>
      <c r="G67" s="71">
        <v>2</v>
      </c>
      <c r="H67" s="71">
        <v>5</v>
      </c>
      <c r="I67" s="202">
        <f t="shared" si="4"/>
        <v>10</v>
      </c>
      <c r="J67" s="202" t="str">
        <f t="shared" si="5"/>
        <v>BAJO</v>
      </c>
      <c r="K67" s="23" t="str">
        <f t="shared" ref="K67:K107" si="6">IF(J67="BAJO","El nivel de riesgo es bajo y no se requieren controles adicionales","Favor establezca acá controles adicionales requeridos")</f>
        <v>El nivel de riesgo es bajo y no se requieren controles adicionales</v>
      </c>
      <c r="L67" s="77">
        <f t="shared" si="3"/>
        <v>0.1</v>
      </c>
      <c r="M67" s="35"/>
      <c r="N67" s="26"/>
      <c r="O67" s="169"/>
    </row>
    <row r="68" spans="1:68" s="35" customFormat="1" ht="177.75" customHeight="1">
      <c r="A68" s="32">
        <v>61</v>
      </c>
      <c r="B68" s="32" t="s">
        <v>299</v>
      </c>
      <c r="C68" s="26" t="s">
        <v>1091</v>
      </c>
      <c r="D68" s="73" t="s">
        <v>317</v>
      </c>
      <c r="E68" s="26" t="s">
        <v>23</v>
      </c>
      <c r="F68" s="74" t="s">
        <v>1092</v>
      </c>
      <c r="G68" s="71">
        <v>2</v>
      </c>
      <c r="H68" s="71">
        <v>5</v>
      </c>
      <c r="I68" s="202">
        <f t="shared" si="4"/>
        <v>10</v>
      </c>
      <c r="J68" s="202" t="str">
        <f t="shared" si="5"/>
        <v>BAJO</v>
      </c>
      <c r="K68" s="23" t="str">
        <f t="shared" si="6"/>
        <v>El nivel de riesgo es bajo y no se requieren controles adicionales</v>
      </c>
      <c r="L68" s="77">
        <f t="shared" si="3"/>
        <v>0.1</v>
      </c>
      <c r="N68" s="26"/>
      <c r="O68" s="169"/>
    </row>
    <row r="69" spans="1:68" ht="114" customHeight="1">
      <c r="A69" s="32">
        <v>62</v>
      </c>
      <c r="B69" s="32" t="s">
        <v>299</v>
      </c>
      <c r="C69" s="26" t="s">
        <v>1093</v>
      </c>
      <c r="D69" s="73" t="s">
        <v>321</v>
      </c>
      <c r="E69" s="26" t="s">
        <v>509</v>
      </c>
      <c r="F69" s="74" t="s">
        <v>1094</v>
      </c>
      <c r="G69" s="71">
        <v>2</v>
      </c>
      <c r="H69" s="71">
        <v>5</v>
      </c>
      <c r="I69" s="202">
        <f t="shared" si="4"/>
        <v>10</v>
      </c>
      <c r="J69" s="202" t="str">
        <f t="shared" si="5"/>
        <v>BAJO</v>
      </c>
      <c r="K69" s="23" t="str">
        <f t="shared" si="6"/>
        <v>El nivel de riesgo es bajo y no se requieren controles adicionales</v>
      </c>
      <c r="L69" s="77">
        <f t="shared" si="3"/>
        <v>0.1</v>
      </c>
      <c r="M69" s="35"/>
      <c r="N69" s="26"/>
      <c r="O69" s="169"/>
    </row>
    <row r="70" spans="1:68" ht="126.75" customHeight="1">
      <c r="A70" s="32">
        <v>63</v>
      </c>
      <c r="B70" s="32" t="s">
        <v>299</v>
      </c>
      <c r="C70" s="26" t="s">
        <v>1095</v>
      </c>
      <c r="D70" s="73" t="s">
        <v>336</v>
      </c>
      <c r="E70" s="26" t="s">
        <v>23</v>
      </c>
      <c r="F70" s="74" t="s">
        <v>1096</v>
      </c>
      <c r="G70" s="202">
        <v>1</v>
      </c>
      <c r="H70" s="202">
        <v>3</v>
      </c>
      <c r="I70" s="202">
        <f t="shared" ref="I70:I108" si="7">G70*H70</f>
        <v>3</v>
      </c>
      <c r="J70" s="202" t="str">
        <f t="shared" si="5"/>
        <v>BAJO</v>
      </c>
      <c r="K70" s="23" t="str">
        <f t="shared" si="6"/>
        <v>El nivel de riesgo es bajo y no se requieren controles adicionales</v>
      </c>
      <c r="L70" s="77">
        <f t="shared" si="3"/>
        <v>0.1</v>
      </c>
      <c r="M70" s="35"/>
      <c r="N70" s="26"/>
      <c r="O70" s="169"/>
    </row>
    <row r="71" spans="1:68" ht="110.25" customHeight="1">
      <c r="A71" s="32">
        <v>64</v>
      </c>
      <c r="B71" s="32" t="s">
        <v>299</v>
      </c>
      <c r="C71" s="26" t="s">
        <v>1097</v>
      </c>
      <c r="D71" s="73" t="s">
        <v>317</v>
      </c>
      <c r="E71" s="26" t="s">
        <v>23</v>
      </c>
      <c r="F71" s="74" t="s">
        <v>1098</v>
      </c>
      <c r="G71" s="202">
        <v>1</v>
      </c>
      <c r="H71" s="202">
        <v>3</v>
      </c>
      <c r="I71" s="202">
        <f t="shared" si="7"/>
        <v>3</v>
      </c>
      <c r="J71" s="202" t="str">
        <f t="shared" ref="J71:J108" si="8">IF(I71&lt;12,"BAJO",IF(I71&gt;19,"ALTO","MEDIO"))</f>
        <v>BAJO</v>
      </c>
      <c r="K71" s="23" t="str">
        <f t="shared" si="6"/>
        <v>El nivel de riesgo es bajo y no se requieren controles adicionales</v>
      </c>
      <c r="L71" s="77">
        <f t="shared" si="3"/>
        <v>0.1</v>
      </c>
      <c r="M71" s="35"/>
      <c r="N71" s="26"/>
      <c r="O71" s="169"/>
    </row>
    <row r="72" spans="1:68" ht="104.25" customHeight="1">
      <c r="A72" s="32">
        <v>65</v>
      </c>
      <c r="B72" s="32" t="s">
        <v>299</v>
      </c>
      <c r="C72" s="26" t="s">
        <v>1099</v>
      </c>
      <c r="D72" s="73" t="s">
        <v>321</v>
      </c>
      <c r="E72" s="26" t="s">
        <v>23</v>
      </c>
      <c r="F72" s="74" t="s">
        <v>1100</v>
      </c>
      <c r="G72" s="202">
        <v>1</v>
      </c>
      <c r="H72" s="202">
        <v>3</v>
      </c>
      <c r="I72" s="202">
        <f t="shared" si="7"/>
        <v>3</v>
      </c>
      <c r="J72" s="202" t="str">
        <f t="shared" si="8"/>
        <v>BAJO</v>
      </c>
      <c r="K72" s="23" t="str">
        <f t="shared" si="6"/>
        <v>El nivel de riesgo es bajo y no se requieren controles adicionales</v>
      </c>
      <c r="L72" s="77">
        <f t="shared" ref="L72:L108" si="9">IF(J72="BAJO",0.1,IF(J72="MEDIO",3,5))</f>
        <v>0.1</v>
      </c>
      <c r="M72" s="35"/>
      <c r="N72" s="26"/>
      <c r="O72" s="169"/>
    </row>
    <row r="73" spans="1:68" s="35" customFormat="1" ht="134.25" customHeight="1">
      <c r="A73" s="32">
        <v>66</v>
      </c>
      <c r="B73" s="202" t="s">
        <v>299</v>
      </c>
      <c r="C73" s="26" t="s">
        <v>83</v>
      </c>
      <c r="D73" s="73" t="s">
        <v>336</v>
      </c>
      <c r="E73" s="26" t="s">
        <v>23</v>
      </c>
      <c r="F73" s="74" t="s">
        <v>1101</v>
      </c>
      <c r="G73" s="202">
        <v>3</v>
      </c>
      <c r="H73" s="202">
        <v>3</v>
      </c>
      <c r="I73" s="202">
        <f t="shared" si="7"/>
        <v>9</v>
      </c>
      <c r="J73" s="202" t="str">
        <f t="shared" si="8"/>
        <v>BAJO</v>
      </c>
      <c r="K73" s="23" t="str">
        <f t="shared" si="6"/>
        <v>El nivel de riesgo es bajo y no se requieren controles adicionales</v>
      </c>
      <c r="L73" s="77">
        <f t="shared" si="9"/>
        <v>0.1</v>
      </c>
      <c r="N73" s="26"/>
      <c r="O73" s="171"/>
    </row>
    <row r="74" spans="1:68" ht="113.25" customHeight="1">
      <c r="A74" s="32">
        <v>67</v>
      </c>
      <c r="B74" s="32" t="s">
        <v>299</v>
      </c>
      <c r="C74" s="26" t="s">
        <v>75</v>
      </c>
      <c r="D74" s="73" t="s">
        <v>317</v>
      </c>
      <c r="E74" s="26" t="s">
        <v>23</v>
      </c>
      <c r="F74" s="74" t="s">
        <v>1102</v>
      </c>
      <c r="G74" s="202">
        <v>3</v>
      </c>
      <c r="H74" s="202">
        <v>3</v>
      </c>
      <c r="I74" s="202">
        <f t="shared" si="7"/>
        <v>9</v>
      </c>
      <c r="J74" s="202" t="str">
        <f t="shared" si="8"/>
        <v>BAJO</v>
      </c>
      <c r="K74" s="23" t="str">
        <f t="shared" si="6"/>
        <v>El nivel de riesgo es bajo y no se requieren controles adicionales</v>
      </c>
      <c r="L74" s="77">
        <f t="shared" si="9"/>
        <v>0.1</v>
      </c>
      <c r="M74" s="35"/>
      <c r="N74" s="26"/>
      <c r="O74" s="169"/>
    </row>
    <row r="75" spans="1:68" ht="75" customHeight="1">
      <c r="A75" s="32">
        <v>68</v>
      </c>
      <c r="B75" s="32" t="s">
        <v>299</v>
      </c>
      <c r="C75" s="26" t="s">
        <v>347</v>
      </c>
      <c r="D75" s="73" t="s">
        <v>321</v>
      </c>
      <c r="E75" s="26" t="s">
        <v>23</v>
      </c>
      <c r="F75" s="74" t="s">
        <v>161</v>
      </c>
      <c r="G75" s="202">
        <v>3</v>
      </c>
      <c r="H75" s="202">
        <v>3</v>
      </c>
      <c r="I75" s="202">
        <f t="shared" si="7"/>
        <v>9</v>
      </c>
      <c r="J75" s="202" t="str">
        <f t="shared" si="8"/>
        <v>BAJO</v>
      </c>
      <c r="K75" s="23" t="str">
        <f t="shared" si="6"/>
        <v>El nivel de riesgo es bajo y no se requieren controles adicionales</v>
      </c>
      <c r="L75" s="77">
        <f t="shared" si="9"/>
        <v>0.1</v>
      </c>
      <c r="M75" s="35"/>
      <c r="N75" s="26"/>
      <c r="O75" s="169"/>
    </row>
    <row r="76" spans="1:68" ht="100.5" customHeight="1">
      <c r="A76" s="32">
        <v>69</v>
      </c>
      <c r="B76" s="32" t="s">
        <v>299</v>
      </c>
      <c r="C76" s="26" t="s">
        <v>84</v>
      </c>
      <c r="D76" s="73" t="s">
        <v>336</v>
      </c>
      <c r="E76" s="26" t="s">
        <v>19</v>
      </c>
      <c r="F76" s="74" t="s">
        <v>1101</v>
      </c>
      <c r="G76" s="202">
        <v>1</v>
      </c>
      <c r="H76" s="202">
        <v>3</v>
      </c>
      <c r="I76" s="202">
        <f t="shared" si="7"/>
        <v>3</v>
      </c>
      <c r="J76" s="202" t="str">
        <f t="shared" si="8"/>
        <v>BAJO</v>
      </c>
      <c r="K76" s="23" t="str">
        <f t="shared" si="6"/>
        <v>El nivel de riesgo es bajo y no se requieren controles adicionales</v>
      </c>
      <c r="L76" s="77">
        <f t="shared" si="9"/>
        <v>0.1</v>
      </c>
      <c r="M76" s="35"/>
      <c r="N76" s="26"/>
      <c r="O76" s="169"/>
    </row>
    <row r="77" spans="1:68" ht="133.5" customHeight="1">
      <c r="A77" s="32">
        <v>70</v>
      </c>
      <c r="B77" s="32" t="s">
        <v>299</v>
      </c>
      <c r="C77" s="26" t="s">
        <v>76</v>
      </c>
      <c r="D77" s="73" t="s">
        <v>317</v>
      </c>
      <c r="E77" s="26" t="s">
        <v>19</v>
      </c>
      <c r="F77" s="74" t="s">
        <v>1102</v>
      </c>
      <c r="G77" s="202">
        <v>1</v>
      </c>
      <c r="H77" s="202">
        <v>3</v>
      </c>
      <c r="I77" s="202">
        <f t="shared" si="7"/>
        <v>3</v>
      </c>
      <c r="J77" s="202" t="str">
        <f t="shared" si="8"/>
        <v>BAJO</v>
      </c>
      <c r="K77" s="23" t="str">
        <f t="shared" si="6"/>
        <v>El nivel de riesgo es bajo y no se requieren controles adicionales</v>
      </c>
      <c r="L77" s="77">
        <f t="shared" si="9"/>
        <v>0.1</v>
      </c>
      <c r="M77" s="35"/>
      <c r="N77" s="26"/>
      <c r="O77" s="169"/>
    </row>
    <row r="78" spans="1:68" ht="103.5" customHeight="1">
      <c r="A78" s="32">
        <v>71</v>
      </c>
      <c r="B78" s="32" t="s">
        <v>299</v>
      </c>
      <c r="C78" s="26" t="s">
        <v>348</v>
      </c>
      <c r="D78" s="73" t="s">
        <v>321</v>
      </c>
      <c r="E78" s="26" t="s">
        <v>19</v>
      </c>
      <c r="F78" s="74" t="s">
        <v>161</v>
      </c>
      <c r="G78" s="202">
        <v>1</v>
      </c>
      <c r="H78" s="202">
        <v>3</v>
      </c>
      <c r="I78" s="202">
        <f t="shared" si="7"/>
        <v>3</v>
      </c>
      <c r="J78" s="202" t="str">
        <f t="shared" si="8"/>
        <v>BAJO</v>
      </c>
      <c r="K78" s="23" t="str">
        <f t="shared" si="6"/>
        <v>El nivel de riesgo es bajo y no se requieren controles adicionales</v>
      </c>
      <c r="L78" s="77">
        <f t="shared" si="9"/>
        <v>0.1</v>
      </c>
      <c r="M78" s="35"/>
      <c r="N78" s="26"/>
      <c r="O78" s="169"/>
    </row>
    <row r="79" spans="1:68" ht="99.75">
      <c r="A79" s="32">
        <v>72</v>
      </c>
      <c r="B79" s="32" t="s">
        <v>299</v>
      </c>
      <c r="C79" s="26" t="s">
        <v>1103</v>
      </c>
      <c r="D79" s="73" t="s">
        <v>461</v>
      </c>
      <c r="E79" s="26" t="s">
        <v>23</v>
      </c>
      <c r="F79" s="74" t="s">
        <v>1104</v>
      </c>
      <c r="G79" s="202">
        <v>3</v>
      </c>
      <c r="H79" s="202">
        <v>5</v>
      </c>
      <c r="I79" s="202">
        <f t="shared" si="7"/>
        <v>15</v>
      </c>
      <c r="J79" s="202" t="str">
        <f t="shared" si="8"/>
        <v>MEDIO</v>
      </c>
      <c r="K79" s="146" t="s">
        <v>1585</v>
      </c>
      <c r="L79" s="77">
        <f t="shared" si="9"/>
        <v>3</v>
      </c>
      <c r="M79" s="35"/>
      <c r="N79" s="26"/>
      <c r="O79" s="169"/>
    </row>
    <row r="80" spans="1:68" ht="185.25">
      <c r="A80" s="32">
        <v>73</v>
      </c>
      <c r="B80" s="32" t="s">
        <v>299</v>
      </c>
      <c r="C80" s="26" t="s">
        <v>162</v>
      </c>
      <c r="D80" s="73" t="s">
        <v>317</v>
      </c>
      <c r="E80" s="26" t="s">
        <v>23</v>
      </c>
      <c r="F80" s="74" t="s">
        <v>1105</v>
      </c>
      <c r="G80" s="202">
        <v>3</v>
      </c>
      <c r="H80" s="202">
        <v>5</v>
      </c>
      <c r="I80" s="202">
        <f t="shared" si="7"/>
        <v>15</v>
      </c>
      <c r="J80" s="202" t="str">
        <f t="shared" si="8"/>
        <v>MEDIO</v>
      </c>
      <c r="K80" s="146" t="s">
        <v>1587</v>
      </c>
      <c r="L80" s="77">
        <f t="shared" si="9"/>
        <v>3</v>
      </c>
      <c r="M80" s="35"/>
      <c r="N80" s="26"/>
      <c r="O80" s="169"/>
    </row>
    <row r="81" spans="1:15" ht="162.75" customHeight="1">
      <c r="A81" s="32">
        <v>74</v>
      </c>
      <c r="B81" s="32" t="s">
        <v>299</v>
      </c>
      <c r="C81" s="26" t="s">
        <v>349</v>
      </c>
      <c r="D81" s="73" t="s">
        <v>321</v>
      </c>
      <c r="E81" s="26" t="s">
        <v>23</v>
      </c>
      <c r="F81" s="74" t="s">
        <v>143</v>
      </c>
      <c r="G81" s="202">
        <v>3</v>
      </c>
      <c r="H81" s="202">
        <v>5</v>
      </c>
      <c r="I81" s="202">
        <f t="shared" si="7"/>
        <v>15</v>
      </c>
      <c r="J81" s="202" t="str">
        <f t="shared" si="8"/>
        <v>MEDIO</v>
      </c>
      <c r="K81" s="146" t="s">
        <v>1586</v>
      </c>
      <c r="L81" s="77">
        <f t="shared" si="9"/>
        <v>3</v>
      </c>
      <c r="M81" s="35"/>
      <c r="N81" s="26"/>
      <c r="O81" s="169"/>
    </row>
    <row r="82" spans="1:15" ht="98.25" customHeight="1">
      <c r="A82" s="32">
        <v>75</v>
      </c>
      <c r="B82" s="32" t="s">
        <v>299</v>
      </c>
      <c r="C82" s="26" t="s">
        <v>85</v>
      </c>
      <c r="D82" s="73" t="s">
        <v>336</v>
      </c>
      <c r="E82" s="26" t="s">
        <v>23</v>
      </c>
      <c r="F82" s="74" t="s">
        <v>1106</v>
      </c>
      <c r="G82" s="202">
        <v>1</v>
      </c>
      <c r="H82" s="202">
        <v>3</v>
      </c>
      <c r="I82" s="202">
        <f t="shared" si="7"/>
        <v>3</v>
      </c>
      <c r="J82" s="202" t="str">
        <f t="shared" si="8"/>
        <v>BAJO</v>
      </c>
      <c r="K82" s="23" t="str">
        <f t="shared" si="6"/>
        <v>El nivel de riesgo es bajo y no se requieren controles adicionales</v>
      </c>
      <c r="L82" s="77">
        <f t="shared" si="9"/>
        <v>0.1</v>
      </c>
      <c r="M82" s="35"/>
      <c r="N82" s="26"/>
      <c r="O82" s="169"/>
    </row>
    <row r="83" spans="1:15" ht="114" customHeight="1">
      <c r="A83" s="32">
        <v>76</v>
      </c>
      <c r="B83" s="32" t="s">
        <v>299</v>
      </c>
      <c r="C83" s="26" t="s">
        <v>77</v>
      </c>
      <c r="D83" s="73" t="s">
        <v>317</v>
      </c>
      <c r="E83" s="26" t="s">
        <v>23</v>
      </c>
      <c r="F83" s="74" t="s">
        <v>1107</v>
      </c>
      <c r="G83" s="202">
        <v>1</v>
      </c>
      <c r="H83" s="202">
        <v>3</v>
      </c>
      <c r="I83" s="202">
        <f t="shared" si="7"/>
        <v>3</v>
      </c>
      <c r="J83" s="202" t="str">
        <f t="shared" si="8"/>
        <v>BAJO</v>
      </c>
      <c r="K83" s="23" t="str">
        <f t="shared" si="6"/>
        <v>El nivel de riesgo es bajo y no se requieren controles adicionales</v>
      </c>
      <c r="L83" s="77">
        <f t="shared" si="9"/>
        <v>0.1</v>
      </c>
      <c r="M83" s="35"/>
      <c r="N83" s="26"/>
      <c r="O83" s="169"/>
    </row>
    <row r="84" spans="1:15" ht="95.25" customHeight="1">
      <c r="A84" s="32">
        <v>77</v>
      </c>
      <c r="B84" s="32" t="s">
        <v>299</v>
      </c>
      <c r="C84" s="26" t="s">
        <v>351</v>
      </c>
      <c r="D84" s="73" t="s">
        <v>344</v>
      </c>
      <c r="E84" s="26" t="s">
        <v>23</v>
      </c>
      <c r="F84" s="74" t="s">
        <v>350</v>
      </c>
      <c r="G84" s="202">
        <v>1</v>
      </c>
      <c r="H84" s="202">
        <v>3</v>
      </c>
      <c r="I84" s="202">
        <f t="shared" si="7"/>
        <v>3</v>
      </c>
      <c r="J84" s="202" t="str">
        <f t="shared" si="8"/>
        <v>BAJO</v>
      </c>
      <c r="K84" s="23" t="str">
        <f t="shared" si="6"/>
        <v>El nivel de riesgo es bajo y no se requieren controles adicionales</v>
      </c>
      <c r="L84" s="77">
        <f t="shared" si="9"/>
        <v>0.1</v>
      </c>
      <c r="M84" s="35"/>
      <c r="N84" s="26"/>
      <c r="O84" s="169"/>
    </row>
    <row r="85" spans="1:15" ht="136.5" customHeight="1">
      <c r="A85" s="32">
        <v>78</v>
      </c>
      <c r="B85" s="32" t="s">
        <v>299</v>
      </c>
      <c r="C85" s="26" t="s">
        <v>86</v>
      </c>
      <c r="D85" s="73" t="s">
        <v>341</v>
      </c>
      <c r="E85" s="26" t="s">
        <v>19</v>
      </c>
      <c r="F85" s="74" t="s">
        <v>1108</v>
      </c>
      <c r="G85" s="202">
        <v>1</v>
      </c>
      <c r="H85" s="202">
        <v>1</v>
      </c>
      <c r="I85" s="202">
        <f t="shared" si="7"/>
        <v>1</v>
      </c>
      <c r="J85" s="202" t="str">
        <f t="shared" si="8"/>
        <v>BAJO</v>
      </c>
      <c r="K85" s="23" t="str">
        <f t="shared" si="6"/>
        <v>El nivel de riesgo es bajo y no se requieren controles adicionales</v>
      </c>
      <c r="L85" s="77">
        <f t="shared" si="9"/>
        <v>0.1</v>
      </c>
      <c r="M85" s="35"/>
      <c r="N85" s="26"/>
      <c r="O85" s="169"/>
    </row>
    <row r="86" spans="1:15" ht="123" customHeight="1">
      <c r="A86" s="32">
        <v>79</v>
      </c>
      <c r="B86" s="32" t="s">
        <v>299</v>
      </c>
      <c r="C86" s="26" t="s">
        <v>78</v>
      </c>
      <c r="D86" s="73" t="s">
        <v>510</v>
      </c>
      <c r="E86" s="26" t="s">
        <v>19</v>
      </c>
      <c r="F86" s="74" t="s">
        <v>1109</v>
      </c>
      <c r="G86" s="202">
        <v>1</v>
      </c>
      <c r="H86" s="202">
        <v>1</v>
      </c>
      <c r="I86" s="202">
        <f t="shared" si="7"/>
        <v>1</v>
      </c>
      <c r="J86" s="202" t="str">
        <f t="shared" si="8"/>
        <v>BAJO</v>
      </c>
      <c r="K86" s="23" t="str">
        <f t="shared" si="6"/>
        <v>El nivel de riesgo es bajo y no se requieren controles adicionales</v>
      </c>
      <c r="L86" s="77">
        <f t="shared" si="9"/>
        <v>0.1</v>
      </c>
      <c r="M86" s="35"/>
      <c r="N86" s="26"/>
      <c r="O86" s="169"/>
    </row>
    <row r="87" spans="1:15" ht="75" customHeight="1">
      <c r="A87" s="32">
        <v>80</v>
      </c>
      <c r="B87" s="32" t="s">
        <v>299</v>
      </c>
      <c r="C87" s="26" t="s">
        <v>352</v>
      </c>
      <c r="D87" s="73" t="s">
        <v>321</v>
      </c>
      <c r="E87" s="26" t="s">
        <v>19</v>
      </c>
      <c r="F87" s="74" t="s">
        <v>1110</v>
      </c>
      <c r="G87" s="202">
        <v>1</v>
      </c>
      <c r="H87" s="202">
        <v>1</v>
      </c>
      <c r="I87" s="202">
        <f t="shared" si="7"/>
        <v>1</v>
      </c>
      <c r="J87" s="202" t="str">
        <f t="shared" si="8"/>
        <v>BAJO</v>
      </c>
      <c r="K87" s="23" t="str">
        <f t="shared" si="6"/>
        <v>El nivel de riesgo es bajo y no se requieren controles adicionales</v>
      </c>
      <c r="L87" s="77">
        <f t="shared" si="9"/>
        <v>0.1</v>
      </c>
      <c r="M87" s="35"/>
      <c r="N87" s="26"/>
      <c r="O87" s="169"/>
    </row>
    <row r="88" spans="1:15" ht="111" customHeight="1">
      <c r="A88" s="32">
        <v>81</v>
      </c>
      <c r="B88" s="32" t="s">
        <v>299</v>
      </c>
      <c r="C88" s="26" t="s">
        <v>87</v>
      </c>
      <c r="D88" s="73" t="s">
        <v>336</v>
      </c>
      <c r="E88" s="26" t="s">
        <v>23</v>
      </c>
      <c r="F88" s="74" t="s">
        <v>1111</v>
      </c>
      <c r="G88" s="202">
        <v>1</v>
      </c>
      <c r="H88" s="202">
        <v>3</v>
      </c>
      <c r="I88" s="202">
        <f t="shared" si="7"/>
        <v>3</v>
      </c>
      <c r="J88" s="202" t="str">
        <f t="shared" si="8"/>
        <v>BAJO</v>
      </c>
      <c r="K88" s="23" t="str">
        <f t="shared" si="6"/>
        <v>El nivel de riesgo es bajo y no se requieren controles adicionales</v>
      </c>
      <c r="L88" s="77">
        <f t="shared" si="9"/>
        <v>0.1</v>
      </c>
      <c r="M88" s="35"/>
      <c r="N88" s="26"/>
      <c r="O88" s="169"/>
    </row>
    <row r="89" spans="1:15" ht="117.75" customHeight="1">
      <c r="A89" s="32">
        <v>82</v>
      </c>
      <c r="B89" s="32" t="s">
        <v>299</v>
      </c>
      <c r="C89" s="26" t="s">
        <v>79</v>
      </c>
      <c r="D89" s="73" t="s">
        <v>317</v>
      </c>
      <c r="E89" s="26" t="s">
        <v>23</v>
      </c>
      <c r="F89" s="74" t="s">
        <v>1112</v>
      </c>
      <c r="G89" s="202">
        <v>1</v>
      </c>
      <c r="H89" s="202">
        <v>3</v>
      </c>
      <c r="I89" s="202">
        <f t="shared" si="7"/>
        <v>3</v>
      </c>
      <c r="J89" s="202" t="str">
        <f t="shared" si="8"/>
        <v>BAJO</v>
      </c>
      <c r="K89" s="23" t="str">
        <f t="shared" si="6"/>
        <v>El nivel de riesgo es bajo y no se requieren controles adicionales</v>
      </c>
      <c r="L89" s="77">
        <f t="shared" si="9"/>
        <v>0.1</v>
      </c>
      <c r="M89" s="35"/>
      <c r="N89" s="26"/>
      <c r="O89" s="169"/>
    </row>
    <row r="90" spans="1:15" ht="75" customHeight="1">
      <c r="A90" s="32">
        <v>83</v>
      </c>
      <c r="B90" s="32" t="s">
        <v>299</v>
      </c>
      <c r="C90" s="26" t="s">
        <v>354</v>
      </c>
      <c r="D90" s="73" t="s">
        <v>344</v>
      </c>
      <c r="E90" s="26" t="s">
        <v>23</v>
      </c>
      <c r="F90" s="74" t="s">
        <v>353</v>
      </c>
      <c r="G90" s="202">
        <v>1</v>
      </c>
      <c r="H90" s="202">
        <v>3</v>
      </c>
      <c r="I90" s="202">
        <f t="shared" si="7"/>
        <v>3</v>
      </c>
      <c r="J90" s="202" t="str">
        <f t="shared" si="8"/>
        <v>BAJO</v>
      </c>
      <c r="K90" s="23" t="str">
        <f t="shared" si="6"/>
        <v>El nivel de riesgo es bajo y no se requieren controles adicionales</v>
      </c>
      <c r="L90" s="77">
        <f t="shared" si="9"/>
        <v>0.1</v>
      </c>
      <c r="M90" s="35"/>
      <c r="N90" s="26"/>
      <c r="O90" s="169"/>
    </row>
    <row r="91" spans="1:15" ht="144" customHeight="1">
      <c r="A91" s="32">
        <v>84</v>
      </c>
      <c r="B91" s="32" t="s">
        <v>299</v>
      </c>
      <c r="C91" s="26" t="s">
        <v>107</v>
      </c>
      <c r="D91" s="73" t="s">
        <v>336</v>
      </c>
      <c r="E91" s="26" t="s">
        <v>23</v>
      </c>
      <c r="F91" s="74" t="s">
        <v>1113</v>
      </c>
      <c r="G91" s="202">
        <v>2</v>
      </c>
      <c r="H91" s="202">
        <v>4</v>
      </c>
      <c r="I91" s="202">
        <f t="shared" si="7"/>
        <v>8</v>
      </c>
      <c r="J91" s="202" t="str">
        <f t="shared" si="8"/>
        <v>BAJO</v>
      </c>
      <c r="K91" s="23" t="str">
        <f t="shared" si="6"/>
        <v>El nivel de riesgo es bajo y no se requieren controles adicionales</v>
      </c>
      <c r="L91" s="77">
        <f t="shared" si="9"/>
        <v>0.1</v>
      </c>
      <c r="M91" s="35"/>
      <c r="N91" s="26"/>
      <c r="O91" s="169"/>
    </row>
    <row r="92" spans="1:15" ht="148.5" customHeight="1">
      <c r="A92" s="32">
        <v>85</v>
      </c>
      <c r="B92" s="32" t="s">
        <v>299</v>
      </c>
      <c r="C92" s="26" t="s">
        <v>108</v>
      </c>
      <c r="D92" s="73" t="s">
        <v>317</v>
      </c>
      <c r="E92" s="26" t="s">
        <v>23</v>
      </c>
      <c r="F92" s="74" t="s">
        <v>1114</v>
      </c>
      <c r="G92" s="202">
        <v>2</v>
      </c>
      <c r="H92" s="202">
        <v>4</v>
      </c>
      <c r="I92" s="202">
        <f t="shared" si="7"/>
        <v>8</v>
      </c>
      <c r="J92" s="202" t="str">
        <f t="shared" si="8"/>
        <v>BAJO</v>
      </c>
      <c r="K92" s="23" t="str">
        <f t="shared" si="6"/>
        <v>El nivel de riesgo es bajo y no se requieren controles adicionales</v>
      </c>
      <c r="L92" s="77">
        <f t="shared" si="9"/>
        <v>0.1</v>
      </c>
      <c r="M92" s="35"/>
      <c r="N92" s="26"/>
      <c r="O92" s="169"/>
    </row>
    <row r="93" spans="1:15" ht="116.25" customHeight="1">
      <c r="A93" s="32">
        <v>86</v>
      </c>
      <c r="B93" s="32" t="s">
        <v>299</v>
      </c>
      <c r="C93" s="26" t="s">
        <v>356</v>
      </c>
      <c r="D93" s="73" t="s">
        <v>321</v>
      </c>
      <c r="E93" s="26" t="s">
        <v>23</v>
      </c>
      <c r="F93" s="74" t="s">
        <v>355</v>
      </c>
      <c r="G93" s="202">
        <v>2</v>
      </c>
      <c r="H93" s="202">
        <v>4</v>
      </c>
      <c r="I93" s="202">
        <f t="shared" si="7"/>
        <v>8</v>
      </c>
      <c r="J93" s="202" t="str">
        <f t="shared" si="8"/>
        <v>BAJO</v>
      </c>
      <c r="K93" s="23" t="str">
        <f t="shared" si="6"/>
        <v>El nivel de riesgo es bajo y no se requieren controles adicionales</v>
      </c>
      <c r="L93" s="77">
        <f t="shared" si="9"/>
        <v>0.1</v>
      </c>
      <c r="M93" s="35"/>
      <c r="N93" s="26"/>
      <c r="O93" s="169"/>
    </row>
    <row r="94" spans="1:15" ht="109.5" customHeight="1">
      <c r="A94" s="32">
        <v>87</v>
      </c>
      <c r="B94" s="32" t="s">
        <v>299</v>
      </c>
      <c r="C94" s="26" t="s">
        <v>109</v>
      </c>
      <c r="D94" s="73" t="s">
        <v>336</v>
      </c>
      <c r="E94" s="26" t="s">
        <v>23</v>
      </c>
      <c r="F94" s="74" t="s">
        <v>1115</v>
      </c>
      <c r="G94" s="202">
        <v>3</v>
      </c>
      <c r="H94" s="202">
        <v>5</v>
      </c>
      <c r="I94" s="202">
        <f t="shared" si="7"/>
        <v>15</v>
      </c>
      <c r="J94" s="202" t="str">
        <f t="shared" si="8"/>
        <v>MEDIO</v>
      </c>
      <c r="K94" s="146" t="s">
        <v>1585</v>
      </c>
      <c r="L94" s="77">
        <f t="shared" si="9"/>
        <v>3</v>
      </c>
      <c r="M94" s="35"/>
      <c r="N94" s="26"/>
      <c r="O94" s="169"/>
    </row>
    <row r="95" spans="1:15" ht="185.25">
      <c r="A95" s="32">
        <v>88</v>
      </c>
      <c r="B95" s="32" t="s">
        <v>299</v>
      </c>
      <c r="C95" s="26" t="s">
        <v>110</v>
      </c>
      <c r="D95" s="73" t="s">
        <v>317</v>
      </c>
      <c r="E95" s="26" t="s">
        <v>23</v>
      </c>
      <c r="F95" s="74" t="s">
        <v>1116</v>
      </c>
      <c r="G95" s="202">
        <v>3</v>
      </c>
      <c r="H95" s="202">
        <v>5</v>
      </c>
      <c r="I95" s="202">
        <f t="shared" si="7"/>
        <v>15</v>
      </c>
      <c r="J95" s="202" t="str">
        <f t="shared" si="8"/>
        <v>MEDIO</v>
      </c>
      <c r="K95" s="146" t="s">
        <v>1587</v>
      </c>
      <c r="L95" s="77">
        <f t="shared" si="9"/>
        <v>3</v>
      </c>
      <c r="M95" s="35"/>
      <c r="N95" s="26"/>
      <c r="O95" s="169"/>
    </row>
    <row r="96" spans="1:15" ht="171">
      <c r="A96" s="32">
        <v>89</v>
      </c>
      <c r="B96" s="32" t="s">
        <v>299</v>
      </c>
      <c r="C96" s="26" t="s">
        <v>358</v>
      </c>
      <c r="D96" s="73" t="s">
        <v>344</v>
      </c>
      <c r="E96" s="26" t="s">
        <v>23</v>
      </c>
      <c r="F96" s="74" t="s">
        <v>357</v>
      </c>
      <c r="G96" s="202">
        <v>3</v>
      </c>
      <c r="H96" s="202">
        <v>5</v>
      </c>
      <c r="I96" s="202">
        <f t="shared" si="7"/>
        <v>15</v>
      </c>
      <c r="J96" s="202" t="str">
        <f t="shared" si="8"/>
        <v>MEDIO</v>
      </c>
      <c r="K96" s="146" t="s">
        <v>1586</v>
      </c>
      <c r="L96" s="77">
        <f t="shared" si="9"/>
        <v>3</v>
      </c>
      <c r="M96" s="35"/>
      <c r="N96" s="26"/>
      <c r="O96" s="169"/>
    </row>
    <row r="97" spans="1:16" ht="114" customHeight="1">
      <c r="A97" s="32">
        <v>90</v>
      </c>
      <c r="B97" s="32" t="s">
        <v>299</v>
      </c>
      <c r="C97" s="26" t="s">
        <v>111</v>
      </c>
      <c r="D97" s="73" t="s">
        <v>461</v>
      </c>
      <c r="E97" s="26" t="s">
        <v>23</v>
      </c>
      <c r="F97" s="74" t="s">
        <v>1117</v>
      </c>
      <c r="G97" s="202">
        <v>3</v>
      </c>
      <c r="H97" s="202">
        <v>5</v>
      </c>
      <c r="I97" s="202">
        <f t="shared" si="7"/>
        <v>15</v>
      </c>
      <c r="J97" s="202" t="str">
        <f t="shared" si="8"/>
        <v>MEDIO</v>
      </c>
      <c r="K97" s="146" t="s">
        <v>1585</v>
      </c>
      <c r="L97" s="77">
        <f t="shared" si="9"/>
        <v>3</v>
      </c>
      <c r="M97" s="35"/>
      <c r="N97" s="26"/>
      <c r="O97" s="169"/>
    </row>
    <row r="98" spans="1:16" ht="147" customHeight="1">
      <c r="A98" s="32">
        <v>91</v>
      </c>
      <c r="B98" s="32" t="s">
        <v>299</v>
      </c>
      <c r="C98" s="26" t="s">
        <v>80</v>
      </c>
      <c r="D98" s="73" t="s">
        <v>317</v>
      </c>
      <c r="E98" s="26" t="s">
        <v>23</v>
      </c>
      <c r="F98" s="74" t="s">
        <v>1118</v>
      </c>
      <c r="G98" s="202">
        <v>3</v>
      </c>
      <c r="H98" s="202">
        <v>5</v>
      </c>
      <c r="I98" s="202">
        <f t="shared" si="7"/>
        <v>15</v>
      </c>
      <c r="J98" s="202" t="str">
        <f t="shared" si="8"/>
        <v>MEDIO</v>
      </c>
      <c r="K98" s="146" t="s">
        <v>1587</v>
      </c>
      <c r="L98" s="77">
        <f t="shared" si="9"/>
        <v>3</v>
      </c>
      <c r="M98" s="35"/>
      <c r="N98" s="26"/>
      <c r="O98" s="169"/>
    </row>
    <row r="99" spans="1:16" ht="153" customHeight="1">
      <c r="A99" s="32">
        <v>92</v>
      </c>
      <c r="B99" s="32" t="s">
        <v>299</v>
      </c>
      <c r="C99" s="26" t="s">
        <v>360</v>
      </c>
      <c r="D99" s="73" t="s">
        <v>344</v>
      </c>
      <c r="E99" s="26" t="s">
        <v>23</v>
      </c>
      <c r="F99" s="74" t="s">
        <v>359</v>
      </c>
      <c r="G99" s="202">
        <v>3</v>
      </c>
      <c r="H99" s="202">
        <v>5</v>
      </c>
      <c r="I99" s="202">
        <f t="shared" si="7"/>
        <v>15</v>
      </c>
      <c r="J99" s="202" t="str">
        <f t="shared" si="8"/>
        <v>MEDIO</v>
      </c>
      <c r="K99" s="146" t="s">
        <v>1586</v>
      </c>
      <c r="L99" s="77">
        <f t="shared" si="9"/>
        <v>3</v>
      </c>
      <c r="M99" s="35"/>
      <c r="N99" s="26"/>
      <c r="O99" s="169"/>
    </row>
    <row r="100" spans="1:16" ht="132.75" customHeight="1">
      <c r="A100" s="32">
        <v>93</v>
      </c>
      <c r="B100" s="32" t="s">
        <v>299</v>
      </c>
      <c r="C100" s="26" t="s">
        <v>88</v>
      </c>
      <c r="D100" s="73" t="s">
        <v>511</v>
      </c>
      <c r="E100" s="26" t="s">
        <v>23</v>
      </c>
      <c r="F100" s="74" t="s">
        <v>1119</v>
      </c>
      <c r="G100" s="202">
        <v>3</v>
      </c>
      <c r="H100" s="202">
        <v>4</v>
      </c>
      <c r="I100" s="202">
        <f t="shared" si="7"/>
        <v>12</v>
      </c>
      <c r="J100" s="202" t="str">
        <f t="shared" si="8"/>
        <v>MEDIO</v>
      </c>
      <c r="K100" s="146" t="s">
        <v>1585</v>
      </c>
      <c r="L100" s="77">
        <f t="shared" si="9"/>
        <v>3</v>
      </c>
      <c r="M100" s="35"/>
      <c r="N100" s="26"/>
      <c r="O100" s="169"/>
    </row>
    <row r="101" spans="1:16" ht="195" customHeight="1">
      <c r="A101" s="32">
        <v>94</v>
      </c>
      <c r="B101" s="32" t="s">
        <v>299</v>
      </c>
      <c r="C101" s="26" t="s">
        <v>81</v>
      </c>
      <c r="D101" s="73" t="s">
        <v>317</v>
      </c>
      <c r="E101" s="26" t="s">
        <v>23</v>
      </c>
      <c r="F101" s="74" t="s">
        <v>1120</v>
      </c>
      <c r="G101" s="202">
        <v>3</v>
      </c>
      <c r="H101" s="202">
        <v>4</v>
      </c>
      <c r="I101" s="202">
        <f t="shared" si="7"/>
        <v>12</v>
      </c>
      <c r="J101" s="202" t="str">
        <f t="shared" si="8"/>
        <v>MEDIO</v>
      </c>
      <c r="K101" s="146" t="s">
        <v>1587</v>
      </c>
      <c r="L101" s="77">
        <f t="shared" si="9"/>
        <v>3</v>
      </c>
      <c r="M101" s="35"/>
      <c r="N101" s="26"/>
      <c r="O101" s="169"/>
    </row>
    <row r="102" spans="1:16" ht="163.5" customHeight="1">
      <c r="A102" s="32">
        <v>95</v>
      </c>
      <c r="B102" s="32" t="s">
        <v>299</v>
      </c>
      <c r="C102" s="26" t="s">
        <v>362</v>
      </c>
      <c r="D102" s="73" t="s">
        <v>344</v>
      </c>
      <c r="E102" s="26" t="s">
        <v>23</v>
      </c>
      <c r="F102" s="74" t="s">
        <v>361</v>
      </c>
      <c r="G102" s="202">
        <v>3</v>
      </c>
      <c r="H102" s="202">
        <v>4</v>
      </c>
      <c r="I102" s="202">
        <f t="shared" si="7"/>
        <v>12</v>
      </c>
      <c r="J102" s="202" t="str">
        <f t="shared" si="8"/>
        <v>MEDIO</v>
      </c>
      <c r="K102" s="146" t="s">
        <v>1586</v>
      </c>
      <c r="L102" s="77">
        <f t="shared" si="9"/>
        <v>3</v>
      </c>
      <c r="M102" s="35"/>
      <c r="N102" s="26"/>
      <c r="O102" s="169"/>
    </row>
    <row r="103" spans="1:16" ht="153.75" customHeight="1">
      <c r="A103" s="32">
        <v>96</v>
      </c>
      <c r="B103" s="32" t="s">
        <v>299</v>
      </c>
      <c r="C103" s="26" t="s">
        <v>89</v>
      </c>
      <c r="D103" s="73" t="s">
        <v>511</v>
      </c>
      <c r="E103" s="26" t="s">
        <v>23</v>
      </c>
      <c r="F103" s="74" t="s">
        <v>1121</v>
      </c>
      <c r="G103" s="202">
        <v>3</v>
      </c>
      <c r="H103" s="202">
        <v>4</v>
      </c>
      <c r="I103" s="202">
        <f t="shared" si="7"/>
        <v>12</v>
      </c>
      <c r="J103" s="202" t="str">
        <f t="shared" si="8"/>
        <v>MEDIO</v>
      </c>
      <c r="K103" s="146" t="s">
        <v>1585</v>
      </c>
      <c r="L103" s="77">
        <f t="shared" si="9"/>
        <v>3</v>
      </c>
      <c r="M103" s="35"/>
      <c r="N103" s="26"/>
      <c r="O103" s="169"/>
    </row>
    <row r="104" spans="1:16" ht="174" customHeight="1">
      <c r="A104" s="32">
        <v>97</v>
      </c>
      <c r="B104" s="32" t="s">
        <v>299</v>
      </c>
      <c r="C104" s="26" t="s">
        <v>82</v>
      </c>
      <c r="D104" s="73" t="s">
        <v>317</v>
      </c>
      <c r="E104" s="26" t="s">
        <v>23</v>
      </c>
      <c r="F104" s="74" t="s">
        <v>1122</v>
      </c>
      <c r="G104" s="202">
        <v>3</v>
      </c>
      <c r="H104" s="202">
        <v>4</v>
      </c>
      <c r="I104" s="202">
        <f t="shared" si="7"/>
        <v>12</v>
      </c>
      <c r="J104" s="202" t="str">
        <f t="shared" si="8"/>
        <v>MEDIO</v>
      </c>
      <c r="K104" s="146" t="s">
        <v>1587</v>
      </c>
      <c r="L104" s="77">
        <f t="shared" si="9"/>
        <v>3</v>
      </c>
      <c r="M104" s="35"/>
      <c r="N104" s="26"/>
      <c r="O104" s="169"/>
    </row>
    <row r="105" spans="1:16" ht="144" customHeight="1">
      <c r="A105" s="32">
        <v>98</v>
      </c>
      <c r="B105" s="32" t="s">
        <v>299</v>
      </c>
      <c r="C105" s="26" t="s">
        <v>363</v>
      </c>
      <c r="D105" s="73" t="s">
        <v>344</v>
      </c>
      <c r="E105" s="26" t="s">
        <v>23</v>
      </c>
      <c r="F105" s="74" t="s">
        <v>657</v>
      </c>
      <c r="G105" s="202">
        <v>3</v>
      </c>
      <c r="H105" s="202">
        <v>4</v>
      </c>
      <c r="I105" s="202">
        <f t="shared" si="7"/>
        <v>12</v>
      </c>
      <c r="J105" s="202" t="str">
        <f t="shared" si="8"/>
        <v>MEDIO</v>
      </c>
      <c r="K105" s="146" t="s">
        <v>1586</v>
      </c>
      <c r="L105" s="77">
        <f t="shared" si="9"/>
        <v>3</v>
      </c>
      <c r="M105" s="35"/>
      <c r="N105" s="26"/>
      <c r="O105" s="169"/>
    </row>
    <row r="106" spans="1:16" ht="123.75" customHeight="1">
      <c r="A106" s="32">
        <v>99</v>
      </c>
      <c r="B106" s="32" t="s">
        <v>299</v>
      </c>
      <c r="C106" s="26" t="s">
        <v>112</v>
      </c>
      <c r="D106" s="73" t="s">
        <v>511</v>
      </c>
      <c r="E106" s="26" t="s">
        <v>23</v>
      </c>
      <c r="F106" s="74" t="s">
        <v>1123</v>
      </c>
      <c r="G106" s="202">
        <v>2</v>
      </c>
      <c r="H106" s="202">
        <v>5</v>
      </c>
      <c r="I106" s="202">
        <f t="shared" si="7"/>
        <v>10</v>
      </c>
      <c r="J106" s="202" t="str">
        <f t="shared" si="8"/>
        <v>BAJO</v>
      </c>
      <c r="K106" s="23" t="str">
        <f t="shared" si="6"/>
        <v>El nivel de riesgo es bajo y no se requieren controles adicionales</v>
      </c>
      <c r="L106" s="77">
        <f t="shared" si="9"/>
        <v>0.1</v>
      </c>
      <c r="M106" s="35"/>
      <c r="N106" s="26"/>
      <c r="O106" s="169"/>
    </row>
    <row r="107" spans="1:16" ht="162" customHeight="1">
      <c r="A107" s="32">
        <v>100</v>
      </c>
      <c r="B107" s="32" t="s">
        <v>299</v>
      </c>
      <c r="C107" s="26" t="s">
        <v>113</v>
      </c>
      <c r="D107" s="73" t="s">
        <v>317</v>
      </c>
      <c r="E107" s="26" t="s">
        <v>23</v>
      </c>
      <c r="F107" s="74" t="s">
        <v>1124</v>
      </c>
      <c r="G107" s="202">
        <v>2</v>
      </c>
      <c r="H107" s="202">
        <v>5</v>
      </c>
      <c r="I107" s="202">
        <f t="shared" si="7"/>
        <v>10</v>
      </c>
      <c r="J107" s="202" t="str">
        <f t="shared" si="8"/>
        <v>BAJO</v>
      </c>
      <c r="K107" s="23" t="str">
        <f t="shared" si="6"/>
        <v>El nivel de riesgo es bajo y no se requieren controles adicionales</v>
      </c>
      <c r="L107" s="77">
        <f t="shared" si="9"/>
        <v>0.1</v>
      </c>
      <c r="M107" s="35"/>
      <c r="N107" s="26"/>
      <c r="O107" s="169"/>
    </row>
    <row r="108" spans="1:16" ht="151.5" customHeight="1">
      <c r="A108" s="32">
        <v>101</v>
      </c>
      <c r="B108" s="32" t="s">
        <v>299</v>
      </c>
      <c r="C108" s="26" t="s">
        <v>364</v>
      </c>
      <c r="D108" s="73" t="s">
        <v>344</v>
      </c>
      <c r="E108" s="26" t="s">
        <v>23</v>
      </c>
      <c r="F108" s="74" t="s">
        <v>1125</v>
      </c>
      <c r="G108" s="202">
        <v>2</v>
      </c>
      <c r="H108" s="202">
        <v>5</v>
      </c>
      <c r="I108" s="202">
        <f t="shared" si="7"/>
        <v>10</v>
      </c>
      <c r="J108" s="202" t="str">
        <f t="shared" si="8"/>
        <v>BAJO</v>
      </c>
      <c r="K108" s="23" t="str">
        <f>IF(J108="BAJO","El nivel de riesgo es bajo y no se requieren controles adicionales","Favor establezca acá controles adicionales requeridos")</f>
        <v>El nivel de riesgo es bajo y no se requieren controles adicionales</v>
      </c>
      <c r="L108" s="77">
        <f t="shared" si="9"/>
        <v>0.1</v>
      </c>
      <c r="M108" s="35"/>
      <c r="N108" s="26"/>
      <c r="O108" s="169"/>
    </row>
    <row r="109" spans="1:16" ht="15">
      <c r="L109" s="217">
        <f>SUM(L8:L108)</f>
        <v>131.89999999999986</v>
      </c>
      <c r="N109" s="104">
        <f>+COUNT(L8:L108)</f>
        <v>101</v>
      </c>
      <c r="O109" s="170"/>
      <c r="P109" s="34"/>
    </row>
    <row r="110" spans="1:16">
      <c r="N110" s="149"/>
      <c r="O110" s="152"/>
      <c r="P110" s="34"/>
    </row>
    <row r="111" spans="1:16">
      <c r="N111" s="149"/>
      <c r="O111" s="152"/>
      <c r="P111" s="34"/>
    </row>
    <row r="112" spans="1:16">
      <c r="N112" s="149"/>
      <c r="O112" s="149"/>
      <c r="P112" s="34"/>
    </row>
    <row r="113" spans="14:15">
      <c r="N113" s="55"/>
      <c r="O113" s="55"/>
    </row>
    <row r="114" spans="14:15">
      <c r="N114" s="55"/>
      <c r="O114" s="55"/>
    </row>
    <row r="115" spans="14:15">
      <c r="N115" s="55"/>
      <c r="O115" s="55"/>
    </row>
    <row r="116" spans="14:15">
      <c r="N116" s="55"/>
      <c r="O116" s="55"/>
    </row>
    <row r="117" spans="14:15">
      <c r="N117" s="55"/>
      <c r="O117" s="55"/>
    </row>
    <row r="118" spans="14:15">
      <c r="N118" s="55"/>
      <c r="O118" s="55"/>
    </row>
    <row r="119" spans="14:15">
      <c r="N119" s="55"/>
      <c r="O119" s="55"/>
    </row>
    <row r="120" spans="14:15">
      <c r="N120" s="55"/>
      <c r="O120" s="55"/>
    </row>
    <row r="121" spans="14:15">
      <c r="N121" s="55"/>
      <c r="O121" s="55"/>
    </row>
    <row r="122" spans="14:15">
      <c r="N122" s="55"/>
      <c r="O122" s="55"/>
    </row>
  </sheetData>
  <autoFilter ref="B7:N109"/>
  <dataConsolidate/>
  <mergeCells count="11">
    <mergeCell ref="B5:C5"/>
    <mergeCell ref="D5:E5"/>
    <mergeCell ref="G5:H5"/>
    <mergeCell ref="J5:L5"/>
    <mergeCell ref="B1:J1"/>
    <mergeCell ref="K1:L4"/>
    <mergeCell ref="B2:J2"/>
    <mergeCell ref="B3:C3"/>
    <mergeCell ref="D3:I3"/>
    <mergeCell ref="B4:C4"/>
    <mergeCell ref="D4:I4"/>
  </mergeCells>
  <conditionalFormatting sqref="J8:J18 J20 J37:J108 J23:J34">
    <cfRule type="cellIs" dxfId="521" priority="13" stopIfTrue="1" operator="equal">
      <formula>"ALTO"</formula>
    </cfRule>
    <cfRule type="cellIs" dxfId="520" priority="14" stopIfTrue="1" operator="equal">
      <formula>"MEDIO"</formula>
    </cfRule>
    <cfRule type="cellIs" dxfId="519" priority="15" stopIfTrue="1" operator="equal">
      <formula>"BAJO"</formula>
    </cfRule>
  </conditionalFormatting>
  <conditionalFormatting sqref="J19">
    <cfRule type="cellIs" dxfId="518" priority="10" stopIfTrue="1" operator="equal">
      <formula>"ALTO"</formula>
    </cfRule>
    <cfRule type="cellIs" dxfId="517" priority="11" stopIfTrue="1" operator="equal">
      <formula>"MEDIO"</formula>
    </cfRule>
    <cfRule type="cellIs" dxfId="516" priority="12" stopIfTrue="1" operator="equal">
      <formula>"BAJO"</formula>
    </cfRule>
  </conditionalFormatting>
  <conditionalFormatting sqref="J21:J22">
    <cfRule type="cellIs" dxfId="515" priority="7" stopIfTrue="1" operator="equal">
      <formula>"ALTO"</formula>
    </cfRule>
    <cfRule type="cellIs" dxfId="514" priority="8" stopIfTrue="1" operator="equal">
      <formula>"MEDIO"</formula>
    </cfRule>
    <cfRule type="cellIs" dxfId="513" priority="9" stopIfTrue="1" operator="equal">
      <formula>"BAJO"</formula>
    </cfRule>
  </conditionalFormatting>
  <conditionalFormatting sqref="J35">
    <cfRule type="cellIs" dxfId="512" priority="4" stopIfTrue="1" operator="equal">
      <formula>"ALTO"</formula>
    </cfRule>
    <cfRule type="cellIs" dxfId="511" priority="5" stopIfTrue="1" operator="equal">
      <formula>"MEDIO"</formula>
    </cfRule>
    <cfRule type="cellIs" dxfId="510" priority="6" stopIfTrue="1" operator="equal">
      <formula>"BAJO"</formula>
    </cfRule>
  </conditionalFormatting>
  <conditionalFormatting sqref="J36">
    <cfRule type="cellIs" dxfId="509" priority="1" stopIfTrue="1" operator="equal">
      <formula>"ALTO"</formula>
    </cfRule>
    <cfRule type="cellIs" dxfId="508" priority="2" stopIfTrue="1" operator="equal">
      <formula>"MEDIO"</formula>
    </cfRule>
    <cfRule type="cellIs" dxfId="507" priority="3" stopIfTrue="1" operator="equal">
      <formula>"BAJO"</formula>
    </cfRule>
  </conditionalFormatting>
  <pageMargins left="0.70866141732283472" right="0.70866141732283472" top="0.74803149606299213" bottom="0.74803149606299213" header="0.31496062992125984" footer="0.31496062992125984"/>
  <pageSetup paperSize="14" scale="23" fitToHeight="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2"/>
  <sheetViews>
    <sheetView zoomScale="70" zoomScaleNormal="70" workbookViewId="0">
      <selection activeCell="K8" sqref="K8:K74"/>
    </sheetView>
  </sheetViews>
  <sheetFormatPr baseColWidth="10" defaultColWidth="19.5703125" defaultRowHeight="87" customHeight="1"/>
  <cols>
    <col min="1" max="1" width="9.140625" style="35" customWidth="1"/>
    <col min="2" max="2" width="27.5703125" style="35" customWidth="1"/>
    <col min="3" max="3" width="63.42578125" style="35" customWidth="1"/>
    <col min="4" max="4" width="26.5703125" style="35" customWidth="1"/>
    <col min="5" max="5" width="34" style="94" customWidth="1"/>
    <col min="6" max="6" width="85.42578125" style="35" customWidth="1"/>
    <col min="7" max="8" width="19.5703125" style="70"/>
    <col min="9" max="9" width="19.5703125" style="95"/>
    <col min="10" max="10" width="19.5703125" style="35"/>
    <col min="11" max="11" width="77.5703125" style="35" customWidth="1"/>
    <col min="12" max="12" width="8.42578125" style="35" customWidth="1"/>
    <col min="13" max="13" width="3.42578125" style="35" customWidth="1"/>
    <col min="14" max="14" width="61.7109375" style="35" customWidth="1"/>
    <col min="15" max="15" width="60.28515625" style="35" customWidth="1"/>
    <col min="16" max="16384" width="19.5703125" style="35"/>
  </cols>
  <sheetData>
    <row r="1" spans="1:15" ht="15.75" thickBot="1">
      <c r="B1" s="277" t="s">
        <v>10</v>
      </c>
      <c r="C1" s="278"/>
      <c r="D1" s="278"/>
      <c r="E1" s="278"/>
      <c r="F1" s="278"/>
      <c r="G1" s="278"/>
      <c r="H1" s="278"/>
      <c r="I1" s="278"/>
      <c r="J1" s="278"/>
      <c r="K1" s="264"/>
      <c r="L1" s="264"/>
    </row>
    <row r="2" spans="1:15" ht="15.75" thickTop="1">
      <c r="B2" s="265" t="s">
        <v>153</v>
      </c>
      <c r="C2" s="266"/>
      <c r="D2" s="266"/>
      <c r="E2" s="266"/>
      <c r="F2" s="266"/>
      <c r="G2" s="266"/>
      <c r="H2" s="266"/>
      <c r="I2" s="266"/>
      <c r="J2" s="266"/>
      <c r="K2" s="264"/>
      <c r="L2" s="264"/>
    </row>
    <row r="3" spans="1:15" ht="15">
      <c r="B3" s="279" t="s">
        <v>11</v>
      </c>
      <c r="C3" s="280"/>
      <c r="D3" s="281" t="s">
        <v>12</v>
      </c>
      <c r="E3" s="282"/>
      <c r="F3" s="282"/>
      <c r="G3" s="282"/>
      <c r="H3" s="282"/>
      <c r="I3" s="283"/>
      <c r="J3" s="85" t="s">
        <v>141</v>
      </c>
      <c r="K3" s="264"/>
      <c r="L3" s="264"/>
    </row>
    <row r="4" spans="1:15" ht="15" thickBot="1">
      <c r="B4" s="284" t="s">
        <v>142</v>
      </c>
      <c r="C4" s="285"/>
      <c r="D4" s="286" t="s">
        <v>154</v>
      </c>
      <c r="E4" s="287"/>
      <c r="F4" s="287"/>
      <c r="G4" s="287"/>
      <c r="H4" s="287"/>
      <c r="I4" s="288"/>
      <c r="J4" s="86" t="s">
        <v>465</v>
      </c>
      <c r="K4" s="264"/>
      <c r="L4" s="264"/>
    </row>
    <row r="5" spans="1:15" ht="87" customHeight="1" thickTop="1">
      <c r="B5" s="271" t="s">
        <v>13</v>
      </c>
      <c r="C5" s="272"/>
      <c r="D5" s="273" t="s">
        <v>14</v>
      </c>
      <c r="E5" s="274"/>
      <c r="F5" s="87" t="s">
        <v>15</v>
      </c>
      <c r="G5" s="275" t="s">
        <v>165</v>
      </c>
      <c r="H5" s="275"/>
      <c r="I5" s="88" t="s">
        <v>16</v>
      </c>
      <c r="J5" s="276" t="s">
        <v>203</v>
      </c>
      <c r="K5" s="276"/>
      <c r="L5" s="276"/>
      <c r="N5" s="48" t="s">
        <v>464</v>
      </c>
      <c r="O5" s="49"/>
    </row>
    <row r="6" spans="1:15" ht="9.75" customHeight="1">
      <c r="B6" s="87"/>
      <c r="C6" s="89"/>
      <c r="D6" s="90"/>
      <c r="E6" s="91"/>
      <c r="F6" s="87"/>
      <c r="G6" s="27"/>
      <c r="H6" s="27"/>
      <c r="I6" s="88"/>
      <c r="J6" s="92"/>
      <c r="K6" s="92"/>
      <c r="L6" s="92"/>
      <c r="N6" s="22"/>
      <c r="O6" s="22"/>
    </row>
    <row r="7" spans="1:15" ht="87" customHeight="1">
      <c r="B7" s="93" t="s">
        <v>6</v>
      </c>
      <c r="C7" s="93" t="s">
        <v>8</v>
      </c>
      <c r="D7" s="93" t="s">
        <v>9</v>
      </c>
      <c r="E7" s="93" t="s">
        <v>24</v>
      </c>
      <c r="F7" s="93" t="s">
        <v>5</v>
      </c>
      <c r="G7" s="93" t="s">
        <v>0</v>
      </c>
      <c r="H7" s="93" t="s">
        <v>1</v>
      </c>
      <c r="I7" s="93" t="s">
        <v>2</v>
      </c>
      <c r="J7" s="93" t="s">
        <v>3</v>
      </c>
      <c r="K7" s="93" t="s">
        <v>4</v>
      </c>
      <c r="L7" s="93" t="s">
        <v>155</v>
      </c>
      <c r="N7" s="50" t="s">
        <v>281</v>
      </c>
      <c r="O7" s="51" t="s">
        <v>282</v>
      </c>
    </row>
    <row r="8" spans="1:15" ht="244.5" customHeight="1">
      <c r="A8" s="202">
        <v>1</v>
      </c>
      <c r="B8" s="202" t="s">
        <v>198</v>
      </c>
      <c r="C8" s="26" t="s">
        <v>1128</v>
      </c>
      <c r="D8" s="26" t="s">
        <v>548</v>
      </c>
      <c r="E8" s="26" t="s">
        <v>19</v>
      </c>
      <c r="F8" s="23" t="s">
        <v>1129</v>
      </c>
      <c r="G8" s="202">
        <v>3</v>
      </c>
      <c r="H8" s="202">
        <v>3</v>
      </c>
      <c r="I8" s="202">
        <f t="shared" ref="I8:I54" si="0">G8*H8</f>
        <v>9</v>
      </c>
      <c r="J8" s="202" t="str">
        <f t="shared" ref="J8:J54" si="1">IF(I8&lt;12,"BAJO",IF(I8&gt;19,"ALTO","MEDIO"))</f>
        <v>BAJO</v>
      </c>
      <c r="K8" s="23" t="str">
        <f t="shared" ref="K8:K25" si="2">IF(J8="BAJO","El nivel de riesgo bajo no requiere controles adicionales","Favor establezca acá controles adicionales requeridos")</f>
        <v>El nivel de riesgo bajo no requiere controles adicionales</v>
      </c>
      <c r="L8" s="202">
        <f t="shared" ref="L8:L54" si="3">IF(J8="BAJO",0.1,IF(J8="MEDIO",3,5))</f>
        <v>0.1</v>
      </c>
      <c r="M8" s="80"/>
      <c r="N8" s="26"/>
      <c r="O8" s="153"/>
    </row>
    <row r="9" spans="1:15" ht="233.25" customHeight="1">
      <c r="A9" s="202">
        <v>2</v>
      </c>
      <c r="B9" s="202" t="s">
        <v>198</v>
      </c>
      <c r="C9" s="26" t="s">
        <v>1130</v>
      </c>
      <c r="D9" s="26" t="s">
        <v>62</v>
      </c>
      <c r="E9" s="26" t="s">
        <v>19</v>
      </c>
      <c r="F9" s="23" t="s">
        <v>1129</v>
      </c>
      <c r="G9" s="202">
        <v>3</v>
      </c>
      <c r="H9" s="202">
        <v>3</v>
      </c>
      <c r="I9" s="202">
        <f t="shared" si="0"/>
        <v>9</v>
      </c>
      <c r="J9" s="202" t="str">
        <f t="shared" si="1"/>
        <v>BAJO</v>
      </c>
      <c r="K9" s="23" t="str">
        <f t="shared" si="2"/>
        <v>El nivel de riesgo bajo no requiere controles adicionales</v>
      </c>
      <c r="L9" s="202">
        <f t="shared" si="3"/>
        <v>0.1</v>
      </c>
      <c r="M9" s="80"/>
      <c r="N9" s="26"/>
      <c r="O9" s="153"/>
    </row>
    <row r="10" spans="1:15" ht="219.75" customHeight="1">
      <c r="A10" s="202">
        <v>3</v>
      </c>
      <c r="B10" s="202" t="s">
        <v>198</v>
      </c>
      <c r="C10" s="26" t="s">
        <v>1131</v>
      </c>
      <c r="D10" s="26" t="s">
        <v>321</v>
      </c>
      <c r="E10" s="26" t="s">
        <v>19</v>
      </c>
      <c r="F10" s="23" t="s">
        <v>1129</v>
      </c>
      <c r="G10" s="202">
        <v>3</v>
      </c>
      <c r="H10" s="202">
        <v>3</v>
      </c>
      <c r="I10" s="202">
        <f t="shared" si="0"/>
        <v>9</v>
      </c>
      <c r="J10" s="202" t="str">
        <f t="shared" si="1"/>
        <v>BAJO</v>
      </c>
      <c r="K10" s="23" t="str">
        <f t="shared" si="2"/>
        <v>El nivel de riesgo bajo no requiere controles adicionales</v>
      </c>
      <c r="L10" s="202">
        <f t="shared" si="3"/>
        <v>0.1</v>
      </c>
      <c r="M10" s="80"/>
      <c r="N10" s="26"/>
      <c r="O10" s="153"/>
    </row>
    <row r="11" spans="1:15" ht="158.25" customHeight="1">
      <c r="A11" s="202">
        <v>4</v>
      </c>
      <c r="B11" s="202" t="s">
        <v>198</v>
      </c>
      <c r="C11" s="26" t="s">
        <v>1132</v>
      </c>
      <c r="D11" s="26" t="s">
        <v>56</v>
      </c>
      <c r="E11" s="26" t="s">
        <v>19</v>
      </c>
      <c r="F11" s="26" t="s">
        <v>1133</v>
      </c>
      <c r="G11" s="202">
        <v>2</v>
      </c>
      <c r="H11" s="202">
        <v>3</v>
      </c>
      <c r="I11" s="202">
        <f t="shared" si="0"/>
        <v>6</v>
      </c>
      <c r="J11" s="202" t="str">
        <f t="shared" si="1"/>
        <v>BAJO</v>
      </c>
      <c r="K11" s="23" t="str">
        <f t="shared" si="2"/>
        <v>El nivel de riesgo bajo no requiere controles adicionales</v>
      </c>
      <c r="L11" s="202">
        <f t="shared" si="3"/>
        <v>0.1</v>
      </c>
      <c r="M11" s="80"/>
      <c r="N11" s="26"/>
      <c r="O11" s="153"/>
    </row>
    <row r="12" spans="1:15" ht="150" customHeight="1">
      <c r="A12" s="202">
        <v>5</v>
      </c>
      <c r="B12" s="202" t="s">
        <v>198</v>
      </c>
      <c r="C12" s="26" t="s">
        <v>1134</v>
      </c>
      <c r="D12" s="26" t="s">
        <v>62</v>
      </c>
      <c r="E12" s="26" t="s">
        <v>19</v>
      </c>
      <c r="F12" s="26" t="s">
        <v>1133</v>
      </c>
      <c r="G12" s="202">
        <v>2</v>
      </c>
      <c r="H12" s="202">
        <v>3</v>
      </c>
      <c r="I12" s="202">
        <f t="shared" si="0"/>
        <v>6</v>
      </c>
      <c r="J12" s="202" t="str">
        <f t="shared" si="1"/>
        <v>BAJO</v>
      </c>
      <c r="K12" s="23" t="str">
        <f t="shared" si="2"/>
        <v>El nivel de riesgo bajo no requiere controles adicionales</v>
      </c>
      <c r="L12" s="202">
        <f t="shared" si="3"/>
        <v>0.1</v>
      </c>
      <c r="M12" s="80"/>
      <c r="N12" s="26"/>
      <c r="O12" s="153"/>
    </row>
    <row r="13" spans="1:15" ht="218.25" customHeight="1">
      <c r="A13" s="202">
        <v>6</v>
      </c>
      <c r="B13" s="202" t="s">
        <v>198</v>
      </c>
      <c r="C13" s="26" t="s">
        <v>1135</v>
      </c>
      <c r="D13" s="26" t="s">
        <v>321</v>
      </c>
      <c r="E13" s="26" t="s">
        <v>503</v>
      </c>
      <c r="F13" s="26" t="s">
        <v>1136</v>
      </c>
      <c r="G13" s="202">
        <v>2</v>
      </c>
      <c r="H13" s="202">
        <v>3</v>
      </c>
      <c r="I13" s="202">
        <f t="shared" si="0"/>
        <v>6</v>
      </c>
      <c r="J13" s="202" t="str">
        <f t="shared" si="1"/>
        <v>BAJO</v>
      </c>
      <c r="K13" s="23" t="str">
        <f t="shared" si="2"/>
        <v>El nivel de riesgo bajo no requiere controles adicionales</v>
      </c>
      <c r="L13" s="202">
        <f t="shared" si="3"/>
        <v>0.1</v>
      </c>
      <c r="M13" s="80"/>
      <c r="N13" s="26"/>
      <c r="O13" s="153"/>
    </row>
    <row r="14" spans="1:15" ht="112.5" customHeight="1">
      <c r="A14" s="202">
        <v>7</v>
      </c>
      <c r="B14" s="202" t="s">
        <v>198</v>
      </c>
      <c r="C14" s="26" t="s">
        <v>227</v>
      </c>
      <c r="D14" s="26" t="s">
        <v>548</v>
      </c>
      <c r="E14" s="26" t="s">
        <v>19</v>
      </c>
      <c r="F14" s="26" t="s">
        <v>1137</v>
      </c>
      <c r="G14" s="202">
        <v>3</v>
      </c>
      <c r="H14" s="202">
        <v>3</v>
      </c>
      <c r="I14" s="202">
        <f t="shared" si="0"/>
        <v>9</v>
      </c>
      <c r="J14" s="202" t="str">
        <f t="shared" si="1"/>
        <v>BAJO</v>
      </c>
      <c r="K14" s="23" t="str">
        <f t="shared" si="2"/>
        <v>El nivel de riesgo bajo no requiere controles adicionales</v>
      </c>
      <c r="L14" s="202">
        <f t="shared" si="3"/>
        <v>0.1</v>
      </c>
      <c r="M14" s="80"/>
      <c r="N14" s="26"/>
      <c r="O14" s="153"/>
    </row>
    <row r="15" spans="1:15" ht="118.5" customHeight="1">
      <c r="A15" s="202">
        <v>8</v>
      </c>
      <c r="B15" s="202" t="s">
        <v>198</v>
      </c>
      <c r="C15" s="26" t="s">
        <v>228</v>
      </c>
      <c r="D15" s="26" t="s">
        <v>62</v>
      </c>
      <c r="E15" s="26" t="s">
        <v>19</v>
      </c>
      <c r="F15" s="26" t="s">
        <v>1137</v>
      </c>
      <c r="G15" s="202">
        <v>3</v>
      </c>
      <c r="H15" s="202">
        <v>3</v>
      </c>
      <c r="I15" s="202">
        <f t="shared" si="0"/>
        <v>9</v>
      </c>
      <c r="J15" s="202" t="str">
        <f t="shared" si="1"/>
        <v>BAJO</v>
      </c>
      <c r="K15" s="23" t="str">
        <f t="shared" si="2"/>
        <v>El nivel de riesgo bajo no requiere controles adicionales</v>
      </c>
      <c r="L15" s="202">
        <f t="shared" si="3"/>
        <v>0.1</v>
      </c>
      <c r="M15" s="80"/>
      <c r="N15" s="26"/>
      <c r="O15" s="153"/>
    </row>
    <row r="16" spans="1:15" ht="171.75" customHeight="1">
      <c r="A16" s="202">
        <v>9</v>
      </c>
      <c r="B16" s="202" t="s">
        <v>198</v>
      </c>
      <c r="C16" s="26" t="s">
        <v>1138</v>
      </c>
      <c r="D16" s="26" t="s">
        <v>56</v>
      </c>
      <c r="E16" s="26" t="s">
        <v>19</v>
      </c>
      <c r="F16" s="26" t="s">
        <v>1139</v>
      </c>
      <c r="G16" s="202">
        <v>2</v>
      </c>
      <c r="H16" s="202">
        <v>4</v>
      </c>
      <c r="I16" s="202">
        <f t="shared" si="0"/>
        <v>8</v>
      </c>
      <c r="J16" s="202" t="str">
        <f t="shared" si="1"/>
        <v>BAJO</v>
      </c>
      <c r="K16" s="23" t="str">
        <f t="shared" si="2"/>
        <v>El nivel de riesgo bajo no requiere controles adicionales</v>
      </c>
      <c r="L16" s="202">
        <f t="shared" si="3"/>
        <v>0.1</v>
      </c>
      <c r="M16" s="80"/>
      <c r="N16" s="26"/>
      <c r="O16" s="153"/>
    </row>
    <row r="17" spans="1:15" ht="168" customHeight="1">
      <c r="A17" s="202">
        <v>10</v>
      </c>
      <c r="B17" s="202" t="s">
        <v>198</v>
      </c>
      <c r="C17" s="26" t="s">
        <v>1140</v>
      </c>
      <c r="D17" s="26" t="s">
        <v>62</v>
      </c>
      <c r="E17" s="26" t="s">
        <v>19</v>
      </c>
      <c r="F17" s="26" t="s">
        <v>1139</v>
      </c>
      <c r="G17" s="202">
        <v>2</v>
      </c>
      <c r="H17" s="202">
        <v>4</v>
      </c>
      <c r="I17" s="202">
        <f t="shared" si="0"/>
        <v>8</v>
      </c>
      <c r="J17" s="202" t="str">
        <f t="shared" si="1"/>
        <v>BAJO</v>
      </c>
      <c r="K17" s="23" t="str">
        <f t="shared" si="2"/>
        <v>El nivel de riesgo bajo no requiere controles adicionales</v>
      </c>
      <c r="L17" s="202">
        <f t="shared" si="3"/>
        <v>0.1</v>
      </c>
      <c r="M17" s="80"/>
      <c r="N17" s="26"/>
      <c r="O17" s="153"/>
    </row>
    <row r="18" spans="1:15" ht="187.5" customHeight="1">
      <c r="A18" s="202">
        <v>11</v>
      </c>
      <c r="B18" s="202" t="s">
        <v>200</v>
      </c>
      <c r="C18" s="26" t="s">
        <v>1141</v>
      </c>
      <c r="D18" s="26" t="s">
        <v>428</v>
      </c>
      <c r="E18" s="26" t="s">
        <v>19</v>
      </c>
      <c r="F18" s="23" t="s">
        <v>1142</v>
      </c>
      <c r="G18" s="202">
        <v>3</v>
      </c>
      <c r="H18" s="202">
        <v>3</v>
      </c>
      <c r="I18" s="202">
        <f t="shared" si="0"/>
        <v>9</v>
      </c>
      <c r="J18" s="202" t="str">
        <f t="shared" si="1"/>
        <v>BAJO</v>
      </c>
      <c r="K18" s="23" t="str">
        <f t="shared" si="2"/>
        <v>El nivel de riesgo bajo no requiere controles adicionales</v>
      </c>
      <c r="L18" s="202">
        <f t="shared" si="3"/>
        <v>0.1</v>
      </c>
      <c r="M18" s="80"/>
      <c r="N18" s="26"/>
      <c r="O18" s="153"/>
    </row>
    <row r="19" spans="1:15" ht="162" customHeight="1">
      <c r="A19" s="202">
        <v>12</v>
      </c>
      <c r="B19" s="202" t="s">
        <v>200</v>
      </c>
      <c r="C19" s="26" t="s">
        <v>1143</v>
      </c>
      <c r="D19" s="26" t="s">
        <v>62</v>
      </c>
      <c r="E19" s="26" t="s">
        <v>19</v>
      </c>
      <c r="F19" s="23" t="s">
        <v>1142</v>
      </c>
      <c r="G19" s="202">
        <v>2</v>
      </c>
      <c r="H19" s="202">
        <v>3</v>
      </c>
      <c r="I19" s="202">
        <f t="shared" si="0"/>
        <v>6</v>
      </c>
      <c r="J19" s="202" t="str">
        <f t="shared" si="1"/>
        <v>BAJO</v>
      </c>
      <c r="K19" s="23" t="str">
        <f t="shared" si="2"/>
        <v>El nivel de riesgo bajo no requiere controles adicionales</v>
      </c>
      <c r="L19" s="202">
        <f t="shared" si="3"/>
        <v>0.1</v>
      </c>
      <c r="M19" s="80"/>
      <c r="N19" s="26"/>
      <c r="O19" s="153"/>
    </row>
    <row r="20" spans="1:15" ht="145.5" customHeight="1">
      <c r="A20" s="202">
        <v>13</v>
      </c>
      <c r="B20" s="202" t="s">
        <v>200</v>
      </c>
      <c r="C20" s="26" t="s">
        <v>1144</v>
      </c>
      <c r="D20" s="26" t="s">
        <v>321</v>
      </c>
      <c r="E20" s="26" t="s">
        <v>19</v>
      </c>
      <c r="F20" s="23" t="s">
        <v>1142</v>
      </c>
      <c r="G20" s="202">
        <v>2</v>
      </c>
      <c r="H20" s="202">
        <v>3</v>
      </c>
      <c r="I20" s="202">
        <f t="shared" si="0"/>
        <v>6</v>
      </c>
      <c r="J20" s="202" t="str">
        <f t="shared" si="1"/>
        <v>BAJO</v>
      </c>
      <c r="K20" s="23" t="str">
        <f t="shared" si="2"/>
        <v>El nivel de riesgo bajo no requiere controles adicionales</v>
      </c>
      <c r="L20" s="202">
        <f t="shared" si="3"/>
        <v>0.1</v>
      </c>
      <c r="M20" s="80"/>
      <c r="N20" s="26"/>
      <c r="O20" s="153"/>
    </row>
    <row r="21" spans="1:15" ht="120" customHeight="1">
      <c r="A21" s="202">
        <v>14</v>
      </c>
      <c r="B21" s="202" t="s">
        <v>200</v>
      </c>
      <c r="C21" s="26" t="s">
        <v>1145</v>
      </c>
      <c r="D21" s="26" t="s">
        <v>428</v>
      </c>
      <c r="E21" s="26" t="s">
        <v>19</v>
      </c>
      <c r="F21" s="23" t="s">
        <v>1146</v>
      </c>
      <c r="G21" s="202">
        <v>2</v>
      </c>
      <c r="H21" s="202">
        <v>4</v>
      </c>
      <c r="I21" s="202">
        <f t="shared" si="0"/>
        <v>8</v>
      </c>
      <c r="J21" s="202" t="str">
        <f t="shared" si="1"/>
        <v>BAJO</v>
      </c>
      <c r="K21" s="23" t="str">
        <f t="shared" si="2"/>
        <v>El nivel de riesgo bajo no requiere controles adicionales</v>
      </c>
      <c r="L21" s="202">
        <f t="shared" si="3"/>
        <v>0.1</v>
      </c>
      <c r="M21" s="80"/>
      <c r="N21" s="26"/>
      <c r="O21" s="153"/>
    </row>
    <row r="22" spans="1:15" ht="87" customHeight="1">
      <c r="A22" s="202">
        <v>15</v>
      </c>
      <c r="B22" s="202" t="s">
        <v>200</v>
      </c>
      <c r="C22" s="26" t="s">
        <v>1147</v>
      </c>
      <c r="D22" s="26" t="s">
        <v>62</v>
      </c>
      <c r="E22" s="26" t="s">
        <v>19</v>
      </c>
      <c r="F22" s="23" t="s">
        <v>1146</v>
      </c>
      <c r="G22" s="202">
        <v>2</v>
      </c>
      <c r="H22" s="202">
        <v>4</v>
      </c>
      <c r="I22" s="202">
        <f t="shared" si="0"/>
        <v>8</v>
      </c>
      <c r="J22" s="202" t="str">
        <f t="shared" si="1"/>
        <v>BAJO</v>
      </c>
      <c r="K22" s="23" t="str">
        <f t="shared" si="2"/>
        <v>El nivel de riesgo bajo no requiere controles adicionales</v>
      </c>
      <c r="L22" s="202">
        <f t="shared" si="3"/>
        <v>0.1</v>
      </c>
      <c r="M22" s="80"/>
      <c r="N22" s="26"/>
      <c r="O22" s="153"/>
    </row>
    <row r="23" spans="1:15" ht="87" customHeight="1">
      <c r="A23" s="202">
        <v>16</v>
      </c>
      <c r="B23" s="202" t="s">
        <v>200</v>
      </c>
      <c r="C23" s="26" t="s">
        <v>1148</v>
      </c>
      <c r="D23" s="26" t="s">
        <v>321</v>
      </c>
      <c r="E23" s="26" t="s">
        <v>19</v>
      </c>
      <c r="F23" s="23" t="s">
        <v>1146</v>
      </c>
      <c r="G23" s="202">
        <v>2</v>
      </c>
      <c r="H23" s="202">
        <v>4</v>
      </c>
      <c r="I23" s="202">
        <f t="shared" si="0"/>
        <v>8</v>
      </c>
      <c r="J23" s="202" t="str">
        <f t="shared" si="1"/>
        <v>BAJO</v>
      </c>
      <c r="K23" s="23" t="str">
        <f t="shared" si="2"/>
        <v>El nivel de riesgo bajo no requiere controles adicionales</v>
      </c>
      <c r="L23" s="202">
        <f t="shared" si="3"/>
        <v>0.1</v>
      </c>
      <c r="M23" s="80"/>
      <c r="N23" s="26"/>
      <c r="O23" s="153"/>
    </row>
    <row r="24" spans="1:15" ht="85.5">
      <c r="A24" s="202">
        <v>17</v>
      </c>
      <c r="B24" s="202" t="s">
        <v>200</v>
      </c>
      <c r="C24" s="26" t="s">
        <v>1149</v>
      </c>
      <c r="D24" s="26" t="s">
        <v>56</v>
      </c>
      <c r="E24" s="26" t="s">
        <v>19</v>
      </c>
      <c r="F24" s="23" t="s">
        <v>1150</v>
      </c>
      <c r="G24" s="202">
        <v>2</v>
      </c>
      <c r="H24" s="202">
        <v>4</v>
      </c>
      <c r="I24" s="202">
        <f t="shared" si="0"/>
        <v>8</v>
      </c>
      <c r="J24" s="202" t="str">
        <f t="shared" si="1"/>
        <v>BAJO</v>
      </c>
      <c r="K24" s="23" t="str">
        <f t="shared" si="2"/>
        <v>El nivel de riesgo bajo no requiere controles adicionales</v>
      </c>
      <c r="L24" s="202">
        <f t="shared" si="3"/>
        <v>0.1</v>
      </c>
      <c r="M24" s="80"/>
      <c r="N24" s="26"/>
      <c r="O24" s="153"/>
    </row>
    <row r="25" spans="1:15" ht="85.5">
      <c r="A25" s="202">
        <v>18</v>
      </c>
      <c r="B25" s="202" t="s">
        <v>200</v>
      </c>
      <c r="C25" s="26" t="s">
        <v>1151</v>
      </c>
      <c r="D25" s="26" t="s">
        <v>62</v>
      </c>
      <c r="E25" s="26" t="s">
        <v>19</v>
      </c>
      <c r="F25" s="23" t="s">
        <v>1150</v>
      </c>
      <c r="G25" s="202">
        <v>2</v>
      </c>
      <c r="H25" s="202">
        <v>4</v>
      </c>
      <c r="I25" s="202">
        <f t="shared" si="0"/>
        <v>8</v>
      </c>
      <c r="J25" s="202" t="str">
        <f t="shared" si="1"/>
        <v>BAJO</v>
      </c>
      <c r="K25" s="23" t="str">
        <f t="shared" si="2"/>
        <v>El nivel de riesgo bajo no requiere controles adicionales</v>
      </c>
      <c r="L25" s="202">
        <f t="shared" si="3"/>
        <v>0.1</v>
      </c>
      <c r="M25" s="80"/>
      <c r="N25" s="26"/>
      <c r="O25" s="153"/>
    </row>
    <row r="26" spans="1:15" ht="71.25">
      <c r="A26" s="202">
        <v>19</v>
      </c>
      <c r="B26" s="202" t="s">
        <v>200</v>
      </c>
      <c r="C26" s="26" t="s">
        <v>1152</v>
      </c>
      <c r="D26" s="26" t="s">
        <v>56</v>
      </c>
      <c r="E26" s="26" t="s">
        <v>19</v>
      </c>
      <c r="F26" s="23" t="s">
        <v>1153</v>
      </c>
      <c r="G26" s="202">
        <v>2</v>
      </c>
      <c r="H26" s="202">
        <v>4</v>
      </c>
      <c r="I26" s="202">
        <f t="shared" si="0"/>
        <v>8</v>
      </c>
      <c r="J26" s="202" t="str">
        <f t="shared" si="1"/>
        <v>BAJO</v>
      </c>
      <c r="K26" s="23" t="str">
        <f>IF(J26="BAJO","El nivel de riesgo bajo no requiere controles adicionales","Favor establezca acá controles adicionales requeridos")</f>
        <v>El nivel de riesgo bajo no requiere controles adicionales</v>
      </c>
      <c r="L26" s="202">
        <f t="shared" si="3"/>
        <v>0.1</v>
      </c>
      <c r="M26" s="80"/>
      <c r="N26" s="26"/>
      <c r="O26" s="153"/>
    </row>
    <row r="27" spans="1:15" ht="71.25">
      <c r="A27" s="202">
        <v>20</v>
      </c>
      <c r="B27" s="202" t="s">
        <v>200</v>
      </c>
      <c r="C27" s="26" t="s">
        <v>1154</v>
      </c>
      <c r="D27" s="26" t="s">
        <v>62</v>
      </c>
      <c r="E27" s="26" t="s">
        <v>19</v>
      </c>
      <c r="F27" s="23" t="s">
        <v>1153</v>
      </c>
      <c r="G27" s="202">
        <v>2</v>
      </c>
      <c r="H27" s="202">
        <v>4</v>
      </c>
      <c r="I27" s="202">
        <f t="shared" si="0"/>
        <v>8</v>
      </c>
      <c r="J27" s="202" t="str">
        <f t="shared" si="1"/>
        <v>BAJO</v>
      </c>
      <c r="K27" s="23" t="str">
        <f>IF(J27="BAJO","El nivel de riesgo bajo no requiere controles adicionales","Favor establezca acá controles adicionales requeridos")</f>
        <v>El nivel de riesgo bajo no requiere controles adicionales</v>
      </c>
      <c r="L27" s="202">
        <f t="shared" si="3"/>
        <v>0.1</v>
      </c>
      <c r="M27" s="80"/>
      <c r="N27" s="26"/>
      <c r="O27" s="153"/>
    </row>
    <row r="28" spans="1:15" ht="87" customHeight="1">
      <c r="A28" s="202">
        <v>21</v>
      </c>
      <c r="B28" s="202" t="s">
        <v>200</v>
      </c>
      <c r="C28" s="26" t="s">
        <v>1155</v>
      </c>
      <c r="D28" s="26" t="s">
        <v>321</v>
      </c>
      <c r="E28" s="26" t="s">
        <v>365</v>
      </c>
      <c r="F28" s="23" t="s">
        <v>1153</v>
      </c>
      <c r="G28" s="202">
        <v>2</v>
      </c>
      <c r="H28" s="202">
        <v>4</v>
      </c>
      <c r="I28" s="202">
        <f t="shared" si="0"/>
        <v>8</v>
      </c>
      <c r="J28" s="202" t="str">
        <f t="shared" si="1"/>
        <v>BAJO</v>
      </c>
      <c r="K28" s="23" t="str">
        <f>IF(J28="BAJO","El nivel de riesgo bajo no requiere controles adicionales","Favor establezca acá controles adicionales requeridos")</f>
        <v>El nivel de riesgo bajo no requiere controles adicionales</v>
      </c>
      <c r="L28" s="202">
        <f t="shared" si="3"/>
        <v>0.1</v>
      </c>
      <c r="M28" s="80"/>
      <c r="N28" s="26"/>
      <c r="O28" s="153"/>
    </row>
    <row r="29" spans="1:15" ht="193.5" customHeight="1">
      <c r="A29" s="202">
        <v>22</v>
      </c>
      <c r="B29" s="202" t="s">
        <v>199</v>
      </c>
      <c r="C29" s="26" t="s">
        <v>59</v>
      </c>
      <c r="D29" s="26" t="s">
        <v>321</v>
      </c>
      <c r="E29" s="26" t="s">
        <v>19</v>
      </c>
      <c r="F29" s="26" t="s">
        <v>1156</v>
      </c>
      <c r="G29" s="202">
        <v>2</v>
      </c>
      <c r="H29" s="202">
        <v>4</v>
      </c>
      <c r="I29" s="202">
        <f t="shared" si="0"/>
        <v>8</v>
      </c>
      <c r="J29" s="202" t="str">
        <f t="shared" si="1"/>
        <v>BAJO</v>
      </c>
      <c r="K29" s="26" t="s">
        <v>284</v>
      </c>
      <c r="L29" s="202">
        <f t="shared" si="3"/>
        <v>0.1</v>
      </c>
      <c r="M29" s="80"/>
      <c r="N29" s="26"/>
      <c r="O29" s="153"/>
    </row>
    <row r="30" spans="1:15" ht="169.5" customHeight="1">
      <c r="A30" s="202">
        <v>23</v>
      </c>
      <c r="B30" s="202" t="s">
        <v>199</v>
      </c>
      <c r="C30" s="26" t="s">
        <v>59</v>
      </c>
      <c r="D30" s="26" t="s">
        <v>56</v>
      </c>
      <c r="E30" s="26" t="s">
        <v>19</v>
      </c>
      <c r="F30" s="26" t="s">
        <v>1156</v>
      </c>
      <c r="G30" s="202">
        <v>2</v>
      </c>
      <c r="H30" s="202">
        <v>4</v>
      </c>
      <c r="I30" s="202">
        <f t="shared" si="0"/>
        <v>8</v>
      </c>
      <c r="J30" s="202" t="str">
        <f t="shared" si="1"/>
        <v>BAJO</v>
      </c>
      <c r="K30" s="26" t="s">
        <v>283</v>
      </c>
      <c r="L30" s="202">
        <f t="shared" si="3"/>
        <v>0.1</v>
      </c>
      <c r="M30" s="80"/>
      <c r="N30" s="26"/>
      <c r="O30" s="153"/>
    </row>
    <row r="31" spans="1:15" ht="142.5">
      <c r="A31" s="202">
        <v>24</v>
      </c>
      <c r="B31" s="202" t="s">
        <v>199</v>
      </c>
      <c r="C31" s="26" t="s">
        <v>60</v>
      </c>
      <c r="D31" s="26" t="s">
        <v>62</v>
      </c>
      <c r="E31" s="26" t="s">
        <v>19</v>
      </c>
      <c r="F31" s="26" t="s">
        <v>1156</v>
      </c>
      <c r="G31" s="202">
        <v>2</v>
      </c>
      <c r="H31" s="202">
        <v>4</v>
      </c>
      <c r="I31" s="202">
        <f t="shared" si="0"/>
        <v>8</v>
      </c>
      <c r="J31" s="202" t="str">
        <f t="shared" si="1"/>
        <v>BAJO</v>
      </c>
      <c r="K31" s="26" t="s">
        <v>285</v>
      </c>
      <c r="L31" s="202">
        <f t="shared" si="3"/>
        <v>0.1</v>
      </c>
      <c r="M31" s="80"/>
      <c r="N31" s="26"/>
      <c r="O31" s="153"/>
    </row>
    <row r="32" spans="1:15" ht="187.5" customHeight="1">
      <c r="A32" s="202">
        <v>25</v>
      </c>
      <c r="B32" s="202" t="s">
        <v>199</v>
      </c>
      <c r="C32" s="26" t="s">
        <v>63</v>
      </c>
      <c r="D32" s="26" t="s">
        <v>56</v>
      </c>
      <c r="E32" s="26" t="s">
        <v>19</v>
      </c>
      <c r="F32" s="26" t="s">
        <v>1157</v>
      </c>
      <c r="G32" s="202">
        <v>2</v>
      </c>
      <c r="H32" s="202">
        <v>4</v>
      </c>
      <c r="I32" s="202">
        <f t="shared" si="0"/>
        <v>8</v>
      </c>
      <c r="J32" s="202" t="str">
        <f t="shared" si="1"/>
        <v>BAJO</v>
      </c>
      <c r="K32" s="26" t="s">
        <v>283</v>
      </c>
      <c r="L32" s="202">
        <f t="shared" si="3"/>
        <v>0.1</v>
      </c>
      <c r="M32" s="80"/>
      <c r="N32" s="26"/>
      <c r="O32" s="153"/>
    </row>
    <row r="33" spans="1:15" ht="142.5">
      <c r="A33" s="202">
        <v>26</v>
      </c>
      <c r="B33" s="202" t="s">
        <v>199</v>
      </c>
      <c r="C33" s="26" t="s">
        <v>64</v>
      </c>
      <c r="D33" s="26" t="s">
        <v>62</v>
      </c>
      <c r="E33" s="26" t="s">
        <v>19</v>
      </c>
      <c r="F33" s="26" t="s">
        <v>1157</v>
      </c>
      <c r="G33" s="202">
        <v>2</v>
      </c>
      <c r="H33" s="202">
        <v>4</v>
      </c>
      <c r="I33" s="202">
        <f t="shared" si="0"/>
        <v>8</v>
      </c>
      <c r="J33" s="202" t="str">
        <f t="shared" si="1"/>
        <v>BAJO</v>
      </c>
      <c r="K33" s="26" t="s">
        <v>285</v>
      </c>
      <c r="L33" s="202">
        <f t="shared" si="3"/>
        <v>0.1</v>
      </c>
      <c r="M33" s="80"/>
      <c r="N33" s="26"/>
      <c r="O33" s="153"/>
    </row>
    <row r="34" spans="1:15" ht="186.75" customHeight="1">
      <c r="A34" s="202">
        <v>27</v>
      </c>
      <c r="B34" s="202" t="s">
        <v>199</v>
      </c>
      <c r="C34" s="26" t="s">
        <v>366</v>
      </c>
      <c r="D34" s="26" t="s">
        <v>321</v>
      </c>
      <c r="E34" s="26" t="s">
        <v>19</v>
      </c>
      <c r="F34" s="26" t="s">
        <v>1157</v>
      </c>
      <c r="G34" s="202">
        <v>2</v>
      </c>
      <c r="H34" s="202">
        <v>4</v>
      </c>
      <c r="I34" s="202">
        <f t="shared" si="0"/>
        <v>8</v>
      </c>
      <c r="J34" s="202" t="str">
        <f t="shared" si="1"/>
        <v>BAJO</v>
      </c>
      <c r="K34" s="26" t="s">
        <v>284</v>
      </c>
      <c r="L34" s="202">
        <f t="shared" si="3"/>
        <v>0.1</v>
      </c>
      <c r="M34" s="80"/>
      <c r="N34" s="26"/>
      <c r="O34" s="153"/>
    </row>
    <row r="35" spans="1:15" ht="128.25">
      <c r="A35" s="202">
        <v>28</v>
      </c>
      <c r="B35" s="202" t="s">
        <v>199</v>
      </c>
      <c r="C35" s="26" t="s">
        <v>1158</v>
      </c>
      <c r="D35" s="26" t="s">
        <v>56</v>
      </c>
      <c r="E35" s="26" t="s">
        <v>19</v>
      </c>
      <c r="F35" s="26" t="s">
        <v>1126</v>
      </c>
      <c r="G35" s="202">
        <v>3</v>
      </c>
      <c r="H35" s="202">
        <v>4</v>
      </c>
      <c r="I35" s="202">
        <f t="shared" si="0"/>
        <v>12</v>
      </c>
      <c r="J35" s="202" t="str">
        <f t="shared" si="1"/>
        <v>MEDIO</v>
      </c>
      <c r="K35" s="146" t="s">
        <v>1585</v>
      </c>
      <c r="L35" s="202">
        <f t="shared" si="3"/>
        <v>3</v>
      </c>
      <c r="M35" s="80"/>
      <c r="N35" s="167"/>
      <c r="O35" s="153"/>
    </row>
    <row r="36" spans="1:15" ht="199.5">
      <c r="A36" s="202">
        <v>29</v>
      </c>
      <c r="B36" s="202" t="s">
        <v>199</v>
      </c>
      <c r="C36" s="26" t="s">
        <v>1159</v>
      </c>
      <c r="D36" s="26" t="s">
        <v>62</v>
      </c>
      <c r="E36" s="26" t="s">
        <v>19</v>
      </c>
      <c r="F36" s="26" t="s">
        <v>1126</v>
      </c>
      <c r="G36" s="202">
        <v>3</v>
      </c>
      <c r="H36" s="202">
        <v>4</v>
      </c>
      <c r="I36" s="202">
        <f t="shared" si="0"/>
        <v>12</v>
      </c>
      <c r="J36" s="202" t="str">
        <f t="shared" si="1"/>
        <v>MEDIO</v>
      </c>
      <c r="K36" s="146" t="s">
        <v>1587</v>
      </c>
      <c r="L36" s="202">
        <f t="shared" si="3"/>
        <v>3</v>
      </c>
      <c r="M36" s="80"/>
      <c r="N36" s="167"/>
      <c r="O36" s="153"/>
    </row>
    <row r="37" spans="1:15" ht="218.25" customHeight="1">
      <c r="A37" s="202">
        <v>30</v>
      </c>
      <c r="B37" s="202" t="s">
        <v>199</v>
      </c>
      <c r="C37" s="26" t="s">
        <v>1160</v>
      </c>
      <c r="D37" s="26" t="s">
        <v>321</v>
      </c>
      <c r="E37" s="26" t="s">
        <v>19</v>
      </c>
      <c r="F37" s="26" t="s">
        <v>1126</v>
      </c>
      <c r="G37" s="202">
        <v>3</v>
      </c>
      <c r="H37" s="202">
        <v>4</v>
      </c>
      <c r="I37" s="202">
        <f t="shared" si="0"/>
        <v>12</v>
      </c>
      <c r="J37" s="202" t="str">
        <f t="shared" si="1"/>
        <v>MEDIO</v>
      </c>
      <c r="K37" s="146" t="s">
        <v>1586</v>
      </c>
      <c r="L37" s="202">
        <f t="shared" si="3"/>
        <v>3</v>
      </c>
      <c r="M37" s="80"/>
      <c r="N37" s="167"/>
      <c r="O37" s="153"/>
    </row>
    <row r="38" spans="1:15" ht="128.25">
      <c r="A38" s="202">
        <v>31</v>
      </c>
      <c r="B38" s="202" t="s">
        <v>199</v>
      </c>
      <c r="C38" s="26" t="s">
        <v>65</v>
      </c>
      <c r="D38" s="26" t="s">
        <v>56</v>
      </c>
      <c r="E38" s="26" t="s">
        <v>19</v>
      </c>
      <c r="F38" s="26" t="s">
        <v>1126</v>
      </c>
      <c r="G38" s="202">
        <v>3</v>
      </c>
      <c r="H38" s="202">
        <v>4</v>
      </c>
      <c r="I38" s="202">
        <f t="shared" si="0"/>
        <v>12</v>
      </c>
      <c r="J38" s="202" t="str">
        <f t="shared" si="1"/>
        <v>MEDIO</v>
      </c>
      <c r="K38" s="146" t="s">
        <v>1585</v>
      </c>
      <c r="L38" s="202">
        <f t="shared" si="3"/>
        <v>3</v>
      </c>
      <c r="M38" s="80"/>
      <c r="N38" s="26"/>
      <c r="O38" s="153"/>
    </row>
    <row r="39" spans="1:15" ht="199.5">
      <c r="A39" s="202">
        <v>32</v>
      </c>
      <c r="B39" s="202" t="s">
        <v>199</v>
      </c>
      <c r="C39" s="26" t="s">
        <v>66</v>
      </c>
      <c r="D39" s="26" t="s">
        <v>62</v>
      </c>
      <c r="E39" s="26" t="s">
        <v>19</v>
      </c>
      <c r="F39" s="26" t="s">
        <v>1126</v>
      </c>
      <c r="G39" s="202">
        <v>3</v>
      </c>
      <c r="H39" s="202">
        <v>4</v>
      </c>
      <c r="I39" s="202">
        <f t="shared" si="0"/>
        <v>12</v>
      </c>
      <c r="J39" s="202" t="str">
        <f t="shared" si="1"/>
        <v>MEDIO</v>
      </c>
      <c r="K39" s="146" t="s">
        <v>1587</v>
      </c>
      <c r="L39" s="202">
        <f t="shared" si="3"/>
        <v>3</v>
      </c>
      <c r="M39" s="80"/>
      <c r="N39" s="26"/>
      <c r="O39" s="153"/>
    </row>
    <row r="40" spans="1:15" ht="330.75" customHeight="1">
      <c r="A40" s="202">
        <v>33</v>
      </c>
      <c r="B40" s="202" t="s">
        <v>199</v>
      </c>
      <c r="C40" s="26" t="s">
        <v>367</v>
      </c>
      <c r="D40" s="26" t="s">
        <v>321</v>
      </c>
      <c r="E40" s="26" t="s">
        <v>365</v>
      </c>
      <c r="F40" s="26" t="s">
        <v>1126</v>
      </c>
      <c r="G40" s="202">
        <v>3</v>
      </c>
      <c r="H40" s="202">
        <v>4</v>
      </c>
      <c r="I40" s="202">
        <f t="shared" si="0"/>
        <v>12</v>
      </c>
      <c r="J40" s="202" t="str">
        <f t="shared" si="1"/>
        <v>MEDIO</v>
      </c>
      <c r="K40" s="146" t="s">
        <v>1586</v>
      </c>
      <c r="L40" s="202">
        <f t="shared" si="3"/>
        <v>3</v>
      </c>
      <c r="M40" s="80"/>
      <c r="N40" s="26"/>
      <c r="O40" s="153"/>
    </row>
    <row r="41" spans="1:15" ht="132.75" customHeight="1">
      <c r="A41" s="202">
        <v>34</v>
      </c>
      <c r="B41" s="202" t="s">
        <v>368</v>
      </c>
      <c r="C41" s="26" t="s">
        <v>1161</v>
      </c>
      <c r="D41" s="26" t="s">
        <v>375</v>
      </c>
      <c r="E41" s="26" t="s">
        <v>514</v>
      </c>
      <c r="F41" s="26" t="s">
        <v>658</v>
      </c>
      <c r="G41" s="202">
        <v>2</v>
      </c>
      <c r="H41" s="202">
        <v>5</v>
      </c>
      <c r="I41" s="202">
        <f t="shared" si="0"/>
        <v>10</v>
      </c>
      <c r="J41" s="202" t="str">
        <f t="shared" si="1"/>
        <v>BAJO</v>
      </c>
      <c r="K41" s="26" t="s">
        <v>283</v>
      </c>
      <c r="L41" s="202">
        <f t="shared" si="3"/>
        <v>0.1</v>
      </c>
      <c r="M41" s="80"/>
      <c r="N41" s="166"/>
      <c r="O41" s="153"/>
    </row>
    <row r="42" spans="1:15" ht="142.5">
      <c r="A42" s="202">
        <v>35</v>
      </c>
      <c r="B42" s="202" t="s">
        <v>368</v>
      </c>
      <c r="C42" s="26" t="s">
        <v>1162</v>
      </c>
      <c r="D42" s="26" t="s">
        <v>62</v>
      </c>
      <c r="E42" s="26" t="s">
        <v>25</v>
      </c>
      <c r="F42" s="26" t="s">
        <v>369</v>
      </c>
      <c r="G42" s="202">
        <v>2</v>
      </c>
      <c r="H42" s="202">
        <v>5</v>
      </c>
      <c r="I42" s="202">
        <f t="shared" si="0"/>
        <v>10</v>
      </c>
      <c r="J42" s="202" t="str">
        <f t="shared" si="1"/>
        <v>BAJO</v>
      </c>
      <c r="K42" s="26" t="s">
        <v>285</v>
      </c>
      <c r="L42" s="202">
        <f t="shared" si="3"/>
        <v>0.1</v>
      </c>
      <c r="M42" s="80"/>
      <c r="N42" s="166"/>
      <c r="O42" s="153"/>
    </row>
    <row r="43" spans="1:15" ht="220.5" customHeight="1">
      <c r="A43" s="202">
        <v>36</v>
      </c>
      <c r="B43" s="202" t="s">
        <v>368</v>
      </c>
      <c r="C43" s="26" t="s">
        <v>1163</v>
      </c>
      <c r="D43" s="26" t="s">
        <v>375</v>
      </c>
      <c r="E43" s="26" t="s">
        <v>19</v>
      </c>
      <c r="F43" s="26" t="s">
        <v>512</v>
      </c>
      <c r="G43" s="202">
        <v>2</v>
      </c>
      <c r="H43" s="202">
        <v>3</v>
      </c>
      <c r="I43" s="202">
        <f t="shared" si="0"/>
        <v>6</v>
      </c>
      <c r="J43" s="202" t="str">
        <f t="shared" si="1"/>
        <v>BAJO</v>
      </c>
      <c r="K43" s="23" t="str">
        <f t="shared" ref="K43:K44" si="4">IF(J43="BAJO","El nivel de riesgo bajo no requiere controles adicionales","Favor establezca acá controles adicionales requeridos")</f>
        <v>El nivel de riesgo bajo no requiere controles adicionales</v>
      </c>
      <c r="L43" s="202">
        <f t="shared" si="3"/>
        <v>0.1</v>
      </c>
      <c r="M43" s="80"/>
      <c r="N43" s="166"/>
      <c r="O43" s="153"/>
    </row>
    <row r="44" spans="1:15" ht="157.5" customHeight="1">
      <c r="A44" s="202">
        <v>37</v>
      </c>
      <c r="B44" s="202" t="s">
        <v>368</v>
      </c>
      <c r="C44" s="26" t="s">
        <v>659</v>
      </c>
      <c r="D44" s="26" t="s">
        <v>62</v>
      </c>
      <c r="E44" s="26" t="s">
        <v>19</v>
      </c>
      <c r="F44" s="26" t="s">
        <v>512</v>
      </c>
      <c r="G44" s="202">
        <v>2</v>
      </c>
      <c r="H44" s="202">
        <v>3</v>
      </c>
      <c r="I44" s="202">
        <f t="shared" si="0"/>
        <v>6</v>
      </c>
      <c r="J44" s="202" t="str">
        <f t="shared" si="1"/>
        <v>BAJO</v>
      </c>
      <c r="K44" s="23" t="str">
        <f t="shared" si="4"/>
        <v>El nivel de riesgo bajo no requiere controles adicionales</v>
      </c>
      <c r="L44" s="202">
        <f t="shared" si="3"/>
        <v>0.1</v>
      </c>
      <c r="M44" s="80"/>
      <c r="N44" s="166"/>
      <c r="O44" s="153"/>
    </row>
    <row r="45" spans="1:15" ht="174.75" customHeight="1">
      <c r="A45" s="202">
        <v>38</v>
      </c>
      <c r="B45" s="202" t="s">
        <v>368</v>
      </c>
      <c r="C45" s="26" t="s">
        <v>660</v>
      </c>
      <c r="D45" s="26" t="s">
        <v>375</v>
      </c>
      <c r="E45" s="26" t="s">
        <v>19</v>
      </c>
      <c r="F45" s="26" t="s">
        <v>513</v>
      </c>
      <c r="G45" s="202">
        <v>2</v>
      </c>
      <c r="H45" s="202">
        <v>5</v>
      </c>
      <c r="I45" s="202">
        <f t="shared" si="0"/>
        <v>10</v>
      </c>
      <c r="J45" s="202" t="str">
        <f t="shared" si="1"/>
        <v>BAJO</v>
      </c>
      <c r="K45" s="26" t="s">
        <v>283</v>
      </c>
      <c r="L45" s="202">
        <f t="shared" si="3"/>
        <v>0.1</v>
      </c>
      <c r="M45" s="80"/>
      <c r="N45" s="166"/>
      <c r="O45" s="153"/>
    </row>
    <row r="46" spans="1:15" ht="142.5">
      <c r="A46" s="202">
        <v>39</v>
      </c>
      <c r="B46" s="202" t="s">
        <v>368</v>
      </c>
      <c r="C46" s="26" t="s">
        <v>661</v>
      </c>
      <c r="D46" s="26" t="s">
        <v>62</v>
      </c>
      <c r="E46" s="26" t="s">
        <v>19</v>
      </c>
      <c r="F46" s="26" t="s">
        <v>513</v>
      </c>
      <c r="G46" s="202">
        <v>2</v>
      </c>
      <c r="H46" s="202">
        <v>5</v>
      </c>
      <c r="I46" s="202">
        <f t="shared" si="0"/>
        <v>10</v>
      </c>
      <c r="J46" s="202" t="str">
        <f t="shared" si="1"/>
        <v>BAJO</v>
      </c>
      <c r="K46" s="26" t="s">
        <v>285</v>
      </c>
      <c r="L46" s="202">
        <f t="shared" si="3"/>
        <v>0.1</v>
      </c>
      <c r="M46" s="80"/>
      <c r="N46" s="166"/>
      <c r="O46" s="153"/>
    </row>
    <row r="47" spans="1:15" ht="198" customHeight="1">
      <c r="A47" s="202">
        <v>40</v>
      </c>
      <c r="B47" s="202" t="s">
        <v>368</v>
      </c>
      <c r="C47" s="26" t="s">
        <v>662</v>
      </c>
      <c r="D47" s="26" t="s">
        <v>321</v>
      </c>
      <c r="E47" s="26" t="s">
        <v>19</v>
      </c>
      <c r="F47" s="26" t="s">
        <v>513</v>
      </c>
      <c r="G47" s="202">
        <v>2</v>
      </c>
      <c r="H47" s="202">
        <v>5</v>
      </c>
      <c r="I47" s="202">
        <f t="shared" si="0"/>
        <v>10</v>
      </c>
      <c r="J47" s="202" t="str">
        <f t="shared" si="1"/>
        <v>BAJO</v>
      </c>
      <c r="K47" s="26" t="s">
        <v>284</v>
      </c>
      <c r="L47" s="202">
        <f t="shared" si="3"/>
        <v>0.1</v>
      </c>
      <c r="M47" s="80"/>
      <c r="N47" s="166"/>
      <c r="O47" s="153"/>
    </row>
    <row r="48" spans="1:15" ht="228" customHeight="1">
      <c r="A48" s="202">
        <v>41</v>
      </c>
      <c r="B48" s="202" t="s">
        <v>370</v>
      </c>
      <c r="C48" s="26" t="s">
        <v>1164</v>
      </c>
      <c r="D48" s="26" t="s">
        <v>663</v>
      </c>
      <c r="E48" s="26" t="s">
        <v>19</v>
      </c>
      <c r="F48" s="26" t="s">
        <v>1165</v>
      </c>
      <c r="G48" s="202">
        <v>2</v>
      </c>
      <c r="H48" s="202">
        <v>5</v>
      </c>
      <c r="I48" s="202">
        <f t="shared" si="0"/>
        <v>10</v>
      </c>
      <c r="J48" s="202" t="str">
        <f t="shared" si="1"/>
        <v>BAJO</v>
      </c>
      <c r="K48" s="23" t="str">
        <f t="shared" ref="K48:K56" si="5">IF(J48="BAJO","El nivel de riesgo bajo no requiere controles adicionales","Favor establezca acá controles adicionales requeridos")</f>
        <v>El nivel de riesgo bajo no requiere controles adicionales</v>
      </c>
      <c r="L48" s="202">
        <f t="shared" si="3"/>
        <v>0.1</v>
      </c>
      <c r="M48" s="80"/>
      <c r="N48" s="26"/>
      <c r="O48" s="33"/>
    </row>
    <row r="49" spans="1:15" ht="156.75">
      <c r="A49" s="202">
        <v>42</v>
      </c>
      <c r="B49" s="202" t="s">
        <v>370</v>
      </c>
      <c r="C49" s="26" t="s">
        <v>1166</v>
      </c>
      <c r="D49" s="26" t="s">
        <v>62</v>
      </c>
      <c r="E49" s="26" t="s">
        <v>19</v>
      </c>
      <c r="F49" s="26" t="s">
        <v>1165</v>
      </c>
      <c r="G49" s="202">
        <v>2</v>
      </c>
      <c r="H49" s="202">
        <v>5</v>
      </c>
      <c r="I49" s="202">
        <f t="shared" si="0"/>
        <v>10</v>
      </c>
      <c r="J49" s="202" t="str">
        <f t="shared" si="1"/>
        <v>BAJO</v>
      </c>
      <c r="K49" s="23" t="str">
        <f t="shared" si="5"/>
        <v>El nivel de riesgo bajo no requiere controles adicionales</v>
      </c>
      <c r="L49" s="202">
        <f t="shared" si="3"/>
        <v>0.1</v>
      </c>
      <c r="M49" s="80"/>
      <c r="N49" s="26"/>
      <c r="O49" s="33"/>
    </row>
    <row r="50" spans="1:15" ht="156.75">
      <c r="A50" s="202">
        <v>43</v>
      </c>
      <c r="B50" s="202" t="s">
        <v>370</v>
      </c>
      <c r="C50" s="26" t="s">
        <v>1167</v>
      </c>
      <c r="D50" s="26" t="s">
        <v>321</v>
      </c>
      <c r="E50" s="26" t="s">
        <v>365</v>
      </c>
      <c r="F50" s="26" t="s">
        <v>1165</v>
      </c>
      <c r="G50" s="202">
        <v>2</v>
      </c>
      <c r="H50" s="202">
        <v>5</v>
      </c>
      <c r="I50" s="202">
        <f t="shared" si="0"/>
        <v>10</v>
      </c>
      <c r="J50" s="202" t="str">
        <f t="shared" si="1"/>
        <v>BAJO</v>
      </c>
      <c r="K50" s="23" t="str">
        <f t="shared" si="5"/>
        <v>El nivel de riesgo bajo no requiere controles adicionales</v>
      </c>
      <c r="L50" s="202">
        <f t="shared" si="3"/>
        <v>0.1</v>
      </c>
      <c r="M50" s="80"/>
      <c r="N50" s="26"/>
      <c r="O50" s="33"/>
    </row>
    <row r="51" spans="1:15" ht="183.75" customHeight="1">
      <c r="A51" s="202">
        <v>44</v>
      </c>
      <c r="B51" s="202" t="s">
        <v>197</v>
      </c>
      <c r="C51" s="26" t="s">
        <v>1168</v>
      </c>
      <c r="D51" s="26" t="s">
        <v>461</v>
      </c>
      <c r="E51" s="26" t="s">
        <v>19</v>
      </c>
      <c r="F51" s="26" t="s">
        <v>1169</v>
      </c>
      <c r="G51" s="202">
        <v>1</v>
      </c>
      <c r="H51" s="202">
        <v>3</v>
      </c>
      <c r="I51" s="202">
        <f t="shared" si="0"/>
        <v>3</v>
      </c>
      <c r="J51" s="202" t="str">
        <f t="shared" si="1"/>
        <v>BAJO</v>
      </c>
      <c r="K51" s="23" t="str">
        <f t="shared" si="5"/>
        <v>El nivel de riesgo bajo no requiere controles adicionales</v>
      </c>
      <c r="L51" s="202">
        <f t="shared" si="3"/>
        <v>0.1</v>
      </c>
      <c r="N51" s="26"/>
      <c r="O51" s="153"/>
    </row>
    <row r="52" spans="1:15" ht="220.5" customHeight="1">
      <c r="A52" s="202">
        <v>45</v>
      </c>
      <c r="B52" s="202" t="s">
        <v>197</v>
      </c>
      <c r="C52" s="26" t="s">
        <v>371</v>
      </c>
      <c r="D52" s="26" t="s">
        <v>516</v>
      </c>
      <c r="E52" s="26" t="s">
        <v>19</v>
      </c>
      <c r="F52" s="26" t="s">
        <v>1170</v>
      </c>
      <c r="G52" s="202">
        <v>1</v>
      </c>
      <c r="H52" s="202">
        <v>3</v>
      </c>
      <c r="I52" s="202">
        <f t="shared" si="0"/>
        <v>3</v>
      </c>
      <c r="J52" s="202" t="str">
        <f t="shared" si="1"/>
        <v>BAJO</v>
      </c>
      <c r="K52" s="23" t="str">
        <f t="shared" si="5"/>
        <v>El nivel de riesgo bajo no requiere controles adicionales</v>
      </c>
      <c r="L52" s="202">
        <f t="shared" si="3"/>
        <v>0.1</v>
      </c>
      <c r="N52" s="26"/>
      <c r="O52" s="153"/>
    </row>
    <row r="53" spans="1:15" ht="212.25" customHeight="1">
      <c r="A53" s="202">
        <v>46</v>
      </c>
      <c r="B53" s="202" t="s">
        <v>197</v>
      </c>
      <c r="C53" s="26" t="s">
        <v>1171</v>
      </c>
      <c r="D53" s="26" t="s">
        <v>517</v>
      </c>
      <c r="E53" s="26" t="s">
        <v>19</v>
      </c>
      <c r="F53" s="26" t="s">
        <v>1172</v>
      </c>
      <c r="G53" s="202">
        <v>1</v>
      </c>
      <c r="H53" s="202">
        <v>3</v>
      </c>
      <c r="I53" s="202">
        <f t="shared" si="0"/>
        <v>3</v>
      </c>
      <c r="J53" s="202" t="str">
        <f t="shared" si="1"/>
        <v>BAJO</v>
      </c>
      <c r="K53" s="23" t="str">
        <f t="shared" si="5"/>
        <v>El nivel de riesgo bajo no requiere controles adicionales</v>
      </c>
      <c r="L53" s="202">
        <f t="shared" si="3"/>
        <v>0.1</v>
      </c>
      <c r="N53" s="26"/>
      <c r="O53" s="153"/>
    </row>
    <row r="54" spans="1:15" ht="180.75" customHeight="1">
      <c r="A54" s="202">
        <v>47</v>
      </c>
      <c r="B54" s="202" t="s">
        <v>197</v>
      </c>
      <c r="C54" s="26" t="s">
        <v>1173</v>
      </c>
      <c r="D54" s="26" t="s">
        <v>518</v>
      </c>
      <c r="E54" s="26" t="s">
        <v>25</v>
      </c>
      <c r="F54" s="26" t="s">
        <v>1174</v>
      </c>
      <c r="G54" s="202">
        <v>2</v>
      </c>
      <c r="H54" s="202">
        <v>3</v>
      </c>
      <c r="I54" s="202">
        <f t="shared" si="0"/>
        <v>6</v>
      </c>
      <c r="J54" s="202" t="str">
        <f t="shared" si="1"/>
        <v>BAJO</v>
      </c>
      <c r="K54" s="23" t="str">
        <f t="shared" si="5"/>
        <v>El nivel de riesgo bajo no requiere controles adicionales</v>
      </c>
      <c r="L54" s="202">
        <f t="shared" si="3"/>
        <v>0.1</v>
      </c>
      <c r="N54" s="26"/>
      <c r="O54" s="153"/>
    </row>
    <row r="55" spans="1:15" ht="177" customHeight="1">
      <c r="A55" s="202">
        <v>48</v>
      </c>
      <c r="B55" s="202" t="s">
        <v>197</v>
      </c>
      <c r="C55" s="26" t="s">
        <v>61</v>
      </c>
      <c r="D55" s="26" t="s">
        <v>516</v>
      </c>
      <c r="E55" s="26" t="s">
        <v>25</v>
      </c>
      <c r="F55" s="26" t="s">
        <v>1175</v>
      </c>
      <c r="G55" s="202">
        <v>1</v>
      </c>
      <c r="H55" s="202">
        <v>3</v>
      </c>
      <c r="I55" s="202">
        <f t="shared" ref="I55:I74" si="6">G55*H55</f>
        <v>3</v>
      </c>
      <c r="J55" s="202" t="str">
        <f t="shared" ref="J55:J74" si="7">IF(I55&lt;12,"BAJO",IF(I55&gt;19,"ALTO","MEDIO"))</f>
        <v>BAJO</v>
      </c>
      <c r="K55" s="23" t="str">
        <f t="shared" si="5"/>
        <v>El nivel de riesgo bajo no requiere controles adicionales</v>
      </c>
      <c r="L55" s="202">
        <f t="shared" ref="L55:L74" si="8">IF(J55="BAJO",0.1,IF(J55="MEDIO",3,5))</f>
        <v>0.1</v>
      </c>
      <c r="N55" s="26"/>
      <c r="O55" s="153"/>
    </row>
    <row r="56" spans="1:15" ht="159" customHeight="1">
      <c r="A56" s="202">
        <v>49</v>
      </c>
      <c r="B56" s="202" t="s">
        <v>197</v>
      </c>
      <c r="C56" s="26" t="s">
        <v>1176</v>
      </c>
      <c r="D56" s="26" t="s">
        <v>517</v>
      </c>
      <c r="E56" s="26" t="s">
        <v>25</v>
      </c>
      <c r="F56" s="26" t="s">
        <v>1177</v>
      </c>
      <c r="G56" s="202">
        <v>1</v>
      </c>
      <c r="H56" s="202">
        <v>3</v>
      </c>
      <c r="I56" s="202">
        <f t="shared" si="6"/>
        <v>3</v>
      </c>
      <c r="J56" s="202" t="str">
        <f t="shared" si="7"/>
        <v>BAJO</v>
      </c>
      <c r="K56" s="23" t="str">
        <f t="shared" si="5"/>
        <v>El nivel de riesgo bajo no requiere controles adicionales</v>
      </c>
      <c r="L56" s="202">
        <f t="shared" si="8"/>
        <v>0.1</v>
      </c>
      <c r="N56" s="26"/>
      <c r="O56" s="153"/>
    </row>
    <row r="57" spans="1:15" ht="264" customHeight="1">
      <c r="A57" s="202">
        <v>50</v>
      </c>
      <c r="B57" s="202" t="s">
        <v>197</v>
      </c>
      <c r="C57" s="26" t="s">
        <v>1178</v>
      </c>
      <c r="D57" s="26" t="s">
        <v>461</v>
      </c>
      <c r="E57" s="26" t="s">
        <v>26</v>
      </c>
      <c r="F57" s="26" t="s">
        <v>1179</v>
      </c>
      <c r="G57" s="202">
        <v>3</v>
      </c>
      <c r="H57" s="202">
        <v>4</v>
      </c>
      <c r="I57" s="202">
        <f t="shared" si="6"/>
        <v>12</v>
      </c>
      <c r="J57" s="202" t="str">
        <f t="shared" si="7"/>
        <v>MEDIO</v>
      </c>
      <c r="K57" s="146" t="s">
        <v>1585</v>
      </c>
      <c r="L57" s="202">
        <f t="shared" si="8"/>
        <v>3</v>
      </c>
      <c r="N57" s="26"/>
      <c r="O57" s="153"/>
    </row>
    <row r="58" spans="1:15" ht="289.5" customHeight="1">
      <c r="A58" s="202">
        <v>51</v>
      </c>
      <c r="B58" s="202" t="s">
        <v>197</v>
      </c>
      <c r="C58" s="26" t="s">
        <v>372</v>
      </c>
      <c r="D58" s="26" t="s">
        <v>516</v>
      </c>
      <c r="E58" s="26" t="s">
        <v>26</v>
      </c>
      <c r="F58" s="26" t="s">
        <v>1180</v>
      </c>
      <c r="G58" s="202">
        <v>3</v>
      </c>
      <c r="H58" s="202">
        <v>4</v>
      </c>
      <c r="I58" s="202">
        <f t="shared" si="6"/>
        <v>12</v>
      </c>
      <c r="J58" s="202" t="str">
        <f t="shared" si="7"/>
        <v>MEDIO</v>
      </c>
      <c r="K58" s="146" t="s">
        <v>1587</v>
      </c>
      <c r="L58" s="202">
        <f t="shared" si="8"/>
        <v>3</v>
      </c>
      <c r="N58" s="26"/>
      <c r="O58" s="153"/>
    </row>
    <row r="59" spans="1:15" ht="251.25" customHeight="1">
      <c r="A59" s="202">
        <v>52</v>
      </c>
      <c r="B59" s="202" t="s">
        <v>197</v>
      </c>
      <c r="C59" s="26" t="s">
        <v>1181</v>
      </c>
      <c r="D59" s="26" t="s">
        <v>517</v>
      </c>
      <c r="E59" s="26" t="s">
        <v>26</v>
      </c>
      <c r="F59" s="26" t="s">
        <v>1182</v>
      </c>
      <c r="G59" s="202">
        <v>3</v>
      </c>
      <c r="H59" s="202">
        <v>4</v>
      </c>
      <c r="I59" s="202">
        <f t="shared" si="6"/>
        <v>12</v>
      </c>
      <c r="J59" s="202" t="str">
        <f t="shared" si="7"/>
        <v>MEDIO</v>
      </c>
      <c r="K59" s="146" t="s">
        <v>1586</v>
      </c>
      <c r="L59" s="202">
        <f t="shared" si="8"/>
        <v>3</v>
      </c>
      <c r="N59" s="26"/>
      <c r="O59" s="153"/>
    </row>
    <row r="60" spans="1:15" ht="348" customHeight="1">
      <c r="A60" s="202">
        <v>53</v>
      </c>
      <c r="B60" s="202" t="s">
        <v>197</v>
      </c>
      <c r="C60" s="26" t="s">
        <v>685</v>
      </c>
      <c r="D60" s="26" t="s">
        <v>519</v>
      </c>
      <c r="E60" s="26" t="s">
        <v>26</v>
      </c>
      <c r="F60" s="26" t="s">
        <v>1183</v>
      </c>
      <c r="G60" s="202">
        <v>3</v>
      </c>
      <c r="H60" s="202">
        <v>4</v>
      </c>
      <c r="I60" s="202">
        <f t="shared" si="6"/>
        <v>12</v>
      </c>
      <c r="J60" s="202" t="str">
        <f t="shared" si="7"/>
        <v>MEDIO</v>
      </c>
      <c r="K60" s="146" t="s">
        <v>1585</v>
      </c>
      <c r="L60" s="202">
        <f t="shared" si="8"/>
        <v>3</v>
      </c>
      <c r="N60" s="26"/>
      <c r="O60" s="153"/>
    </row>
    <row r="61" spans="1:15" ht="213.75">
      <c r="A61" s="202">
        <v>54</v>
      </c>
      <c r="B61" s="202" t="s">
        <v>197</v>
      </c>
      <c r="C61" s="26" t="s">
        <v>244</v>
      </c>
      <c r="D61" s="26" t="s">
        <v>516</v>
      </c>
      <c r="E61" s="26" t="s">
        <v>26</v>
      </c>
      <c r="F61" s="26" t="s">
        <v>1184</v>
      </c>
      <c r="G61" s="202">
        <v>3</v>
      </c>
      <c r="H61" s="202">
        <v>4</v>
      </c>
      <c r="I61" s="202">
        <f t="shared" si="6"/>
        <v>12</v>
      </c>
      <c r="J61" s="202" t="str">
        <f t="shared" si="7"/>
        <v>MEDIO</v>
      </c>
      <c r="K61" s="146" t="s">
        <v>1587</v>
      </c>
      <c r="L61" s="202">
        <f t="shared" si="8"/>
        <v>3</v>
      </c>
      <c r="N61" s="26"/>
      <c r="O61" s="153"/>
    </row>
    <row r="62" spans="1:15" ht="387" customHeight="1">
      <c r="A62" s="202">
        <v>55</v>
      </c>
      <c r="B62" s="202" t="s">
        <v>197</v>
      </c>
      <c r="C62" s="26" t="s">
        <v>1185</v>
      </c>
      <c r="D62" s="26" t="s">
        <v>517</v>
      </c>
      <c r="E62" s="26" t="s">
        <v>26</v>
      </c>
      <c r="F62" s="26" t="s">
        <v>1186</v>
      </c>
      <c r="G62" s="202">
        <v>3</v>
      </c>
      <c r="H62" s="202">
        <v>4</v>
      </c>
      <c r="I62" s="202">
        <f t="shared" si="6"/>
        <v>12</v>
      </c>
      <c r="J62" s="202" t="str">
        <f t="shared" si="7"/>
        <v>MEDIO</v>
      </c>
      <c r="K62" s="146" t="s">
        <v>1586</v>
      </c>
      <c r="L62" s="202">
        <f t="shared" si="8"/>
        <v>3</v>
      </c>
      <c r="N62" s="26"/>
      <c r="O62" s="153"/>
    </row>
    <row r="63" spans="1:15" ht="333" customHeight="1">
      <c r="A63" s="202">
        <v>56</v>
      </c>
      <c r="B63" s="202" t="s">
        <v>197</v>
      </c>
      <c r="C63" s="26" t="s">
        <v>686</v>
      </c>
      <c r="D63" s="26" t="s">
        <v>519</v>
      </c>
      <c r="E63" s="26" t="s">
        <v>26</v>
      </c>
      <c r="F63" s="26" t="s">
        <v>1187</v>
      </c>
      <c r="G63" s="202">
        <v>3</v>
      </c>
      <c r="H63" s="202">
        <v>4</v>
      </c>
      <c r="I63" s="202">
        <f t="shared" si="6"/>
        <v>12</v>
      </c>
      <c r="J63" s="202" t="str">
        <f t="shared" si="7"/>
        <v>MEDIO</v>
      </c>
      <c r="K63" s="146" t="s">
        <v>1585</v>
      </c>
      <c r="L63" s="202">
        <f t="shared" si="8"/>
        <v>3</v>
      </c>
      <c r="N63" s="26"/>
      <c r="O63" s="153"/>
    </row>
    <row r="64" spans="1:15" ht="270.75">
      <c r="A64" s="202">
        <v>57</v>
      </c>
      <c r="B64" s="202" t="s">
        <v>197</v>
      </c>
      <c r="C64" s="26" t="s">
        <v>245</v>
      </c>
      <c r="D64" s="26" t="s">
        <v>516</v>
      </c>
      <c r="E64" s="26" t="s">
        <v>26</v>
      </c>
      <c r="F64" s="26" t="s">
        <v>1188</v>
      </c>
      <c r="G64" s="202">
        <v>3</v>
      </c>
      <c r="H64" s="202">
        <v>4</v>
      </c>
      <c r="I64" s="202">
        <f t="shared" si="6"/>
        <v>12</v>
      </c>
      <c r="J64" s="202" t="str">
        <f t="shared" si="7"/>
        <v>MEDIO</v>
      </c>
      <c r="K64" s="146" t="s">
        <v>1587</v>
      </c>
      <c r="L64" s="202">
        <f t="shared" si="8"/>
        <v>3</v>
      </c>
      <c r="N64" s="26"/>
      <c r="O64" s="153"/>
    </row>
    <row r="65" spans="1:51" ht="295.5" customHeight="1">
      <c r="A65" s="202">
        <v>58</v>
      </c>
      <c r="B65" s="202" t="s">
        <v>197</v>
      </c>
      <c r="C65" s="26" t="s">
        <v>1189</v>
      </c>
      <c r="D65" s="26" t="s">
        <v>517</v>
      </c>
      <c r="E65" s="26" t="s">
        <v>26</v>
      </c>
      <c r="F65" s="26" t="s">
        <v>1190</v>
      </c>
      <c r="G65" s="202">
        <v>3</v>
      </c>
      <c r="H65" s="202">
        <v>4</v>
      </c>
      <c r="I65" s="202">
        <f t="shared" si="6"/>
        <v>12</v>
      </c>
      <c r="J65" s="202" t="str">
        <f t="shared" si="7"/>
        <v>MEDIO</v>
      </c>
      <c r="K65" s="146" t="s">
        <v>1586</v>
      </c>
      <c r="L65" s="202">
        <f t="shared" si="8"/>
        <v>3</v>
      </c>
      <c r="N65" s="26"/>
      <c r="O65" s="153"/>
    </row>
    <row r="66" spans="1:51" ht="114">
      <c r="A66" s="202">
        <v>59</v>
      </c>
      <c r="B66" s="202" t="s">
        <v>197</v>
      </c>
      <c r="C66" s="26" t="s">
        <v>687</v>
      </c>
      <c r="D66" s="26" t="s">
        <v>461</v>
      </c>
      <c r="E66" s="26" t="s">
        <v>26</v>
      </c>
      <c r="F66" s="26" t="s">
        <v>1191</v>
      </c>
      <c r="G66" s="202">
        <v>3</v>
      </c>
      <c r="H66" s="202">
        <v>5</v>
      </c>
      <c r="I66" s="202">
        <f t="shared" si="6"/>
        <v>15</v>
      </c>
      <c r="J66" s="202" t="str">
        <f t="shared" si="7"/>
        <v>MEDIO</v>
      </c>
      <c r="K66" s="146" t="s">
        <v>1585</v>
      </c>
      <c r="L66" s="202">
        <f t="shared" si="8"/>
        <v>3</v>
      </c>
      <c r="N66" s="26"/>
      <c r="O66" s="153"/>
    </row>
    <row r="67" spans="1:51" ht="199.5">
      <c r="A67" s="202">
        <v>60</v>
      </c>
      <c r="B67" s="202" t="s">
        <v>197</v>
      </c>
      <c r="C67" s="26" t="s">
        <v>235</v>
      </c>
      <c r="D67" s="26" t="s">
        <v>516</v>
      </c>
      <c r="E67" s="26" t="s">
        <v>26</v>
      </c>
      <c r="F67" s="26" t="s">
        <v>1192</v>
      </c>
      <c r="G67" s="202">
        <v>3</v>
      </c>
      <c r="H67" s="202">
        <v>5</v>
      </c>
      <c r="I67" s="202">
        <f t="shared" si="6"/>
        <v>15</v>
      </c>
      <c r="J67" s="202" t="str">
        <f t="shared" si="7"/>
        <v>MEDIO</v>
      </c>
      <c r="K67" s="146" t="s">
        <v>1587</v>
      </c>
      <c r="L67" s="202">
        <f t="shared" si="8"/>
        <v>3</v>
      </c>
      <c r="N67" s="26"/>
      <c r="O67" s="153"/>
    </row>
    <row r="68" spans="1:51" ht="199.5" customHeight="1">
      <c r="A68" s="202">
        <v>61</v>
      </c>
      <c r="B68" s="202" t="s">
        <v>197</v>
      </c>
      <c r="C68" s="26" t="s">
        <v>1193</v>
      </c>
      <c r="D68" s="26" t="s">
        <v>517</v>
      </c>
      <c r="E68" s="26" t="s">
        <v>26</v>
      </c>
      <c r="F68" s="26" t="s">
        <v>1194</v>
      </c>
      <c r="G68" s="202">
        <v>3</v>
      </c>
      <c r="H68" s="202">
        <v>5</v>
      </c>
      <c r="I68" s="202">
        <f t="shared" si="6"/>
        <v>15</v>
      </c>
      <c r="J68" s="202" t="str">
        <f t="shared" si="7"/>
        <v>MEDIO</v>
      </c>
      <c r="K68" s="146" t="s">
        <v>1586</v>
      </c>
      <c r="L68" s="202">
        <f t="shared" si="8"/>
        <v>3</v>
      </c>
      <c r="N68" s="26"/>
      <c r="O68" s="153"/>
    </row>
    <row r="69" spans="1:51" ht="238.5" customHeight="1">
      <c r="A69" s="202">
        <v>62</v>
      </c>
      <c r="B69" s="202" t="s">
        <v>197</v>
      </c>
      <c r="C69" s="26" t="s">
        <v>1195</v>
      </c>
      <c r="D69" s="55" t="s">
        <v>1196</v>
      </c>
      <c r="E69" s="26" t="s">
        <v>19</v>
      </c>
      <c r="F69" s="26" t="s">
        <v>1197</v>
      </c>
      <c r="G69" s="202">
        <v>2</v>
      </c>
      <c r="H69" s="202">
        <v>3</v>
      </c>
      <c r="I69" s="202">
        <f t="shared" si="6"/>
        <v>6</v>
      </c>
      <c r="J69" s="202" t="str">
        <f t="shared" si="7"/>
        <v>BAJO</v>
      </c>
      <c r="K69" s="23" t="s">
        <v>28</v>
      </c>
      <c r="L69" s="202">
        <f t="shared" si="8"/>
        <v>0.1</v>
      </c>
      <c r="N69" s="26"/>
      <c r="O69" s="153"/>
    </row>
    <row r="70" spans="1:51" ht="219" customHeight="1">
      <c r="A70" s="202">
        <v>63</v>
      </c>
      <c r="B70" s="202" t="s">
        <v>197</v>
      </c>
      <c r="C70" s="26" t="s">
        <v>67</v>
      </c>
      <c r="D70" s="26" t="s">
        <v>516</v>
      </c>
      <c r="E70" s="26" t="s">
        <v>406</v>
      </c>
      <c r="F70" s="26" t="s">
        <v>1127</v>
      </c>
      <c r="G70" s="202">
        <v>1</v>
      </c>
      <c r="H70" s="202">
        <v>3</v>
      </c>
      <c r="I70" s="202">
        <f t="shared" si="6"/>
        <v>3</v>
      </c>
      <c r="J70" s="202" t="str">
        <f t="shared" si="7"/>
        <v>BAJO</v>
      </c>
      <c r="K70" s="23" t="s">
        <v>28</v>
      </c>
      <c r="L70" s="202">
        <f t="shared" si="8"/>
        <v>0.1</v>
      </c>
      <c r="N70" s="26"/>
      <c r="O70" s="153"/>
    </row>
    <row r="71" spans="1:51" ht="158.25" customHeight="1">
      <c r="A71" s="202">
        <v>64</v>
      </c>
      <c r="B71" s="202" t="s">
        <v>197</v>
      </c>
      <c r="C71" s="26" t="s">
        <v>1198</v>
      </c>
      <c r="D71" s="26" t="s">
        <v>517</v>
      </c>
      <c r="E71" s="26" t="s">
        <v>19</v>
      </c>
      <c r="F71" s="26" t="s">
        <v>1199</v>
      </c>
      <c r="G71" s="202">
        <v>1</v>
      </c>
      <c r="H71" s="202">
        <v>3</v>
      </c>
      <c r="I71" s="202">
        <f t="shared" si="6"/>
        <v>3</v>
      </c>
      <c r="J71" s="202" t="str">
        <f t="shared" si="7"/>
        <v>BAJO</v>
      </c>
      <c r="K71" s="23" t="s">
        <v>28</v>
      </c>
      <c r="L71" s="202">
        <f t="shared" si="8"/>
        <v>0.1</v>
      </c>
      <c r="N71" s="26"/>
      <c r="O71" s="153"/>
    </row>
    <row r="72" spans="1:51" ht="222" customHeight="1">
      <c r="A72" s="202">
        <v>65</v>
      </c>
      <c r="B72" s="202" t="s">
        <v>197</v>
      </c>
      <c r="C72" s="26" t="s">
        <v>1200</v>
      </c>
      <c r="D72" s="26" t="s">
        <v>1201</v>
      </c>
      <c r="E72" s="26" t="s">
        <v>25</v>
      </c>
      <c r="F72" s="26" t="s">
        <v>1202</v>
      </c>
      <c r="G72" s="202">
        <v>2</v>
      </c>
      <c r="H72" s="202">
        <v>5</v>
      </c>
      <c r="I72" s="202">
        <f t="shared" si="6"/>
        <v>10</v>
      </c>
      <c r="J72" s="202" t="str">
        <f t="shared" si="7"/>
        <v>BAJO</v>
      </c>
      <c r="K72" s="23" t="s">
        <v>28</v>
      </c>
      <c r="L72" s="202">
        <f t="shared" si="8"/>
        <v>0.1</v>
      </c>
      <c r="N72" s="26"/>
      <c r="O72" s="153"/>
    </row>
    <row r="73" spans="1:51" ht="199.5">
      <c r="A73" s="202">
        <v>66</v>
      </c>
      <c r="B73" s="202" t="s">
        <v>197</v>
      </c>
      <c r="C73" s="26" t="s">
        <v>68</v>
      </c>
      <c r="D73" s="26" t="s">
        <v>516</v>
      </c>
      <c r="E73" s="26" t="s">
        <v>25</v>
      </c>
      <c r="F73" s="26" t="s">
        <v>1203</v>
      </c>
      <c r="G73" s="202">
        <v>3</v>
      </c>
      <c r="H73" s="202">
        <v>5</v>
      </c>
      <c r="I73" s="202">
        <f t="shared" si="6"/>
        <v>15</v>
      </c>
      <c r="J73" s="202" t="str">
        <f t="shared" si="7"/>
        <v>MEDIO</v>
      </c>
      <c r="K73" s="146" t="s">
        <v>1587</v>
      </c>
      <c r="L73" s="202">
        <f t="shared" si="8"/>
        <v>3</v>
      </c>
      <c r="N73" s="26"/>
      <c r="O73" s="153"/>
    </row>
    <row r="74" spans="1:51" ht="185.25">
      <c r="A74" s="202">
        <v>67</v>
      </c>
      <c r="B74" s="202" t="s">
        <v>197</v>
      </c>
      <c r="C74" s="26" t="s">
        <v>1204</v>
      </c>
      <c r="D74" s="26" t="s">
        <v>517</v>
      </c>
      <c r="E74" s="26" t="s">
        <v>25</v>
      </c>
      <c r="F74" s="26" t="s">
        <v>1205</v>
      </c>
      <c r="G74" s="202">
        <v>3</v>
      </c>
      <c r="H74" s="202">
        <v>5</v>
      </c>
      <c r="I74" s="202">
        <f t="shared" si="6"/>
        <v>15</v>
      </c>
      <c r="J74" s="202" t="str">
        <f t="shared" si="7"/>
        <v>MEDIO</v>
      </c>
      <c r="K74" s="146" t="s">
        <v>1586</v>
      </c>
      <c r="L74" s="202">
        <f t="shared" si="8"/>
        <v>3</v>
      </c>
      <c r="N74" s="26"/>
      <c r="O74" s="153"/>
      <c r="AX74" s="35">
        <v>4</v>
      </c>
      <c r="AY74" s="35">
        <v>4</v>
      </c>
    </row>
    <row r="75" spans="1:51" ht="87" customHeight="1">
      <c r="L75" s="219">
        <f>SUM(L8:L74)</f>
        <v>64.700000000000031</v>
      </c>
      <c r="N75" s="218">
        <f>COUNT(L8:L74)</f>
        <v>67</v>
      </c>
    </row>
    <row r="76" spans="1:51" ht="87" customHeight="1">
      <c r="L76" s="83"/>
    </row>
    <row r="77" spans="1:51" ht="87" customHeight="1">
      <c r="L77" s="83"/>
    </row>
    <row r="78" spans="1:51" ht="87" customHeight="1">
      <c r="L78" s="83"/>
    </row>
    <row r="79" spans="1:51" ht="87" customHeight="1">
      <c r="L79" s="83"/>
    </row>
    <row r="80" spans="1:51" ht="87" customHeight="1">
      <c r="L80" s="83"/>
    </row>
    <row r="81" spans="12:12" ht="87" customHeight="1">
      <c r="L81" s="83"/>
    </row>
    <row r="82" spans="12:12" ht="87" customHeight="1">
      <c r="L82" s="83"/>
    </row>
    <row r="83" spans="12:12" ht="87" customHeight="1">
      <c r="L83" s="83"/>
    </row>
    <row r="84" spans="12:12" ht="87" customHeight="1">
      <c r="L84" s="83"/>
    </row>
    <row r="85" spans="12:12" ht="87" customHeight="1">
      <c r="L85" s="83"/>
    </row>
    <row r="86" spans="12:12" ht="87" customHeight="1">
      <c r="L86" s="83"/>
    </row>
    <row r="87" spans="12:12" ht="87" customHeight="1">
      <c r="L87" s="83"/>
    </row>
    <row r="88" spans="12:12" ht="87" customHeight="1">
      <c r="L88" s="83"/>
    </row>
    <row r="89" spans="12:12" ht="87" customHeight="1">
      <c r="L89" s="83"/>
    </row>
    <row r="90" spans="12:12" ht="87" customHeight="1">
      <c r="L90" s="83"/>
    </row>
    <row r="91" spans="12:12" ht="87" customHeight="1">
      <c r="L91" s="83"/>
    </row>
    <row r="92" spans="12:12" ht="87" customHeight="1">
      <c r="L92" s="83"/>
    </row>
  </sheetData>
  <autoFilter ref="A7:AY75"/>
  <dataConsolidate/>
  <mergeCells count="11">
    <mergeCell ref="B5:C5"/>
    <mergeCell ref="D5:E5"/>
    <mergeCell ref="G5:H5"/>
    <mergeCell ref="J5:L5"/>
    <mergeCell ref="B1:J1"/>
    <mergeCell ref="K1:L4"/>
    <mergeCell ref="B2:J2"/>
    <mergeCell ref="B3:C3"/>
    <mergeCell ref="D3:I3"/>
    <mergeCell ref="B4:C4"/>
    <mergeCell ref="D4:I4"/>
  </mergeCells>
  <conditionalFormatting sqref="J49 J8:J9 J18:J19 J35:J36 J51:J72">
    <cfRule type="cellIs" dxfId="506" priority="70" stopIfTrue="1" operator="equal">
      <formula>"ALTO"</formula>
    </cfRule>
    <cfRule type="cellIs" dxfId="505" priority="71" stopIfTrue="1" operator="equal">
      <formula>"MEDIO"</formula>
    </cfRule>
    <cfRule type="cellIs" dxfId="504" priority="72" stopIfTrue="1" operator="equal">
      <formula>"BAJO"</formula>
    </cfRule>
  </conditionalFormatting>
  <conditionalFormatting sqref="J41:J46 J48">
    <cfRule type="cellIs" dxfId="503" priority="67" stopIfTrue="1" operator="equal">
      <formula>"ALTO"</formula>
    </cfRule>
    <cfRule type="cellIs" dxfId="502" priority="68" stopIfTrue="1" operator="equal">
      <formula>"MEDIO"</formula>
    </cfRule>
    <cfRule type="cellIs" dxfId="501" priority="69" stopIfTrue="1" operator="equal">
      <formula>"BAJO"</formula>
    </cfRule>
  </conditionalFormatting>
  <conditionalFormatting sqref="J30:J33 J38:J39">
    <cfRule type="cellIs" dxfId="500" priority="76" stopIfTrue="1" operator="equal">
      <formula>"ALTO"</formula>
    </cfRule>
    <cfRule type="cellIs" dxfId="499" priority="77" stopIfTrue="1" operator="equal">
      <formula>"MEDIO"</formula>
    </cfRule>
    <cfRule type="cellIs" dxfId="498" priority="78" stopIfTrue="1" operator="equal">
      <formula>"BAJO"</formula>
    </cfRule>
  </conditionalFormatting>
  <conditionalFormatting sqref="J29">
    <cfRule type="cellIs" dxfId="497" priority="73" stopIfTrue="1" operator="equal">
      <formula>"ALTO"</formula>
    </cfRule>
    <cfRule type="cellIs" dxfId="496" priority="74" stopIfTrue="1" operator="equal">
      <formula>"MEDIO"</formula>
    </cfRule>
    <cfRule type="cellIs" dxfId="495" priority="75" stopIfTrue="1" operator="equal">
      <formula>"BAJO"</formula>
    </cfRule>
  </conditionalFormatting>
  <conditionalFormatting sqref="J11:J12 J14:J17">
    <cfRule type="cellIs" dxfId="494" priority="64" stopIfTrue="1" operator="equal">
      <formula>"ALTO"</formula>
    </cfRule>
    <cfRule type="cellIs" dxfId="493" priority="65" stopIfTrue="1" operator="equal">
      <formula>"MEDIO"</formula>
    </cfRule>
    <cfRule type="cellIs" dxfId="492" priority="66" stopIfTrue="1" operator="equal">
      <formula>"BAJO"</formula>
    </cfRule>
  </conditionalFormatting>
  <conditionalFormatting sqref="J21:J22 J24:J27">
    <cfRule type="cellIs" dxfId="491" priority="61" stopIfTrue="1" operator="equal">
      <formula>"ALTO"</formula>
    </cfRule>
    <cfRule type="cellIs" dxfId="490" priority="62" stopIfTrue="1" operator="equal">
      <formula>"MEDIO"</formula>
    </cfRule>
    <cfRule type="cellIs" dxfId="489" priority="63" stopIfTrue="1" operator="equal">
      <formula>"BAJO"</formula>
    </cfRule>
  </conditionalFormatting>
  <conditionalFormatting sqref="J10">
    <cfRule type="cellIs" dxfId="488" priority="58" stopIfTrue="1" operator="equal">
      <formula>"ALTO"</formula>
    </cfRule>
    <cfRule type="cellIs" dxfId="487" priority="59" stopIfTrue="1" operator="equal">
      <formula>"MEDIO"</formula>
    </cfRule>
    <cfRule type="cellIs" dxfId="486" priority="60" stopIfTrue="1" operator="equal">
      <formula>"BAJO"</formula>
    </cfRule>
  </conditionalFormatting>
  <conditionalFormatting sqref="J13">
    <cfRule type="cellIs" dxfId="485" priority="55" stopIfTrue="1" operator="equal">
      <formula>"ALTO"</formula>
    </cfRule>
    <cfRule type="cellIs" dxfId="484" priority="56" stopIfTrue="1" operator="equal">
      <formula>"MEDIO"</formula>
    </cfRule>
    <cfRule type="cellIs" dxfId="483" priority="57" stopIfTrue="1" operator="equal">
      <formula>"BAJO"</formula>
    </cfRule>
  </conditionalFormatting>
  <conditionalFormatting sqref="J20">
    <cfRule type="cellIs" dxfId="482" priority="52" stopIfTrue="1" operator="equal">
      <formula>"ALTO"</formula>
    </cfRule>
    <cfRule type="cellIs" dxfId="481" priority="53" stopIfTrue="1" operator="equal">
      <formula>"MEDIO"</formula>
    </cfRule>
    <cfRule type="cellIs" dxfId="480" priority="54" stopIfTrue="1" operator="equal">
      <formula>"BAJO"</formula>
    </cfRule>
  </conditionalFormatting>
  <conditionalFormatting sqref="J23">
    <cfRule type="cellIs" dxfId="479" priority="49" stopIfTrue="1" operator="equal">
      <formula>"ALTO"</formula>
    </cfRule>
    <cfRule type="cellIs" dxfId="478" priority="50" stopIfTrue="1" operator="equal">
      <formula>"MEDIO"</formula>
    </cfRule>
    <cfRule type="cellIs" dxfId="477" priority="51" stopIfTrue="1" operator="equal">
      <formula>"BAJO"</formula>
    </cfRule>
  </conditionalFormatting>
  <conditionalFormatting sqref="J28">
    <cfRule type="cellIs" dxfId="476" priority="46" stopIfTrue="1" operator="equal">
      <formula>"ALTO"</formula>
    </cfRule>
    <cfRule type="cellIs" dxfId="475" priority="47" stopIfTrue="1" operator="equal">
      <formula>"MEDIO"</formula>
    </cfRule>
    <cfRule type="cellIs" dxfId="474" priority="48" stopIfTrue="1" operator="equal">
      <formula>"BAJO"</formula>
    </cfRule>
  </conditionalFormatting>
  <conditionalFormatting sqref="J34">
    <cfRule type="cellIs" dxfId="473" priority="43" stopIfTrue="1" operator="equal">
      <formula>"ALTO"</formula>
    </cfRule>
    <cfRule type="cellIs" dxfId="472" priority="44" stopIfTrue="1" operator="equal">
      <formula>"MEDIO"</formula>
    </cfRule>
    <cfRule type="cellIs" dxfId="471" priority="45" stopIfTrue="1" operator="equal">
      <formula>"BAJO"</formula>
    </cfRule>
  </conditionalFormatting>
  <conditionalFormatting sqref="J37">
    <cfRule type="cellIs" dxfId="470" priority="37" stopIfTrue="1" operator="equal">
      <formula>"ALTO"</formula>
    </cfRule>
    <cfRule type="cellIs" dxfId="469" priority="38" stopIfTrue="1" operator="equal">
      <formula>"MEDIO"</formula>
    </cfRule>
    <cfRule type="cellIs" dxfId="468" priority="39" stopIfTrue="1" operator="equal">
      <formula>"BAJO"</formula>
    </cfRule>
  </conditionalFormatting>
  <conditionalFormatting sqref="J40">
    <cfRule type="cellIs" dxfId="467" priority="34" stopIfTrue="1" operator="equal">
      <formula>"ALTO"</formula>
    </cfRule>
    <cfRule type="cellIs" dxfId="466" priority="35" stopIfTrue="1" operator="equal">
      <formula>"MEDIO"</formula>
    </cfRule>
    <cfRule type="cellIs" dxfId="465" priority="36" stopIfTrue="1" operator="equal">
      <formula>"BAJO"</formula>
    </cfRule>
  </conditionalFormatting>
  <conditionalFormatting sqref="J47">
    <cfRule type="cellIs" dxfId="464" priority="22" stopIfTrue="1" operator="equal">
      <formula>"ALTO"</formula>
    </cfRule>
    <cfRule type="cellIs" dxfId="463" priority="23" stopIfTrue="1" operator="equal">
      <formula>"MEDIO"</formula>
    </cfRule>
    <cfRule type="cellIs" dxfId="462" priority="24" stopIfTrue="1" operator="equal">
      <formula>"BAJO"</formula>
    </cfRule>
  </conditionalFormatting>
  <conditionalFormatting sqref="J50">
    <cfRule type="cellIs" dxfId="461" priority="19" stopIfTrue="1" operator="equal">
      <formula>"ALTO"</formula>
    </cfRule>
    <cfRule type="cellIs" dxfId="460" priority="20" stopIfTrue="1" operator="equal">
      <formula>"MEDIO"</formula>
    </cfRule>
    <cfRule type="cellIs" dxfId="459" priority="21" stopIfTrue="1" operator="equal">
      <formula>"BAJO"</formula>
    </cfRule>
  </conditionalFormatting>
  <conditionalFormatting sqref="J74">
    <cfRule type="cellIs" dxfId="458" priority="10" stopIfTrue="1" operator="equal">
      <formula>"ALTO"</formula>
    </cfRule>
    <cfRule type="cellIs" dxfId="457" priority="11" stopIfTrue="1" operator="equal">
      <formula>"MEDIO"</formula>
    </cfRule>
    <cfRule type="cellIs" dxfId="456" priority="12" stopIfTrue="1" operator="equal">
      <formula>"BAJO"</formula>
    </cfRule>
  </conditionalFormatting>
  <conditionalFormatting sqref="J73">
    <cfRule type="cellIs" dxfId="455" priority="4" stopIfTrue="1" operator="equal">
      <formula>"ALTO"</formula>
    </cfRule>
    <cfRule type="cellIs" dxfId="454" priority="5" stopIfTrue="1" operator="equal">
      <formula>"MEDIO"</formula>
    </cfRule>
    <cfRule type="cellIs" dxfId="453" priority="6" stopIfTrue="1"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7"/>
  <sheetViews>
    <sheetView zoomScale="70" zoomScaleNormal="70" workbookViewId="0">
      <selection activeCell="K8" sqref="K8"/>
    </sheetView>
  </sheetViews>
  <sheetFormatPr baseColWidth="10" defaultRowHeight="14.25"/>
  <cols>
    <col min="1" max="1" width="11.42578125" style="35"/>
    <col min="2" max="2" width="24" style="35" customWidth="1"/>
    <col min="3" max="3" width="61.28515625" style="35" customWidth="1"/>
    <col min="4" max="4" width="51.42578125" style="97" customWidth="1"/>
    <col min="5" max="5" width="41.85546875" style="35" bestFit="1" customWidth="1"/>
    <col min="6" max="6" width="79.85546875" style="35" customWidth="1"/>
    <col min="7" max="7" width="17.85546875" style="95" customWidth="1"/>
    <col min="8" max="8" width="16.7109375" style="95" customWidth="1"/>
    <col min="9" max="9" width="17" style="35" customWidth="1"/>
    <col min="10" max="10" width="21.85546875" style="35" customWidth="1"/>
    <col min="11" max="11" width="91.7109375" style="35" customWidth="1"/>
    <col min="12" max="12" width="14.28515625" style="35" customWidth="1"/>
    <col min="13" max="13" width="5.140625" style="35" bestFit="1" customWidth="1"/>
    <col min="14" max="14" width="57.85546875" style="35" customWidth="1"/>
    <col min="15" max="15" width="58.7109375" style="35" customWidth="1"/>
    <col min="16" max="16384" width="11.42578125" style="35"/>
  </cols>
  <sheetData>
    <row r="1" spans="1:73" ht="15.75" thickBot="1">
      <c r="B1" s="277" t="s">
        <v>10</v>
      </c>
      <c r="C1" s="278"/>
      <c r="D1" s="278"/>
      <c r="E1" s="278"/>
      <c r="F1" s="278"/>
      <c r="G1" s="278"/>
      <c r="H1" s="278"/>
      <c r="I1" s="278"/>
      <c r="J1" s="278"/>
      <c r="K1" s="264"/>
      <c r="L1" s="264"/>
    </row>
    <row r="2" spans="1:73" ht="15.75" thickTop="1">
      <c r="B2" s="265" t="s">
        <v>153</v>
      </c>
      <c r="C2" s="266"/>
      <c r="D2" s="266"/>
      <c r="E2" s="266"/>
      <c r="F2" s="266"/>
      <c r="G2" s="266"/>
      <c r="H2" s="266"/>
      <c r="I2" s="266"/>
      <c r="J2" s="266"/>
      <c r="K2" s="264"/>
      <c r="L2" s="264"/>
    </row>
    <row r="3" spans="1:73" ht="15">
      <c r="B3" s="279" t="s">
        <v>11</v>
      </c>
      <c r="C3" s="280"/>
      <c r="D3" s="281" t="s">
        <v>12</v>
      </c>
      <c r="E3" s="282"/>
      <c r="F3" s="282"/>
      <c r="G3" s="282"/>
      <c r="H3" s="282"/>
      <c r="I3" s="283"/>
      <c r="J3" s="85" t="s">
        <v>141</v>
      </c>
      <c r="K3" s="264"/>
      <c r="L3" s="264"/>
    </row>
    <row r="4" spans="1:73" ht="15" thickBot="1">
      <c r="B4" s="284" t="s">
        <v>142</v>
      </c>
      <c r="C4" s="285"/>
      <c r="D4" s="286" t="s">
        <v>154</v>
      </c>
      <c r="E4" s="287"/>
      <c r="F4" s="287"/>
      <c r="G4" s="287"/>
      <c r="H4" s="287"/>
      <c r="I4" s="288"/>
      <c r="J4" s="86" t="s">
        <v>465</v>
      </c>
      <c r="K4" s="264"/>
      <c r="L4" s="264"/>
    </row>
    <row r="5" spans="1:73" ht="89.25" customHeight="1" thickTop="1">
      <c r="B5" s="271" t="s">
        <v>13</v>
      </c>
      <c r="C5" s="272"/>
      <c r="D5" s="273" t="s">
        <v>14</v>
      </c>
      <c r="E5" s="274"/>
      <c r="F5" s="87" t="s">
        <v>15</v>
      </c>
      <c r="G5" s="275" t="s">
        <v>55</v>
      </c>
      <c r="H5" s="275"/>
      <c r="I5" s="88" t="s">
        <v>16</v>
      </c>
      <c r="J5" s="276" t="s">
        <v>229</v>
      </c>
      <c r="K5" s="276"/>
      <c r="L5" s="276"/>
      <c r="N5" s="48" t="s">
        <v>464</v>
      </c>
      <c r="O5" s="49"/>
    </row>
    <row r="6" spans="1:73" ht="11.25" customHeight="1">
      <c r="B6" s="87"/>
      <c r="C6" s="89"/>
      <c r="D6" s="90"/>
      <c r="E6" s="91"/>
      <c r="F6" s="87"/>
      <c r="G6" s="27"/>
      <c r="H6" s="27"/>
      <c r="I6" s="88"/>
      <c r="J6" s="92"/>
      <c r="K6" s="92"/>
      <c r="L6" s="92"/>
      <c r="N6" s="22"/>
      <c r="O6" s="22"/>
    </row>
    <row r="7" spans="1:73" ht="99.75" customHeight="1">
      <c r="B7" s="93" t="s">
        <v>6</v>
      </c>
      <c r="C7" s="93" t="s">
        <v>8</v>
      </c>
      <c r="D7" s="93" t="s">
        <v>9</v>
      </c>
      <c r="E7" s="93" t="s">
        <v>24</v>
      </c>
      <c r="F7" s="93" t="s">
        <v>5</v>
      </c>
      <c r="G7" s="93" t="s">
        <v>0</v>
      </c>
      <c r="H7" s="93" t="s">
        <v>1</v>
      </c>
      <c r="I7" s="93" t="s">
        <v>2</v>
      </c>
      <c r="J7" s="93" t="s">
        <v>3</v>
      </c>
      <c r="K7" s="93" t="s">
        <v>4</v>
      </c>
      <c r="L7" s="93" t="s">
        <v>155</v>
      </c>
      <c r="N7" s="50" t="s">
        <v>281</v>
      </c>
      <c r="O7" s="51" t="s">
        <v>282</v>
      </c>
    </row>
    <row r="8" spans="1:73" ht="99.75">
      <c r="A8" s="83">
        <v>1</v>
      </c>
      <c r="B8" s="206" t="s">
        <v>51</v>
      </c>
      <c r="C8" s="26" t="s">
        <v>1208</v>
      </c>
      <c r="D8" s="26" t="s">
        <v>522</v>
      </c>
      <c r="E8" s="26" t="s">
        <v>27</v>
      </c>
      <c r="F8" s="26" t="s">
        <v>523</v>
      </c>
      <c r="G8" s="206">
        <v>3</v>
      </c>
      <c r="H8" s="206">
        <v>5</v>
      </c>
      <c r="I8" s="206">
        <v>15</v>
      </c>
      <c r="J8" s="206" t="s">
        <v>373</v>
      </c>
      <c r="K8" s="146" t="s">
        <v>1585</v>
      </c>
      <c r="L8" s="206">
        <v>3</v>
      </c>
      <c r="M8" s="55"/>
      <c r="N8" s="146"/>
      <c r="O8" s="151"/>
      <c r="BT8" s="35">
        <v>1</v>
      </c>
      <c r="BU8" s="35">
        <v>1</v>
      </c>
    </row>
    <row r="9" spans="1:73" ht="187.5" customHeight="1">
      <c r="A9" s="83">
        <v>2</v>
      </c>
      <c r="B9" s="206" t="s">
        <v>51</v>
      </c>
      <c r="C9" s="26" t="s">
        <v>1209</v>
      </c>
      <c r="D9" s="26" t="s">
        <v>321</v>
      </c>
      <c r="E9" s="26" t="s">
        <v>27</v>
      </c>
      <c r="F9" s="26" t="s">
        <v>524</v>
      </c>
      <c r="G9" s="206">
        <v>3</v>
      </c>
      <c r="H9" s="206">
        <v>4</v>
      </c>
      <c r="I9" s="206">
        <v>12</v>
      </c>
      <c r="J9" s="206" t="s">
        <v>373</v>
      </c>
      <c r="K9" s="146" t="s">
        <v>1586</v>
      </c>
      <c r="L9" s="206">
        <v>3</v>
      </c>
      <c r="M9" s="55"/>
      <c r="N9" s="146"/>
      <c r="O9" s="151"/>
      <c r="BT9" s="35">
        <v>1</v>
      </c>
      <c r="BU9" s="35">
        <v>1</v>
      </c>
    </row>
    <row r="10" spans="1:73" ht="191.25" customHeight="1">
      <c r="A10" s="83">
        <v>3</v>
      </c>
      <c r="B10" s="206" t="s">
        <v>51</v>
      </c>
      <c r="C10" s="26" t="s">
        <v>374</v>
      </c>
      <c r="D10" s="26" t="s">
        <v>425</v>
      </c>
      <c r="E10" s="26" t="s">
        <v>272</v>
      </c>
      <c r="F10" s="26" t="s">
        <v>665</v>
      </c>
      <c r="G10" s="206">
        <v>3</v>
      </c>
      <c r="H10" s="206">
        <v>4</v>
      </c>
      <c r="I10" s="206">
        <v>12</v>
      </c>
      <c r="J10" s="206" t="s">
        <v>373</v>
      </c>
      <c r="K10" s="146" t="s">
        <v>1586</v>
      </c>
      <c r="L10" s="206">
        <v>3</v>
      </c>
      <c r="M10" s="55"/>
      <c r="N10" s="146"/>
      <c r="O10" s="151"/>
      <c r="BT10" s="35">
        <v>1</v>
      </c>
      <c r="BU10" s="35">
        <v>1</v>
      </c>
    </row>
    <row r="11" spans="1:73" ht="218.25" customHeight="1">
      <c r="A11" s="83">
        <v>4</v>
      </c>
      <c r="B11" s="206" t="s">
        <v>51</v>
      </c>
      <c r="C11" s="26" t="s">
        <v>664</v>
      </c>
      <c r="D11" s="26" t="s">
        <v>62</v>
      </c>
      <c r="E11" s="26" t="s">
        <v>272</v>
      </c>
      <c r="F11" s="26" t="s">
        <v>525</v>
      </c>
      <c r="G11" s="206">
        <v>3</v>
      </c>
      <c r="H11" s="206">
        <v>4</v>
      </c>
      <c r="I11" s="206">
        <v>12</v>
      </c>
      <c r="J11" s="206" t="s">
        <v>373</v>
      </c>
      <c r="K11" s="146" t="s">
        <v>1587</v>
      </c>
      <c r="L11" s="206">
        <v>3</v>
      </c>
      <c r="M11" s="55"/>
      <c r="N11" s="146"/>
      <c r="O11" s="151"/>
      <c r="BT11" s="35">
        <v>2</v>
      </c>
      <c r="BU11" s="35">
        <v>2</v>
      </c>
    </row>
    <row r="12" spans="1:73" ht="165" customHeight="1">
      <c r="A12" s="83">
        <v>5</v>
      </c>
      <c r="B12" s="206" t="s">
        <v>51</v>
      </c>
      <c r="C12" s="26" t="s">
        <v>1210</v>
      </c>
      <c r="D12" s="26" t="s">
        <v>271</v>
      </c>
      <c r="E12" s="26" t="s">
        <v>272</v>
      </c>
      <c r="F12" s="26" t="s">
        <v>526</v>
      </c>
      <c r="G12" s="206">
        <v>3</v>
      </c>
      <c r="H12" s="206">
        <v>4</v>
      </c>
      <c r="I12" s="206">
        <v>12</v>
      </c>
      <c r="J12" s="206" t="s">
        <v>373</v>
      </c>
      <c r="K12" s="146" t="s">
        <v>1585</v>
      </c>
      <c r="L12" s="206">
        <v>3</v>
      </c>
      <c r="N12" s="146"/>
      <c r="O12" s="151"/>
    </row>
    <row r="13" spans="1:73" ht="210.75" customHeight="1">
      <c r="A13" s="83">
        <v>6</v>
      </c>
      <c r="B13" s="206" t="s">
        <v>52</v>
      </c>
      <c r="C13" s="26" t="s">
        <v>666</v>
      </c>
      <c r="D13" s="26" t="s">
        <v>321</v>
      </c>
      <c r="E13" s="26" t="s">
        <v>27</v>
      </c>
      <c r="F13" s="26" t="s">
        <v>520</v>
      </c>
      <c r="G13" s="206">
        <v>4</v>
      </c>
      <c r="H13" s="206">
        <v>4</v>
      </c>
      <c r="I13" s="206">
        <v>16</v>
      </c>
      <c r="J13" s="206" t="s">
        <v>373</v>
      </c>
      <c r="K13" s="146" t="s">
        <v>1586</v>
      </c>
      <c r="L13" s="206">
        <v>3</v>
      </c>
      <c r="N13" s="146"/>
      <c r="O13" s="151"/>
    </row>
    <row r="14" spans="1:73" ht="203.25" customHeight="1">
      <c r="A14" s="83">
        <v>7</v>
      </c>
      <c r="B14" s="206" t="s">
        <v>52</v>
      </c>
      <c r="C14" s="26" t="s">
        <v>259</v>
      </c>
      <c r="D14" s="26" t="s">
        <v>62</v>
      </c>
      <c r="E14" s="26" t="s">
        <v>27</v>
      </c>
      <c r="F14" s="26" t="s">
        <v>1206</v>
      </c>
      <c r="G14" s="206">
        <v>4</v>
      </c>
      <c r="H14" s="206">
        <v>4</v>
      </c>
      <c r="I14" s="206">
        <v>16</v>
      </c>
      <c r="J14" s="206" t="s">
        <v>373</v>
      </c>
      <c r="K14" s="146" t="s">
        <v>1587</v>
      </c>
      <c r="L14" s="206">
        <v>3</v>
      </c>
      <c r="N14" s="146"/>
      <c r="O14" s="151"/>
    </row>
    <row r="15" spans="1:73" ht="141" customHeight="1">
      <c r="A15" s="83">
        <v>8</v>
      </c>
      <c r="B15" s="206" t="s">
        <v>52</v>
      </c>
      <c r="C15" s="26" t="s">
        <v>1211</v>
      </c>
      <c r="D15" s="26" t="s">
        <v>375</v>
      </c>
      <c r="E15" s="26" t="s">
        <v>27</v>
      </c>
      <c r="F15" s="26" t="s">
        <v>1207</v>
      </c>
      <c r="G15" s="206">
        <v>4</v>
      </c>
      <c r="H15" s="206">
        <v>4</v>
      </c>
      <c r="I15" s="206">
        <v>16</v>
      </c>
      <c r="J15" s="206" t="s">
        <v>373</v>
      </c>
      <c r="K15" s="146" t="s">
        <v>1585</v>
      </c>
      <c r="L15" s="206">
        <v>3</v>
      </c>
      <c r="N15" s="146"/>
      <c r="O15" s="151"/>
    </row>
    <row r="16" spans="1:73" ht="126" customHeight="1">
      <c r="A16" s="83">
        <v>9</v>
      </c>
      <c r="B16" s="206" t="s">
        <v>52</v>
      </c>
      <c r="C16" s="26" t="s">
        <v>1212</v>
      </c>
      <c r="D16" s="26" t="s">
        <v>1213</v>
      </c>
      <c r="E16" s="26" t="s">
        <v>27</v>
      </c>
      <c r="F16" s="26" t="s">
        <v>1214</v>
      </c>
      <c r="G16" s="206">
        <v>5</v>
      </c>
      <c r="H16" s="206">
        <v>5</v>
      </c>
      <c r="I16" s="206">
        <v>25</v>
      </c>
      <c r="J16" s="206" t="s">
        <v>376</v>
      </c>
      <c r="K16" s="146" t="s">
        <v>1585</v>
      </c>
      <c r="L16" s="206">
        <v>5</v>
      </c>
      <c r="N16" s="146"/>
      <c r="O16" s="151"/>
    </row>
    <row r="17" spans="1:15" ht="171">
      <c r="A17" s="83">
        <v>10</v>
      </c>
      <c r="B17" s="206" t="s">
        <v>52</v>
      </c>
      <c r="C17" s="26" t="s">
        <v>1215</v>
      </c>
      <c r="D17" s="26" t="s">
        <v>321</v>
      </c>
      <c r="E17" s="26" t="s">
        <v>27</v>
      </c>
      <c r="F17" s="26" t="s">
        <v>1216</v>
      </c>
      <c r="G17" s="206">
        <v>4</v>
      </c>
      <c r="H17" s="206">
        <v>5</v>
      </c>
      <c r="I17" s="206">
        <v>20</v>
      </c>
      <c r="J17" s="206" t="s">
        <v>376</v>
      </c>
      <c r="K17" s="146" t="s">
        <v>1586</v>
      </c>
      <c r="L17" s="206">
        <v>5</v>
      </c>
      <c r="N17" s="146"/>
      <c r="O17" s="151"/>
    </row>
    <row r="18" spans="1:15" ht="171">
      <c r="A18" s="83">
        <v>11</v>
      </c>
      <c r="B18" s="206" t="s">
        <v>52</v>
      </c>
      <c r="C18" s="26" t="s">
        <v>1217</v>
      </c>
      <c r="D18" s="26" t="s">
        <v>62</v>
      </c>
      <c r="E18" s="26" t="s">
        <v>27</v>
      </c>
      <c r="F18" s="26" t="s">
        <v>1218</v>
      </c>
      <c r="G18" s="206">
        <v>4</v>
      </c>
      <c r="H18" s="206">
        <v>5</v>
      </c>
      <c r="I18" s="206">
        <v>20</v>
      </c>
      <c r="J18" s="206" t="s">
        <v>376</v>
      </c>
      <c r="K18" s="146" t="s">
        <v>1587</v>
      </c>
      <c r="L18" s="206">
        <v>5</v>
      </c>
      <c r="N18" s="146"/>
      <c r="O18" s="151"/>
    </row>
    <row r="19" spans="1:15" ht="171">
      <c r="A19" s="83">
        <v>12</v>
      </c>
      <c r="B19" s="206" t="s">
        <v>52</v>
      </c>
      <c r="C19" s="26" t="s">
        <v>1219</v>
      </c>
      <c r="D19" s="26" t="s">
        <v>321</v>
      </c>
      <c r="E19" s="26" t="s">
        <v>27</v>
      </c>
      <c r="F19" s="26" t="s">
        <v>1220</v>
      </c>
      <c r="G19" s="206">
        <v>3</v>
      </c>
      <c r="H19" s="206">
        <v>4</v>
      </c>
      <c r="I19" s="206">
        <v>12</v>
      </c>
      <c r="J19" s="206" t="s">
        <v>373</v>
      </c>
      <c r="K19" s="146" t="s">
        <v>1586</v>
      </c>
      <c r="L19" s="206">
        <v>3</v>
      </c>
      <c r="N19" s="146"/>
      <c r="O19" s="151"/>
    </row>
    <row r="20" spans="1:15" ht="190.5" customHeight="1">
      <c r="A20" s="83">
        <v>13</v>
      </c>
      <c r="B20" s="206" t="s">
        <v>52</v>
      </c>
      <c r="C20" s="26" t="s">
        <v>1221</v>
      </c>
      <c r="D20" s="26" t="s">
        <v>62</v>
      </c>
      <c r="E20" s="26" t="s">
        <v>27</v>
      </c>
      <c r="F20" s="26" t="s">
        <v>527</v>
      </c>
      <c r="G20" s="206">
        <v>4</v>
      </c>
      <c r="H20" s="206">
        <v>4</v>
      </c>
      <c r="I20" s="206">
        <v>16</v>
      </c>
      <c r="J20" s="206" t="s">
        <v>373</v>
      </c>
      <c r="K20" s="146" t="s">
        <v>1587</v>
      </c>
      <c r="L20" s="206">
        <v>3</v>
      </c>
      <c r="N20" s="146"/>
      <c r="O20" s="151"/>
    </row>
    <row r="21" spans="1:15" ht="99.75">
      <c r="A21" s="83">
        <v>14</v>
      </c>
      <c r="B21" s="206" t="s">
        <v>52</v>
      </c>
      <c r="C21" s="26" t="s">
        <v>1222</v>
      </c>
      <c r="D21" s="26" t="s">
        <v>667</v>
      </c>
      <c r="E21" s="26" t="s">
        <v>27</v>
      </c>
      <c r="F21" s="26" t="s">
        <v>528</v>
      </c>
      <c r="G21" s="206">
        <v>4</v>
      </c>
      <c r="H21" s="206">
        <v>4</v>
      </c>
      <c r="I21" s="206">
        <v>16</v>
      </c>
      <c r="J21" s="206" t="s">
        <v>373</v>
      </c>
      <c r="K21" s="146" t="s">
        <v>1585</v>
      </c>
      <c r="L21" s="206">
        <v>3</v>
      </c>
      <c r="N21" s="146"/>
      <c r="O21" s="151"/>
    </row>
    <row r="22" spans="1:15" ht="167.25" customHeight="1">
      <c r="A22" s="83">
        <v>15</v>
      </c>
      <c r="B22" s="206" t="s">
        <v>52</v>
      </c>
      <c r="C22" s="26" t="s">
        <v>1223</v>
      </c>
      <c r="D22" s="26" t="s">
        <v>321</v>
      </c>
      <c r="E22" s="26" t="s">
        <v>27</v>
      </c>
      <c r="F22" s="26" t="s">
        <v>1224</v>
      </c>
      <c r="G22" s="206">
        <v>4</v>
      </c>
      <c r="H22" s="206">
        <v>4</v>
      </c>
      <c r="I22" s="206">
        <v>16</v>
      </c>
      <c r="J22" s="206" t="s">
        <v>373</v>
      </c>
      <c r="K22" s="146" t="s">
        <v>1586</v>
      </c>
      <c r="L22" s="206">
        <v>3</v>
      </c>
      <c r="N22" s="146"/>
      <c r="O22" s="151"/>
    </row>
    <row r="23" spans="1:15" ht="171">
      <c r="A23" s="83">
        <v>16</v>
      </c>
      <c r="B23" s="206" t="s">
        <v>52</v>
      </c>
      <c r="C23" s="26" t="s">
        <v>669</v>
      </c>
      <c r="D23" s="26" t="s">
        <v>62</v>
      </c>
      <c r="E23" s="26" t="s">
        <v>27</v>
      </c>
      <c r="F23" s="26" t="s">
        <v>668</v>
      </c>
      <c r="G23" s="206">
        <v>4</v>
      </c>
      <c r="H23" s="206">
        <v>4</v>
      </c>
      <c r="I23" s="206">
        <v>16</v>
      </c>
      <c r="J23" s="206" t="s">
        <v>373</v>
      </c>
      <c r="K23" s="146" t="s">
        <v>1587</v>
      </c>
      <c r="L23" s="206">
        <v>3</v>
      </c>
      <c r="N23" s="146"/>
      <c r="O23" s="151"/>
    </row>
    <row r="24" spans="1:15" ht="99.75">
      <c r="A24" s="83">
        <v>17</v>
      </c>
      <c r="B24" s="206" t="s">
        <v>52</v>
      </c>
      <c r="C24" s="26" t="s">
        <v>1225</v>
      </c>
      <c r="D24" s="26" t="s">
        <v>1226</v>
      </c>
      <c r="E24" s="26" t="s">
        <v>27</v>
      </c>
      <c r="F24" s="26" t="s">
        <v>529</v>
      </c>
      <c r="G24" s="206">
        <v>4</v>
      </c>
      <c r="H24" s="206">
        <v>4</v>
      </c>
      <c r="I24" s="206">
        <v>16</v>
      </c>
      <c r="J24" s="206" t="s">
        <v>373</v>
      </c>
      <c r="K24" s="146" t="s">
        <v>1585</v>
      </c>
      <c r="L24" s="206">
        <v>3</v>
      </c>
      <c r="N24" s="146"/>
      <c r="O24" s="151"/>
    </row>
    <row r="25" spans="1:15" ht="171">
      <c r="A25" s="83">
        <v>18</v>
      </c>
      <c r="B25" s="206" t="s">
        <v>52</v>
      </c>
      <c r="C25" s="26" t="s">
        <v>1227</v>
      </c>
      <c r="D25" s="26" t="s">
        <v>425</v>
      </c>
      <c r="E25" s="26" t="s">
        <v>241</v>
      </c>
      <c r="F25" s="26" t="s">
        <v>1228</v>
      </c>
      <c r="G25" s="206">
        <v>3</v>
      </c>
      <c r="H25" s="206">
        <v>4</v>
      </c>
      <c r="I25" s="206">
        <v>12</v>
      </c>
      <c r="J25" s="206" t="s">
        <v>373</v>
      </c>
      <c r="K25" s="146" t="s">
        <v>1586</v>
      </c>
      <c r="L25" s="206">
        <v>3</v>
      </c>
      <c r="M25" s="26"/>
      <c r="N25" s="146"/>
      <c r="O25" s="151"/>
    </row>
    <row r="26" spans="1:15" ht="200.25" customHeight="1">
      <c r="A26" s="83">
        <v>19</v>
      </c>
      <c r="B26" s="206" t="s">
        <v>52</v>
      </c>
      <c r="C26" s="26" t="s">
        <v>1229</v>
      </c>
      <c r="D26" s="26" t="s">
        <v>62</v>
      </c>
      <c r="E26" s="26" t="s">
        <v>241</v>
      </c>
      <c r="F26" s="26" t="s">
        <v>1230</v>
      </c>
      <c r="G26" s="206">
        <v>3</v>
      </c>
      <c r="H26" s="206">
        <v>4</v>
      </c>
      <c r="I26" s="206">
        <v>12</v>
      </c>
      <c r="J26" s="206" t="s">
        <v>373</v>
      </c>
      <c r="K26" s="146" t="s">
        <v>1587</v>
      </c>
      <c r="L26" s="206">
        <v>3</v>
      </c>
      <c r="M26" s="26"/>
      <c r="N26" s="146"/>
      <c r="O26" s="151"/>
    </row>
    <row r="27" spans="1:15" ht="202.5" customHeight="1">
      <c r="A27" s="83">
        <v>20</v>
      </c>
      <c r="B27" s="206" t="s">
        <v>52</v>
      </c>
      <c r="C27" s="26" t="s">
        <v>1231</v>
      </c>
      <c r="D27" s="26" t="s">
        <v>375</v>
      </c>
      <c r="E27" s="26" t="s">
        <v>241</v>
      </c>
      <c r="F27" s="26" t="s">
        <v>1232</v>
      </c>
      <c r="G27" s="206">
        <v>3</v>
      </c>
      <c r="H27" s="206">
        <v>4</v>
      </c>
      <c r="I27" s="206">
        <v>12</v>
      </c>
      <c r="J27" s="206" t="s">
        <v>373</v>
      </c>
      <c r="K27" s="146" t="s">
        <v>1585</v>
      </c>
      <c r="L27" s="206">
        <v>3</v>
      </c>
      <c r="M27" s="26"/>
      <c r="N27" s="146"/>
      <c r="O27" s="151"/>
    </row>
    <row r="28" spans="1:15" ht="180.75" customHeight="1">
      <c r="A28" s="83">
        <v>21</v>
      </c>
      <c r="B28" s="206" t="s">
        <v>52</v>
      </c>
      <c r="C28" s="26" t="s">
        <v>1233</v>
      </c>
      <c r="D28" s="26" t="s">
        <v>321</v>
      </c>
      <c r="E28" s="26" t="s">
        <v>27</v>
      </c>
      <c r="F28" s="26" t="s">
        <v>1234</v>
      </c>
      <c r="G28" s="206">
        <v>3</v>
      </c>
      <c r="H28" s="206">
        <v>4</v>
      </c>
      <c r="I28" s="206">
        <v>12</v>
      </c>
      <c r="J28" s="206" t="s">
        <v>373</v>
      </c>
      <c r="K28" s="146" t="s">
        <v>1586</v>
      </c>
      <c r="L28" s="206">
        <v>3</v>
      </c>
      <c r="M28" s="26"/>
      <c r="N28" s="146"/>
      <c r="O28" s="151"/>
    </row>
    <row r="29" spans="1:15" ht="204" customHeight="1">
      <c r="A29" s="83">
        <v>22</v>
      </c>
      <c r="B29" s="206" t="s">
        <v>52</v>
      </c>
      <c r="C29" s="26" t="s">
        <v>1235</v>
      </c>
      <c r="D29" s="26" t="s">
        <v>62</v>
      </c>
      <c r="E29" s="26" t="s">
        <v>27</v>
      </c>
      <c r="F29" s="26" t="s">
        <v>1236</v>
      </c>
      <c r="G29" s="206">
        <v>3</v>
      </c>
      <c r="H29" s="206">
        <v>4</v>
      </c>
      <c r="I29" s="206">
        <v>12</v>
      </c>
      <c r="J29" s="206" t="s">
        <v>373</v>
      </c>
      <c r="K29" s="146" t="s">
        <v>1587</v>
      </c>
      <c r="L29" s="206">
        <v>3</v>
      </c>
      <c r="M29" s="26"/>
      <c r="N29" s="146"/>
      <c r="O29" s="151"/>
    </row>
    <row r="30" spans="1:15" ht="185.25" customHeight="1">
      <c r="A30" s="83">
        <v>23</v>
      </c>
      <c r="B30" s="206" t="s">
        <v>52</v>
      </c>
      <c r="C30" s="26" t="s">
        <v>1237</v>
      </c>
      <c r="D30" s="26" t="s">
        <v>375</v>
      </c>
      <c r="E30" s="26" t="s">
        <v>27</v>
      </c>
      <c r="F30" s="26" t="s">
        <v>1238</v>
      </c>
      <c r="G30" s="206">
        <v>3</v>
      </c>
      <c r="H30" s="206">
        <v>4</v>
      </c>
      <c r="I30" s="206">
        <v>12</v>
      </c>
      <c r="J30" s="206" t="s">
        <v>373</v>
      </c>
      <c r="K30" s="146" t="s">
        <v>1585</v>
      </c>
      <c r="L30" s="206">
        <v>3</v>
      </c>
      <c r="M30" s="26"/>
      <c r="N30" s="146"/>
      <c r="O30" s="151"/>
    </row>
    <row r="31" spans="1:15" ht="194.25" customHeight="1">
      <c r="A31" s="83">
        <v>24</v>
      </c>
      <c r="B31" s="206" t="s">
        <v>521</v>
      </c>
      <c r="C31" s="26" t="s">
        <v>1239</v>
      </c>
      <c r="D31" s="26" t="s">
        <v>321</v>
      </c>
      <c r="E31" s="26" t="s">
        <v>27</v>
      </c>
      <c r="F31" s="26" t="s">
        <v>530</v>
      </c>
      <c r="G31" s="206">
        <v>3</v>
      </c>
      <c r="H31" s="206">
        <v>4</v>
      </c>
      <c r="I31" s="206">
        <v>12</v>
      </c>
      <c r="J31" s="206" t="s">
        <v>373</v>
      </c>
      <c r="K31" s="146" t="s">
        <v>1586</v>
      </c>
      <c r="L31" s="206">
        <v>3</v>
      </c>
      <c r="M31" s="26"/>
      <c r="N31" s="26"/>
      <c r="O31" s="151"/>
    </row>
    <row r="32" spans="1:15" ht="228" customHeight="1">
      <c r="A32" s="83">
        <v>25</v>
      </c>
      <c r="B32" s="206" t="s">
        <v>521</v>
      </c>
      <c r="C32" s="26" t="s">
        <v>1240</v>
      </c>
      <c r="D32" s="26" t="s">
        <v>62</v>
      </c>
      <c r="E32" s="26" t="s">
        <v>27</v>
      </c>
      <c r="F32" s="26" t="s">
        <v>531</v>
      </c>
      <c r="G32" s="206">
        <v>3</v>
      </c>
      <c r="H32" s="206">
        <v>4</v>
      </c>
      <c r="I32" s="206">
        <v>12</v>
      </c>
      <c r="J32" s="206" t="s">
        <v>373</v>
      </c>
      <c r="K32" s="146" t="s">
        <v>1587</v>
      </c>
      <c r="L32" s="206">
        <v>3</v>
      </c>
      <c r="M32" s="26"/>
      <c r="N32" s="146"/>
      <c r="O32" s="151"/>
    </row>
    <row r="33" spans="1:15" ht="252" customHeight="1">
      <c r="A33" s="83">
        <v>26</v>
      </c>
      <c r="B33" s="206" t="s">
        <v>521</v>
      </c>
      <c r="C33" s="26" t="s">
        <v>1241</v>
      </c>
      <c r="D33" s="26" t="s">
        <v>375</v>
      </c>
      <c r="E33" s="26" t="s">
        <v>27</v>
      </c>
      <c r="F33" s="26" t="s">
        <v>532</v>
      </c>
      <c r="G33" s="206">
        <v>3</v>
      </c>
      <c r="H33" s="206">
        <v>4</v>
      </c>
      <c r="I33" s="206">
        <v>12</v>
      </c>
      <c r="J33" s="206" t="s">
        <v>373</v>
      </c>
      <c r="K33" s="146" t="s">
        <v>1585</v>
      </c>
      <c r="L33" s="206">
        <v>3</v>
      </c>
      <c r="M33" s="26"/>
      <c r="N33" s="146"/>
      <c r="O33" s="151"/>
    </row>
    <row r="34" spans="1:15" ht="171">
      <c r="A34" s="83">
        <v>27</v>
      </c>
      <c r="B34" s="206" t="s">
        <v>521</v>
      </c>
      <c r="C34" s="26" t="s">
        <v>1242</v>
      </c>
      <c r="D34" s="26" t="s">
        <v>321</v>
      </c>
      <c r="E34" s="26" t="s">
        <v>27</v>
      </c>
      <c r="F34" s="26" t="s">
        <v>1243</v>
      </c>
      <c r="G34" s="206">
        <v>3</v>
      </c>
      <c r="H34" s="206">
        <v>4</v>
      </c>
      <c r="I34" s="206">
        <v>12</v>
      </c>
      <c r="J34" s="206" t="s">
        <v>373</v>
      </c>
      <c r="K34" s="146" t="s">
        <v>1586</v>
      </c>
      <c r="L34" s="206">
        <v>3</v>
      </c>
      <c r="M34" s="26"/>
      <c r="N34" s="146"/>
      <c r="O34" s="151"/>
    </row>
    <row r="35" spans="1:15" ht="221.25" customHeight="1">
      <c r="A35" s="83">
        <v>28</v>
      </c>
      <c r="B35" s="206" t="s">
        <v>521</v>
      </c>
      <c r="C35" s="26" t="s">
        <v>1244</v>
      </c>
      <c r="D35" s="26" t="s">
        <v>62</v>
      </c>
      <c r="E35" s="26" t="s">
        <v>27</v>
      </c>
      <c r="F35" s="26" t="s">
        <v>1245</v>
      </c>
      <c r="G35" s="206">
        <v>3</v>
      </c>
      <c r="H35" s="206">
        <v>4</v>
      </c>
      <c r="I35" s="206">
        <v>12</v>
      </c>
      <c r="J35" s="206" t="s">
        <v>373</v>
      </c>
      <c r="K35" s="146" t="s">
        <v>1587</v>
      </c>
      <c r="L35" s="206">
        <v>3</v>
      </c>
      <c r="M35" s="26"/>
      <c r="N35" s="146"/>
      <c r="O35" s="151"/>
    </row>
    <row r="36" spans="1:15" ht="255" customHeight="1">
      <c r="A36" s="83">
        <v>29</v>
      </c>
      <c r="B36" s="206" t="s">
        <v>521</v>
      </c>
      <c r="C36" s="26" t="s">
        <v>1246</v>
      </c>
      <c r="D36" s="26" t="s">
        <v>375</v>
      </c>
      <c r="E36" s="26" t="s">
        <v>27</v>
      </c>
      <c r="F36" s="26" t="s">
        <v>532</v>
      </c>
      <c r="G36" s="206">
        <v>3</v>
      </c>
      <c r="H36" s="206">
        <v>4</v>
      </c>
      <c r="I36" s="206">
        <v>12</v>
      </c>
      <c r="J36" s="206" t="s">
        <v>373</v>
      </c>
      <c r="K36" s="146" t="s">
        <v>1585</v>
      </c>
      <c r="L36" s="206">
        <v>3</v>
      </c>
      <c r="M36" s="26"/>
      <c r="N36" s="146"/>
      <c r="O36" s="151"/>
    </row>
    <row r="37" spans="1:15" ht="15">
      <c r="L37" s="218">
        <f>SUM(L8:L36)</f>
        <v>93</v>
      </c>
      <c r="N37" s="218">
        <f>+COUNT(L8:L36)</f>
        <v>29</v>
      </c>
    </row>
  </sheetData>
  <autoFilter ref="B7:N36"/>
  <dataConsolidate/>
  <mergeCells count="11">
    <mergeCell ref="B5:C5"/>
    <mergeCell ref="D5:E5"/>
    <mergeCell ref="G5:H5"/>
    <mergeCell ref="J5:L5"/>
    <mergeCell ref="B1:J1"/>
    <mergeCell ref="K1:L4"/>
    <mergeCell ref="B2:J2"/>
    <mergeCell ref="B3:C3"/>
    <mergeCell ref="D3:I3"/>
    <mergeCell ref="B4:C4"/>
    <mergeCell ref="D4:I4"/>
  </mergeCells>
  <conditionalFormatting sqref="J12 J8">
    <cfRule type="cellIs" dxfId="452" priority="67" stopIfTrue="1" operator="equal">
      <formula>"ALTO"</formula>
    </cfRule>
    <cfRule type="cellIs" dxfId="451" priority="68" stopIfTrue="1" operator="equal">
      <formula>"MEDIO"</formula>
    </cfRule>
    <cfRule type="cellIs" dxfId="450" priority="69" stopIfTrue="1" operator="equal">
      <formula>"BAJO"</formula>
    </cfRule>
  </conditionalFormatting>
  <conditionalFormatting sqref="J9">
    <cfRule type="cellIs" dxfId="449" priority="64" stopIfTrue="1" operator="equal">
      <formula>"ALTO"</formula>
    </cfRule>
    <cfRule type="cellIs" dxfId="448" priority="65" stopIfTrue="1" operator="equal">
      <formula>"MEDIO"</formula>
    </cfRule>
    <cfRule type="cellIs" dxfId="447" priority="66" stopIfTrue="1" operator="equal">
      <formula>"BAJO"</formula>
    </cfRule>
  </conditionalFormatting>
  <conditionalFormatting sqref="J10">
    <cfRule type="cellIs" dxfId="446" priority="61" stopIfTrue="1" operator="equal">
      <formula>"ALTO"</formula>
    </cfRule>
    <cfRule type="cellIs" dxfId="445" priority="62" stopIfTrue="1" operator="equal">
      <formula>"MEDIO"</formula>
    </cfRule>
    <cfRule type="cellIs" dxfId="444" priority="63" stopIfTrue="1" operator="equal">
      <formula>"BAJO"</formula>
    </cfRule>
  </conditionalFormatting>
  <conditionalFormatting sqref="J11">
    <cfRule type="cellIs" dxfId="443" priority="58" stopIfTrue="1" operator="equal">
      <formula>"ALTO"</formula>
    </cfRule>
    <cfRule type="cellIs" dxfId="442" priority="59" stopIfTrue="1" operator="equal">
      <formula>"MEDIO"</formula>
    </cfRule>
    <cfRule type="cellIs" dxfId="441" priority="60" stopIfTrue="1" operator="equal">
      <formula>"BAJO"</formula>
    </cfRule>
  </conditionalFormatting>
  <conditionalFormatting sqref="J13">
    <cfRule type="cellIs" dxfId="440" priority="55" stopIfTrue="1" operator="equal">
      <formula>"ALTO"</formula>
    </cfRule>
    <cfRule type="cellIs" dxfId="439" priority="56" stopIfTrue="1" operator="equal">
      <formula>"MEDIO"</formula>
    </cfRule>
    <cfRule type="cellIs" dxfId="438" priority="57" stopIfTrue="1" operator="equal">
      <formula>"BAJO"</formula>
    </cfRule>
  </conditionalFormatting>
  <conditionalFormatting sqref="J14">
    <cfRule type="cellIs" dxfId="437" priority="52" stopIfTrue="1" operator="equal">
      <formula>"ALTO"</formula>
    </cfRule>
    <cfRule type="cellIs" dxfId="436" priority="53" stopIfTrue="1" operator="equal">
      <formula>"MEDIO"</formula>
    </cfRule>
    <cfRule type="cellIs" dxfId="435" priority="54" stopIfTrue="1" operator="equal">
      <formula>"BAJO"</formula>
    </cfRule>
  </conditionalFormatting>
  <conditionalFormatting sqref="J15">
    <cfRule type="cellIs" dxfId="434" priority="49" stopIfTrue="1" operator="equal">
      <formula>"ALTO"</formula>
    </cfRule>
    <cfRule type="cellIs" dxfId="433" priority="50" stopIfTrue="1" operator="equal">
      <formula>"MEDIO"</formula>
    </cfRule>
    <cfRule type="cellIs" dxfId="432" priority="51" stopIfTrue="1" operator="equal">
      <formula>"BAJO"</formula>
    </cfRule>
  </conditionalFormatting>
  <conditionalFormatting sqref="J16">
    <cfRule type="cellIs" dxfId="431" priority="46" stopIfTrue="1" operator="equal">
      <formula>"ALTO"</formula>
    </cfRule>
    <cfRule type="cellIs" dxfId="430" priority="47" stopIfTrue="1" operator="equal">
      <formula>"MEDIO"</formula>
    </cfRule>
    <cfRule type="cellIs" dxfId="429" priority="48" stopIfTrue="1" operator="equal">
      <formula>"BAJO"</formula>
    </cfRule>
  </conditionalFormatting>
  <conditionalFormatting sqref="J17">
    <cfRule type="cellIs" dxfId="428" priority="43" stopIfTrue="1" operator="equal">
      <formula>"ALTO"</formula>
    </cfRule>
    <cfRule type="cellIs" dxfId="427" priority="44" stopIfTrue="1" operator="equal">
      <formula>"MEDIO"</formula>
    </cfRule>
    <cfRule type="cellIs" dxfId="426" priority="45" stopIfTrue="1" operator="equal">
      <formula>"BAJO"</formula>
    </cfRule>
  </conditionalFormatting>
  <conditionalFormatting sqref="J18">
    <cfRule type="cellIs" dxfId="425" priority="40" stopIfTrue="1" operator="equal">
      <formula>"ALTO"</formula>
    </cfRule>
    <cfRule type="cellIs" dxfId="424" priority="41" stopIfTrue="1" operator="equal">
      <formula>"MEDIO"</formula>
    </cfRule>
    <cfRule type="cellIs" dxfId="423" priority="42" stopIfTrue="1" operator="equal">
      <formula>"BAJO"</formula>
    </cfRule>
  </conditionalFormatting>
  <conditionalFormatting sqref="J19">
    <cfRule type="cellIs" dxfId="422" priority="37" stopIfTrue="1" operator="equal">
      <formula>"ALTO"</formula>
    </cfRule>
    <cfRule type="cellIs" dxfId="421" priority="38" stopIfTrue="1" operator="equal">
      <formula>"MEDIO"</formula>
    </cfRule>
    <cfRule type="cellIs" dxfId="420" priority="39" stopIfTrue="1" operator="equal">
      <formula>"BAJO"</formula>
    </cfRule>
  </conditionalFormatting>
  <conditionalFormatting sqref="J20">
    <cfRule type="cellIs" dxfId="419" priority="34" stopIfTrue="1" operator="equal">
      <formula>"ALTO"</formula>
    </cfRule>
    <cfRule type="cellIs" dxfId="418" priority="35" stopIfTrue="1" operator="equal">
      <formula>"MEDIO"</formula>
    </cfRule>
    <cfRule type="cellIs" dxfId="417" priority="36" stopIfTrue="1" operator="equal">
      <formula>"BAJO"</formula>
    </cfRule>
  </conditionalFormatting>
  <conditionalFormatting sqref="J21:J23">
    <cfRule type="cellIs" dxfId="416" priority="31" stopIfTrue="1" operator="equal">
      <formula>"ALTO"</formula>
    </cfRule>
    <cfRule type="cellIs" dxfId="415" priority="32" stopIfTrue="1" operator="equal">
      <formula>"MEDIO"</formula>
    </cfRule>
    <cfRule type="cellIs" dxfId="414" priority="33" stopIfTrue="1" operator="equal">
      <formula>"BAJO"</formula>
    </cfRule>
  </conditionalFormatting>
  <conditionalFormatting sqref="J24">
    <cfRule type="cellIs" dxfId="413" priority="28" stopIfTrue="1" operator="equal">
      <formula>"ALTO"</formula>
    </cfRule>
    <cfRule type="cellIs" dxfId="412" priority="29" stopIfTrue="1" operator="equal">
      <formula>"MEDIO"</formula>
    </cfRule>
    <cfRule type="cellIs" dxfId="411" priority="30" stopIfTrue="1" operator="equal">
      <formula>"BAJO"</formula>
    </cfRule>
  </conditionalFormatting>
  <conditionalFormatting sqref="J30">
    <cfRule type="cellIs" dxfId="410" priority="16" stopIfTrue="1" operator="equal">
      <formula>"ALTO"</formula>
    </cfRule>
    <cfRule type="cellIs" dxfId="409" priority="17" stopIfTrue="1" operator="equal">
      <formula>"MEDIO"</formula>
    </cfRule>
    <cfRule type="cellIs" dxfId="408" priority="18" stopIfTrue="1" operator="equal">
      <formula>"BAJO"</formula>
    </cfRule>
  </conditionalFormatting>
  <conditionalFormatting sqref="J26:J29">
    <cfRule type="cellIs" dxfId="407" priority="13" stopIfTrue="1" operator="equal">
      <formula>"ALTO"</formula>
    </cfRule>
    <cfRule type="cellIs" dxfId="406" priority="14" stopIfTrue="1" operator="equal">
      <formula>"MEDIO"</formula>
    </cfRule>
    <cfRule type="cellIs" dxfId="405" priority="15" stopIfTrue="1" operator="equal">
      <formula>"BAJO"</formula>
    </cfRule>
  </conditionalFormatting>
  <conditionalFormatting sqref="J25">
    <cfRule type="cellIs" dxfId="404" priority="10" stopIfTrue="1" operator="equal">
      <formula>"ALTO"</formula>
    </cfRule>
    <cfRule type="cellIs" dxfId="403" priority="11" stopIfTrue="1" operator="equal">
      <formula>"MEDIO"</formula>
    </cfRule>
    <cfRule type="cellIs" dxfId="402" priority="12" stopIfTrue="1" operator="equal">
      <formula>"BAJO"</formula>
    </cfRule>
  </conditionalFormatting>
  <conditionalFormatting sqref="J33:J36">
    <cfRule type="cellIs" dxfId="401" priority="7" stopIfTrue="1" operator="equal">
      <formula>"ALTO"</formula>
    </cfRule>
    <cfRule type="cellIs" dxfId="400" priority="8" stopIfTrue="1" operator="equal">
      <formula>"MEDIO"</formula>
    </cfRule>
    <cfRule type="cellIs" dxfId="399" priority="9" stopIfTrue="1" operator="equal">
      <formula>"BAJO"</formula>
    </cfRule>
  </conditionalFormatting>
  <conditionalFormatting sqref="J32">
    <cfRule type="cellIs" dxfId="398" priority="4" stopIfTrue="1" operator="equal">
      <formula>"ALTO"</formula>
    </cfRule>
    <cfRule type="cellIs" dxfId="397" priority="5" stopIfTrue="1" operator="equal">
      <formula>"MEDIO"</formula>
    </cfRule>
    <cfRule type="cellIs" dxfId="396" priority="6" stopIfTrue="1" operator="equal">
      <formula>"BAJO"</formula>
    </cfRule>
  </conditionalFormatting>
  <conditionalFormatting sqref="J31">
    <cfRule type="cellIs" dxfId="395" priority="1" stopIfTrue="1" operator="equal">
      <formula>"ALTO"</formula>
    </cfRule>
    <cfRule type="cellIs" dxfId="394" priority="2" stopIfTrue="1" operator="equal">
      <formula>"MEDIO"</formula>
    </cfRule>
    <cfRule type="cellIs" dxfId="393" priority="3" stopIfTrue="1"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8"/>
  <sheetViews>
    <sheetView zoomScale="70" zoomScaleNormal="70" workbookViewId="0">
      <selection activeCell="K8" sqref="K8:K34"/>
    </sheetView>
  </sheetViews>
  <sheetFormatPr baseColWidth="10" defaultColWidth="14.42578125" defaultRowHeight="15" customHeight="1"/>
  <cols>
    <col min="1" max="1" width="8" style="98" customWidth="1"/>
    <col min="2" max="2" width="29.140625" style="100" customWidth="1"/>
    <col min="3" max="3" width="59.85546875" style="98" customWidth="1"/>
    <col min="4" max="4" width="42.85546875" style="98" customWidth="1"/>
    <col min="5" max="5" width="50.5703125" style="101" bestFit="1" customWidth="1"/>
    <col min="6" max="6" width="58.42578125" style="98" customWidth="1"/>
    <col min="7" max="7" width="19.85546875" style="98" customWidth="1"/>
    <col min="8" max="8" width="16.42578125" style="98" customWidth="1"/>
    <col min="9" max="9" width="15" style="98" customWidth="1"/>
    <col min="10" max="10" width="21.85546875" style="98" customWidth="1"/>
    <col min="11" max="11" width="89.5703125" style="98" customWidth="1"/>
    <col min="12" max="12" width="10.7109375" style="98" customWidth="1"/>
    <col min="13" max="13" width="3.85546875" style="98" customWidth="1"/>
    <col min="14" max="14" width="63.85546875" style="98" customWidth="1"/>
    <col min="15" max="15" width="64.5703125" style="98" customWidth="1"/>
    <col min="16" max="73" width="10.7109375" style="98" customWidth="1"/>
    <col min="74" max="16384" width="14.42578125" style="98"/>
  </cols>
  <sheetData>
    <row r="1" spans="1:73" ht="18.75" customHeight="1" thickBot="1">
      <c r="B1" s="235" t="s">
        <v>10</v>
      </c>
      <c r="C1" s="236"/>
      <c r="D1" s="236"/>
      <c r="E1" s="236"/>
      <c r="F1" s="236"/>
      <c r="G1" s="236"/>
      <c r="H1" s="236"/>
      <c r="I1" s="236"/>
      <c r="J1" s="236"/>
      <c r="K1" s="264"/>
      <c r="L1" s="264"/>
    </row>
    <row r="2" spans="1:73" ht="27" customHeight="1" thickTop="1">
      <c r="B2" s="265" t="s">
        <v>153</v>
      </c>
      <c r="C2" s="266"/>
      <c r="D2" s="266"/>
      <c r="E2" s="266"/>
      <c r="F2" s="266"/>
      <c r="G2" s="266"/>
      <c r="H2" s="266"/>
      <c r="I2" s="266"/>
      <c r="J2" s="266"/>
      <c r="K2" s="264"/>
      <c r="L2" s="264"/>
    </row>
    <row r="3" spans="1:73" ht="30" customHeight="1">
      <c r="B3" s="267" t="s">
        <v>11</v>
      </c>
      <c r="C3" s="268"/>
      <c r="D3" s="249" t="s">
        <v>12</v>
      </c>
      <c r="E3" s="250"/>
      <c r="F3" s="250"/>
      <c r="G3" s="250"/>
      <c r="H3" s="250"/>
      <c r="I3" s="248"/>
      <c r="J3" s="39" t="s">
        <v>141</v>
      </c>
      <c r="K3" s="264"/>
      <c r="L3" s="264"/>
    </row>
    <row r="4" spans="1:73" ht="33.75" customHeight="1" thickBot="1">
      <c r="B4" s="269" t="s">
        <v>142</v>
      </c>
      <c r="C4" s="270"/>
      <c r="D4" s="253" t="s">
        <v>154</v>
      </c>
      <c r="E4" s="254"/>
      <c r="F4" s="254"/>
      <c r="G4" s="254"/>
      <c r="H4" s="254"/>
      <c r="I4" s="252"/>
      <c r="J4" s="40" t="s">
        <v>465</v>
      </c>
      <c r="K4" s="264"/>
      <c r="L4" s="264"/>
    </row>
    <row r="5" spans="1:73" ht="60.75" customHeight="1" thickTop="1">
      <c r="B5" s="258" t="s">
        <v>13</v>
      </c>
      <c r="C5" s="259"/>
      <c r="D5" s="260" t="s">
        <v>14</v>
      </c>
      <c r="E5" s="261"/>
      <c r="F5" s="41" t="s">
        <v>15</v>
      </c>
      <c r="G5" s="262" t="s">
        <v>158</v>
      </c>
      <c r="H5" s="262"/>
      <c r="I5" s="42" t="s">
        <v>16</v>
      </c>
      <c r="J5" s="263" t="s">
        <v>160</v>
      </c>
      <c r="K5" s="263"/>
      <c r="L5" s="263"/>
      <c r="N5" s="48" t="s">
        <v>464</v>
      </c>
      <c r="O5" s="49"/>
    </row>
    <row r="6" spans="1:73" ht="7.5" customHeight="1">
      <c r="B6" s="41"/>
      <c r="C6" s="43"/>
      <c r="D6" s="44"/>
      <c r="E6" s="45"/>
      <c r="F6" s="41"/>
      <c r="G6" s="46"/>
      <c r="H6" s="46"/>
      <c r="I6" s="42"/>
      <c r="J6" s="47"/>
      <c r="K6" s="47"/>
      <c r="L6" s="47"/>
      <c r="N6" s="22"/>
      <c r="O6" s="22"/>
    </row>
    <row r="7" spans="1:73" ht="82.5" customHeight="1">
      <c r="B7" s="20" t="s">
        <v>6</v>
      </c>
      <c r="C7" s="21" t="s">
        <v>8</v>
      </c>
      <c r="D7" s="21" t="s">
        <v>9</v>
      </c>
      <c r="E7" s="21" t="s">
        <v>24</v>
      </c>
      <c r="F7" s="21" t="s">
        <v>5</v>
      </c>
      <c r="G7" s="21" t="s">
        <v>0</v>
      </c>
      <c r="H7" s="21" t="s">
        <v>1</v>
      </c>
      <c r="I7" s="21" t="s">
        <v>2</v>
      </c>
      <c r="J7" s="21" t="s">
        <v>3</v>
      </c>
      <c r="K7" s="21" t="s">
        <v>4</v>
      </c>
      <c r="L7" s="21" t="s">
        <v>155</v>
      </c>
      <c r="N7" s="50" t="s">
        <v>281</v>
      </c>
      <c r="O7" s="51" t="s">
        <v>282</v>
      </c>
    </row>
    <row r="8" spans="1:73" ht="237" customHeight="1">
      <c r="A8" s="211">
        <v>1</v>
      </c>
      <c r="B8" s="147" t="s">
        <v>378</v>
      </c>
      <c r="C8" s="146" t="s">
        <v>231</v>
      </c>
      <c r="D8" s="146" t="s">
        <v>533</v>
      </c>
      <c r="E8" s="146" t="s">
        <v>22</v>
      </c>
      <c r="F8" s="146" t="s">
        <v>1253</v>
      </c>
      <c r="G8" s="32">
        <v>3</v>
      </c>
      <c r="H8" s="32">
        <v>4</v>
      </c>
      <c r="I8" s="32">
        <f>G8*H8</f>
        <v>12</v>
      </c>
      <c r="J8" s="32" t="str">
        <f>IF(I8&lt;12,"BAJO",IF(I8&gt;19,"ALTO","MEDIO"))</f>
        <v>MEDIO</v>
      </c>
      <c r="K8" s="146" t="s">
        <v>1587</v>
      </c>
      <c r="L8" s="102">
        <f>IF(J8="BAJO",0.1,IF(J8="MEDIO",3,5))</f>
        <v>3</v>
      </c>
      <c r="M8" s="22"/>
      <c r="N8" s="159"/>
      <c r="O8" s="160"/>
      <c r="BT8" s="98">
        <v>1</v>
      </c>
      <c r="BU8" s="98">
        <v>1</v>
      </c>
    </row>
    <row r="9" spans="1:73" ht="204.75" customHeight="1">
      <c r="A9" s="211">
        <v>2</v>
      </c>
      <c r="B9" s="147" t="s">
        <v>378</v>
      </c>
      <c r="C9" s="146" t="s">
        <v>534</v>
      </c>
      <c r="D9" s="146" t="s">
        <v>535</v>
      </c>
      <c r="E9" s="146" t="s">
        <v>22</v>
      </c>
      <c r="F9" s="146" t="s">
        <v>1254</v>
      </c>
      <c r="G9" s="32">
        <v>3</v>
      </c>
      <c r="H9" s="32">
        <v>4</v>
      </c>
      <c r="I9" s="32">
        <f t="shared" ref="I9:I14" si="0">G9*H9</f>
        <v>12</v>
      </c>
      <c r="J9" s="32" t="str">
        <f t="shared" ref="J9:J14" si="1">IF(I9&lt;12,"BAJO",IF(I9&gt;19,"ALTO","MEDIO"))</f>
        <v>MEDIO</v>
      </c>
      <c r="K9" s="146" t="s">
        <v>1586</v>
      </c>
      <c r="L9" s="102">
        <f t="shared" ref="L9:L34" si="2">IF(J9="BAJO",0.1,IF(J9="MEDIO",3,5))</f>
        <v>3</v>
      </c>
      <c r="M9" s="22"/>
      <c r="N9" s="159"/>
      <c r="O9" s="160"/>
      <c r="BT9" s="98">
        <v>1</v>
      </c>
      <c r="BU9" s="98">
        <v>1</v>
      </c>
    </row>
    <row r="10" spans="1:73" ht="198.75" customHeight="1">
      <c r="A10" s="211">
        <v>3</v>
      </c>
      <c r="B10" s="147" t="s">
        <v>378</v>
      </c>
      <c r="C10" s="146" t="s">
        <v>536</v>
      </c>
      <c r="D10" s="146" t="s">
        <v>537</v>
      </c>
      <c r="E10" s="146" t="s">
        <v>22</v>
      </c>
      <c r="F10" s="146" t="s">
        <v>1255</v>
      </c>
      <c r="G10" s="32">
        <v>3</v>
      </c>
      <c r="H10" s="32">
        <v>4</v>
      </c>
      <c r="I10" s="32">
        <f t="shared" si="0"/>
        <v>12</v>
      </c>
      <c r="J10" s="32" t="str">
        <f t="shared" si="1"/>
        <v>MEDIO</v>
      </c>
      <c r="K10" s="146" t="s">
        <v>1585</v>
      </c>
      <c r="L10" s="102">
        <f t="shared" si="2"/>
        <v>3</v>
      </c>
      <c r="M10" s="22"/>
      <c r="N10" s="159"/>
      <c r="O10" s="160"/>
      <c r="BT10" s="98">
        <v>2</v>
      </c>
      <c r="BU10" s="98">
        <v>2</v>
      </c>
    </row>
    <row r="11" spans="1:73" ht="217.5" customHeight="1">
      <c r="A11" s="211">
        <v>4</v>
      </c>
      <c r="B11" s="147" t="s">
        <v>378</v>
      </c>
      <c r="C11" s="146" t="s">
        <v>683</v>
      </c>
      <c r="D11" s="146" t="s">
        <v>533</v>
      </c>
      <c r="E11" s="146" t="s">
        <v>19</v>
      </c>
      <c r="F11" s="146" t="s">
        <v>1256</v>
      </c>
      <c r="G11" s="32">
        <v>4</v>
      </c>
      <c r="H11" s="32">
        <v>5</v>
      </c>
      <c r="I11" s="32">
        <f t="shared" si="0"/>
        <v>20</v>
      </c>
      <c r="J11" s="32" t="str">
        <f t="shared" si="1"/>
        <v>ALTO</v>
      </c>
      <c r="K11" s="146" t="s">
        <v>1587</v>
      </c>
      <c r="L11" s="102">
        <f t="shared" si="2"/>
        <v>5</v>
      </c>
      <c r="M11" s="22"/>
      <c r="N11" s="159"/>
      <c r="O11" s="160"/>
    </row>
    <row r="12" spans="1:73" ht="171">
      <c r="A12" s="211">
        <v>5</v>
      </c>
      <c r="B12" s="147" t="s">
        <v>378</v>
      </c>
      <c r="C12" s="146" t="s">
        <v>682</v>
      </c>
      <c r="D12" s="146" t="s">
        <v>535</v>
      </c>
      <c r="E12" s="146" t="s">
        <v>19</v>
      </c>
      <c r="F12" s="146" t="s">
        <v>1257</v>
      </c>
      <c r="G12" s="32">
        <v>4</v>
      </c>
      <c r="H12" s="32">
        <v>5</v>
      </c>
      <c r="I12" s="32">
        <f t="shared" si="0"/>
        <v>20</v>
      </c>
      <c r="J12" s="32" t="str">
        <f t="shared" si="1"/>
        <v>ALTO</v>
      </c>
      <c r="K12" s="146" t="s">
        <v>1586</v>
      </c>
      <c r="L12" s="102">
        <f t="shared" si="2"/>
        <v>5</v>
      </c>
      <c r="M12" s="22"/>
      <c r="N12" s="159"/>
      <c r="O12" s="160"/>
    </row>
    <row r="13" spans="1:73" ht="180.75" customHeight="1">
      <c r="A13" s="211">
        <v>6</v>
      </c>
      <c r="B13" s="147" t="s">
        <v>378</v>
      </c>
      <c r="C13" s="146" t="s">
        <v>1247</v>
      </c>
      <c r="D13" s="146" t="s">
        <v>271</v>
      </c>
      <c r="E13" s="146" t="s">
        <v>19</v>
      </c>
      <c r="F13" s="146" t="s">
        <v>1258</v>
      </c>
      <c r="G13" s="32">
        <v>4</v>
      </c>
      <c r="H13" s="32">
        <v>5</v>
      </c>
      <c r="I13" s="32">
        <f t="shared" si="0"/>
        <v>20</v>
      </c>
      <c r="J13" s="32" t="str">
        <f t="shared" si="1"/>
        <v>ALTO</v>
      </c>
      <c r="K13" s="146" t="s">
        <v>1585</v>
      </c>
      <c r="L13" s="102">
        <f t="shared" si="2"/>
        <v>5</v>
      </c>
      <c r="M13" s="22"/>
      <c r="N13" s="159"/>
      <c r="O13" s="160"/>
    </row>
    <row r="14" spans="1:73" ht="169.5" customHeight="1">
      <c r="A14" s="211">
        <v>7</v>
      </c>
      <c r="B14" s="147" t="s">
        <v>378</v>
      </c>
      <c r="C14" s="146" t="s">
        <v>1259</v>
      </c>
      <c r="D14" s="146" t="s">
        <v>537</v>
      </c>
      <c r="E14" s="146" t="s">
        <v>379</v>
      </c>
      <c r="F14" s="146" t="s">
        <v>1260</v>
      </c>
      <c r="G14" s="32">
        <v>2</v>
      </c>
      <c r="H14" s="32">
        <v>5</v>
      </c>
      <c r="I14" s="32">
        <f t="shared" si="0"/>
        <v>10</v>
      </c>
      <c r="J14" s="32" t="str">
        <f t="shared" si="1"/>
        <v>BAJO</v>
      </c>
      <c r="K14" s="146" t="s">
        <v>286</v>
      </c>
      <c r="L14" s="102">
        <f t="shared" si="2"/>
        <v>0.1</v>
      </c>
      <c r="M14" s="22"/>
      <c r="N14" s="159"/>
      <c r="O14" s="160"/>
    </row>
    <row r="15" spans="1:73" ht="237" customHeight="1">
      <c r="A15" s="211">
        <v>8</v>
      </c>
      <c r="B15" s="24" t="s">
        <v>378</v>
      </c>
      <c r="C15" s="146" t="s">
        <v>1261</v>
      </c>
      <c r="D15" s="146" t="s">
        <v>533</v>
      </c>
      <c r="E15" s="146" t="s">
        <v>379</v>
      </c>
      <c r="F15" s="146" t="s">
        <v>1262</v>
      </c>
      <c r="G15" s="32">
        <v>1</v>
      </c>
      <c r="H15" s="32">
        <v>4</v>
      </c>
      <c r="I15" s="32">
        <f>G15*H15</f>
        <v>4</v>
      </c>
      <c r="J15" s="32" t="str">
        <f>IF(I15&lt;12,"BAJO",IF(I15&gt;19,"ALTO","MEDIO"))</f>
        <v>BAJO</v>
      </c>
      <c r="K15" s="146" t="s">
        <v>286</v>
      </c>
      <c r="L15" s="102">
        <f t="shared" si="2"/>
        <v>0.1</v>
      </c>
      <c r="M15" s="22"/>
      <c r="N15" s="159"/>
      <c r="O15" s="160"/>
    </row>
    <row r="16" spans="1:73" ht="99.75">
      <c r="A16" s="211">
        <v>9</v>
      </c>
      <c r="B16" s="147" t="s">
        <v>378</v>
      </c>
      <c r="C16" s="146" t="s">
        <v>1263</v>
      </c>
      <c r="D16" s="146" t="s">
        <v>535</v>
      </c>
      <c r="E16" s="146" t="s">
        <v>379</v>
      </c>
      <c r="F16" s="146" t="s">
        <v>1264</v>
      </c>
      <c r="G16" s="32">
        <v>1</v>
      </c>
      <c r="H16" s="32">
        <v>4</v>
      </c>
      <c r="I16" s="32">
        <f t="shared" ref="I16:I34" si="3">G16*H16</f>
        <v>4</v>
      </c>
      <c r="J16" s="32" t="str">
        <f t="shared" ref="J16:J34" si="4">IF(I16&lt;12,"BAJO",IF(I16&gt;19,"ALTO","MEDIO"))</f>
        <v>BAJO</v>
      </c>
      <c r="K16" s="146" t="s">
        <v>286</v>
      </c>
      <c r="L16" s="102">
        <f t="shared" si="2"/>
        <v>0.1</v>
      </c>
      <c r="M16" s="22"/>
      <c r="N16" s="159"/>
      <c r="O16" s="160"/>
    </row>
    <row r="17" spans="1:15" ht="171">
      <c r="A17" s="211">
        <v>10</v>
      </c>
      <c r="B17" s="147" t="s">
        <v>378</v>
      </c>
      <c r="C17" s="146" t="s">
        <v>1251</v>
      </c>
      <c r="D17" s="146" t="s">
        <v>538</v>
      </c>
      <c r="E17" s="146" t="s">
        <v>19</v>
      </c>
      <c r="F17" s="26" t="s">
        <v>1265</v>
      </c>
      <c r="G17" s="32">
        <v>3</v>
      </c>
      <c r="H17" s="32">
        <v>5</v>
      </c>
      <c r="I17" s="32">
        <f t="shared" si="3"/>
        <v>15</v>
      </c>
      <c r="J17" s="32" t="str">
        <f t="shared" si="4"/>
        <v>MEDIO</v>
      </c>
      <c r="K17" s="146" t="s">
        <v>1587</v>
      </c>
      <c r="L17" s="102">
        <f t="shared" si="2"/>
        <v>3</v>
      </c>
      <c r="M17" s="22"/>
      <c r="N17" s="159"/>
      <c r="O17" s="160"/>
    </row>
    <row r="18" spans="1:15" ht="171">
      <c r="A18" s="211">
        <v>11</v>
      </c>
      <c r="B18" s="147" t="s">
        <v>378</v>
      </c>
      <c r="C18" s="146" t="s">
        <v>1266</v>
      </c>
      <c r="D18" s="146" t="s">
        <v>539</v>
      </c>
      <c r="E18" s="146" t="s">
        <v>19</v>
      </c>
      <c r="F18" s="146" t="s">
        <v>1267</v>
      </c>
      <c r="G18" s="32">
        <v>3</v>
      </c>
      <c r="H18" s="32">
        <v>5</v>
      </c>
      <c r="I18" s="32">
        <f t="shared" si="3"/>
        <v>15</v>
      </c>
      <c r="J18" s="32" t="str">
        <f t="shared" si="4"/>
        <v>MEDIO</v>
      </c>
      <c r="K18" s="146" t="s">
        <v>1586</v>
      </c>
      <c r="L18" s="102">
        <f t="shared" si="2"/>
        <v>3</v>
      </c>
      <c r="M18" s="22"/>
      <c r="N18" s="159"/>
      <c r="O18" s="160"/>
    </row>
    <row r="19" spans="1:15" ht="138.75" customHeight="1">
      <c r="A19" s="211">
        <v>12</v>
      </c>
      <c r="B19" s="147" t="s">
        <v>378</v>
      </c>
      <c r="C19" s="146" t="s">
        <v>1268</v>
      </c>
      <c r="D19" s="146" t="s">
        <v>537</v>
      </c>
      <c r="E19" s="146" t="s">
        <v>19</v>
      </c>
      <c r="F19" s="146" t="s">
        <v>1269</v>
      </c>
      <c r="G19" s="32">
        <v>3</v>
      </c>
      <c r="H19" s="32">
        <v>5</v>
      </c>
      <c r="I19" s="32">
        <f t="shared" si="3"/>
        <v>15</v>
      </c>
      <c r="J19" s="32" t="str">
        <f t="shared" si="4"/>
        <v>MEDIO</v>
      </c>
      <c r="K19" s="146" t="s">
        <v>1585</v>
      </c>
      <c r="L19" s="102">
        <f t="shared" si="2"/>
        <v>3</v>
      </c>
      <c r="M19" s="22"/>
      <c r="N19" s="159"/>
      <c r="O19" s="160"/>
    </row>
    <row r="20" spans="1:15" ht="163.5" customHeight="1">
      <c r="A20" s="211">
        <v>13</v>
      </c>
      <c r="B20" s="147" t="s">
        <v>378</v>
      </c>
      <c r="C20" s="146" t="s">
        <v>684</v>
      </c>
      <c r="D20" s="146" t="s">
        <v>537</v>
      </c>
      <c r="E20" s="146" t="s">
        <v>19</v>
      </c>
      <c r="F20" s="146" t="s">
        <v>1270</v>
      </c>
      <c r="G20" s="32">
        <v>3</v>
      </c>
      <c r="H20" s="32">
        <v>5</v>
      </c>
      <c r="I20" s="32">
        <f t="shared" si="3"/>
        <v>15</v>
      </c>
      <c r="J20" s="32" t="str">
        <f t="shared" si="4"/>
        <v>MEDIO</v>
      </c>
      <c r="K20" s="146" t="s">
        <v>1585</v>
      </c>
      <c r="L20" s="102">
        <f t="shared" si="2"/>
        <v>3</v>
      </c>
      <c r="M20" s="22"/>
      <c r="N20" s="159"/>
      <c r="O20" s="160"/>
    </row>
    <row r="21" spans="1:15" ht="171">
      <c r="A21" s="211">
        <v>14</v>
      </c>
      <c r="B21" s="147" t="s">
        <v>378</v>
      </c>
      <c r="C21" s="146" t="s">
        <v>1271</v>
      </c>
      <c r="D21" s="146" t="s">
        <v>538</v>
      </c>
      <c r="E21" s="146" t="s">
        <v>19</v>
      </c>
      <c r="F21" s="146" t="s">
        <v>1272</v>
      </c>
      <c r="G21" s="32">
        <v>3</v>
      </c>
      <c r="H21" s="32">
        <v>5</v>
      </c>
      <c r="I21" s="32">
        <f t="shared" si="3"/>
        <v>15</v>
      </c>
      <c r="J21" s="32" t="str">
        <f t="shared" si="4"/>
        <v>MEDIO</v>
      </c>
      <c r="K21" s="146" t="s">
        <v>1587</v>
      </c>
      <c r="L21" s="102">
        <f t="shared" si="2"/>
        <v>3</v>
      </c>
      <c r="M21" s="22"/>
      <c r="N21" s="159"/>
      <c r="O21" s="160"/>
    </row>
    <row r="22" spans="1:15" ht="171">
      <c r="A22" s="211">
        <v>15</v>
      </c>
      <c r="B22" s="147" t="s">
        <v>378</v>
      </c>
      <c r="C22" s="146" t="s">
        <v>1248</v>
      </c>
      <c r="D22" s="146" t="s">
        <v>540</v>
      </c>
      <c r="E22" s="146" t="s">
        <v>19</v>
      </c>
      <c r="F22" s="146" t="s">
        <v>1273</v>
      </c>
      <c r="G22" s="32">
        <v>3</v>
      </c>
      <c r="H22" s="32">
        <v>5</v>
      </c>
      <c r="I22" s="32">
        <f t="shared" si="3"/>
        <v>15</v>
      </c>
      <c r="J22" s="32" t="str">
        <f t="shared" si="4"/>
        <v>MEDIO</v>
      </c>
      <c r="K22" s="146" t="s">
        <v>1586</v>
      </c>
      <c r="L22" s="102">
        <f t="shared" si="2"/>
        <v>3</v>
      </c>
      <c r="M22" s="22"/>
      <c r="N22" s="159"/>
      <c r="O22" s="160"/>
    </row>
    <row r="23" spans="1:15" ht="267" customHeight="1">
      <c r="A23" s="211">
        <v>16</v>
      </c>
      <c r="B23" s="147" t="s">
        <v>378</v>
      </c>
      <c r="C23" s="146" t="s">
        <v>1274</v>
      </c>
      <c r="D23" s="146" t="s">
        <v>533</v>
      </c>
      <c r="E23" s="146" t="s">
        <v>19</v>
      </c>
      <c r="F23" s="26" t="s">
        <v>1275</v>
      </c>
      <c r="G23" s="32">
        <v>2</v>
      </c>
      <c r="H23" s="32">
        <v>3</v>
      </c>
      <c r="I23" s="32">
        <f t="shared" si="3"/>
        <v>6</v>
      </c>
      <c r="J23" s="32" t="str">
        <f t="shared" si="4"/>
        <v>BAJO</v>
      </c>
      <c r="K23" s="146" t="s">
        <v>286</v>
      </c>
      <c r="L23" s="102">
        <f t="shared" si="2"/>
        <v>0.1</v>
      </c>
      <c r="M23" s="22"/>
      <c r="N23" s="159"/>
      <c r="O23" s="160"/>
    </row>
    <row r="24" spans="1:15" ht="210.75" customHeight="1">
      <c r="A24" s="211">
        <v>17</v>
      </c>
      <c r="B24" s="147" t="s">
        <v>378</v>
      </c>
      <c r="C24" s="146" t="s">
        <v>1276</v>
      </c>
      <c r="D24" s="146" t="s">
        <v>535</v>
      </c>
      <c r="E24" s="146" t="s">
        <v>19</v>
      </c>
      <c r="F24" s="146" t="s">
        <v>1277</v>
      </c>
      <c r="G24" s="32">
        <v>2</v>
      </c>
      <c r="H24" s="32">
        <v>3</v>
      </c>
      <c r="I24" s="32">
        <f t="shared" si="3"/>
        <v>6</v>
      </c>
      <c r="J24" s="32" t="str">
        <f t="shared" si="4"/>
        <v>BAJO</v>
      </c>
      <c r="K24" s="146" t="s">
        <v>286</v>
      </c>
      <c r="L24" s="102">
        <f t="shared" si="2"/>
        <v>0.1</v>
      </c>
      <c r="M24" s="22"/>
      <c r="N24" s="159"/>
      <c r="O24" s="160"/>
    </row>
    <row r="25" spans="1:15" ht="196.5" customHeight="1">
      <c r="A25" s="211">
        <v>18</v>
      </c>
      <c r="B25" s="147" t="s">
        <v>378</v>
      </c>
      <c r="C25" s="146" t="s">
        <v>1252</v>
      </c>
      <c r="D25" s="146" t="s">
        <v>537</v>
      </c>
      <c r="E25" s="146" t="s">
        <v>19</v>
      </c>
      <c r="F25" s="146" t="s">
        <v>1278</v>
      </c>
      <c r="G25" s="32">
        <v>2</v>
      </c>
      <c r="H25" s="32">
        <v>3</v>
      </c>
      <c r="I25" s="32">
        <f t="shared" si="3"/>
        <v>6</v>
      </c>
      <c r="J25" s="32" t="str">
        <f t="shared" si="4"/>
        <v>BAJO</v>
      </c>
      <c r="K25" s="146" t="s">
        <v>286</v>
      </c>
      <c r="L25" s="102">
        <f t="shared" si="2"/>
        <v>0.1</v>
      </c>
      <c r="M25" s="22"/>
      <c r="N25" s="159"/>
      <c r="O25" s="160"/>
    </row>
    <row r="26" spans="1:15" ht="57">
      <c r="A26" s="211">
        <v>19</v>
      </c>
      <c r="B26" s="147" t="s">
        <v>378</v>
      </c>
      <c r="C26" s="146" t="s">
        <v>1279</v>
      </c>
      <c r="D26" s="146" t="s">
        <v>537</v>
      </c>
      <c r="E26" s="146" t="s">
        <v>19</v>
      </c>
      <c r="F26" s="146" t="s">
        <v>1280</v>
      </c>
      <c r="G26" s="32">
        <v>2</v>
      </c>
      <c r="H26" s="32">
        <v>3</v>
      </c>
      <c r="I26" s="32">
        <f t="shared" si="3"/>
        <v>6</v>
      </c>
      <c r="J26" s="32" t="str">
        <f t="shared" si="4"/>
        <v>BAJO</v>
      </c>
      <c r="K26" s="146" t="s">
        <v>286</v>
      </c>
      <c r="L26" s="102">
        <f t="shared" si="2"/>
        <v>0.1</v>
      </c>
      <c r="M26" s="22"/>
      <c r="N26" s="159"/>
      <c r="O26" s="160"/>
    </row>
    <row r="27" spans="1:15" ht="145.5" customHeight="1">
      <c r="A27" s="211">
        <v>20</v>
      </c>
      <c r="B27" s="147" t="s">
        <v>378</v>
      </c>
      <c r="C27" s="146" t="s">
        <v>1281</v>
      </c>
      <c r="D27" s="146" t="s">
        <v>533</v>
      </c>
      <c r="E27" s="146" t="s">
        <v>541</v>
      </c>
      <c r="F27" s="146" t="s">
        <v>1282</v>
      </c>
      <c r="G27" s="32">
        <v>1</v>
      </c>
      <c r="H27" s="32">
        <v>3</v>
      </c>
      <c r="I27" s="32">
        <f t="shared" si="3"/>
        <v>3</v>
      </c>
      <c r="J27" s="32" t="str">
        <f t="shared" si="4"/>
        <v>BAJO</v>
      </c>
      <c r="K27" s="146" t="s">
        <v>286</v>
      </c>
      <c r="L27" s="102">
        <f t="shared" si="2"/>
        <v>0.1</v>
      </c>
      <c r="M27" s="22"/>
      <c r="N27" s="159"/>
      <c r="O27" s="160"/>
    </row>
    <row r="28" spans="1:15" ht="57">
      <c r="A28" s="211">
        <v>21</v>
      </c>
      <c r="B28" s="147" t="s">
        <v>378</v>
      </c>
      <c r="C28" s="146" t="s">
        <v>1283</v>
      </c>
      <c r="D28" s="146" t="s">
        <v>540</v>
      </c>
      <c r="E28" s="146" t="s">
        <v>541</v>
      </c>
      <c r="F28" s="146" t="s">
        <v>1284</v>
      </c>
      <c r="G28" s="32">
        <v>1</v>
      </c>
      <c r="H28" s="32">
        <v>3</v>
      </c>
      <c r="I28" s="32">
        <f t="shared" si="3"/>
        <v>3</v>
      </c>
      <c r="J28" s="32" t="str">
        <f t="shared" si="4"/>
        <v>BAJO</v>
      </c>
      <c r="K28" s="146" t="s">
        <v>286</v>
      </c>
      <c r="L28" s="102">
        <f t="shared" si="2"/>
        <v>0.1</v>
      </c>
      <c r="M28" s="22"/>
      <c r="N28" s="159"/>
      <c r="O28" s="160"/>
    </row>
    <row r="29" spans="1:15" ht="189" customHeight="1">
      <c r="A29" s="211">
        <v>22</v>
      </c>
      <c r="B29" s="147" t="s">
        <v>378</v>
      </c>
      <c r="C29" s="146" t="s">
        <v>1285</v>
      </c>
      <c r="D29" s="146" t="s">
        <v>537</v>
      </c>
      <c r="E29" s="146" t="s">
        <v>19</v>
      </c>
      <c r="F29" s="146" t="s">
        <v>1286</v>
      </c>
      <c r="G29" s="32">
        <v>3</v>
      </c>
      <c r="H29" s="32">
        <v>4</v>
      </c>
      <c r="I29" s="32">
        <f t="shared" si="3"/>
        <v>12</v>
      </c>
      <c r="J29" s="32" t="str">
        <f t="shared" si="4"/>
        <v>MEDIO</v>
      </c>
      <c r="K29" s="146" t="s">
        <v>1585</v>
      </c>
      <c r="L29" s="102">
        <f t="shared" si="2"/>
        <v>3</v>
      </c>
      <c r="M29" s="22"/>
      <c r="N29" s="159"/>
      <c r="O29" s="160"/>
    </row>
    <row r="30" spans="1:15" ht="237.75" customHeight="1">
      <c r="A30" s="211">
        <v>23</v>
      </c>
      <c r="B30" s="147" t="s">
        <v>378</v>
      </c>
      <c r="C30" s="146" t="s">
        <v>1287</v>
      </c>
      <c r="D30" s="146" t="s">
        <v>533</v>
      </c>
      <c r="E30" s="146" t="s">
        <v>19</v>
      </c>
      <c r="F30" s="146" t="s">
        <v>1249</v>
      </c>
      <c r="G30" s="32">
        <v>3</v>
      </c>
      <c r="H30" s="32">
        <v>4</v>
      </c>
      <c r="I30" s="32">
        <f t="shared" si="3"/>
        <v>12</v>
      </c>
      <c r="J30" s="32" t="str">
        <f t="shared" si="4"/>
        <v>MEDIO</v>
      </c>
      <c r="K30" s="146" t="s">
        <v>1587</v>
      </c>
      <c r="L30" s="102">
        <f t="shared" si="2"/>
        <v>3</v>
      </c>
      <c r="M30" s="22"/>
      <c r="N30" s="159"/>
      <c r="O30" s="160"/>
    </row>
    <row r="31" spans="1:15" ht="171">
      <c r="A31" s="211">
        <v>24</v>
      </c>
      <c r="B31" s="147" t="s">
        <v>378</v>
      </c>
      <c r="C31" s="146" t="s">
        <v>1288</v>
      </c>
      <c r="D31" s="146" t="s">
        <v>535</v>
      </c>
      <c r="E31" s="146" t="s">
        <v>19</v>
      </c>
      <c r="F31" s="146" t="s">
        <v>1250</v>
      </c>
      <c r="G31" s="32">
        <v>3</v>
      </c>
      <c r="H31" s="32">
        <v>4</v>
      </c>
      <c r="I31" s="32">
        <f t="shared" si="3"/>
        <v>12</v>
      </c>
      <c r="J31" s="32" t="str">
        <f t="shared" si="4"/>
        <v>MEDIO</v>
      </c>
      <c r="K31" s="146" t="s">
        <v>1586</v>
      </c>
      <c r="L31" s="102">
        <f t="shared" si="2"/>
        <v>3</v>
      </c>
      <c r="M31" s="22"/>
      <c r="N31" s="159"/>
      <c r="O31" s="160"/>
    </row>
    <row r="32" spans="1:15" ht="178.5" customHeight="1">
      <c r="A32" s="211">
        <v>25</v>
      </c>
      <c r="B32" s="147" t="s">
        <v>378</v>
      </c>
      <c r="C32" s="26" t="s">
        <v>1289</v>
      </c>
      <c r="D32" s="146" t="s">
        <v>537</v>
      </c>
      <c r="E32" s="146" t="s">
        <v>23</v>
      </c>
      <c r="F32" s="146" t="s">
        <v>1290</v>
      </c>
      <c r="G32" s="32">
        <v>3</v>
      </c>
      <c r="H32" s="32">
        <v>4</v>
      </c>
      <c r="I32" s="32">
        <f t="shared" si="3"/>
        <v>12</v>
      </c>
      <c r="J32" s="32" t="str">
        <f t="shared" si="4"/>
        <v>MEDIO</v>
      </c>
      <c r="K32" s="146" t="s">
        <v>1585</v>
      </c>
      <c r="L32" s="102">
        <f t="shared" si="2"/>
        <v>3</v>
      </c>
      <c r="M32" s="22"/>
      <c r="N32" s="159"/>
      <c r="O32" s="160"/>
    </row>
    <row r="33" spans="1:16" ht="171">
      <c r="A33" s="211">
        <v>26</v>
      </c>
      <c r="B33" s="147" t="s">
        <v>378</v>
      </c>
      <c r="C33" s="146" t="s">
        <v>1291</v>
      </c>
      <c r="D33" s="146" t="s">
        <v>538</v>
      </c>
      <c r="E33" s="146" t="s">
        <v>23</v>
      </c>
      <c r="F33" s="146" t="s">
        <v>1292</v>
      </c>
      <c r="G33" s="32">
        <v>3</v>
      </c>
      <c r="H33" s="32">
        <v>5</v>
      </c>
      <c r="I33" s="32">
        <f t="shared" si="3"/>
        <v>15</v>
      </c>
      <c r="J33" s="32" t="str">
        <f t="shared" si="4"/>
        <v>MEDIO</v>
      </c>
      <c r="K33" s="146" t="s">
        <v>1587</v>
      </c>
      <c r="L33" s="102">
        <f t="shared" si="2"/>
        <v>3</v>
      </c>
      <c r="M33" s="22"/>
      <c r="N33" s="159"/>
      <c r="O33" s="160"/>
    </row>
    <row r="34" spans="1:16" ht="171">
      <c r="A34" s="211">
        <v>27</v>
      </c>
      <c r="B34" s="147" t="s">
        <v>378</v>
      </c>
      <c r="C34" s="146" t="s">
        <v>1293</v>
      </c>
      <c r="D34" s="146" t="s">
        <v>535</v>
      </c>
      <c r="E34" s="146" t="s">
        <v>23</v>
      </c>
      <c r="F34" s="146" t="s">
        <v>1294</v>
      </c>
      <c r="G34" s="32">
        <v>3</v>
      </c>
      <c r="H34" s="32">
        <v>5</v>
      </c>
      <c r="I34" s="32">
        <f t="shared" si="3"/>
        <v>15</v>
      </c>
      <c r="J34" s="32" t="str">
        <f t="shared" si="4"/>
        <v>MEDIO</v>
      </c>
      <c r="K34" s="146" t="s">
        <v>1586</v>
      </c>
      <c r="L34" s="102">
        <f t="shared" si="2"/>
        <v>3</v>
      </c>
      <c r="M34" s="22"/>
      <c r="N34" s="159"/>
      <c r="O34" s="160"/>
    </row>
    <row r="35" spans="1:16" ht="24.75" customHeight="1">
      <c r="L35" s="220">
        <f>SUM(L8:L34)</f>
        <v>60.900000000000013</v>
      </c>
      <c r="N35" s="222">
        <f>COUNT(L8:L34)</f>
        <v>27</v>
      </c>
      <c r="O35" s="162"/>
      <c r="P35" s="144"/>
    </row>
    <row r="36" spans="1:16" ht="15" customHeight="1">
      <c r="N36" s="161"/>
      <c r="O36" s="162"/>
      <c r="P36" s="144"/>
    </row>
    <row r="37" spans="1:16" ht="15" customHeight="1">
      <c r="N37" s="161"/>
      <c r="O37" s="162"/>
      <c r="P37" s="144"/>
    </row>
    <row r="38" spans="1:16" ht="15" customHeight="1">
      <c r="N38" s="161"/>
      <c r="O38" s="162"/>
      <c r="P38" s="144"/>
    </row>
    <row r="39" spans="1:16" ht="15" customHeight="1">
      <c r="N39" s="161"/>
      <c r="O39" s="162"/>
      <c r="P39" s="144"/>
    </row>
    <row r="40" spans="1:16" ht="15" customHeight="1">
      <c r="N40" s="161"/>
      <c r="O40" s="162"/>
      <c r="P40" s="144"/>
    </row>
    <row r="41" spans="1:16" ht="15" customHeight="1">
      <c r="N41" s="161"/>
      <c r="O41" s="162"/>
      <c r="P41" s="144"/>
    </row>
    <row r="42" spans="1:16" ht="15" customHeight="1">
      <c r="N42" s="161"/>
      <c r="O42" s="162"/>
      <c r="P42" s="144"/>
    </row>
    <row r="43" spans="1:16" ht="15" customHeight="1">
      <c r="N43" s="161"/>
      <c r="O43" s="162"/>
      <c r="P43" s="144"/>
    </row>
    <row r="44" spans="1:16" ht="15" customHeight="1">
      <c r="N44" s="161"/>
      <c r="O44" s="162"/>
      <c r="P44" s="144"/>
    </row>
    <row r="45" spans="1:16" ht="15" customHeight="1">
      <c r="N45" s="161"/>
      <c r="O45" s="162"/>
      <c r="P45" s="144"/>
    </row>
    <row r="46" spans="1:16" ht="15" customHeight="1">
      <c r="N46" s="161"/>
      <c r="O46" s="162"/>
      <c r="P46" s="144"/>
    </row>
    <row r="47" spans="1:16" ht="15" customHeight="1">
      <c r="N47" s="161"/>
      <c r="O47" s="162"/>
      <c r="P47" s="144"/>
    </row>
    <row r="48" spans="1:16" ht="15" customHeight="1">
      <c r="N48" s="161"/>
      <c r="O48" s="162"/>
      <c r="P48" s="144"/>
    </row>
    <row r="49" spans="14:16" ht="15" customHeight="1">
      <c r="N49" s="161"/>
      <c r="O49" s="162"/>
      <c r="P49" s="144"/>
    </row>
    <row r="50" spans="14:16" ht="15" customHeight="1">
      <c r="N50" s="161"/>
      <c r="O50" s="162"/>
      <c r="P50" s="144"/>
    </row>
    <row r="51" spans="14:16" ht="15" customHeight="1">
      <c r="N51" s="161"/>
      <c r="O51" s="162"/>
      <c r="P51" s="144"/>
    </row>
    <row r="52" spans="14:16" ht="15" customHeight="1">
      <c r="N52" s="161"/>
      <c r="O52" s="162"/>
      <c r="P52" s="144"/>
    </row>
    <row r="53" spans="14:16" ht="15" customHeight="1">
      <c r="N53" s="161"/>
      <c r="O53" s="162"/>
      <c r="P53" s="144"/>
    </row>
    <row r="54" spans="14:16" ht="15" customHeight="1">
      <c r="N54" s="161"/>
      <c r="O54" s="162"/>
      <c r="P54" s="144"/>
    </row>
    <row r="55" spans="14:16" ht="15" customHeight="1">
      <c r="N55" s="144"/>
      <c r="O55" s="144"/>
      <c r="P55" s="144"/>
    </row>
    <row r="56" spans="14:16" ht="15" customHeight="1">
      <c r="N56" s="144"/>
      <c r="O56" s="144"/>
      <c r="P56" s="144"/>
    </row>
    <row r="57" spans="14:16" ht="15" customHeight="1">
      <c r="N57" s="144"/>
      <c r="O57" s="144"/>
      <c r="P57" s="144"/>
    </row>
    <row r="58" spans="14:16" ht="15" customHeight="1">
      <c r="N58" s="144"/>
      <c r="O58" s="144"/>
      <c r="P58" s="144"/>
    </row>
  </sheetData>
  <mergeCells count="11">
    <mergeCell ref="B5:C5"/>
    <mergeCell ref="D5:E5"/>
    <mergeCell ref="G5:H5"/>
    <mergeCell ref="J5:L5"/>
    <mergeCell ref="B1:J1"/>
    <mergeCell ref="K1:L4"/>
    <mergeCell ref="B2:J2"/>
    <mergeCell ref="B3:C3"/>
    <mergeCell ref="D3:I3"/>
    <mergeCell ref="B4:C4"/>
    <mergeCell ref="D4:I4"/>
  </mergeCells>
  <conditionalFormatting sqref="J8:J34">
    <cfRule type="cellIs" dxfId="392" priority="4" stopIfTrue="1" operator="equal">
      <formula>"ALTO"</formula>
    </cfRule>
    <cfRule type="cellIs" dxfId="391" priority="5" stopIfTrue="1" operator="equal">
      <formula>"MEDIO"</formula>
    </cfRule>
    <cfRule type="cellIs" dxfId="390" priority="6" stopIfTrue="1" operator="equal">
      <formula>"BAJO"</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topLeftCell="A2" zoomScale="70" zoomScaleNormal="70" workbookViewId="0">
      <selection activeCell="K53" sqref="K53"/>
    </sheetView>
  </sheetViews>
  <sheetFormatPr baseColWidth="10" defaultColWidth="26" defaultRowHeight="14.25"/>
  <cols>
    <col min="1" max="1" width="10.5703125" style="22" customWidth="1"/>
    <col min="2" max="2" width="26" style="69"/>
    <col min="3" max="3" width="61" style="22" customWidth="1"/>
    <col min="4" max="4" width="48.5703125" style="22" customWidth="1"/>
    <col min="5" max="5" width="41.7109375" style="22" customWidth="1"/>
    <col min="6" max="6" width="72.5703125" style="22" customWidth="1"/>
    <col min="7" max="9" width="26" style="69"/>
    <col min="10" max="10" width="26" style="22"/>
    <col min="11" max="11" width="93.140625" style="22" customWidth="1"/>
    <col min="12" max="12" width="12" style="22" customWidth="1"/>
    <col min="13" max="13" width="4.140625" style="22" customWidth="1"/>
    <col min="14" max="14" width="70.7109375" style="22" customWidth="1"/>
    <col min="15" max="15" width="72.140625" style="22" customWidth="1"/>
    <col min="16" max="16384" width="26" style="22"/>
  </cols>
  <sheetData>
    <row r="1" spans="1:73" ht="31.5" customHeight="1" thickBot="1">
      <c r="B1" s="235" t="s">
        <v>10</v>
      </c>
      <c r="C1" s="236"/>
      <c r="D1" s="236"/>
      <c r="E1" s="236"/>
      <c r="F1" s="236"/>
      <c r="G1" s="236"/>
      <c r="H1" s="236"/>
      <c r="I1" s="236"/>
      <c r="J1" s="236"/>
      <c r="K1" s="264"/>
      <c r="L1" s="264"/>
    </row>
    <row r="2" spans="1:73" ht="24" customHeight="1" thickTop="1">
      <c r="B2" s="265" t="s">
        <v>153</v>
      </c>
      <c r="C2" s="266"/>
      <c r="D2" s="266"/>
      <c r="E2" s="266"/>
      <c r="F2" s="266"/>
      <c r="G2" s="266"/>
      <c r="H2" s="266"/>
      <c r="I2" s="266"/>
      <c r="J2" s="266"/>
      <c r="K2" s="264"/>
      <c r="L2" s="264"/>
    </row>
    <row r="3" spans="1:73" ht="15.75" customHeight="1">
      <c r="B3" s="267" t="s">
        <v>11</v>
      </c>
      <c r="C3" s="268"/>
      <c r="D3" s="249" t="s">
        <v>12</v>
      </c>
      <c r="E3" s="250"/>
      <c r="F3" s="250"/>
      <c r="G3" s="250"/>
      <c r="H3" s="250"/>
      <c r="I3" s="248"/>
      <c r="J3" s="39" t="s">
        <v>141</v>
      </c>
      <c r="K3" s="264"/>
      <c r="L3" s="264"/>
    </row>
    <row r="4" spans="1:73" ht="15" thickBot="1">
      <c r="B4" s="269" t="s">
        <v>142</v>
      </c>
      <c r="C4" s="270"/>
      <c r="D4" s="253" t="s">
        <v>154</v>
      </c>
      <c r="E4" s="254"/>
      <c r="F4" s="254"/>
      <c r="G4" s="254"/>
      <c r="H4" s="254"/>
      <c r="I4" s="252"/>
      <c r="J4" s="40" t="s">
        <v>465</v>
      </c>
      <c r="K4" s="264"/>
      <c r="L4" s="264"/>
    </row>
    <row r="5" spans="1:73" ht="66" customHeight="1" thickTop="1">
      <c r="B5" s="258" t="s">
        <v>13</v>
      </c>
      <c r="C5" s="259"/>
      <c r="D5" s="260" t="s">
        <v>14</v>
      </c>
      <c r="E5" s="261"/>
      <c r="F5" s="41" t="s">
        <v>15</v>
      </c>
      <c r="G5" s="262" t="s">
        <v>130</v>
      </c>
      <c r="H5" s="262"/>
      <c r="I5" s="42" t="s">
        <v>16</v>
      </c>
      <c r="J5" s="263" t="s">
        <v>164</v>
      </c>
      <c r="K5" s="263"/>
      <c r="L5" s="263"/>
      <c r="N5" s="48" t="s">
        <v>464</v>
      </c>
      <c r="O5" s="49"/>
      <c r="BT5" s="22">
        <v>1</v>
      </c>
      <c r="BU5" s="22">
        <v>1</v>
      </c>
    </row>
    <row r="6" spans="1:73" ht="11.25" customHeight="1">
      <c r="B6" s="41"/>
      <c r="C6" s="43"/>
      <c r="D6" s="44"/>
      <c r="E6" s="45"/>
      <c r="F6" s="41"/>
      <c r="G6" s="46"/>
      <c r="H6" s="46"/>
      <c r="I6" s="42"/>
      <c r="J6" s="47"/>
      <c r="K6" s="47"/>
      <c r="L6" s="47"/>
    </row>
    <row r="7" spans="1:73" ht="84" customHeight="1">
      <c r="B7" s="18" t="s">
        <v>6</v>
      </c>
      <c r="C7" s="18" t="s">
        <v>8</v>
      </c>
      <c r="D7" s="18" t="s">
        <v>9</v>
      </c>
      <c r="E7" s="18" t="s">
        <v>7</v>
      </c>
      <c r="F7" s="18" t="s">
        <v>5</v>
      </c>
      <c r="G7" s="18" t="s">
        <v>0</v>
      </c>
      <c r="H7" s="18" t="s">
        <v>1</v>
      </c>
      <c r="I7" s="18" t="s">
        <v>2</v>
      </c>
      <c r="J7" s="18" t="s">
        <v>3</v>
      </c>
      <c r="K7" s="18" t="s">
        <v>4</v>
      </c>
      <c r="L7" s="18" t="s">
        <v>155</v>
      </c>
      <c r="N7" s="50" t="s">
        <v>281</v>
      </c>
      <c r="O7" s="51" t="s">
        <v>282</v>
      </c>
    </row>
    <row r="8" spans="1:73" s="35" customFormat="1" ht="190.5" customHeight="1">
      <c r="A8" s="83">
        <v>1</v>
      </c>
      <c r="B8" s="206" t="s">
        <v>215</v>
      </c>
      <c r="C8" s="26" t="s">
        <v>1298</v>
      </c>
      <c r="D8" s="26" t="s">
        <v>380</v>
      </c>
      <c r="E8" s="26" t="s">
        <v>232</v>
      </c>
      <c r="F8" s="26" t="s">
        <v>1299</v>
      </c>
      <c r="G8" s="206">
        <v>3</v>
      </c>
      <c r="H8" s="206">
        <v>4</v>
      </c>
      <c r="I8" s="206">
        <f t="shared" ref="I8:I48" si="0">G8*H8</f>
        <v>12</v>
      </c>
      <c r="J8" s="206" t="str">
        <f>IF(I8&lt;12,"BAJO",IF(I8&gt;19,"ALTO","MEDIO"))</f>
        <v>MEDIO</v>
      </c>
      <c r="K8" s="146" t="s">
        <v>1587</v>
      </c>
      <c r="L8" s="53">
        <f>IF(J8="BAJO",0.1,IF(J8="MEDIO",3,5))</f>
        <v>3</v>
      </c>
      <c r="N8" s="154"/>
      <c r="O8" s="151"/>
    </row>
    <row r="9" spans="1:73" ht="171">
      <c r="A9" s="31">
        <v>2</v>
      </c>
      <c r="B9" s="206" t="s">
        <v>215</v>
      </c>
      <c r="C9" s="26" t="s">
        <v>1300</v>
      </c>
      <c r="D9" s="26" t="s">
        <v>382</v>
      </c>
      <c r="E9" s="26" t="s">
        <v>232</v>
      </c>
      <c r="F9" s="26" t="s">
        <v>1299</v>
      </c>
      <c r="G9" s="206">
        <v>3</v>
      </c>
      <c r="H9" s="206">
        <v>4</v>
      </c>
      <c r="I9" s="32">
        <f t="shared" si="0"/>
        <v>12</v>
      </c>
      <c r="J9" s="32" t="str">
        <f t="shared" ref="J9:J48" si="1">IF(I9&lt;12,"BAJO",IF(I9&gt;19,"ALTO","MEDIO"))</f>
        <v>MEDIO</v>
      </c>
      <c r="K9" s="146" t="s">
        <v>1586</v>
      </c>
      <c r="L9" s="52">
        <f t="shared" ref="L9:L39" si="2">IF(J9="BAJO",0.1,IF(J9="MEDIO",3,5))</f>
        <v>3</v>
      </c>
      <c r="N9" s="155"/>
      <c r="O9" s="151"/>
    </row>
    <row r="10" spans="1:73" ht="129.75" customHeight="1">
      <c r="A10" s="83">
        <v>3</v>
      </c>
      <c r="B10" s="206" t="s">
        <v>215</v>
      </c>
      <c r="C10" s="26" t="s">
        <v>1301</v>
      </c>
      <c r="D10" s="26" t="s">
        <v>542</v>
      </c>
      <c r="E10" s="26" t="s">
        <v>232</v>
      </c>
      <c r="F10" s="26" t="s">
        <v>1299</v>
      </c>
      <c r="G10" s="206">
        <v>4</v>
      </c>
      <c r="H10" s="206">
        <v>4</v>
      </c>
      <c r="I10" s="32">
        <f t="shared" si="0"/>
        <v>16</v>
      </c>
      <c r="J10" s="32" t="str">
        <f t="shared" si="1"/>
        <v>MEDIO</v>
      </c>
      <c r="K10" s="146" t="s">
        <v>1585</v>
      </c>
      <c r="L10" s="52">
        <f t="shared" si="2"/>
        <v>3</v>
      </c>
      <c r="N10" s="155"/>
      <c r="O10" s="151"/>
    </row>
    <row r="11" spans="1:73" s="35" customFormat="1" ht="171">
      <c r="A11" s="31">
        <v>4</v>
      </c>
      <c r="B11" s="206" t="s">
        <v>215</v>
      </c>
      <c r="C11" s="26" t="s">
        <v>1302</v>
      </c>
      <c r="D11" s="26" t="s">
        <v>380</v>
      </c>
      <c r="E11" s="26" t="s">
        <v>232</v>
      </c>
      <c r="F11" s="26" t="s">
        <v>1299</v>
      </c>
      <c r="G11" s="206">
        <v>3</v>
      </c>
      <c r="H11" s="206">
        <v>4</v>
      </c>
      <c r="I11" s="32">
        <f t="shared" si="0"/>
        <v>12</v>
      </c>
      <c r="J11" s="32" t="str">
        <f t="shared" si="1"/>
        <v>MEDIO</v>
      </c>
      <c r="K11" s="146" t="s">
        <v>1587</v>
      </c>
      <c r="L11" s="52">
        <f t="shared" si="2"/>
        <v>3</v>
      </c>
      <c r="M11" s="22"/>
      <c r="N11" s="154"/>
      <c r="O11" s="151"/>
    </row>
    <row r="12" spans="1:73" s="35" customFormat="1" ht="171">
      <c r="A12" s="83">
        <v>5</v>
      </c>
      <c r="B12" s="206" t="s">
        <v>215</v>
      </c>
      <c r="C12" s="26" t="s">
        <v>1303</v>
      </c>
      <c r="D12" s="26" t="s">
        <v>382</v>
      </c>
      <c r="E12" s="26" t="s">
        <v>232</v>
      </c>
      <c r="F12" s="26" t="s">
        <v>1299</v>
      </c>
      <c r="G12" s="206">
        <v>3</v>
      </c>
      <c r="H12" s="206">
        <v>4</v>
      </c>
      <c r="I12" s="32">
        <f t="shared" si="0"/>
        <v>12</v>
      </c>
      <c r="J12" s="32" t="str">
        <f t="shared" si="1"/>
        <v>MEDIO</v>
      </c>
      <c r="K12" s="146" t="s">
        <v>1586</v>
      </c>
      <c r="L12" s="52">
        <f t="shared" si="2"/>
        <v>3</v>
      </c>
      <c r="M12" s="22"/>
      <c r="N12" s="154"/>
      <c r="O12" s="151"/>
    </row>
    <row r="13" spans="1:73" ht="102.75" customHeight="1">
      <c r="A13" s="31">
        <v>6</v>
      </c>
      <c r="B13" s="206" t="s">
        <v>215</v>
      </c>
      <c r="C13" s="26" t="s">
        <v>1304</v>
      </c>
      <c r="D13" s="26" t="s">
        <v>542</v>
      </c>
      <c r="E13" s="26" t="s">
        <v>232</v>
      </c>
      <c r="F13" s="26" t="s">
        <v>1299</v>
      </c>
      <c r="G13" s="206">
        <v>4</v>
      </c>
      <c r="H13" s="206">
        <v>4</v>
      </c>
      <c r="I13" s="32">
        <f t="shared" si="0"/>
        <v>16</v>
      </c>
      <c r="J13" s="32" t="str">
        <f t="shared" si="1"/>
        <v>MEDIO</v>
      </c>
      <c r="K13" s="146" t="s">
        <v>1585</v>
      </c>
      <c r="L13" s="52">
        <f t="shared" si="2"/>
        <v>3</v>
      </c>
      <c r="N13" s="155"/>
      <c r="O13" s="151"/>
    </row>
    <row r="14" spans="1:73" ht="114" customHeight="1">
      <c r="A14" s="83">
        <v>7</v>
      </c>
      <c r="B14" s="206" t="s">
        <v>216</v>
      </c>
      <c r="C14" s="64" t="s">
        <v>1305</v>
      </c>
      <c r="D14" s="26" t="s">
        <v>375</v>
      </c>
      <c r="E14" s="26" t="s">
        <v>232</v>
      </c>
      <c r="F14" s="64" t="s">
        <v>543</v>
      </c>
      <c r="G14" s="206">
        <v>3</v>
      </c>
      <c r="H14" s="206">
        <v>4</v>
      </c>
      <c r="I14" s="32">
        <f t="shared" si="0"/>
        <v>12</v>
      </c>
      <c r="J14" s="32" t="str">
        <f t="shared" si="1"/>
        <v>MEDIO</v>
      </c>
      <c r="K14" s="146" t="s">
        <v>1585</v>
      </c>
      <c r="L14" s="52">
        <f t="shared" si="2"/>
        <v>3</v>
      </c>
      <c r="N14" s="155"/>
      <c r="O14" s="151"/>
    </row>
    <row r="15" spans="1:73" ht="171">
      <c r="A15" s="31">
        <v>8</v>
      </c>
      <c r="B15" s="206" t="s">
        <v>216</v>
      </c>
      <c r="C15" s="26" t="s">
        <v>1306</v>
      </c>
      <c r="D15" s="26" t="s">
        <v>62</v>
      </c>
      <c r="E15" s="26" t="s">
        <v>232</v>
      </c>
      <c r="F15" s="64" t="s">
        <v>543</v>
      </c>
      <c r="G15" s="206">
        <v>3</v>
      </c>
      <c r="H15" s="206">
        <v>4</v>
      </c>
      <c r="I15" s="32">
        <f t="shared" si="0"/>
        <v>12</v>
      </c>
      <c r="J15" s="32" t="str">
        <f t="shared" si="1"/>
        <v>MEDIO</v>
      </c>
      <c r="K15" s="146" t="s">
        <v>1587</v>
      </c>
      <c r="L15" s="52">
        <f t="shared" si="2"/>
        <v>3</v>
      </c>
      <c r="N15" s="155"/>
      <c r="O15" s="151"/>
    </row>
    <row r="16" spans="1:73" ht="171">
      <c r="A16" s="83">
        <v>9</v>
      </c>
      <c r="B16" s="206" t="s">
        <v>216</v>
      </c>
      <c r="C16" s="26" t="s">
        <v>1307</v>
      </c>
      <c r="D16" s="26" t="s">
        <v>382</v>
      </c>
      <c r="E16" s="26" t="s">
        <v>232</v>
      </c>
      <c r="F16" s="64" t="s">
        <v>381</v>
      </c>
      <c r="G16" s="206">
        <v>3</v>
      </c>
      <c r="H16" s="206">
        <v>4</v>
      </c>
      <c r="I16" s="32">
        <f t="shared" si="0"/>
        <v>12</v>
      </c>
      <c r="J16" s="32" t="str">
        <f t="shared" si="1"/>
        <v>MEDIO</v>
      </c>
      <c r="K16" s="146" t="s">
        <v>1586</v>
      </c>
      <c r="L16" s="52">
        <f t="shared" si="2"/>
        <v>3</v>
      </c>
      <c r="N16" s="155"/>
      <c r="O16" s="151"/>
    </row>
    <row r="17" spans="1:15" ht="132" customHeight="1">
      <c r="A17" s="31">
        <v>10</v>
      </c>
      <c r="B17" s="206" t="s">
        <v>216</v>
      </c>
      <c r="C17" s="26" t="s">
        <v>1308</v>
      </c>
      <c r="D17" s="26" t="s">
        <v>375</v>
      </c>
      <c r="E17" s="26" t="s">
        <v>232</v>
      </c>
      <c r="F17" s="64" t="s">
        <v>1309</v>
      </c>
      <c r="G17" s="206">
        <v>3</v>
      </c>
      <c r="H17" s="206">
        <v>4</v>
      </c>
      <c r="I17" s="32">
        <f t="shared" si="0"/>
        <v>12</v>
      </c>
      <c r="J17" s="32" t="str">
        <f t="shared" si="1"/>
        <v>MEDIO</v>
      </c>
      <c r="K17" s="146" t="s">
        <v>1585</v>
      </c>
      <c r="L17" s="52">
        <f t="shared" si="2"/>
        <v>3</v>
      </c>
      <c r="N17" s="155"/>
      <c r="O17" s="151"/>
    </row>
    <row r="18" spans="1:15" ht="171">
      <c r="A18" s="83">
        <v>11</v>
      </c>
      <c r="B18" s="206" t="s">
        <v>216</v>
      </c>
      <c r="C18" s="26" t="s">
        <v>1310</v>
      </c>
      <c r="D18" s="26" t="s">
        <v>671</v>
      </c>
      <c r="E18" s="26" t="s">
        <v>232</v>
      </c>
      <c r="F18" s="64" t="s">
        <v>1309</v>
      </c>
      <c r="G18" s="206">
        <v>3</v>
      </c>
      <c r="H18" s="206">
        <v>4</v>
      </c>
      <c r="I18" s="32">
        <f t="shared" si="0"/>
        <v>12</v>
      </c>
      <c r="J18" s="32" t="str">
        <f t="shared" si="1"/>
        <v>MEDIO</v>
      </c>
      <c r="K18" s="146" t="s">
        <v>1587</v>
      </c>
      <c r="L18" s="52">
        <f t="shared" si="2"/>
        <v>3</v>
      </c>
      <c r="N18" s="155"/>
      <c r="O18" s="151"/>
    </row>
    <row r="19" spans="1:15" ht="115.5" customHeight="1">
      <c r="A19" s="31">
        <v>12</v>
      </c>
      <c r="B19" s="206" t="s">
        <v>216</v>
      </c>
      <c r="C19" s="26" t="s">
        <v>1311</v>
      </c>
      <c r="D19" s="26" t="s">
        <v>382</v>
      </c>
      <c r="E19" s="26" t="s">
        <v>232</v>
      </c>
      <c r="F19" s="64" t="s">
        <v>1309</v>
      </c>
      <c r="G19" s="206">
        <v>3</v>
      </c>
      <c r="H19" s="206">
        <v>4</v>
      </c>
      <c r="I19" s="32">
        <f t="shared" si="0"/>
        <v>12</v>
      </c>
      <c r="J19" s="32" t="str">
        <f t="shared" si="1"/>
        <v>MEDIO</v>
      </c>
      <c r="K19" s="146" t="s">
        <v>1586</v>
      </c>
      <c r="L19" s="52">
        <f t="shared" si="2"/>
        <v>3</v>
      </c>
      <c r="N19" s="155"/>
      <c r="O19" s="151"/>
    </row>
    <row r="20" spans="1:15" ht="234.75" customHeight="1">
      <c r="A20" s="83">
        <v>13</v>
      </c>
      <c r="B20" s="206" t="s">
        <v>217</v>
      </c>
      <c r="C20" s="26" t="s">
        <v>1312</v>
      </c>
      <c r="D20" s="26" t="s">
        <v>544</v>
      </c>
      <c r="E20" s="26" t="s">
        <v>232</v>
      </c>
      <c r="F20" s="26" t="s">
        <v>1313</v>
      </c>
      <c r="G20" s="206">
        <v>3</v>
      </c>
      <c r="H20" s="206">
        <v>4</v>
      </c>
      <c r="I20" s="32">
        <f t="shared" si="0"/>
        <v>12</v>
      </c>
      <c r="J20" s="32" t="str">
        <f t="shared" si="1"/>
        <v>MEDIO</v>
      </c>
      <c r="K20" s="146" t="s">
        <v>1585</v>
      </c>
      <c r="L20" s="52">
        <f t="shared" si="2"/>
        <v>3</v>
      </c>
      <c r="N20" s="155"/>
      <c r="O20" s="151"/>
    </row>
    <row r="21" spans="1:15" ht="231.75" customHeight="1">
      <c r="A21" s="31">
        <v>14</v>
      </c>
      <c r="B21" s="206" t="s">
        <v>217</v>
      </c>
      <c r="C21" s="26" t="s">
        <v>1314</v>
      </c>
      <c r="D21" s="26" t="s">
        <v>672</v>
      </c>
      <c r="E21" s="26" t="s">
        <v>232</v>
      </c>
      <c r="F21" s="26" t="s">
        <v>1313</v>
      </c>
      <c r="G21" s="206">
        <v>3</v>
      </c>
      <c r="H21" s="206">
        <v>4</v>
      </c>
      <c r="I21" s="32">
        <f t="shared" si="0"/>
        <v>12</v>
      </c>
      <c r="J21" s="32" t="str">
        <f t="shared" si="1"/>
        <v>MEDIO</v>
      </c>
      <c r="K21" s="146" t="s">
        <v>1587</v>
      </c>
      <c r="L21" s="52">
        <f t="shared" si="2"/>
        <v>3</v>
      </c>
      <c r="N21" s="155"/>
      <c r="O21" s="151"/>
    </row>
    <row r="22" spans="1:15" ht="216" customHeight="1">
      <c r="A22" s="83">
        <v>15</v>
      </c>
      <c r="B22" s="206" t="s">
        <v>217</v>
      </c>
      <c r="C22" s="26" t="s">
        <v>1315</v>
      </c>
      <c r="D22" s="26" t="s">
        <v>383</v>
      </c>
      <c r="E22" s="26" t="s">
        <v>232</v>
      </c>
      <c r="F22" s="26" t="s">
        <v>1316</v>
      </c>
      <c r="G22" s="206">
        <v>3</v>
      </c>
      <c r="H22" s="206">
        <v>4</v>
      </c>
      <c r="I22" s="32">
        <f t="shared" si="0"/>
        <v>12</v>
      </c>
      <c r="J22" s="32" t="str">
        <f t="shared" si="1"/>
        <v>MEDIO</v>
      </c>
      <c r="K22" s="146" t="s">
        <v>1586</v>
      </c>
      <c r="L22" s="52">
        <f t="shared" si="2"/>
        <v>3</v>
      </c>
      <c r="N22" s="155"/>
      <c r="O22" s="151"/>
    </row>
    <row r="23" spans="1:15" ht="297" customHeight="1">
      <c r="A23" s="31">
        <v>16</v>
      </c>
      <c r="B23" s="206" t="s">
        <v>217</v>
      </c>
      <c r="C23" s="26" t="s">
        <v>1317</v>
      </c>
      <c r="D23" s="26" t="s">
        <v>544</v>
      </c>
      <c r="E23" s="26" t="s">
        <v>232</v>
      </c>
      <c r="F23" s="26" t="s">
        <v>1318</v>
      </c>
      <c r="G23" s="206">
        <v>3</v>
      </c>
      <c r="H23" s="206">
        <v>4</v>
      </c>
      <c r="I23" s="32">
        <f t="shared" si="0"/>
        <v>12</v>
      </c>
      <c r="J23" s="32" t="str">
        <f t="shared" si="1"/>
        <v>MEDIO</v>
      </c>
      <c r="K23" s="146" t="s">
        <v>1585</v>
      </c>
      <c r="L23" s="52">
        <f t="shared" si="2"/>
        <v>3</v>
      </c>
      <c r="N23" s="155"/>
      <c r="O23" s="151"/>
    </row>
    <row r="24" spans="1:15" ht="270" customHeight="1">
      <c r="A24" s="83">
        <v>17</v>
      </c>
      <c r="B24" s="206" t="s">
        <v>217</v>
      </c>
      <c r="C24" s="26" t="s">
        <v>1319</v>
      </c>
      <c r="D24" s="26" t="s">
        <v>62</v>
      </c>
      <c r="E24" s="26" t="s">
        <v>232</v>
      </c>
      <c r="F24" s="26" t="s">
        <v>1318</v>
      </c>
      <c r="G24" s="206">
        <v>3</v>
      </c>
      <c r="H24" s="206">
        <v>4</v>
      </c>
      <c r="I24" s="32">
        <f t="shared" si="0"/>
        <v>12</v>
      </c>
      <c r="J24" s="32" t="str">
        <f t="shared" si="1"/>
        <v>MEDIO</v>
      </c>
      <c r="K24" s="146" t="s">
        <v>1587</v>
      </c>
      <c r="L24" s="52">
        <f t="shared" si="2"/>
        <v>3</v>
      </c>
      <c r="N24" s="155"/>
      <c r="O24" s="151"/>
    </row>
    <row r="25" spans="1:15" ht="207" customHeight="1">
      <c r="A25" s="31">
        <v>18</v>
      </c>
      <c r="B25" s="206" t="s">
        <v>217</v>
      </c>
      <c r="C25" s="26" t="s">
        <v>1320</v>
      </c>
      <c r="D25" s="26" t="s">
        <v>673</v>
      </c>
      <c r="E25" s="26" t="s">
        <v>232</v>
      </c>
      <c r="F25" s="26" t="s">
        <v>1318</v>
      </c>
      <c r="G25" s="206">
        <v>3</v>
      </c>
      <c r="H25" s="206">
        <v>4</v>
      </c>
      <c r="I25" s="32">
        <f t="shared" si="0"/>
        <v>12</v>
      </c>
      <c r="J25" s="32" t="str">
        <f t="shared" si="1"/>
        <v>MEDIO</v>
      </c>
      <c r="K25" s="146" t="s">
        <v>1586</v>
      </c>
      <c r="L25" s="52">
        <f t="shared" si="2"/>
        <v>3</v>
      </c>
      <c r="N25" s="155"/>
      <c r="O25" s="151"/>
    </row>
    <row r="26" spans="1:15" ht="173.25" customHeight="1">
      <c r="A26" s="83">
        <v>19</v>
      </c>
      <c r="B26" s="206" t="s">
        <v>218</v>
      </c>
      <c r="C26" s="26" t="s">
        <v>1321</v>
      </c>
      <c r="D26" s="26" t="s">
        <v>62</v>
      </c>
      <c r="E26" s="26" t="s">
        <v>174</v>
      </c>
      <c r="F26" s="26" t="s">
        <v>670</v>
      </c>
      <c r="G26" s="206">
        <v>3</v>
      </c>
      <c r="H26" s="206">
        <v>4</v>
      </c>
      <c r="I26" s="32">
        <f t="shared" si="0"/>
        <v>12</v>
      </c>
      <c r="J26" s="32" t="str">
        <f t="shared" si="1"/>
        <v>MEDIO</v>
      </c>
      <c r="K26" s="146" t="s">
        <v>1587</v>
      </c>
      <c r="L26" s="52">
        <f t="shared" si="2"/>
        <v>3</v>
      </c>
      <c r="N26" s="155"/>
      <c r="O26" s="151"/>
    </row>
    <row r="27" spans="1:15" ht="120" customHeight="1">
      <c r="A27" s="31">
        <v>20</v>
      </c>
      <c r="B27" s="206" t="s">
        <v>218</v>
      </c>
      <c r="C27" s="26" t="s">
        <v>1322</v>
      </c>
      <c r="D27" s="26" t="s">
        <v>542</v>
      </c>
      <c r="E27" s="26" t="s">
        <v>174</v>
      </c>
      <c r="F27" s="26" t="s">
        <v>385</v>
      </c>
      <c r="G27" s="206">
        <v>3</v>
      </c>
      <c r="H27" s="206">
        <v>4</v>
      </c>
      <c r="I27" s="206">
        <f t="shared" si="0"/>
        <v>12</v>
      </c>
      <c r="J27" s="206" t="str">
        <f t="shared" si="1"/>
        <v>MEDIO</v>
      </c>
      <c r="K27" s="146" t="s">
        <v>1585</v>
      </c>
      <c r="L27" s="53">
        <f t="shared" si="2"/>
        <v>3</v>
      </c>
      <c r="M27" s="35"/>
      <c r="N27" s="155"/>
      <c r="O27" s="151"/>
    </row>
    <row r="28" spans="1:15" ht="171" customHeight="1">
      <c r="A28" s="83">
        <v>21</v>
      </c>
      <c r="B28" s="206" t="s">
        <v>218</v>
      </c>
      <c r="C28" s="26" t="s">
        <v>1323</v>
      </c>
      <c r="D28" s="26" t="s">
        <v>545</v>
      </c>
      <c r="E28" s="26" t="s">
        <v>174</v>
      </c>
      <c r="F28" s="26" t="s">
        <v>1324</v>
      </c>
      <c r="G28" s="206">
        <v>3</v>
      </c>
      <c r="H28" s="206">
        <v>4</v>
      </c>
      <c r="I28" s="32">
        <f t="shared" si="0"/>
        <v>12</v>
      </c>
      <c r="J28" s="32" t="str">
        <f t="shared" si="1"/>
        <v>MEDIO</v>
      </c>
      <c r="K28" s="146" t="s">
        <v>1585</v>
      </c>
      <c r="L28" s="52">
        <f t="shared" si="2"/>
        <v>3</v>
      </c>
      <c r="N28" s="155"/>
      <c r="O28" s="151"/>
    </row>
    <row r="29" spans="1:15" ht="189.75" customHeight="1">
      <c r="A29" s="31">
        <v>22</v>
      </c>
      <c r="B29" s="206" t="s">
        <v>218</v>
      </c>
      <c r="C29" s="26" t="s">
        <v>1325</v>
      </c>
      <c r="D29" s="26" t="s">
        <v>62</v>
      </c>
      <c r="E29" s="26" t="s">
        <v>174</v>
      </c>
      <c r="F29" s="26" t="s">
        <v>1324</v>
      </c>
      <c r="G29" s="206">
        <v>3</v>
      </c>
      <c r="H29" s="206">
        <v>4</v>
      </c>
      <c r="I29" s="32">
        <f t="shared" si="0"/>
        <v>12</v>
      </c>
      <c r="J29" s="32" t="str">
        <f t="shared" si="1"/>
        <v>MEDIO</v>
      </c>
      <c r="K29" s="146" t="s">
        <v>1587</v>
      </c>
      <c r="L29" s="52">
        <f t="shared" si="2"/>
        <v>3</v>
      </c>
      <c r="N29" s="155"/>
      <c r="O29" s="151"/>
    </row>
    <row r="30" spans="1:15" s="35" customFormat="1" ht="162" customHeight="1">
      <c r="A30" s="83">
        <v>23</v>
      </c>
      <c r="B30" s="206" t="s">
        <v>218</v>
      </c>
      <c r="C30" s="26" t="s">
        <v>1326</v>
      </c>
      <c r="D30" s="26" t="s">
        <v>382</v>
      </c>
      <c r="E30" s="26" t="s">
        <v>174</v>
      </c>
      <c r="F30" s="26" t="s">
        <v>1327</v>
      </c>
      <c r="G30" s="206">
        <v>3</v>
      </c>
      <c r="H30" s="206">
        <v>4</v>
      </c>
      <c r="I30" s="32">
        <f t="shared" si="0"/>
        <v>12</v>
      </c>
      <c r="J30" s="32" t="str">
        <f t="shared" si="1"/>
        <v>MEDIO</v>
      </c>
      <c r="K30" s="146" t="s">
        <v>1586</v>
      </c>
      <c r="L30" s="52">
        <f t="shared" si="2"/>
        <v>3</v>
      </c>
      <c r="M30" s="22"/>
      <c r="N30" s="154"/>
      <c r="O30" s="151"/>
    </row>
    <row r="31" spans="1:15" s="35" customFormat="1" ht="164.25" customHeight="1">
      <c r="A31" s="31">
        <v>24</v>
      </c>
      <c r="B31" s="206" t="s">
        <v>219</v>
      </c>
      <c r="C31" s="26" t="s">
        <v>386</v>
      </c>
      <c r="D31" s="26" t="s">
        <v>387</v>
      </c>
      <c r="E31" s="26" t="s">
        <v>247</v>
      </c>
      <c r="F31" s="26" t="s">
        <v>1328</v>
      </c>
      <c r="G31" s="206">
        <v>3</v>
      </c>
      <c r="H31" s="206">
        <v>5</v>
      </c>
      <c r="I31" s="32">
        <f t="shared" si="0"/>
        <v>15</v>
      </c>
      <c r="J31" s="32" t="str">
        <f t="shared" si="1"/>
        <v>MEDIO</v>
      </c>
      <c r="K31" s="146" t="s">
        <v>1587</v>
      </c>
      <c r="L31" s="52">
        <f t="shared" si="2"/>
        <v>3</v>
      </c>
      <c r="M31" s="22"/>
      <c r="N31" s="151"/>
      <c r="O31" s="151"/>
    </row>
    <row r="32" spans="1:15" s="35" customFormat="1" ht="181.5" customHeight="1">
      <c r="A32" s="83">
        <v>25</v>
      </c>
      <c r="B32" s="206" t="s">
        <v>219</v>
      </c>
      <c r="C32" s="26" t="s">
        <v>674</v>
      </c>
      <c r="D32" s="26" t="s">
        <v>383</v>
      </c>
      <c r="E32" s="26" t="s">
        <v>247</v>
      </c>
      <c r="F32" s="26" t="s">
        <v>1329</v>
      </c>
      <c r="G32" s="206">
        <v>3</v>
      </c>
      <c r="H32" s="206">
        <v>5</v>
      </c>
      <c r="I32" s="32">
        <f t="shared" si="0"/>
        <v>15</v>
      </c>
      <c r="J32" s="32" t="str">
        <f t="shared" si="1"/>
        <v>MEDIO</v>
      </c>
      <c r="K32" s="146" t="s">
        <v>1586</v>
      </c>
      <c r="L32" s="52">
        <f t="shared" si="2"/>
        <v>3</v>
      </c>
      <c r="M32" s="22"/>
      <c r="N32" s="154"/>
      <c r="O32" s="151"/>
    </row>
    <row r="33" spans="1:15" ht="163.5" customHeight="1">
      <c r="A33" s="31">
        <v>26</v>
      </c>
      <c r="B33" s="206" t="s">
        <v>219</v>
      </c>
      <c r="C33" s="26" t="s">
        <v>388</v>
      </c>
      <c r="D33" s="26" t="s">
        <v>56</v>
      </c>
      <c r="E33" s="26" t="s">
        <v>247</v>
      </c>
      <c r="F33" s="26" t="s">
        <v>1328</v>
      </c>
      <c r="G33" s="206">
        <v>3</v>
      </c>
      <c r="H33" s="206">
        <v>5</v>
      </c>
      <c r="I33" s="32">
        <f t="shared" si="0"/>
        <v>15</v>
      </c>
      <c r="J33" s="32" t="str">
        <f t="shared" si="1"/>
        <v>MEDIO</v>
      </c>
      <c r="K33" s="146" t="s">
        <v>1585</v>
      </c>
      <c r="L33" s="52">
        <f t="shared" si="2"/>
        <v>3</v>
      </c>
      <c r="N33" s="156"/>
      <c r="O33" s="151"/>
    </row>
    <row r="34" spans="1:15" ht="126.75" customHeight="1">
      <c r="A34" s="83">
        <v>27</v>
      </c>
      <c r="B34" s="206" t="s">
        <v>220</v>
      </c>
      <c r="C34" s="26" t="s">
        <v>1330</v>
      </c>
      <c r="D34" s="26" t="s">
        <v>392</v>
      </c>
      <c r="E34" s="26" t="s">
        <v>278</v>
      </c>
      <c r="F34" s="26" t="s">
        <v>1331</v>
      </c>
      <c r="G34" s="206">
        <v>3</v>
      </c>
      <c r="H34" s="206">
        <v>4</v>
      </c>
      <c r="I34" s="32">
        <f t="shared" si="0"/>
        <v>12</v>
      </c>
      <c r="J34" s="32" t="str">
        <f t="shared" si="1"/>
        <v>MEDIO</v>
      </c>
      <c r="K34" s="146" t="s">
        <v>1585</v>
      </c>
      <c r="L34" s="52">
        <f t="shared" si="2"/>
        <v>3</v>
      </c>
      <c r="N34" s="155"/>
      <c r="O34" s="151"/>
    </row>
    <row r="35" spans="1:15" s="35" customFormat="1" ht="171">
      <c r="A35" s="31">
        <v>28</v>
      </c>
      <c r="B35" s="206" t="s">
        <v>220</v>
      </c>
      <c r="C35" s="26" t="s">
        <v>389</v>
      </c>
      <c r="D35" s="26" t="s">
        <v>280</v>
      </c>
      <c r="E35" s="26" t="s">
        <v>278</v>
      </c>
      <c r="F35" s="26" t="s">
        <v>1332</v>
      </c>
      <c r="G35" s="206">
        <v>3</v>
      </c>
      <c r="H35" s="206">
        <v>4</v>
      </c>
      <c r="I35" s="32">
        <f t="shared" si="0"/>
        <v>12</v>
      </c>
      <c r="J35" s="32" t="str">
        <f t="shared" si="1"/>
        <v>MEDIO</v>
      </c>
      <c r="K35" s="146" t="s">
        <v>1587</v>
      </c>
      <c r="L35" s="52">
        <f t="shared" si="2"/>
        <v>3</v>
      </c>
      <c r="M35" s="22"/>
      <c r="N35" s="154"/>
      <c r="O35" s="151"/>
    </row>
    <row r="36" spans="1:15" ht="171">
      <c r="A36" s="83">
        <v>29</v>
      </c>
      <c r="B36" s="206" t="s">
        <v>220</v>
      </c>
      <c r="C36" s="26" t="s">
        <v>390</v>
      </c>
      <c r="D36" s="26" t="s">
        <v>321</v>
      </c>
      <c r="E36" s="26" t="s">
        <v>278</v>
      </c>
      <c r="F36" s="26" t="s">
        <v>1332</v>
      </c>
      <c r="G36" s="206">
        <v>3</v>
      </c>
      <c r="H36" s="206">
        <v>4</v>
      </c>
      <c r="I36" s="32">
        <f t="shared" si="0"/>
        <v>12</v>
      </c>
      <c r="J36" s="32" t="str">
        <f t="shared" si="1"/>
        <v>MEDIO</v>
      </c>
      <c r="K36" s="146" t="s">
        <v>1586</v>
      </c>
      <c r="L36" s="52">
        <f t="shared" si="2"/>
        <v>3</v>
      </c>
      <c r="N36" s="155"/>
      <c r="O36" s="151"/>
    </row>
    <row r="37" spans="1:15" ht="174" customHeight="1">
      <c r="A37" s="31">
        <v>30</v>
      </c>
      <c r="B37" s="206" t="s">
        <v>220</v>
      </c>
      <c r="C37" s="64" t="s">
        <v>675</v>
      </c>
      <c r="D37" s="64" t="s">
        <v>676</v>
      </c>
      <c r="E37" s="26" t="s">
        <v>278</v>
      </c>
      <c r="F37" s="26" t="s">
        <v>1333</v>
      </c>
      <c r="G37" s="206">
        <v>3</v>
      </c>
      <c r="H37" s="206">
        <v>4</v>
      </c>
      <c r="I37" s="32">
        <f t="shared" si="0"/>
        <v>12</v>
      </c>
      <c r="J37" s="32" t="str">
        <f t="shared" si="1"/>
        <v>MEDIO</v>
      </c>
      <c r="K37" s="146" t="s">
        <v>1585</v>
      </c>
      <c r="L37" s="52">
        <f t="shared" si="2"/>
        <v>3</v>
      </c>
      <c r="N37" s="157"/>
      <c r="O37" s="151"/>
    </row>
    <row r="38" spans="1:15" ht="228" customHeight="1">
      <c r="A38" s="83">
        <v>31</v>
      </c>
      <c r="B38" s="206" t="s">
        <v>220</v>
      </c>
      <c r="C38" s="64" t="s">
        <v>677</v>
      </c>
      <c r="D38" s="64" t="s">
        <v>280</v>
      </c>
      <c r="E38" s="26" t="s">
        <v>278</v>
      </c>
      <c r="F38" s="26" t="s">
        <v>1333</v>
      </c>
      <c r="G38" s="206">
        <v>3</v>
      </c>
      <c r="H38" s="206">
        <v>4</v>
      </c>
      <c r="I38" s="32">
        <f t="shared" si="0"/>
        <v>12</v>
      </c>
      <c r="J38" s="32" t="str">
        <f t="shared" si="1"/>
        <v>MEDIO</v>
      </c>
      <c r="K38" s="146" t="s">
        <v>1587</v>
      </c>
      <c r="L38" s="52">
        <f t="shared" si="2"/>
        <v>3</v>
      </c>
      <c r="N38" s="157"/>
      <c r="O38" s="151"/>
    </row>
    <row r="39" spans="1:15" ht="171">
      <c r="A39" s="31">
        <v>32</v>
      </c>
      <c r="B39" s="206" t="s">
        <v>220</v>
      </c>
      <c r="C39" s="64" t="s">
        <v>678</v>
      </c>
      <c r="D39" s="64" t="s">
        <v>321</v>
      </c>
      <c r="E39" s="26" t="s">
        <v>278</v>
      </c>
      <c r="F39" s="26" t="s">
        <v>1333</v>
      </c>
      <c r="G39" s="206">
        <v>3</v>
      </c>
      <c r="H39" s="206">
        <v>4</v>
      </c>
      <c r="I39" s="32">
        <f t="shared" si="0"/>
        <v>12</v>
      </c>
      <c r="J39" s="32" t="str">
        <f t="shared" si="1"/>
        <v>MEDIO</v>
      </c>
      <c r="K39" s="146" t="s">
        <v>1586</v>
      </c>
      <c r="L39" s="52">
        <f t="shared" si="2"/>
        <v>3</v>
      </c>
      <c r="N39" s="157"/>
      <c r="O39" s="151"/>
    </row>
    <row r="40" spans="1:15" ht="192" customHeight="1">
      <c r="A40" s="83">
        <v>33</v>
      </c>
      <c r="B40" s="206" t="s">
        <v>220</v>
      </c>
      <c r="C40" s="26" t="s">
        <v>547</v>
      </c>
      <c r="D40" s="26" t="s">
        <v>392</v>
      </c>
      <c r="E40" s="26" t="s">
        <v>278</v>
      </c>
      <c r="F40" s="26" t="s">
        <v>1334</v>
      </c>
      <c r="G40" s="206">
        <v>3</v>
      </c>
      <c r="H40" s="206">
        <v>4</v>
      </c>
      <c r="I40" s="32">
        <f t="shared" si="0"/>
        <v>12</v>
      </c>
      <c r="J40" s="32" t="str">
        <f t="shared" si="1"/>
        <v>MEDIO</v>
      </c>
      <c r="K40" s="146" t="s">
        <v>1585</v>
      </c>
      <c r="L40" s="52">
        <f t="shared" ref="L40:L48" si="3">IF(J40="BAJO",0.1,IF(J40="MEDIO",3,5))</f>
        <v>3</v>
      </c>
      <c r="N40" s="155"/>
      <c r="O40" s="151"/>
    </row>
    <row r="41" spans="1:15" ht="171">
      <c r="A41" s="31">
        <v>34</v>
      </c>
      <c r="B41" s="206" t="s">
        <v>220</v>
      </c>
      <c r="C41" s="26" t="s">
        <v>679</v>
      </c>
      <c r="D41" s="26" t="s">
        <v>62</v>
      </c>
      <c r="E41" s="26" t="s">
        <v>278</v>
      </c>
      <c r="F41" s="26" t="s">
        <v>1335</v>
      </c>
      <c r="G41" s="206">
        <v>3</v>
      </c>
      <c r="H41" s="206">
        <v>4</v>
      </c>
      <c r="I41" s="32">
        <f t="shared" si="0"/>
        <v>12</v>
      </c>
      <c r="J41" s="32" t="str">
        <f t="shared" si="1"/>
        <v>MEDIO</v>
      </c>
      <c r="K41" s="146" t="s">
        <v>1587</v>
      </c>
      <c r="L41" s="52">
        <f t="shared" si="3"/>
        <v>3</v>
      </c>
      <c r="N41" s="155"/>
      <c r="O41" s="151"/>
    </row>
    <row r="42" spans="1:15" ht="171">
      <c r="A42" s="83">
        <v>35</v>
      </c>
      <c r="B42" s="206" t="s">
        <v>220</v>
      </c>
      <c r="C42" s="26" t="s">
        <v>393</v>
      </c>
      <c r="D42" s="26" t="s">
        <v>321</v>
      </c>
      <c r="E42" s="26" t="s">
        <v>278</v>
      </c>
      <c r="F42" s="26" t="s">
        <v>1336</v>
      </c>
      <c r="G42" s="206">
        <v>3</v>
      </c>
      <c r="H42" s="206">
        <v>4</v>
      </c>
      <c r="I42" s="32">
        <f t="shared" si="0"/>
        <v>12</v>
      </c>
      <c r="J42" s="32" t="str">
        <f t="shared" si="1"/>
        <v>MEDIO</v>
      </c>
      <c r="K42" s="146" t="s">
        <v>1586</v>
      </c>
      <c r="L42" s="52">
        <f t="shared" si="3"/>
        <v>3</v>
      </c>
      <c r="N42" s="155"/>
      <c r="O42" s="151"/>
    </row>
    <row r="43" spans="1:15" ht="183.75" customHeight="1">
      <c r="A43" s="31">
        <v>36</v>
      </c>
      <c r="B43" s="206" t="s">
        <v>246</v>
      </c>
      <c r="C43" s="146" t="s">
        <v>1337</v>
      </c>
      <c r="D43" s="146" t="s">
        <v>548</v>
      </c>
      <c r="E43" s="26" t="s">
        <v>37</v>
      </c>
      <c r="F43" s="26" t="s">
        <v>1295</v>
      </c>
      <c r="G43" s="206">
        <v>4</v>
      </c>
      <c r="H43" s="206">
        <v>3</v>
      </c>
      <c r="I43" s="32">
        <f t="shared" si="0"/>
        <v>12</v>
      </c>
      <c r="J43" s="32" t="str">
        <f t="shared" si="1"/>
        <v>MEDIO</v>
      </c>
      <c r="K43" s="146" t="s">
        <v>1585</v>
      </c>
      <c r="L43" s="52">
        <f t="shared" si="3"/>
        <v>3</v>
      </c>
      <c r="N43" s="155"/>
      <c r="O43" s="151"/>
    </row>
    <row r="44" spans="1:15" ht="171">
      <c r="A44" s="83">
        <v>37</v>
      </c>
      <c r="B44" s="206" t="s">
        <v>246</v>
      </c>
      <c r="C44" s="146" t="s">
        <v>1338</v>
      </c>
      <c r="D44" s="146" t="s">
        <v>62</v>
      </c>
      <c r="E44" s="26" t="s">
        <v>37</v>
      </c>
      <c r="F44" s="26" t="s">
        <v>1296</v>
      </c>
      <c r="G44" s="206">
        <v>4</v>
      </c>
      <c r="H44" s="206">
        <v>3</v>
      </c>
      <c r="I44" s="32">
        <f t="shared" si="0"/>
        <v>12</v>
      </c>
      <c r="J44" s="32" t="str">
        <f t="shared" si="1"/>
        <v>MEDIO</v>
      </c>
      <c r="K44" s="146" t="s">
        <v>1587</v>
      </c>
      <c r="L44" s="52">
        <f t="shared" si="3"/>
        <v>3</v>
      </c>
      <c r="N44" s="155"/>
      <c r="O44" s="151"/>
    </row>
    <row r="45" spans="1:15" ht="171">
      <c r="A45" s="31">
        <v>38</v>
      </c>
      <c r="B45" s="206" t="s">
        <v>246</v>
      </c>
      <c r="C45" s="146" t="s">
        <v>680</v>
      </c>
      <c r="D45" s="146" t="s">
        <v>321</v>
      </c>
      <c r="E45" s="26" t="s">
        <v>37</v>
      </c>
      <c r="F45" s="26" t="s">
        <v>1296</v>
      </c>
      <c r="G45" s="206">
        <v>4</v>
      </c>
      <c r="H45" s="206">
        <v>3</v>
      </c>
      <c r="I45" s="32">
        <f t="shared" si="0"/>
        <v>12</v>
      </c>
      <c r="J45" s="32" t="str">
        <f t="shared" si="1"/>
        <v>MEDIO</v>
      </c>
      <c r="K45" s="146" t="s">
        <v>1586</v>
      </c>
      <c r="L45" s="52">
        <f t="shared" si="3"/>
        <v>3</v>
      </c>
      <c r="N45" s="155"/>
      <c r="O45" s="151"/>
    </row>
    <row r="46" spans="1:15" ht="228" customHeight="1">
      <c r="A46" s="83">
        <v>39</v>
      </c>
      <c r="B46" s="206" t="s">
        <v>246</v>
      </c>
      <c r="C46" s="146" t="s">
        <v>681</v>
      </c>
      <c r="D46" s="146" t="s">
        <v>548</v>
      </c>
      <c r="E46" s="26" t="s">
        <v>37</v>
      </c>
      <c r="F46" s="26" t="s">
        <v>1297</v>
      </c>
      <c r="G46" s="206">
        <v>4</v>
      </c>
      <c r="H46" s="206">
        <v>3</v>
      </c>
      <c r="I46" s="32">
        <f t="shared" si="0"/>
        <v>12</v>
      </c>
      <c r="J46" s="32" t="str">
        <f t="shared" si="1"/>
        <v>MEDIO</v>
      </c>
      <c r="K46" s="146" t="s">
        <v>1585</v>
      </c>
      <c r="L46" s="52">
        <f t="shared" si="3"/>
        <v>3</v>
      </c>
      <c r="N46" s="155"/>
      <c r="O46" s="151"/>
    </row>
    <row r="47" spans="1:15" ht="189.75" customHeight="1">
      <c r="A47" s="31">
        <v>40</v>
      </c>
      <c r="B47" s="206" t="s">
        <v>246</v>
      </c>
      <c r="C47" s="146" t="s">
        <v>1339</v>
      </c>
      <c r="D47" s="146" t="s">
        <v>62</v>
      </c>
      <c r="E47" s="26" t="s">
        <v>37</v>
      </c>
      <c r="F47" s="26" t="s">
        <v>1297</v>
      </c>
      <c r="G47" s="206">
        <v>4</v>
      </c>
      <c r="H47" s="206">
        <v>3</v>
      </c>
      <c r="I47" s="32">
        <f t="shared" si="0"/>
        <v>12</v>
      </c>
      <c r="J47" s="32" t="str">
        <f t="shared" si="1"/>
        <v>MEDIO</v>
      </c>
      <c r="K47" s="146" t="s">
        <v>1587</v>
      </c>
      <c r="L47" s="52">
        <f t="shared" si="3"/>
        <v>3</v>
      </c>
      <c r="N47" s="155"/>
      <c r="O47" s="151"/>
    </row>
    <row r="48" spans="1:15" ht="196.5" customHeight="1">
      <c r="A48" s="83">
        <v>41</v>
      </c>
      <c r="B48" s="206" t="s">
        <v>246</v>
      </c>
      <c r="C48" s="146" t="s">
        <v>1340</v>
      </c>
      <c r="D48" s="146" t="s">
        <v>321</v>
      </c>
      <c r="E48" s="26" t="s">
        <v>37</v>
      </c>
      <c r="F48" s="26" t="s">
        <v>1297</v>
      </c>
      <c r="G48" s="206">
        <v>4</v>
      </c>
      <c r="H48" s="206">
        <v>3</v>
      </c>
      <c r="I48" s="32">
        <f t="shared" si="0"/>
        <v>12</v>
      </c>
      <c r="J48" s="32" t="str">
        <f t="shared" si="1"/>
        <v>MEDIO</v>
      </c>
      <c r="K48" s="146" t="s">
        <v>1586</v>
      </c>
      <c r="L48" s="52">
        <f t="shared" si="3"/>
        <v>3</v>
      </c>
      <c r="N48" s="155"/>
      <c r="O48" s="151"/>
    </row>
    <row r="49" spans="1:14" ht="15">
      <c r="A49" s="83"/>
      <c r="C49" s="56"/>
      <c r="D49" s="56"/>
      <c r="E49" s="56"/>
      <c r="F49" s="56"/>
      <c r="L49" s="217">
        <f>SUM(L8:L48)</f>
        <v>123</v>
      </c>
      <c r="N49" s="217">
        <f>+COUNT(L8:L48)</f>
        <v>41</v>
      </c>
    </row>
    <row r="50" spans="1:14">
      <c r="A50" s="31"/>
      <c r="C50" s="56"/>
      <c r="D50" s="56"/>
      <c r="E50" s="56"/>
      <c r="F50" s="56"/>
    </row>
    <row r="51" spans="1:14">
      <c r="A51" s="31"/>
      <c r="C51" s="56"/>
      <c r="D51" s="56"/>
      <c r="E51" s="56"/>
      <c r="F51" s="56"/>
    </row>
    <row r="52" spans="1:14">
      <c r="A52" s="83"/>
      <c r="C52" s="56"/>
      <c r="D52" s="56"/>
      <c r="E52" s="56"/>
      <c r="F52" s="56"/>
    </row>
    <row r="53" spans="1:14">
      <c r="C53" s="56"/>
      <c r="D53" s="56"/>
      <c r="E53" s="56"/>
      <c r="F53" s="56"/>
    </row>
    <row r="54" spans="1:14">
      <c r="C54" s="56"/>
      <c r="D54" s="56"/>
      <c r="E54" s="56"/>
      <c r="F54" s="56"/>
    </row>
    <row r="55" spans="1:14">
      <c r="C55" s="56"/>
      <c r="D55" s="56"/>
      <c r="E55" s="56"/>
      <c r="F55" s="56"/>
    </row>
    <row r="56" spans="1:14">
      <c r="C56" s="56"/>
      <c r="D56" s="56"/>
      <c r="E56" s="56"/>
      <c r="F56" s="56"/>
    </row>
    <row r="57" spans="1:14">
      <c r="C57" s="56"/>
      <c r="D57" s="56"/>
      <c r="E57" s="56"/>
      <c r="F57" s="56"/>
    </row>
    <row r="58" spans="1:14">
      <c r="C58" s="56"/>
      <c r="D58" s="56"/>
      <c r="E58" s="56"/>
      <c r="F58" s="56"/>
    </row>
    <row r="59" spans="1:14">
      <c r="C59" s="56"/>
      <c r="D59" s="56"/>
      <c r="E59" s="56"/>
      <c r="F59" s="56"/>
    </row>
    <row r="60" spans="1:14">
      <c r="C60" s="56"/>
      <c r="D60" s="56"/>
      <c r="E60" s="56"/>
      <c r="F60" s="56"/>
    </row>
    <row r="61" spans="1:14">
      <c r="C61" s="56"/>
      <c r="D61" s="56"/>
      <c r="E61" s="56"/>
      <c r="F61" s="56"/>
    </row>
    <row r="62" spans="1:14">
      <c r="C62" s="56"/>
      <c r="D62" s="56"/>
      <c r="E62" s="56"/>
      <c r="F62" s="56"/>
    </row>
    <row r="63" spans="1:14">
      <c r="C63" s="56"/>
      <c r="D63" s="56"/>
      <c r="E63" s="56"/>
      <c r="F63" s="56"/>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43:J44 J46:J47 J27:J29 J40:J41">
    <cfRule type="cellIs" dxfId="389" priority="64" stopIfTrue="1" operator="equal">
      <formula>"ALTO"</formula>
    </cfRule>
    <cfRule type="cellIs" dxfId="388" priority="65" stopIfTrue="1" operator="equal">
      <formula>"MEDIO"</formula>
    </cfRule>
    <cfRule type="cellIs" dxfId="387" priority="66" stopIfTrue="1" operator="equal">
      <formula>"BAJO"</formula>
    </cfRule>
  </conditionalFormatting>
  <conditionalFormatting sqref="J34 J37">
    <cfRule type="cellIs" dxfId="386" priority="61" stopIfTrue="1" operator="equal">
      <formula>"ALTO"</formula>
    </cfRule>
    <cfRule type="cellIs" dxfId="385" priority="62" stopIfTrue="1" operator="equal">
      <formula>"MEDIO"</formula>
    </cfRule>
    <cfRule type="cellIs" dxfId="384" priority="63" stopIfTrue="1" operator="equal">
      <formula>"BAJO"</formula>
    </cfRule>
  </conditionalFormatting>
  <conditionalFormatting sqref="J31 J33">
    <cfRule type="cellIs" dxfId="383" priority="58" stopIfTrue="1" operator="equal">
      <formula>"ALTO"</formula>
    </cfRule>
    <cfRule type="cellIs" dxfId="382" priority="59" stopIfTrue="1" operator="equal">
      <formula>"MEDIO"</formula>
    </cfRule>
    <cfRule type="cellIs" dxfId="381" priority="60" stopIfTrue="1" operator="equal">
      <formula>"BAJO"</formula>
    </cfRule>
  </conditionalFormatting>
  <conditionalFormatting sqref="J21 J23:J24 J26">
    <cfRule type="cellIs" dxfId="380" priority="52" stopIfTrue="1" operator="equal">
      <formula>"ALTO"</formula>
    </cfRule>
    <cfRule type="cellIs" dxfId="379" priority="53" stopIfTrue="1" operator="equal">
      <formula>"MEDIO"</formula>
    </cfRule>
    <cfRule type="cellIs" dxfId="378" priority="54" stopIfTrue="1" operator="equal">
      <formula>"BAJO"</formula>
    </cfRule>
  </conditionalFormatting>
  <conditionalFormatting sqref="J15 J17:J18 J20">
    <cfRule type="cellIs" dxfId="377" priority="49" stopIfTrue="1" operator="equal">
      <formula>"ALTO"</formula>
    </cfRule>
    <cfRule type="cellIs" dxfId="376" priority="50" stopIfTrue="1" operator="equal">
      <formula>"MEDIO"</formula>
    </cfRule>
    <cfRule type="cellIs" dxfId="375" priority="51" stopIfTrue="1" operator="equal">
      <formula>"BAJO"</formula>
    </cfRule>
  </conditionalFormatting>
  <conditionalFormatting sqref="J14">
    <cfRule type="cellIs" dxfId="374" priority="46" stopIfTrue="1" operator="equal">
      <formula>"ALTO"</formula>
    </cfRule>
    <cfRule type="cellIs" dxfId="373" priority="47" stopIfTrue="1" operator="equal">
      <formula>"MEDIO"</formula>
    </cfRule>
    <cfRule type="cellIs" dxfId="372" priority="48" stopIfTrue="1" operator="equal">
      <formula>"BAJO"</formula>
    </cfRule>
  </conditionalFormatting>
  <conditionalFormatting sqref="J9:J11 J13">
    <cfRule type="cellIs" dxfId="371" priority="43" stopIfTrue="1" operator="equal">
      <formula>"ALTO"</formula>
    </cfRule>
    <cfRule type="cellIs" dxfId="370" priority="44" stopIfTrue="1" operator="equal">
      <formula>"MEDIO"</formula>
    </cfRule>
    <cfRule type="cellIs" dxfId="369" priority="45" stopIfTrue="1" operator="equal">
      <formula>"BAJO"</formula>
    </cfRule>
  </conditionalFormatting>
  <conditionalFormatting sqref="J12">
    <cfRule type="cellIs" dxfId="368" priority="40" stopIfTrue="1" operator="equal">
      <formula>"ALTO"</formula>
    </cfRule>
    <cfRule type="cellIs" dxfId="367" priority="41" stopIfTrue="1" operator="equal">
      <formula>"MEDIO"</formula>
    </cfRule>
    <cfRule type="cellIs" dxfId="366" priority="42" stopIfTrue="1" operator="equal">
      <formula>"BAJO"</formula>
    </cfRule>
  </conditionalFormatting>
  <conditionalFormatting sqref="J16">
    <cfRule type="cellIs" dxfId="365" priority="37" stopIfTrue="1" operator="equal">
      <formula>"ALTO"</formula>
    </cfRule>
    <cfRule type="cellIs" dxfId="364" priority="38" stopIfTrue="1" operator="equal">
      <formula>"MEDIO"</formula>
    </cfRule>
    <cfRule type="cellIs" dxfId="363" priority="39" stopIfTrue="1" operator="equal">
      <formula>"BAJO"</formula>
    </cfRule>
  </conditionalFormatting>
  <conditionalFormatting sqref="J19">
    <cfRule type="cellIs" dxfId="362" priority="34" stopIfTrue="1" operator="equal">
      <formula>"ALTO"</formula>
    </cfRule>
    <cfRule type="cellIs" dxfId="361" priority="35" stopIfTrue="1" operator="equal">
      <formula>"MEDIO"</formula>
    </cfRule>
    <cfRule type="cellIs" dxfId="360" priority="36" stopIfTrue="1" operator="equal">
      <formula>"BAJO"</formula>
    </cfRule>
  </conditionalFormatting>
  <conditionalFormatting sqref="J22">
    <cfRule type="cellIs" dxfId="359" priority="31" stopIfTrue="1" operator="equal">
      <formula>"ALTO"</formula>
    </cfRule>
    <cfRule type="cellIs" dxfId="358" priority="32" stopIfTrue="1" operator="equal">
      <formula>"MEDIO"</formula>
    </cfRule>
    <cfRule type="cellIs" dxfId="357" priority="33" stopIfTrue="1" operator="equal">
      <formula>"BAJO"</formula>
    </cfRule>
  </conditionalFormatting>
  <conditionalFormatting sqref="J25">
    <cfRule type="cellIs" dxfId="356" priority="28" stopIfTrue="1" operator="equal">
      <formula>"ALTO"</formula>
    </cfRule>
    <cfRule type="cellIs" dxfId="355" priority="29" stopIfTrue="1" operator="equal">
      <formula>"MEDIO"</formula>
    </cfRule>
    <cfRule type="cellIs" dxfId="354" priority="30" stopIfTrue="1" operator="equal">
      <formula>"BAJO"</formula>
    </cfRule>
  </conditionalFormatting>
  <conditionalFormatting sqref="J30">
    <cfRule type="cellIs" dxfId="353" priority="25" stopIfTrue="1" operator="equal">
      <formula>"ALTO"</formula>
    </cfRule>
    <cfRule type="cellIs" dxfId="352" priority="26" stopIfTrue="1" operator="equal">
      <formula>"MEDIO"</formula>
    </cfRule>
    <cfRule type="cellIs" dxfId="351" priority="27" stopIfTrue="1" operator="equal">
      <formula>"BAJO"</formula>
    </cfRule>
  </conditionalFormatting>
  <conditionalFormatting sqref="J32">
    <cfRule type="cellIs" dxfId="350" priority="22" stopIfTrue="1" operator="equal">
      <formula>"ALTO"</formula>
    </cfRule>
    <cfRule type="cellIs" dxfId="349" priority="23" stopIfTrue="1" operator="equal">
      <formula>"MEDIO"</formula>
    </cfRule>
    <cfRule type="cellIs" dxfId="348" priority="24" stopIfTrue="1" operator="equal">
      <formula>"BAJO"</formula>
    </cfRule>
  </conditionalFormatting>
  <conditionalFormatting sqref="J35">
    <cfRule type="cellIs" dxfId="347" priority="16" stopIfTrue="1" operator="equal">
      <formula>"ALTO"</formula>
    </cfRule>
    <cfRule type="cellIs" dxfId="346" priority="17" stopIfTrue="1" operator="equal">
      <formula>"MEDIO"</formula>
    </cfRule>
    <cfRule type="cellIs" dxfId="345" priority="18" stopIfTrue="1" operator="equal">
      <formula>"BAJO"</formula>
    </cfRule>
  </conditionalFormatting>
  <conditionalFormatting sqref="J38:J39">
    <cfRule type="cellIs" dxfId="344" priority="10" stopIfTrue="1" operator="equal">
      <formula>"ALTO"</formula>
    </cfRule>
    <cfRule type="cellIs" dxfId="343" priority="11" stopIfTrue="1" operator="equal">
      <formula>"MEDIO"</formula>
    </cfRule>
    <cfRule type="cellIs" dxfId="342" priority="12" stopIfTrue="1" operator="equal">
      <formula>"BAJO"</formula>
    </cfRule>
  </conditionalFormatting>
  <conditionalFormatting sqref="J36">
    <cfRule type="cellIs" dxfId="341" priority="13" stopIfTrue="1" operator="equal">
      <formula>"ALTO"</formula>
    </cfRule>
    <cfRule type="cellIs" dxfId="340" priority="14" stopIfTrue="1" operator="equal">
      <formula>"MEDIO"</formula>
    </cfRule>
    <cfRule type="cellIs" dxfId="339" priority="15" stopIfTrue="1" operator="equal">
      <formula>"BAJO"</formula>
    </cfRule>
  </conditionalFormatting>
  <conditionalFormatting sqref="J42">
    <cfRule type="cellIs" dxfId="338" priority="7" stopIfTrue="1" operator="equal">
      <formula>"ALTO"</formula>
    </cfRule>
    <cfRule type="cellIs" dxfId="337" priority="8" stopIfTrue="1" operator="equal">
      <formula>"MEDIO"</formula>
    </cfRule>
    <cfRule type="cellIs" dxfId="336" priority="9" stopIfTrue="1" operator="equal">
      <formula>"BAJO"</formula>
    </cfRule>
  </conditionalFormatting>
  <conditionalFormatting sqref="J45">
    <cfRule type="cellIs" dxfId="335" priority="4" stopIfTrue="1" operator="equal">
      <formula>"ALTO"</formula>
    </cfRule>
    <cfRule type="cellIs" dxfId="334" priority="5" stopIfTrue="1" operator="equal">
      <formula>"MEDIO"</formula>
    </cfRule>
    <cfRule type="cellIs" dxfId="333" priority="6" stopIfTrue="1" operator="equal">
      <formula>"BAJO"</formula>
    </cfRule>
  </conditionalFormatting>
  <conditionalFormatting sqref="J48">
    <cfRule type="cellIs" dxfId="332" priority="1" stopIfTrue="1" operator="equal">
      <formula>"ALTO"</formula>
    </cfRule>
    <cfRule type="cellIs" dxfId="331" priority="2" stopIfTrue="1" operator="equal">
      <formula>"MEDIO"</formula>
    </cfRule>
    <cfRule type="cellIs" dxfId="330" priority="3" stopIfTrue="1" operator="equal">
      <formula>"BAJO"</formula>
    </cfRule>
  </conditionalFormatting>
  <dataValidations count="1">
    <dataValidation allowBlank="1" sqref="E43:E48"/>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topLeftCell="A3" zoomScale="62" zoomScaleNormal="62" workbookViewId="0">
      <selection activeCell="N8" sqref="N8:O48"/>
    </sheetView>
  </sheetViews>
  <sheetFormatPr baseColWidth="10" defaultColWidth="11.42578125" defaultRowHeight="14.25"/>
  <cols>
    <col min="1" max="1" width="11.42578125" style="22"/>
    <col min="2" max="2" width="28.7109375" style="22" customWidth="1"/>
    <col min="3" max="3" width="50.5703125" style="22" customWidth="1"/>
    <col min="4" max="4" width="31.7109375" style="103" customWidth="1"/>
    <col min="5" max="5" width="42.85546875" style="22" customWidth="1"/>
    <col min="6" max="6" width="77" style="96" customWidth="1"/>
    <col min="7" max="7" width="18.85546875" style="22" customWidth="1"/>
    <col min="8" max="8" width="16.42578125" style="22" customWidth="1"/>
    <col min="9" max="9" width="17.28515625" style="22" customWidth="1"/>
    <col min="10" max="10" width="16.7109375" style="22" customWidth="1"/>
    <col min="11" max="11" width="99" style="22" customWidth="1"/>
    <col min="12" max="12" width="16" style="22" customWidth="1"/>
    <col min="13" max="13" width="4.7109375" style="22" customWidth="1"/>
    <col min="14" max="14" width="73.7109375" style="22" customWidth="1"/>
    <col min="15" max="15" width="62.42578125" style="22" customWidth="1"/>
    <col min="16" max="16384" width="11.42578125" style="22"/>
  </cols>
  <sheetData>
    <row r="1" spans="1:73" ht="31.5" customHeight="1" thickBot="1">
      <c r="B1" s="235" t="s">
        <v>10</v>
      </c>
      <c r="C1" s="236"/>
      <c r="D1" s="236"/>
      <c r="E1" s="236"/>
      <c r="F1" s="236"/>
      <c r="G1" s="236"/>
      <c r="H1" s="236"/>
      <c r="I1" s="236"/>
      <c r="J1" s="236"/>
      <c r="K1" s="264"/>
      <c r="L1" s="264"/>
    </row>
    <row r="2" spans="1:73" ht="27" customHeight="1" thickTop="1">
      <c r="B2" s="265" t="s">
        <v>153</v>
      </c>
      <c r="C2" s="266"/>
      <c r="D2" s="266"/>
      <c r="E2" s="266"/>
      <c r="F2" s="266"/>
      <c r="G2" s="266"/>
      <c r="H2" s="266"/>
      <c r="I2" s="266"/>
      <c r="J2" s="266"/>
      <c r="K2" s="264"/>
      <c r="L2" s="264"/>
    </row>
    <row r="3" spans="1:73" ht="22.5" customHeight="1">
      <c r="B3" s="267" t="s">
        <v>11</v>
      </c>
      <c r="C3" s="268"/>
      <c r="D3" s="249" t="s">
        <v>12</v>
      </c>
      <c r="E3" s="250"/>
      <c r="F3" s="250"/>
      <c r="G3" s="250"/>
      <c r="H3" s="250"/>
      <c r="I3" s="248"/>
      <c r="J3" s="39" t="s">
        <v>141</v>
      </c>
      <c r="K3" s="264"/>
      <c r="L3" s="264"/>
    </row>
    <row r="4" spans="1:73" ht="26.25" customHeight="1" thickBot="1">
      <c r="B4" s="269" t="s">
        <v>142</v>
      </c>
      <c r="C4" s="270"/>
      <c r="D4" s="253" t="s">
        <v>154</v>
      </c>
      <c r="E4" s="254"/>
      <c r="F4" s="254"/>
      <c r="G4" s="254"/>
      <c r="H4" s="254"/>
      <c r="I4" s="252"/>
      <c r="J4" s="40" t="s">
        <v>465</v>
      </c>
      <c r="K4" s="264"/>
      <c r="L4" s="264"/>
    </row>
    <row r="5" spans="1:73" ht="95.25" customHeight="1" thickTop="1">
      <c r="B5" s="258" t="s">
        <v>13</v>
      </c>
      <c r="C5" s="259"/>
      <c r="D5" s="260" t="s">
        <v>14</v>
      </c>
      <c r="E5" s="261"/>
      <c r="F5" s="41" t="s">
        <v>15</v>
      </c>
      <c r="G5" s="262" t="s">
        <v>71</v>
      </c>
      <c r="H5" s="262"/>
      <c r="I5" s="42" t="s">
        <v>16</v>
      </c>
      <c r="J5" s="263" t="s">
        <v>177</v>
      </c>
      <c r="K5" s="263"/>
      <c r="L5" s="263"/>
      <c r="N5" s="48" t="s">
        <v>464</v>
      </c>
      <c r="O5" s="49"/>
    </row>
    <row r="6" spans="1:73" ht="9.75" customHeight="1">
      <c r="B6" s="289"/>
      <c r="C6" s="289"/>
      <c r="D6" s="289"/>
      <c r="E6" s="289"/>
      <c r="F6" s="289"/>
      <c r="G6" s="289"/>
      <c r="H6" s="289"/>
      <c r="I6" s="289"/>
      <c r="J6" s="289"/>
      <c r="K6" s="289"/>
      <c r="L6" s="289"/>
    </row>
    <row r="7" spans="1:73" ht="84.75" customHeight="1">
      <c r="B7" s="18" t="s">
        <v>6</v>
      </c>
      <c r="C7" s="18" t="s">
        <v>8</v>
      </c>
      <c r="D7" s="18" t="s">
        <v>9</v>
      </c>
      <c r="E7" s="18" t="s">
        <v>7</v>
      </c>
      <c r="F7" s="18" t="s">
        <v>5</v>
      </c>
      <c r="G7" s="18" t="s">
        <v>0</v>
      </c>
      <c r="H7" s="18" t="s">
        <v>1</v>
      </c>
      <c r="I7" s="18" t="s">
        <v>2</v>
      </c>
      <c r="J7" s="18" t="s">
        <v>3</v>
      </c>
      <c r="K7" s="18" t="s">
        <v>4</v>
      </c>
      <c r="L7" s="18" t="s">
        <v>155</v>
      </c>
      <c r="N7" s="50" t="s">
        <v>281</v>
      </c>
      <c r="O7" s="51" t="s">
        <v>282</v>
      </c>
    </row>
    <row r="8" spans="1:73" ht="197.25" customHeight="1">
      <c r="A8" s="32">
        <v>1</v>
      </c>
      <c r="B8" s="206" t="s">
        <v>273</v>
      </c>
      <c r="C8" s="26" t="s">
        <v>394</v>
      </c>
      <c r="D8" s="26" t="s">
        <v>395</v>
      </c>
      <c r="E8" s="26" t="s">
        <v>20</v>
      </c>
      <c r="F8" s="26" t="s">
        <v>1341</v>
      </c>
      <c r="G8" s="206">
        <v>3</v>
      </c>
      <c r="H8" s="206">
        <v>3</v>
      </c>
      <c r="I8" s="206">
        <f t="shared" ref="I8:I47" si="0">G8*H8</f>
        <v>9</v>
      </c>
      <c r="J8" s="32" t="str">
        <f>IF(I8&lt;12,"BAJO",IF(I8&gt;19,"ALTO","MEDIO"))</f>
        <v>BAJO</v>
      </c>
      <c r="K8" s="30" t="str">
        <f>IF(J8="BAJO","El nivel de riesgo es bajo y no se requieren controles adicionales","Favor establezca acá controles adicionales requeridos")</f>
        <v>El nivel de riesgo es bajo y no se requieren controles adicionales</v>
      </c>
      <c r="L8" s="32">
        <f>IF(J8="BAJO",0.1,IF(J8="MEDIO",3,5))</f>
        <v>0.1</v>
      </c>
      <c r="N8" s="26"/>
      <c r="O8" s="26"/>
      <c r="BT8" s="22">
        <v>1</v>
      </c>
      <c r="BU8" s="22">
        <v>1</v>
      </c>
    </row>
    <row r="9" spans="1:73" ht="224.25" customHeight="1">
      <c r="A9" s="32">
        <v>2</v>
      </c>
      <c r="B9" s="206" t="s">
        <v>273</v>
      </c>
      <c r="C9" s="26" t="s">
        <v>252</v>
      </c>
      <c r="D9" s="26" t="s">
        <v>62</v>
      </c>
      <c r="E9" s="26" t="s">
        <v>20</v>
      </c>
      <c r="F9" s="26" t="s">
        <v>1342</v>
      </c>
      <c r="G9" s="206">
        <v>3</v>
      </c>
      <c r="H9" s="206">
        <v>3</v>
      </c>
      <c r="I9" s="206">
        <f t="shared" si="0"/>
        <v>9</v>
      </c>
      <c r="J9" s="32" t="str">
        <f>IF(I9&lt;12,"BAJO",IF(I9&gt;19,"ALTO","MEDIO"))</f>
        <v>BAJO</v>
      </c>
      <c r="K9" s="30" t="str">
        <f>IF(J9="BAJO","El nivel de riesgo es bajo y no se requieren controles adicionales","Favor establezca acá controles adicionales requeridos")</f>
        <v>El nivel de riesgo es bajo y no se requieren controles adicionales</v>
      </c>
      <c r="L9" s="32">
        <f>IF(J9="BAJO",0.1,IF(J9="MEDIO",3,5))</f>
        <v>0.1</v>
      </c>
      <c r="N9" s="26"/>
      <c r="O9" s="26"/>
      <c r="BT9" s="22">
        <v>1</v>
      </c>
      <c r="BU9" s="22">
        <v>1</v>
      </c>
    </row>
    <row r="10" spans="1:73" ht="175.5" customHeight="1">
      <c r="A10" s="32">
        <v>3</v>
      </c>
      <c r="B10" s="206" t="s">
        <v>273</v>
      </c>
      <c r="C10" s="26" t="s">
        <v>279</v>
      </c>
      <c r="D10" s="26" t="s">
        <v>56</v>
      </c>
      <c r="E10" s="26" t="s">
        <v>20</v>
      </c>
      <c r="F10" s="26" t="s">
        <v>1343</v>
      </c>
      <c r="G10" s="206">
        <v>2</v>
      </c>
      <c r="H10" s="206">
        <v>3</v>
      </c>
      <c r="I10" s="206">
        <f t="shared" si="0"/>
        <v>6</v>
      </c>
      <c r="J10" s="206" t="str">
        <f t="shared" ref="J10:J47" si="1">IF(I10&lt;12,"BAJO",IF(I10&gt;19,"ALTO","MEDIO"))</f>
        <v>BAJO</v>
      </c>
      <c r="K10" s="23" t="str">
        <f>IF(J10="BAJO","El nivel de riesgo es bajo y no se requieren controles adicionales","Favor establezca acá controles adicionales requeridos")</f>
        <v>El nivel de riesgo es bajo y no se requieren controles adicionales</v>
      </c>
      <c r="L10" s="150">
        <f t="shared" ref="L10:L47" si="2">IF(J10="BAJO",0.1,IF(J10="MEDIO",3,5))</f>
        <v>0.1</v>
      </c>
      <c r="M10" s="35"/>
      <c r="N10" s="26"/>
      <c r="O10" s="26"/>
      <c r="P10" s="35"/>
    </row>
    <row r="11" spans="1:73" ht="157.5" customHeight="1">
      <c r="A11" s="32">
        <v>4</v>
      </c>
      <c r="B11" s="206" t="s">
        <v>273</v>
      </c>
      <c r="C11" s="26" t="s">
        <v>654</v>
      </c>
      <c r="D11" s="26" t="s">
        <v>395</v>
      </c>
      <c r="E11" s="26" t="s">
        <v>23</v>
      </c>
      <c r="F11" s="26" t="s">
        <v>1344</v>
      </c>
      <c r="G11" s="206">
        <v>2</v>
      </c>
      <c r="H11" s="206">
        <v>4</v>
      </c>
      <c r="I11" s="206">
        <f>G11*H11</f>
        <v>8</v>
      </c>
      <c r="J11" s="32" t="str">
        <f t="shared" si="1"/>
        <v>BAJO</v>
      </c>
      <c r="K11" s="30" t="str">
        <f t="shared" ref="K11:K13" si="3">IF(J11="BAJO","El nivel de riesgo es bajo y no se requieren controles adicionales","Favor establezca acá controles adicionales requeridos")</f>
        <v>El nivel de riesgo es bajo y no se requieren controles adicionales</v>
      </c>
      <c r="L11" s="32">
        <f t="shared" si="2"/>
        <v>0.1</v>
      </c>
      <c r="N11" s="26"/>
      <c r="O11" s="26"/>
      <c r="BT11" s="22">
        <v>2</v>
      </c>
      <c r="BU11" s="22">
        <v>2</v>
      </c>
    </row>
    <row r="12" spans="1:73" ht="240" customHeight="1">
      <c r="A12" s="32">
        <v>5</v>
      </c>
      <c r="B12" s="206" t="s">
        <v>273</v>
      </c>
      <c r="C12" s="26" t="s">
        <v>549</v>
      </c>
      <c r="D12" s="26" t="s">
        <v>62</v>
      </c>
      <c r="E12" s="26" t="s">
        <v>23</v>
      </c>
      <c r="F12" s="26" t="s">
        <v>1345</v>
      </c>
      <c r="G12" s="206">
        <v>2</v>
      </c>
      <c r="H12" s="206">
        <v>4</v>
      </c>
      <c r="I12" s="206">
        <f>G12*H12</f>
        <v>8</v>
      </c>
      <c r="J12" s="32" t="str">
        <f t="shared" si="1"/>
        <v>BAJO</v>
      </c>
      <c r="K12" s="30" t="str">
        <f t="shared" si="3"/>
        <v>El nivel de riesgo es bajo y no se requieren controles adicionales</v>
      </c>
      <c r="L12" s="32">
        <f t="shared" si="2"/>
        <v>0.1</v>
      </c>
      <c r="N12" s="26"/>
      <c r="O12" s="26"/>
    </row>
    <row r="13" spans="1:73" ht="143.25" customHeight="1">
      <c r="A13" s="32">
        <v>6</v>
      </c>
      <c r="B13" s="206" t="s">
        <v>273</v>
      </c>
      <c r="C13" s="26" t="s">
        <v>550</v>
      </c>
      <c r="D13" s="26" t="s">
        <v>56</v>
      </c>
      <c r="E13" s="26" t="s">
        <v>27</v>
      </c>
      <c r="F13" s="26" t="s">
        <v>1346</v>
      </c>
      <c r="G13" s="206">
        <v>2</v>
      </c>
      <c r="H13" s="206">
        <v>4</v>
      </c>
      <c r="I13" s="206">
        <f t="shared" si="0"/>
        <v>8</v>
      </c>
      <c r="J13" s="206" t="str">
        <f t="shared" si="1"/>
        <v>BAJO</v>
      </c>
      <c r="K13" s="23" t="str">
        <f t="shared" si="3"/>
        <v>El nivel de riesgo es bajo y no se requieren controles adicionales</v>
      </c>
      <c r="L13" s="150">
        <f t="shared" si="2"/>
        <v>0.1</v>
      </c>
      <c r="M13" s="35"/>
      <c r="N13" s="26"/>
      <c r="O13" s="26"/>
      <c r="P13" s="35"/>
    </row>
    <row r="14" spans="1:73" ht="229.5" customHeight="1">
      <c r="A14" s="32">
        <v>7</v>
      </c>
      <c r="B14" s="206" t="s">
        <v>396</v>
      </c>
      <c r="C14" s="26" t="s">
        <v>553</v>
      </c>
      <c r="D14" s="26" t="s">
        <v>395</v>
      </c>
      <c r="E14" s="26" t="s">
        <v>20</v>
      </c>
      <c r="F14" s="26" t="s">
        <v>1347</v>
      </c>
      <c r="G14" s="206">
        <v>4</v>
      </c>
      <c r="H14" s="206">
        <v>4</v>
      </c>
      <c r="I14" s="206">
        <f t="shared" si="0"/>
        <v>16</v>
      </c>
      <c r="J14" s="32" t="str">
        <f t="shared" si="1"/>
        <v>MEDIO</v>
      </c>
      <c r="K14" s="146" t="s">
        <v>1586</v>
      </c>
      <c r="L14" s="32">
        <f t="shared" si="2"/>
        <v>3</v>
      </c>
      <c r="N14" s="26"/>
      <c r="O14" s="26"/>
    </row>
    <row r="15" spans="1:73" ht="311.25" customHeight="1">
      <c r="A15" s="32">
        <v>8</v>
      </c>
      <c r="B15" s="206" t="s">
        <v>396</v>
      </c>
      <c r="C15" s="26" t="s">
        <v>554</v>
      </c>
      <c r="D15" s="26" t="s">
        <v>62</v>
      </c>
      <c r="E15" s="26" t="s">
        <v>20</v>
      </c>
      <c r="F15" s="26" t="s">
        <v>1348</v>
      </c>
      <c r="G15" s="206">
        <v>4</v>
      </c>
      <c r="H15" s="206">
        <v>4</v>
      </c>
      <c r="I15" s="206">
        <f t="shared" si="0"/>
        <v>16</v>
      </c>
      <c r="J15" s="32" t="str">
        <f t="shared" si="1"/>
        <v>MEDIO</v>
      </c>
      <c r="K15" s="146" t="s">
        <v>1587</v>
      </c>
      <c r="L15" s="32">
        <f t="shared" si="2"/>
        <v>3</v>
      </c>
      <c r="N15" s="26"/>
      <c r="O15" s="26"/>
    </row>
    <row r="16" spans="1:73" ht="304.5" customHeight="1">
      <c r="A16" s="32">
        <v>9</v>
      </c>
      <c r="B16" s="206" t="s">
        <v>396</v>
      </c>
      <c r="C16" s="26" t="s">
        <v>555</v>
      </c>
      <c r="D16" s="26" t="s">
        <v>56</v>
      </c>
      <c r="E16" s="26" t="s">
        <v>19</v>
      </c>
      <c r="F16" s="26" t="s">
        <v>1348</v>
      </c>
      <c r="G16" s="206">
        <v>4</v>
      </c>
      <c r="H16" s="206">
        <v>4</v>
      </c>
      <c r="I16" s="206">
        <f t="shared" si="0"/>
        <v>16</v>
      </c>
      <c r="J16" s="206" t="str">
        <f t="shared" si="1"/>
        <v>MEDIO</v>
      </c>
      <c r="K16" s="146" t="s">
        <v>1585</v>
      </c>
      <c r="L16" s="150">
        <f t="shared" si="2"/>
        <v>3</v>
      </c>
      <c r="M16" s="35"/>
      <c r="N16" s="26"/>
      <c r="O16" s="26"/>
      <c r="P16" s="35"/>
    </row>
    <row r="17" spans="1:16" ht="182.25" customHeight="1">
      <c r="A17" s="32">
        <v>10</v>
      </c>
      <c r="B17" s="206" t="s">
        <v>1349</v>
      </c>
      <c r="C17" s="26" t="s">
        <v>556</v>
      </c>
      <c r="D17" s="26" t="s">
        <v>395</v>
      </c>
      <c r="E17" s="26" t="s">
        <v>20</v>
      </c>
      <c r="F17" s="26" t="s">
        <v>1350</v>
      </c>
      <c r="G17" s="206">
        <v>3</v>
      </c>
      <c r="H17" s="206">
        <v>4</v>
      </c>
      <c r="I17" s="206">
        <f>G17*H17</f>
        <v>12</v>
      </c>
      <c r="J17" s="32" t="str">
        <f>IF(I17&lt;12,"BAJO",IF(I17&gt;19,"ALTO","MEDIO"))</f>
        <v>MEDIO</v>
      </c>
      <c r="K17" s="146" t="s">
        <v>1586</v>
      </c>
      <c r="L17" s="32">
        <f>IF(J17="BAJO",0.1,IF(J17="MEDIO",3,5))</f>
        <v>3</v>
      </c>
      <c r="N17" s="26"/>
      <c r="O17" s="151"/>
    </row>
    <row r="18" spans="1:16" ht="227.25" customHeight="1">
      <c r="A18" s="32">
        <v>11</v>
      </c>
      <c r="B18" s="206" t="s">
        <v>1349</v>
      </c>
      <c r="C18" s="26" t="s">
        <v>556</v>
      </c>
      <c r="D18" s="26" t="s">
        <v>62</v>
      </c>
      <c r="E18" s="26" t="s">
        <v>20</v>
      </c>
      <c r="F18" s="26" t="s">
        <v>1351</v>
      </c>
      <c r="G18" s="206">
        <v>3</v>
      </c>
      <c r="H18" s="206">
        <v>4</v>
      </c>
      <c r="I18" s="206">
        <f>G18*H18</f>
        <v>12</v>
      </c>
      <c r="J18" s="32" t="str">
        <f>IF(I18&lt;12,"BAJO",IF(I18&gt;19,"ALTO","MEDIO"))</f>
        <v>MEDIO</v>
      </c>
      <c r="K18" s="146" t="s">
        <v>1587</v>
      </c>
      <c r="L18" s="32">
        <f>IF(J18="BAJO",0.1,IF(J18="MEDIO",3,5))</f>
        <v>3</v>
      </c>
      <c r="N18" s="26"/>
      <c r="O18" s="151"/>
    </row>
    <row r="19" spans="1:16" ht="207" customHeight="1">
      <c r="A19" s="32">
        <v>12</v>
      </c>
      <c r="B19" s="206" t="s">
        <v>1349</v>
      </c>
      <c r="C19" s="26" t="s">
        <v>557</v>
      </c>
      <c r="D19" s="26" t="s">
        <v>375</v>
      </c>
      <c r="E19" s="26" t="s">
        <v>23</v>
      </c>
      <c r="F19" s="26" t="s">
        <v>1352</v>
      </c>
      <c r="G19" s="206">
        <v>4</v>
      </c>
      <c r="H19" s="206">
        <v>4</v>
      </c>
      <c r="I19" s="206">
        <f t="shared" si="0"/>
        <v>16</v>
      </c>
      <c r="J19" s="32" t="str">
        <f t="shared" si="1"/>
        <v>MEDIO</v>
      </c>
      <c r="K19" s="146" t="s">
        <v>1585</v>
      </c>
      <c r="L19" s="32">
        <f t="shared" si="2"/>
        <v>3</v>
      </c>
      <c r="N19" s="26"/>
      <c r="O19" s="151"/>
    </row>
    <row r="20" spans="1:16" ht="156.75">
      <c r="A20" s="32">
        <v>13</v>
      </c>
      <c r="B20" s="206" t="s">
        <v>1349</v>
      </c>
      <c r="C20" s="26" t="s">
        <v>397</v>
      </c>
      <c r="D20" s="26" t="s">
        <v>395</v>
      </c>
      <c r="E20" s="26" t="s">
        <v>20</v>
      </c>
      <c r="F20" s="26" t="s">
        <v>1353</v>
      </c>
      <c r="G20" s="206">
        <v>4</v>
      </c>
      <c r="H20" s="206">
        <v>4</v>
      </c>
      <c r="I20" s="206">
        <f>G20*H20</f>
        <v>16</v>
      </c>
      <c r="J20" s="32" t="str">
        <f>IF(I20&lt;12,"BAJO",IF(I20&gt;19,"ALTO","MEDIO"))</f>
        <v>MEDIO</v>
      </c>
      <c r="K20" s="146" t="s">
        <v>1586</v>
      </c>
      <c r="L20" s="32">
        <f>IF(J20="BAJO",0.1,IF(J20="MEDIO",3,5))</f>
        <v>3</v>
      </c>
      <c r="N20" s="26"/>
      <c r="O20" s="151"/>
    </row>
    <row r="21" spans="1:16" ht="221.25" customHeight="1">
      <c r="A21" s="32">
        <v>14</v>
      </c>
      <c r="B21" s="206" t="s">
        <v>1349</v>
      </c>
      <c r="C21" s="26" t="s">
        <v>558</v>
      </c>
      <c r="D21" s="26" t="s">
        <v>62</v>
      </c>
      <c r="E21" s="26" t="s">
        <v>20</v>
      </c>
      <c r="F21" s="26" t="s">
        <v>1354</v>
      </c>
      <c r="G21" s="206">
        <v>4</v>
      </c>
      <c r="H21" s="206">
        <v>4</v>
      </c>
      <c r="I21" s="206">
        <f>G21*H21</f>
        <v>16</v>
      </c>
      <c r="J21" s="32" t="str">
        <f>IF(I21&lt;12,"BAJO",IF(I21&gt;19,"ALTO","MEDIO"))</f>
        <v>MEDIO</v>
      </c>
      <c r="K21" s="146" t="s">
        <v>1587</v>
      </c>
      <c r="L21" s="32">
        <f>IF(J21="BAJO",0.1,IF(J21="MEDIO",3,5))</f>
        <v>3</v>
      </c>
      <c r="N21" s="26"/>
      <c r="O21" s="151"/>
    </row>
    <row r="22" spans="1:16" ht="171">
      <c r="A22" s="32">
        <v>15</v>
      </c>
      <c r="B22" s="206" t="s">
        <v>1349</v>
      </c>
      <c r="C22" s="26" t="s">
        <v>559</v>
      </c>
      <c r="D22" s="26" t="s">
        <v>375</v>
      </c>
      <c r="E22" s="26" t="s">
        <v>20</v>
      </c>
      <c r="F22" s="26" t="s">
        <v>1355</v>
      </c>
      <c r="G22" s="206">
        <v>4</v>
      </c>
      <c r="H22" s="206">
        <v>4</v>
      </c>
      <c r="I22" s="206">
        <f t="shared" si="0"/>
        <v>16</v>
      </c>
      <c r="J22" s="32" t="str">
        <f t="shared" si="1"/>
        <v>MEDIO</v>
      </c>
      <c r="K22" s="146" t="s">
        <v>1585</v>
      </c>
      <c r="L22" s="32">
        <f t="shared" si="2"/>
        <v>3</v>
      </c>
      <c r="N22" s="26"/>
      <c r="O22" s="151"/>
    </row>
    <row r="23" spans="1:16" ht="105.75" customHeight="1">
      <c r="A23" s="32">
        <v>16</v>
      </c>
      <c r="B23" s="206" t="s">
        <v>1349</v>
      </c>
      <c r="C23" s="26" t="s">
        <v>398</v>
      </c>
      <c r="D23" s="26" t="s">
        <v>395</v>
      </c>
      <c r="E23" s="26" t="s">
        <v>20</v>
      </c>
      <c r="F23" s="26" t="s">
        <v>560</v>
      </c>
      <c r="G23" s="206">
        <v>3</v>
      </c>
      <c r="H23" s="206">
        <v>3</v>
      </c>
      <c r="I23" s="206">
        <f t="shared" si="0"/>
        <v>9</v>
      </c>
      <c r="J23" s="32" t="str">
        <f>IF(I23&lt;12,"BAJO",IF(I23&gt;19,"ALTO","MEDIO"))</f>
        <v>BAJO</v>
      </c>
      <c r="K23" s="23" t="str">
        <f t="shared" ref="K23:K25" si="4">IF(J23="BAJO","El nivel de riesgo es bajo y no se requieren controles adicionales","Favor establezca acá controles adicionales requeridos")</f>
        <v>El nivel de riesgo es bajo y no se requieren controles adicionales</v>
      </c>
      <c r="L23" s="32">
        <f t="shared" si="2"/>
        <v>0.1</v>
      </c>
      <c r="N23" s="26"/>
      <c r="O23" s="151"/>
    </row>
    <row r="24" spans="1:16" ht="131.25" customHeight="1">
      <c r="A24" s="32">
        <v>17</v>
      </c>
      <c r="B24" s="206" t="s">
        <v>1349</v>
      </c>
      <c r="C24" s="26" t="s">
        <v>399</v>
      </c>
      <c r="D24" s="26" t="s">
        <v>62</v>
      </c>
      <c r="E24" s="26" t="s">
        <v>20</v>
      </c>
      <c r="F24" s="26" t="s">
        <v>561</v>
      </c>
      <c r="G24" s="206">
        <v>3</v>
      </c>
      <c r="H24" s="206">
        <v>3</v>
      </c>
      <c r="I24" s="206">
        <f t="shared" si="0"/>
        <v>9</v>
      </c>
      <c r="J24" s="32" t="str">
        <f>IF(I24&lt;12,"BAJO",IF(I24&gt;19,"ALTO","MEDIO"))</f>
        <v>BAJO</v>
      </c>
      <c r="K24" s="23" t="str">
        <f t="shared" si="4"/>
        <v>El nivel de riesgo es bajo y no se requieren controles adicionales</v>
      </c>
      <c r="L24" s="32">
        <f t="shared" si="2"/>
        <v>0.1</v>
      </c>
      <c r="N24" s="26"/>
      <c r="O24" s="151"/>
    </row>
    <row r="25" spans="1:16" ht="105" customHeight="1">
      <c r="A25" s="32">
        <v>18</v>
      </c>
      <c r="B25" s="206" t="s">
        <v>1349</v>
      </c>
      <c r="C25" s="26" t="s">
        <v>400</v>
      </c>
      <c r="D25" s="26" t="s">
        <v>375</v>
      </c>
      <c r="E25" s="26" t="s">
        <v>20</v>
      </c>
      <c r="F25" s="26" t="s">
        <v>562</v>
      </c>
      <c r="G25" s="206">
        <v>3</v>
      </c>
      <c r="H25" s="206">
        <v>3</v>
      </c>
      <c r="I25" s="206">
        <f t="shared" si="0"/>
        <v>9</v>
      </c>
      <c r="J25" s="32" t="str">
        <f t="shared" si="1"/>
        <v>BAJO</v>
      </c>
      <c r="K25" s="23" t="str">
        <f t="shared" si="4"/>
        <v>El nivel de riesgo es bajo y no se requieren controles adicionales</v>
      </c>
      <c r="L25" s="32">
        <f t="shared" si="2"/>
        <v>0.1</v>
      </c>
      <c r="N25" s="26"/>
      <c r="O25" s="151"/>
    </row>
    <row r="26" spans="1:16" ht="105" customHeight="1">
      <c r="A26" s="32">
        <v>19</v>
      </c>
      <c r="B26" s="206" t="s">
        <v>1349</v>
      </c>
      <c r="C26" s="26" t="s">
        <v>260</v>
      </c>
      <c r="D26" s="26" t="s">
        <v>395</v>
      </c>
      <c r="E26" s="26" t="s">
        <v>20</v>
      </c>
      <c r="F26" s="26" t="s">
        <v>1356</v>
      </c>
      <c r="G26" s="206">
        <v>3</v>
      </c>
      <c r="H26" s="206">
        <v>3</v>
      </c>
      <c r="I26" s="206">
        <f>G26*H26</f>
        <v>9</v>
      </c>
      <c r="J26" s="206" t="str">
        <f>IF(I26&lt;12,"BAJO",IF(I26&gt;19,"ALTO","MEDIO"))</f>
        <v>BAJO</v>
      </c>
      <c r="K26" s="23" t="str">
        <f>IF(J26="BAJO","El nivel de riesgo es bajo y no se requieren controles adicionales","Favor establezca acá controles adicionales requeridos")</f>
        <v>El nivel de riesgo es bajo y no se requieren controles adicionales</v>
      </c>
      <c r="L26" s="150">
        <f>IF(J26="BAJO",0.1,IF(J26="MEDIO",3,5))</f>
        <v>0.1</v>
      </c>
      <c r="M26" s="35"/>
      <c r="N26" s="26"/>
      <c r="O26" s="151"/>
      <c r="P26" s="35"/>
    </row>
    <row r="27" spans="1:16" ht="192.75" customHeight="1">
      <c r="A27" s="32">
        <v>20</v>
      </c>
      <c r="B27" s="206" t="s">
        <v>1349</v>
      </c>
      <c r="C27" s="26" t="s">
        <v>260</v>
      </c>
      <c r="D27" s="26" t="s">
        <v>62</v>
      </c>
      <c r="E27" s="26" t="s">
        <v>20</v>
      </c>
      <c r="F27" s="26" t="s">
        <v>1357</v>
      </c>
      <c r="G27" s="206">
        <v>3</v>
      </c>
      <c r="H27" s="206">
        <v>3</v>
      </c>
      <c r="I27" s="206">
        <f>G27*H27</f>
        <v>9</v>
      </c>
      <c r="J27" s="206" t="str">
        <f>IF(I27&lt;12,"BAJO",IF(I27&gt;19,"ALTO","MEDIO"))</f>
        <v>BAJO</v>
      </c>
      <c r="K27" s="23" t="str">
        <f>IF(J27="BAJO","El nivel de riesgo es bajo y no se requieren controles adicionales","Favor establezca acá controles adicionales requeridos")</f>
        <v>El nivel de riesgo es bajo y no se requieren controles adicionales</v>
      </c>
      <c r="L27" s="150">
        <f>IF(J27="BAJO",0.1,IF(J27="MEDIO",3,5))</f>
        <v>0.1</v>
      </c>
      <c r="M27" s="35"/>
      <c r="N27" s="26"/>
      <c r="O27" s="151"/>
      <c r="P27" s="35"/>
    </row>
    <row r="28" spans="1:16" ht="177.75" customHeight="1">
      <c r="A28" s="32">
        <v>21</v>
      </c>
      <c r="B28" s="206" t="s">
        <v>1349</v>
      </c>
      <c r="C28" s="26" t="s">
        <v>401</v>
      </c>
      <c r="D28" s="26" t="s">
        <v>375</v>
      </c>
      <c r="E28" s="26" t="s">
        <v>20</v>
      </c>
      <c r="F28" s="26" t="s">
        <v>1358</v>
      </c>
      <c r="G28" s="206">
        <v>3</v>
      </c>
      <c r="H28" s="206">
        <v>3</v>
      </c>
      <c r="I28" s="206">
        <f t="shared" si="0"/>
        <v>9</v>
      </c>
      <c r="J28" s="32" t="str">
        <f t="shared" si="1"/>
        <v>BAJO</v>
      </c>
      <c r="K28" s="23" t="str">
        <f t="shared" ref="K28:K40" si="5">IF(J28="BAJO","El nivel de riesgo es bajo y no se requieren controles adicionales","Favor establezca acá controles adicionales requeridos")</f>
        <v>El nivel de riesgo es bajo y no se requieren controles adicionales</v>
      </c>
      <c r="L28" s="32">
        <f t="shared" si="2"/>
        <v>0.1</v>
      </c>
      <c r="N28" s="26"/>
      <c r="O28" s="151"/>
    </row>
    <row r="29" spans="1:16" ht="135" customHeight="1">
      <c r="A29" s="32">
        <v>22</v>
      </c>
      <c r="B29" s="206" t="s">
        <v>1349</v>
      </c>
      <c r="C29" s="26" t="s">
        <v>551</v>
      </c>
      <c r="D29" s="26" t="s">
        <v>395</v>
      </c>
      <c r="E29" s="26" t="s">
        <v>20</v>
      </c>
      <c r="F29" s="26" t="s">
        <v>1359</v>
      </c>
      <c r="G29" s="206">
        <v>2</v>
      </c>
      <c r="H29" s="206">
        <v>3</v>
      </c>
      <c r="I29" s="206">
        <f>G29*H29</f>
        <v>6</v>
      </c>
      <c r="J29" s="32" t="str">
        <f>IF(I29&lt;12,"BAJO",IF(I29&gt;19,"ALTO","MEDIO"))</f>
        <v>BAJO</v>
      </c>
      <c r="K29" s="23" t="str">
        <f>IF(J29="BAJO","El nivel de riesgo es bajo y no se requieren controles adicionales","Favor establezca acá controles adicionales requeridos")</f>
        <v>El nivel de riesgo es bajo y no se requieren controles adicionales</v>
      </c>
      <c r="L29" s="32">
        <f>IF(J29="BAJO",0.1,IF(J29="MEDIO",3,5))</f>
        <v>0.1</v>
      </c>
      <c r="N29" s="26"/>
      <c r="O29" s="151"/>
    </row>
    <row r="30" spans="1:16" ht="183" customHeight="1">
      <c r="A30" s="32">
        <v>23</v>
      </c>
      <c r="B30" s="206" t="s">
        <v>1349</v>
      </c>
      <c r="C30" s="26" t="s">
        <v>402</v>
      </c>
      <c r="D30" s="26" t="s">
        <v>62</v>
      </c>
      <c r="E30" s="26" t="s">
        <v>20</v>
      </c>
      <c r="F30" s="26" t="s">
        <v>1360</v>
      </c>
      <c r="G30" s="206">
        <v>2</v>
      </c>
      <c r="H30" s="206">
        <v>3</v>
      </c>
      <c r="I30" s="206">
        <f>G30*H30</f>
        <v>6</v>
      </c>
      <c r="J30" s="32" t="str">
        <f>IF(I30&lt;12,"BAJO",IF(I30&gt;19,"ALTO","MEDIO"))</f>
        <v>BAJO</v>
      </c>
      <c r="K30" s="23" t="str">
        <f>IF(J30="BAJO","El nivel de riesgo es bajo y no se requieren controles adicionales","Favor establezca acá controles adicionales requeridos")</f>
        <v>El nivel de riesgo es bajo y no se requieren controles adicionales</v>
      </c>
      <c r="L30" s="32">
        <f>IF(J30="BAJO",0.1,IF(J30="MEDIO",3,5))</f>
        <v>0.1</v>
      </c>
      <c r="N30" s="26"/>
      <c r="O30" s="151"/>
    </row>
    <row r="31" spans="1:16" ht="136.5" customHeight="1">
      <c r="A31" s="32">
        <v>24</v>
      </c>
      <c r="B31" s="206" t="s">
        <v>1349</v>
      </c>
      <c r="C31" s="26" t="s">
        <v>1361</v>
      </c>
      <c r="D31" s="26" t="s">
        <v>375</v>
      </c>
      <c r="E31" s="26" t="s">
        <v>20</v>
      </c>
      <c r="F31" s="26" t="s">
        <v>1362</v>
      </c>
      <c r="G31" s="206">
        <v>2</v>
      </c>
      <c r="H31" s="206">
        <v>3</v>
      </c>
      <c r="I31" s="206">
        <f t="shared" si="0"/>
        <v>6</v>
      </c>
      <c r="J31" s="32" t="str">
        <f t="shared" si="1"/>
        <v>BAJO</v>
      </c>
      <c r="K31" s="23" t="str">
        <f t="shared" si="5"/>
        <v>El nivel de riesgo es bajo y no se requieren controles adicionales</v>
      </c>
      <c r="L31" s="32">
        <f t="shared" si="2"/>
        <v>0.1</v>
      </c>
      <c r="N31" s="26"/>
      <c r="O31" s="151"/>
    </row>
    <row r="32" spans="1:16" ht="156.75">
      <c r="A32" s="32">
        <v>25</v>
      </c>
      <c r="B32" s="206" t="s">
        <v>1349</v>
      </c>
      <c r="C32" s="26" t="s">
        <v>552</v>
      </c>
      <c r="D32" s="26" t="s">
        <v>395</v>
      </c>
      <c r="E32" s="26" t="s">
        <v>20</v>
      </c>
      <c r="F32" s="26" t="s">
        <v>1363</v>
      </c>
      <c r="G32" s="206">
        <v>3</v>
      </c>
      <c r="H32" s="206">
        <v>4</v>
      </c>
      <c r="I32" s="206">
        <f t="shared" si="0"/>
        <v>12</v>
      </c>
      <c r="J32" s="32" t="str">
        <f t="shared" si="1"/>
        <v>MEDIO</v>
      </c>
      <c r="K32" s="146" t="s">
        <v>1586</v>
      </c>
      <c r="L32" s="32">
        <f t="shared" si="2"/>
        <v>3</v>
      </c>
      <c r="N32" s="26"/>
      <c r="O32" s="151"/>
    </row>
    <row r="33" spans="1:16" ht="156.75">
      <c r="A33" s="32">
        <v>26</v>
      </c>
      <c r="B33" s="206" t="s">
        <v>1349</v>
      </c>
      <c r="C33" s="26" t="s">
        <v>72</v>
      </c>
      <c r="D33" s="26" t="s">
        <v>62</v>
      </c>
      <c r="E33" s="26" t="s">
        <v>20</v>
      </c>
      <c r="F33" s="26" t="s">
        <v>1364</v>
      </c>
      <c r="G33" s="206">
        <v>3</v>
      </c>
      <c r="H33" s="206">
        <v>4</v>
      </c>
      <c r="I33" s="206">
        <f t="shared" si="0"/>
        <v>12</v>
      </c>
      <c r="J33" s="32" t="str">
        <f t="shared" si="1"/>
        <v>MEDIO</v>
      </c>
      <c r="K33" s="146" t="s">
        <v>1587</v>
      </c>
      <c r="L33" s="32">
        <f t="shared" si="2"/>
        <v>3</v>
      </c>
      <c r="N33" s="26"/>
      <c r="O33" s="151"/>
    </row>
    <row r="34" spans="1:16" ht="162" customHeight="1">
      <c r="A34" s="32">
        <v>27</v>
      </c>
      <c r="B34" s="206" t="s">
        <v>1349</v>
      </c>
      <c r="C34" s="26" t="s">
        <v>73</v>
      </c>
      <c r="D34" s="26" t="s">
        <v>375</v>
      </c>
      <c r="E34" s="26" t="s">
        <v>20</v>
      </c>
      <c r="F34" s="26" t="s">
        <v>1365</v>
      </c>
      <c r="G34" s="206">
        <v>3</v>
      </c>
      <c r="H34" s="206">
        <v>4</v>
      </c>
      <c r="I34" s="206">
        <f t="shared" si="0"/>
        <v>12</v>
      </c>
      <c r="J34" s="32" t="str">
        <f t="shared" si="1"/>
        <v>MEDIO</v>
      </c>
      <c r="K34" s="146" t="s">
        <v>1585</v>
      </c>
      <c r="L34" s="32">
        <f t="shared" si="2"/>
        <v>3</v>
      </c>
      <c r="N34" s="26"/>
      <c r="O34" s="151"/>
    </row>
    <row r="35" spans="1:16" ht="186.75" customHeight="1">
      <c r="A35" s="32">
        <v>28</v>
      </c>
      <c r="B35" s="206" t="s">
        <v>1349</v>
      </c>
      <c r="C35" s="26" t="s">
        <v>1366</v>
      </c>
      <c r="D35" s="26" t="s">
        <v>395</v>
      </c>
      <c r="E35" s="26" t="s">
        <v>20</v>
      </c>
      <c r="F35" s="26" t="s">
        <v>563</v>
      </c>
      <c r="G35" s="206">
        <v>2</v>
      </c>
      <c r="H35" s="206">
        <v>3</v>
      </c>
      <c r="I35" s="206">
        <f t="shared" si="0"/>
        <v>6</v>
      </c>
      <c r="J35" s="32" t="str">
        <f t="shared" si="1"/>
        <v>BAJO</v>
      </c>
      <c r="K35" s="23" t="str">
        <f t="shared" ref="K35" si="6">IF(J35="BAJO","El nivel de riesgo es bajo y no se requieren controles adicionales","Favor establezca acá controles adicionales requeridos")</f>
        <v>El nivel de riesgo es bajo y no se requieren controles adicionales</v>
      </c>
      <c r="L35" s="32">
        <f t="shared" si="2"/>
        <v>0.1</v>
      </c>
      <c r="N35" s="26"/>
      <c r="O35" s="151"/>
    </row>
    <row r="36" spans="1:16" ht="173.25" customHeight="1">
      <c r="A36" s="32">
        <v>29</v>
      </c>
      <c r="B36" s="206" t="s">
        <v>1349</v>
      </c>
      <c r="C36" s="26" t="s">
        <v>1366</v>
      </c>
      <c r="D36" s="26" t="s">
        <v>62</v>
      </c>
      <c r="E36" s="26" t="s">
        <v>20</v>
      </c>
      <c r="F36" s="26" t="s">
        <v>564</v>
      </c>
      <c r="G36" s="206">
        <v>2</v>
      </c>
      <c r="H36" s="206">
        <v>3</v>
      </c>
      <c r="I36" s="206">
        <f t="shared" si="0"/>
        <v>6</v>
      </c>
      <c r="J36" s="32" t="str">
        <f t="shared" si="1"/>
        <v>BAJO</v>
      </c>
      <c r="K36" s="23" t="str">
        <f t="shared" si="5"/>
        <v>El nivel de riesgo es bajo y no se requieren controles adicionales</v>
      </c>
      <c r="L36" s="32">
        <f t="shared" si="2"/>
        <v>0.1</v>
      </c>
      <c r="N36" s="26"/>
      <c r="O36" s="151"/>
    </row>
    <row r="37" spans="1:16" ht="175.5" customHeight="1">
      <c r="A37" s="32">
        <v>30</v>
      </c>
      <c r="B37" s="206" t="s">
        <v>1349</v>
      </c>
      <c r="C37" s="26" t="s">
        <v>1367</v>
      </c>
      <c r="D37" s="26" t="s">
        <v>375</v>
      </c>
      <c r="E37" s="26" t="s">
        <v>20</v>
      </c>
      <c r="F37" s="26" t="s">
        <v>565</v>
      </c>
      <c r="G37" s="206">
        <v>3</v>
      </c>
      <c r="H37" s="206">
        <v>3</v>
      </c>
      <c r="I37" s="206">
        <f t="shared" si="0"/>
        <v>9</v>
      </c>
      <c r="J37" s="32" t="str">
        <f t="shared" si="1"/>
        <v>BAJO</v>
      </c>
      <c r="K37" s="23" t="str">
        <f t="shared" si="5"/>
        <v>El nivel de riesgo es bajo y no se requieren controles adicionales</v>
      </c>
      <c r="L37" s="32">
        <f t="shared" si="2"/>
        <v>0.1</v>
      </c>
      <c r="N37" s="26"/>
      <c r="O37" s="151"/>
    </row>
    <row r="38" spans="1:16" ht="71.25">
      <c r="A38" s="32">
        <v>31</v>
      </c>
      <c r="B38" s="206" t="s">
        <v>1349</v>
      </c>
      <c r="C38" s="26" t="s">
        <v>1368</v>
      </c>
      <c r="D38" s="26" t="s">
        <v>395</v>
      </c>
      <c r="E38" s="26" t="s">
        <v>20</v>
      </c>
      <c r="F38" s="26" t="s">
        <v>1369</v>
      </c>
      <c r="G38" s="206">
        <v>2</v>
      </c>
      <c r="H38" s="206">
        <v>3</v>
      </c>
      <c r="I38" s="206">
        <f t="shared" si="0"/>
        <v>6</v>
      </c>
      <c r="J38" s="206" t="str">
        <f t="shared" si="1"/>
        <v>BAJO</v>
      </c>
      <c r="K38" s="23" t="str">
        <f t="shared" si="5"/>
        <v>El nivel de riesgo es bajo y no se requieren controles adicionales</v>
      </c>
      <c r="L38" s="150">
        <f t="shared" si="2"/>
        <v>0.1</v>
      </c>
      <c r="M38" s="35"/>
      <c r="N38" s="26"/>
      <c r="O38" s="151"/>
      <c r="P38" s="35"/>
    </row>
    <row r="39" spans="1:16" ht="128.25">
      <c r="A39" s="32">
        <v>32</v>
      </c>
      <c r="B39" s="206" t="s">
        <v>1349</v>
      </c>
      <c r="C39" s="26" t="s">
        <v>655</v>
      </c>
      <c r="D39" s="26" t="s">
        <v>62</v>
      </c>
      <c r="E39" s="26" t="s">
        <v>20</v>
      </c>
      <c r="F39" s="26" t="s">
        <v>1370</v>
      </c>
      <c r="G39" s="206">
        <v>2</v>
      </c>
      <c r="H39" s="206">
        <v>3</v>
      </c>
      <c r="I39" s="206">
        <f t="shared" si="0"/>
        <v>6</v>
      </c>
      <c r="J39" s="32" t="str">
        <f t="shared" si="1"/>
        <v>BAJO</v>
      </c>
      <c r="K39" s="23" t="str">
        <f t="shared" si="5"/>
        <v>El nivel de riesgo es bajo y no se requieren controles adicionales</v>
      </c>
      <c r="L39" s="32">
        <f t="shared" si="2"/>
        <v>0.1</v>
      </c>
      <c r="N39" s="26"/>
      <c r="O39" s="151"/>
    </row>
    <row r="40" spans="1:16" ht="99.75">
      <c r="A40" s="32">
        <v>33</v>
      </c>
      <c r="B40" s="206" t="s">
        <v>1349</v>
      </c>
      <c r="C40" s="26" t="s">
        <v>1371</v>
      </c>
      <c r="D40" s="26" t="s">
        <v>375</v>
      </c>
      <c r="E40" s="26" t="s">
        <v>20</v>
      </c>
      <c r="F40" s="26" t="s">
        <v>1372</v>
      </c>
      <c r="G40" s="206">
        <v>2</v>
      </c>
      <c r="H40" s="206">
        <v>3</v>
      </c>
      <c r="I40" s="206">
        <f t="shared" si="0"/>
        <v>6</v>
      </c>
      <c r="J40" s="32" t="str">
        <f t="shared" si="1"/>
        <v>BAJO</v>
      </c>
      <c r="K40" s="23" t="str">
        <f t="shared" si="5"/>
        <v>El nivel de riesgo es bajo y no se requieren controles adicionales</v>
      </c>
      <c r="L40" s="32">
        <f t="shared" si="2"/>
        <v>0.1</v>
      </c>
      <c r="N40" s="26"/>
      <c r="O40" s="151"/>
    </row>
    <row r="41" spans="1:16" ht="156.75">
      <c r="A41" s="32">
        <v>34</v>
      </c>
      <c r="B41" s="206" t="s">
        <v>1349</v>
      </c>
      <c r="C41" s="26" t="s">
        <v>1373</v>
      </c>
      <c r="D41" s="26" t="s">
        <v>395</v>
      </c>
      <c r="E41" s="26" t="s">
        <v>20</v>
      </c>
      <c r="F41" s="26" t="s">
        <v>566</v>
      </c>
      <c r="G41" s="206">
        <v>3</v>
      </c>
      <c r="H41" s="206">
        <v>4</v>
      </c>
      <c r="I41" s="206">
        <f>G41*H41</f>
        <v>12</v>
      </c>
      <c r="J41" s="206" t="str">
        <f>IF(I41&lt;12,"BAJO",IF(I41&gt;19,"ALTO","MEDIO"))</f>
        <v>MEDIO</v>
      </c>
      <c r="K41" s="146" t="s">
        <v>1586</v>
      </c>
      <c r="L41" s="150">
        <f>IF(J41="BAJO",0.1,IF(J41="MEDIO",3,5))</f>
        <v>3</v>
      </c>
      <c r="M41" s="35"/>
      <c r="N41" s="26"/>
      <c r="O41" s="151"/>
      <c r="P41" s="35"/>
    </row>
    <row r="42" spans="1:16" ht="185.25" customHeight="1">
      <c r="A42" s="32">
        <v>35</v>
      </c>
      <c r="B42" s="206" t="s">
        <v>1349</v>
      </c>
      <c r="C42" s="26" t="s">
        <v>1374</v>
      </c>
      <c r="D42" s="26" t="s">
        <v>62</v>
      </c>
      <c r="E42" s="26" t="s">
        <v>20</v>
      </c>
      <c r="F42" s="26" t="s">
        <v>567</v>
      </c>
      <c r="G42" s="206">
        <v>3</v>
      </c>
      <c r="H42" s="206">
        <v>4</v>
      </c>
      <c r="I42" s="206">
        <f>G42*H42</f>
        <v>12</v>
      </c>
      <c r="J42" s="206" t="str">
        <f>IF(I42&lt;12,"BAJO",IF(I42&gt;19,"ALTO","MEDIO"))</f>
        <v>MEDIO</v>
      </c>
      <c r="K42" s="146" t="s">
        <v>1587</v>
      </c>
      <c r="L42" s="150">
        <f>IF(J42="BAJO",0.1,IF(J42="MEDIO",3,5))</f>
        <v>3</v>
      </c>
      <c r="M42" s="35"/>
      <c r="N42" s="26"/>
      <c r="O42" s="151"/>
      <c r="P42" s="35"/>
    </row>
    <row r="43" spans="1:16" ht="161.25" customHeight="1">
      <c r="A43" s="32">
        <v>36</v>
      </c>
      <c r="B43" s="206" t="s">
        <v>1349</v>
      </c>
      <c r="C43" s="26" t="s">
        <v>1375</v>
      </c>
      <c r="D43" s="26" t="s">
        <v>375</v>
      </c>
      <c r="E43" s="26" t="s">
        <v>20</v>
      </c>
      <c r="F43" s="26" t="s">
        <v>568</v>
      </c>
      <c r="G43" s="206">
        <v>3</v>
      </c>
      <c r="H43" s="206">
        <v>4</v>
      </c>
      <c r="I43" s="206">
        <f t="shared" si="0"/>
        <v>12</v>
      </c>
      <c r="J43" s="206" t="str">
        <f t="shared" si="1"/>
        <v>MEDIO</v>
      </c>
      <c r="K43" s="146" t="s">
        <v>1585</v>
      </c>
      <c r="L43" s="150">
        <f t="shared" si="2"/>
        <v>3</v>
      </c>
      <c r="M43" s="35"/>
      <c r="N43" s="26"/>
      <c r="O43" s="151"/>
      <c r="P43" s="35"/>
    </row>
    <row r="44" spans="1:16" ht="156.75">
      <c r="A44" s="32">
        <v>37</v>
      </c>
      <c r="B44" s="206" t="s">
        <v>1349</v>
      </c>
      <c r="C44" s="26" t="s">
        <v>1376</v>
      </c>
      <c r="D44" s="26" t="s">
        <v>395</v>
      </c>
      <c r="E44" s="26" t="s">
        <v>20</v>
      </c>
      <c r="F44" s="26" t="s">
        <v>1377</v>
      </c>
      <c r="G44" s="206">
        <v>3</v>
      </c>
      <c r="H44" s="206">
        <v>4</v>
      </c>
      <c r="I44" s="206">
        <f t="shared" si="0"/>
        <v>12</v>
      </c>
      <c r="J44" s="206" t="str">
        <f t="shared" si="1"/>
        <v>MEDIO</v>
      </c>
      <c r="K44" s="146" t="s">
        <v>1586</v>
      </c>
      <c r="L44" s="150">
        <f t="shared" si="2"/>
        <v>3</v>
      </c>
      <c r="M44" s="35"/>
      <c r="N44" s="26"/>
      <c r="O44" s="151"/>
      <c r="P44" s="35"/>
    </row>
    <row r="45" spans="1:16" ht="156.75">
      <c r="A45" s="32">
        <v>38</v>
      </c>
      <c r="B45" s="206" t="s">
        <v>1349</v>
      </c>
      <c r="C45" s="26" t="s">
        <v>403</v>
      </c>
      <c r="D45" s="26" t="s">
        <v>62</v>
      </c>
      <c r="E45" s="26" t="s">
        <v>20</v>
      </c>
      <c r="F45" s="26" t="s">
        <v>1378</v>
      </c>
      <c r="G45" s="206">
        <v>3</v>
      </c>
      <c r="H45" s="206">
        <v>4</v>
      </c>
      <c r="I45" s="206">
        <f t="shared" si="0"/>
        <v>12</v>
      </c>
      <c r="J45" s="206" t="str">
        <f t="shared" si="1"/>
        <v>MEDIO</v>
      </c>
      <c r="K45" s="146" t="s">
        <v>1587</v>
      </c>
      <c r="L45" s="150">
        <f t="shared" si="2"/>
        <v>3</v>
      </c>
      <c r="M45" s="35"/>
      <c r="N45" s="26"/>
      <c r="O45" s="151"/>
      <c r="P45" s="35"/>
    </row>
    <row r="46" spans="1:16" ht="134.25" customHeight="1">
      <c r="A46" s="32">
        <v>39</v>
      </c>
      <c r="B46" s="206" t="s">
        <v>1349</v>
      </c>
      <c r="C46" s="26" t="s">
        <v>1379</v>
      </c>
      <c r="D46" s="26" t="s">
        <v>375</v>
      </c>
      <c r="E46" s="26" t="s">
        <v>20</v>
      </c>
      <c r="F46" s="26" t="s">
        <v>1380</v>
      </c>
      <c r="G46" s="206">
        <v>3</v>
      </c>
      <c r="H46" s="206">
        <v>4</v>
      </c>
      <c r="I46" s="206">
        <f t="shared" si="0"/>
        <v>12</v>
      </c>
      <c r="J46" s="206" t="str">
        <f t="shared" si="1"/>
        <v>MEDIO</v>
      </c>
      <c r="K46" s="146" t="s">
        <v>1585</v>
      </c>
      <c r="L46" s="150">
        <f t="shared" si="2"/>
        <v>3</v>
      </c>
      <c r="M46" s="35"/>
      <c r="N46" s="26"/>
      <c r="O46" s="151"/>
      <c r="P46" s="35"/>
    </row>
    <row r="47" spans="1:16" ht="84.75" customHeight="1">
      <c r="A47" s="32">
        <v>40</v>
      </c>
      <c r="B47" s="206" t="s">
        <v>1349</v>
      </c>
      <c r="C47" s="26" t="s">
        <v>1381</v>
      </c>
      <c r="D47" s="26" t="s">
        <v>395</v>
      </c>
      <c r="E47" s="26" t="s">
        <v>19</v>
      </c>
      <c r="F47" s="26" t="s">
        <v>569</v>
      </c>
      <c r="G47" s="206">
        <v>2</v>
      </c>
      <c r="H47" s="206">
        <v>3</v>
      </c>
      <c r="I47" s="206">
        <f t="shared" si="0"/>
        <v>6</v>
      </c>
      <c r="J47" s="206" t="str">
        <f t="shared" si="1"/>
        <v>BAJO</v>
      </c>
      <c r="K47" s="23" t="str">
        <f t="shared" ref="K47" si="7">IF(J47="BAJO","El nivel de riesgo es bajo y no se requieren controles adicionales","Favor establezca acá controles adicionales requeridos")</f>
        <v>El nivel de riesgo es bajo y no se requieren controles adicionales</v>
      </c>
      <c r="L47" s="150">
        <f t="shared" si="2"/>
        <v>0.1</v>
      </c>
      <c r="M47" s="35"/>
      <c r="N47" s="26"/>
      <c r="O47" s="151"/>
      <c r="P47" s="35"/>
    </row>
    <row r="48" spans="1:16" ht="85.5">
      <c r="A48" s="32">
        <v>41</v>
      </c>
      <c r="B48" s="206" t="s">
        <v>1349</v>
      </c>
      <c r="C48" s="26" t="s">
        <v>1382</v>
      </c>
      <c r="D48" s="26" t="s">
        <v>375</v>
      </c>
      <c r="E48" s="26" t="s">
        <v>20</v>
      </c>
      <c r="F48" s="26" t="s">
        <v>570</v>
      </c>
      <c r="G48" s="206">
        <v>3</v>
      </c>
      <c r="H48" s="206">
        <v>3</v>
      </c>
      <c r="I48" s="206">
        <f>G48*H48</f>
        <v>9</v>
      </c>
      <c r="J48" s="206" t="str">
        <f>IF(I48&lt;12,"BAJO",IF(I48&gt;19,"ALTO","MEDIO"))</f>
        <v>BAJO</v>
      </c>
      <c r="K48" s="23" t="str">
        <f>IF(J48="BAJO","El nivel de riesgo es bajo y no se requieren controles adicionales","Favor establezca acá controles adicionales requeridos")</f>
        <v>El nivel de riesgo es bajo y no se requieren controles adicionales</v>
      </c>
      <c r="L48" s="150">
        <f>IF(J48="BAJO",0.1,IF(J48="MEDIO",3,5))</f>
        <v>0.1</v>
      </c>
      <c r="M48" s="35"/>
      <c r="N48" s="26"/>
      <c r="O48" s="151"/>
      <c r="P48" s="35"/>
    </row>
    <row r="49" spans="12:15" ht="15">
      <c r="L49" s="217">
        <f>SUM(L8:L48)</f>
        <v>56.300000000000026</v>
      </c>
      <c r="N49" s="223">
        <f>+COUNT(L8:L48)</f>
        <v>41</v>
      </c>
      <c r="O49" s="56"/>
    </row>
    <row r="50" spans="12:15">
      <c r="N50" s="56"/>
      <c r="O50" s="56"/>
    </row>
    <row r="51" spans="12:15">
      <c r="N51" s="56"/>
      <c r="O51" s="56"/>
    </row>
    <row r="52" spans="12:15">
      <c r="N52" s="56"/>
      <c r="O52" s="56"/>
    </row>
    <row r="53" spans="12:15">
      <c r="N53" s="56"/>
      <c r="O53" s="56"/>
    </row>
    <row r="54" spans="12:15">
      <c r="N54" s="56"/>
      <c r="O54" s="56"/>
    </row>
    <row r="55" spans="12:15">
      <c r="N55" s="56"/>
      <c r="O55" s="56"/>
    </row>
    <row r="56" spans="12:15">
      <c r="N56" s="56"/>
      <c r="O56" s="56"/>
    </row>
    <row r="57" spans="12:15">
      <c r="N57" s="56"/>
      <c r="O57" s="56"/>
    </row>
    <row r="58" spans="12:15">
      <c r="N58" s="56"/>
      <c r="O58" s="56"/>
    </row>
    <row r="59" spans="12:15">
      <c r="N59" s="56"/>
      <c r="O59" s="56"/>
    </row>
    <row r="60" spans="12:15">
      <c r="N60" s="56"/>
      <c r="O60" s="56"/>
    </row>
    <row r="61" spans="12:15">
      <c r="N61" s="56"/>
      <c r="O61" s="56"/>
    </row>
    <row r="62" spans="12:15">
      <c r="N62" s="56"/>
      <c r="O62" s="56"/>
    </row>
  </sheetData>
  <autoFilter ref="A7:BU49"/>
  <dataConsolidate/>
  <mergeCells count="12">
    <mergeCell ref="B5:C5"/>
    <mergeCell ref="D5:E5"/>
    <mergeCell ref="G5:H5"/>
    <mergeCell ref="J5:L5"/>
    <mergeCell ref="B6:L6"/>
    <mergeCell ref="B1:J1"/>
    <mergeCell ref="K1:L4"/>
    <mergeCell ref="B2:J2"/>
    <mergeCell ref="B3:C3"/>
    <mergeCell ref="D3:I3"/>
    <mergeCell ref="B4:C4"/>
    <mergeCell ref="D4:I4"/>
  </mergeCells>
  <conditionalFormatting sqref="J9:J10 J12:J13 J19 J21:J22 J24:J29 J31:J34 J43:J44 J46:J48 J15:J17 J36:J41">
    <cfRule type="cellIs" dxfId="329" priority="40" stopIfTrue="1" operator="equal">
      <formula>"ALTO"</formula>
    </cfRule>
    <cfRule type="cellIs" dxfId="328" priority="41" stopIfTrue="1" operator="equal">
      <formula>"MEDIO"</formula>
    </cfRule>
    <cfRule type="cellIs" dxfId="327" priority="42" stopIfTrue="1" operator="equal">
      <formula>"BAJO"</formula>
    </cfRule>
  </conditionalFormatting>
  <conditionalFormatting sqref="J8">
    <cfRule type="cellIs" dxfId="326" priority="37" stopIfTrue="1" operator="equal">
      <formula>"ALTO"</formula>
    </cfRule>
    <cfRule type="cellIs" dxfId="325" priority="38" stopIfTrue="1" operator="equal">
      <formula>"MEDIO"</formula>
    </cfRule>
    <cfRule type="cellIs" dxfId="324" priority="39" stopIfTrue="1" operator="equal">
      <formula>"BAJO"</formula>
    </cfRule>
  </conditionalFormatting>
  <conditionalFormatting sqref="J12">
    <cfRule type="cellIs" dxfId="323" priority="34" stopIfTrue="1" operator="equal">
      <formula>"ALTO"</formula>
    </cfRule>
    <cfRule type="cellIs" dxfId="322" priority="35" stopIfTrue="1" operator="equal">
      <formula>"MEDIO"</formula>
    </cfRule>
    <cfRule type="cellIs" dxfId="321" priority="36" stopIfTrue="1" operator="equal">
      <formula>"BAJO"</formula>
    </cfRule>
  </conditionalFormatting>
  <conditionalFormatting sqref="J11">
    <cfRule type="cellIs" dxfId="320" priority="31" stopIfTrue="1" operator="equal">
      <formula>"ALTO"</formula>
    </cfRule>
    <cfRule type="cellIs" dxfId="319" priority="32" stopIfTrue="1" operator="equal">
      <formula>"MEDIO"</formula>
    </cfRule>
    <cfRule type="cellIs" dxfId="318" priority="33" stopIfTrue="1" operator="equal">
      <formula>"BAJO"</formula>
    </cfRule>
  </conditionalFormatting>
  <conditionalFormatting sqref="J11">
    <cfRule type="cellIs" dxfId="317" priority="28" stopIfTrue="1" operator="equal">
      <formula>"ALTO"</formula>
    </cfRule>
    <cfRule type="cellIs" dxfId="316" priority="29" stopIfTrue="1" operator="equal">
      <formula>"MEDIO"</formula>
    </cfRule>
    <cfRule type="cellIs" dxfId="315" priority="30" stopIfTrue="1" operator="equal">
      <formula>"BAJO"</formula>
    </cfRule>
  </conditionalFormatting>
  <conditionalFormatting sqref="J14">
    <cfRule type="cellIs" dxfId="314" priority="25" stopIfTrue="1" operator="equal">
      <formula>"ALTO"</formula>
    </cfRule>
    <cfRule type="cellIs" dxfId="313" priority="26" stopIfTrue="1" operator="equal">
      <formula>"MEDIO"</formula>
    </cfRule>
    <cfRule type="cellIs" dxfId="312" priority="27" stopIfTrue="1" operator="equal">
      <formula>"BAJO"</formula>
    </cfRule>
  </conditionalFormatting>
  <conditionalFormatting sqref="J18">
    <cfRule type="cellIs" dxfId="311" priority="22" stopIfTrue="1" operator="equal">
      <formula>"ALTO"</formula>
    </cfRule>
    <cfRule type="cellIs" dxfId="310" priority="23" stopIfTrue="1" operator="equal">
      <formula>"MEDIO"</formula>
    </cfRule>
    <cfRule type="cellIs" dxfId="309" priority="24" stopIfTrue="1" operator="equal">
      <formula>"BAJO"</formula>
    </cfRule>
  </conditionalFormatting>
  <conditionalFormatting sqref="J20">
    <cfRule type="cellIs" dxfId="308" priority="19" stopIfTrue="1" operator="equal">
      <formula>"ALTO"</formula>
    </cfRule>
    <cfRule type="cellIs" dxfId="307" priority="20" stopIfTrue="1" operator="equal">
      <formula>"MEDIO"</formula>
    </cfRule>
    <cfRule type="cellIs" dxfId="306" priority="21" stopIfTrue="1" operator="equal">
      <formula>"BAJO"</formula>
    </cfRule>
  </conditionalFormatting>
  <conditionalFormatting sqref="J23">
    <cfRule type="cellIs" dxfId="305" priority="16" stopIfTrue="1" operator="equal">
      <formula>"ALTO"</formula>
    </cfRule>
    <cfRule type="cellIs" dxfId="304" priority="17" stopIfTrue="1" operator="equal">
      <formula>"MEDIO"</formula>
    </cfRule>
    <cfRule type="cellIs" dxfId="303" priority="18" stopIfTrue="1" operator="equal">
      <formula>"BAJO"</formula>
    </cfRule>
  </conditionalFormatting>
  <conditionalFormatting sqref="J30">
    <cfRule type="cellIs" dxfId="302" priority="13" stopIfTrue="1" operator="equal">
      <formula>"ALTO"</formula>
    </cfRule>
    <cfRule type="cellIs" dxfId="301" priority="14" stopIfTrue="1" operator="equal">
      <formula>"MEDIO"</formula>
    </cfRule>
    <cfRule type="cellIs" dxfId="300" priority="15" stopIfTrue="1" operator="equal">
      <formula>"BAJO"</formula>
    </cfRule>
  </conditionalFormatting>
  <conditionalFormatting sqref="J35">
    <cfRule type="cellIs" dxfId="299" priority="10" stopIfTrue="1" operator="equal">
      <formula>"ALTO"</formula>
    </cfRule>
    <cfRule type="cellIs" dxfId="298" priority="11" stopIfTrue="1" operator="equal">
      <formula>"MEDIO"</formula>
    </cfRule>
    <cfRule type="cellIs" dxfId="297" priority="12" stopIfTrue="1" operator="equal">
      <formula>"BAJO"</formula>
    </cfRule>
  </conditionalFormatting>
  <conditionalFormatting sqref="J42">
    <cfRule type="cellIs" dxfId="296" priority="7" stopIfTrue="1" operator="equal">
      <formula>"ALTO"</formula>
    </cfRule>
    <cfRule type="cellIs" dxfId="295" priority="8" stopIfTrue="1" operator="equal">
      <formula>"MEDIO"</formula>
    </cfRule>
    <cfRule type="cellIs" dxfId="294" priority="9" stopIfTrue="1" operator="equal">
      <formula>"BAJO"</formula>
    </cfRule>
  </conditionalFormatting>
  <conditionalFormatting sqref="J45">
    <cfRule type="cellIs" dxfId="293" priority="4" stopIfTrue="1" operator="equal">
      <formula>"ALTO"</formula>
    </cfRule>
    <cfRule type="cellIs" dxfId="292" priority="5" stopIfTrue="1" operator="equal">
      <formula>"MEDIO"</formula>
    </cfRule>
    <cfRule type="cellIs" dxfId="291" priority="6" stopIfTrue="1"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5"/>
  <sheetViews>
    <sheetView zoomScale="70" zoomScaleNormal="70" workbookViewId="0">
      <selection activeCell="O5" sqref="O5"/>
    </sheetView>
  </sheetViews>
  <sheetFormatPr baseColWidth="10" defaultColWidth="11.42578125" defaultRowHeight="14.25"/>
  <cols>
    <col min="1" max="1" width="11.42578125" style="22"/>
    <col min="2" max="2" width="24.5703125" style="96" customWidth="1"/>
    <col min="3" max="3" width="60" style="22" customWidth="1"/>
    <col min="4" max="4" width="38.42578125" style="22" customWidth="1"/>
    <col min="5" max="5" width="36.42578125" style="22" customWidth="1"/>
    <col min="6" max="6" width="78.140625" style="22" customWidth="1"/>
    <col min="7" max="8" width="18.85546875" style="96" customWidth="1"/>
    <col min="9" max="9" width="18.85546875" style="22" customWidth="1"/>
    <col min="10" max="10" width="18.5703125" style="22" customWidth="1"/>
    <col min="11" max="11" width="86.42578125" style="22" customWidth="1"/>
    <col min="12" max="12" width="11" style="22" customWidth="1"/>
    <col min="13" max="13" width="3.5703125" style="22" customWidth="1"/>
    <col min="14" max="14" width="59.7109375" style="22" customWidth="1"/>
    <col min="15" max="15" width="50" style="22" customWidth="1"/>
    <col min="16" max="16384" width="11.42578125" style="22"/>
  </cols>
  <sheetData>
    <row r="1" spans="1:74" ht="31.5" customHeight="1" thickBot="1">
      <c r="B1" s="235" t="s">
        <v>10</v>
      </c>
      <c r="C1" s="236"/>
      <c r="D1" s="236"/>
      <c r="E1" s="236"/>
      <c r="F1" s="236"/>
      <c r="G1" s="236"/>
      <c r="H1" s="236"/>
      <c r="I1" s="236"/>
      <c r="J1" s="236"/>
      <c r="K1" s="264"/>
      <c r="L1" s="264"/>
      <c r="M1" s="104"/>
    </row>
    <row r="2" spans="1:74" ht="27" customHeight="1" thickTop="1">
      <c r="B2" s="265" t="s">
        <v>153</v>
      </c>
      <c r="C2" s="266"/>
      <c r="D2" s="266"/>
      <c r="E2" s="266"/>
      <c r="F2" s="266"/>
      <c r="G2" s="266"/>
      <c r="H2" s="266"/>
      <c r="I2" s="266"/>
      <c r="J2" s="266"/>
      <c r="K2" s="264"/>
      <c r="L2" s="264"/>
      <c r="M2" s="104"/>
    </row>
    <row r="3" spans="1:74" ht="24" customHeight="1">
      <c r="B3" s="267" t="s">
        <v>11</v>
      </c>
      <c r="C3" s="268"/>
      <c r="D3" s="249" t="s">
        <v>12</v>
      </c>
      <c r="E3" s="250"/>
      <c r="F3" s="250"/>
      <c r="G3" s="250"/>
      <c r="H3" s="250"/>
      <c r="I3" s="248"/>
      <c r="J3" s="39" t="s">
        <v>141</v>
      </c>
      <c r="K3" s="264"/>
      <c r="L3" s="264"/>
      <c r="M3" s="104"/>
    </row>
    <row r="4" spans="1:74" ht="26.25" customHeight="1" thickBot="1">
      <c r="B4" s="269" t="s">
        <v>142</v>
      </c>
      <c r="C4" s="270"/>
      <c r="D4" s="253" t="s">
        <v>154</v>
      </c>
      <c r="E4" s="254"/>
      <c r="F4" s="254"/>
      <c r="G4" s="254"/>
      <c r="H4" s="254"/>
      <c r="I4" s="252"/>
      <c r="J4" s="40" t="s">
        <v>465</v>
      </c>
      <c r="K4" s="264"/>
      <c r="L4" s="264"/>
      <c r="M4" s="104"/>
    </row>
    <row r="5" spans="1:74" ht="72.75" customHeight="1" thickTop="1">
      <c r="B5" s="258" t="s">
        <v>13</v>
      </c>
      <c r="C5" s="259"/>
      <c r="D5" s="260" t="s">
        <v>14</v>
      </c>
      <c r="E5" s="261"/>
      <c r="F5" s="41" t="s">
        <v>15</v>
      </c>
      <c r="G5" s="262" t="s">
        <v>170</v>
      </c>
      <c r="H5" s="262"/>
      <c r="I5" s="42" t="s">
        <v>16</v>
      </c>
      <c r="J5" s="263" t="s">
        <v>171</v>
      </c>
      <c r="K5" s="263"/>
      <c r="L5" s="263"/>
      <c r="M5" s="105"/>
      <c r="N5" s="48" t="s">
        <v>464</v>
      </c>
      <c r="O5" s="49"/>
    </row>
    <row r="6" spans="1:74" ht="6" customHeight="1">
      <c r="B6" s="41"/>
      <c r="C6" s="43"/>
      <c r="D6" s="44"/>
      <c r="E6" s="45"/>
      <c r="F6" s="41"/>
      <c r="G6" s="46"/>
      <c r="H6" s="46"/>
      <c r="I6" s="42"/>
      <c r="J6" s="47"/>
      <c r="K6" s="47"/>
      <c r="L6" s="47"/>
      <c r="M6" s="106"/>
    </row>
    <row r="7" spans="1:74" ht="84" customHeight="1">
      <c r="B7" s="21" t="s">
        <v>6</v>
      </c>
      <c r="C7" s="21" t="s">
        <v>8</v>
      </c>
      <c r="D7" s="21" t="s">
        <v>9</v>
      </c>
      <c r="E7" s="21" t="s">
        <v>24</v>
      </c>
      <c r="F7" s="21" t="s">
        <v>5</v>
      </c>
      <c r="G7" s="21" t="s">
        <v>0</v>
      </c>
      <c r="H7" s="21" t="s">
        <v>1</v>
      </c>
      <c r="I7" s="21" t="s">
        <v>2</v>
      </c>
      <c r="J7" s="21" t="s">
        <v>3</v>
      </c>
      <c r="K7" s="21" t="s">
        <v>4</v>
      </c>
      <c r="L7" s="21" t="s">
        <v>155</v>
      </c>
      <c r="M7" s="21"/>
      <c r="N7" s="50" t="s">
        <v>281</v>
      </c>
      <c r="O7" s="51" t="s">
        <v>282</v>
      </c>
    </row>
    <row r="8" spans="1:74" ht="171">
      <c r="A8" s="31">
        <v>1</v>
      </c>
      <c r="B8" s="32" t="s">
        <v>204</v>
      </c>
      <c r="C8" s="146" t="s">
        <v>726</v>
      </c>
      <c r="D8" s="146" t="s">
        <v>405</v>
      </c>
      <c r="E8" s="146" t="s">
        <v>19</v>
      </c>
      <c r="F8" s="146" t="s">
        <v>1383</v>
      </c>
      <c r="G8" s="32">
        <v>3</v>
      </c>
      <c r="H8" s="32">
        <v>5</v>
      </c>
      <c r="I8" s="32">
        <f t="shared" ref="I8:I34" si="0">G8*H8</f>
        <v>15</v>
      </c>
      <c r="J8" s="32" t="str">
        <f t="shared" ref="J8:J34" si="1">IF(I8&lt;12,"BAJO",IF(I8&gt;19,"ALTO","MEDIO"))</f>
        <v>MEDIO</v>
      </c>
      <c r="K8" s="146" t="s">
        <v>1586</v>
      </c>
      <c r="L8" s="102">
        <f t="shared" ref="L8:L34" si="2">IF(J8="BAJO",0.1,IF(J8="MEDIO",3,5))</f>
        <v>3</v>
      </c>
      <c r="M8" s="102"/>
      <c r="N8" s="147"/>
      <c r="O8" s="146"/>
      <c r="BU8" s="22">
        <v>2</v>
      </c>
      <c r="BV8" s="22">
        <v>2</v>
      </c>
    </row>
    <row r="9" spans="1:74" ht="180.75" customHeight="1">
      <c r="A9" s="31">
        <v>2</v>
      </c>
      <c r="B9" s="32" t="s">
        <v>204</v>
      </c>
      <c r="C9" s="146" t="s">
        <v>119</v>
      </c>
      <c r="D9" s="146" t="s">
        <v>725</v>
      </c>
      <c r="E9" s="146" t="s">
        <v>19</v>
      </c>
      <c r="F9" s="146" t="s">
        <v>1384</v>
      </c>
      <c r="G9" s="32">
        <v>3</v>
      </c>
      <c r="H9" s="32">
        <v>5</v>
      </c>
      <c r="I9" s="32">
        <f t="shared" si="0"/>
        <v>15</v>
      </c>
      <c r="J9" s="32" t="str">
        <f t="shared" si="1"/>
        <v>MEDIO</v>
      </c>
      <c r="K9" s="146" t="s">
        <v>1587</v>
      </c>
      <c r="L9" s="102">
        <f t="shared" si="2"/>
        <v>3</v>
      </c>
      <c r="M9" s="102"/>
      <c r="N9" s="147"/>
      <c r="O9" s="146"/>
      <c r="BU9" s="22">
        <v>2</v>
      </c>
      <c r="BV9" s="22">
        <v>2</v>
      </c>
    </row>
    <row r="10" spans="1:74" ht="132" customHeight="1">
      <c r="A10" s="31">
        <v>3</v>
      </c>
      <c r="B10" s="32" t="s">
        <v>204</v>
      </c>
      <c r="C10" s="146" t="s">
        <v>120</v>
      </c>
      <c r="D10" s="146" t="s">
        <v>573</v>
      </c>
      <c r="E10" s="146" t="s">
        <v>19</v>
      </c>
      <c r="F10" s="146" t="s">
        <v>1385</v>
      </c>
      <c r="G10" s="32">
        <v>3</v>
      </c>
      <c r="H10" s="32">
        <v>5</v>
      </c>
      <c r="I10" s="32">
        <f t="shared" si="0"/>
        <v>15</v>
      </c>
      <c r="J10" s="32" t="str">
        <f t="shared" si="1"/>
        <v>MEDIO</v>
      </c>
      <c r="K10" s="146" t="s">
        <v>1585</v>
      </c>
      <c r="L10" s="102">
        <f t="shared" si="2"/>
        <v>3</v>
      </c>
      <c r="M10" s="102"/>
      <c r="N10" s="147"/>
      <c r="O10" s="146"/>
    </row>
    <row r="11" spans="1:74" ht="244.5" customHeight="1">
      <c r="A11" s="31">
        <v>4</v>
      </c>
      <c r="B11" s="32" t="s">
        <v>204</v>
      </c>
      <c r="C11" s="146" t="s">
        <v>1386</v>
      </c>
      <c r="D11" s="146" t="s">
        <v>516</v>
      </c>
      <c r="E11" s="146" t="s">
        <v>19</v>
      </c>
      <c r="F11" s="146" t="s">
        <v>1387</v>
      </c>
      <c r="G11" s="32">
        <v>3</v>
      </c>
      <c r="H11" s="32">
        <v>4</v>
      </c>
      <c r="I11" s="32">
        <f t="shared" si="0"/>
        <v>12</v>
      </c>
      <c r="J11" s="32" t="str">
        <f t="shared" si="1"/>
        <v>MEDIO</v>
      </c>
      <c r="K11" s="146" t="s">
        <v>1587</v>
      </c>
      <c r="L11" s="102">
        <f t="shared" si="2"/>
        <v>3</v>
      </c>
      <c r="M11" s="102"/>
      <c r="N11" s="147"/>
      <c r="O11" s="146"/>
    </row>
    <row r="12" spans="1:74" ht="204.75" customHeight="1">
      <c r="A12" s="31">
        <v>5</v>
      </c>
      <c r="B12" s="32" t="s">
        <v>204</v>
      </c>
      <c r="C12" s="146" t="s">
        <v>1388</v>
      </c>
      <c r="D12" s="146" t="s">
        <v>404</v>
      </c>
      <c r="E12" s="146" t="s">
        <v>19</v>
      </c>
      <c r="F12" s="146" t="s">
        <v>1389</v>
      </c>
      <c r="G12" s="32">
        <v>3</v>
      </c>
      <c r="H12" s="32">
        <v>4</v>
      </c>
      <c r="I12" s="32">
        <f t="shared" si="0"/>
        <v>12</v>
      </c>
      <c r="J12" s="32" t="str">
        <f t="shared" si="1"/>
        <v>MEDIO</v>
      </c>
      <c r="K12" s="146" t="s">
        <v>1586</v>
      </c>
      <c r="L12" s="102">
        <f t="shared" si="2"/>
        <v>3</v>
      </c>
      <c r="M12" s="102"/>
      <c r="N12" s="147"/>
      <c r="O12" s="146"/>
    </row>
    <row r="13" spans="1:74" ht="177" customHeight="1">
      <c r="A13" s="31">
        <v>6</v>
      </c>
      <c r="B13" s="32" t="s">
        <v>204</v>
      </c>
      <c r="C13" s="146" t="s">
        <v>1390</v>
      </c>
      <c r="D13" s="146" t="s">
        <v>537</v>
      </c>
      <c r="E13" s="146" t="s">
        <v>19</v>
      </c>
      <c r="F13" s="146" t="s">
        <v>1391</v>
      </c>
      <c r="G13" s="32">
        <v>3</v>
      </c>
      <c r="H13" s="32">
        <v>4</v>
      </c>
      <c r="I13" s="32">
        <f t="shared" si="0"/>
        <v>12</v>
      </c>
      <c r="J13" s="32" t="str">
        <f t="shared" si="1"/>
        <v>MEDIO</v>
      </c>
      <c r="K13" s="146" t="s">
        <v>1585</v>
      </c>
      <c r="L13" s="102">
        <f t="shared" si="2"/>
        <v>3</v>
      </c>
      <c r="M13" s="102"/>
      <c r="N13" s="147"/>
      <c r="O13" s="146"/>
    </row>
    <row r="14" spans="1:74" ht="169.5" customHeight="1">
      <c r="A14" s="31">
        <v>7</v>
      </c>
      <c r="B14" s="32" t="s">
        <v>204</v>
      </c>
      <c r="C14" s="146" t="s">
        <v>1392</v>
      </c>
      <c r="D14" s="146" t="s">
        <v>516</v>
      </c>
      <c r="E14" s="146" t="s">
        <v>406</v>
      </c>
      <c r="F14" s="146" t="s">
        <v>727</v>
      </c>
      <c r="G14" s="32">
        <v>3</v>
      </c>
      <c r="H14" s="32">
        <v>3</v>
      </c>
      <c r="I14" s="32">
        <f t="shared" si="0"/>
        <v>9</v>
      </c>
      <c r="J14" s="32" t="str">
        <f t="shared" si="1"/>
        <v>BAJO</v>
      </c>
      <c r="K14" s="30" t="str">
        <f t="shared" ref="K14:K34" si="3">IF(J14="BAJO","El nivel de riesgo es bajo y no se requieren controles adicionales","Favor establezca acá controles adicionales requeridos")</f>
        <v>El nivel de riesgo es bajo y no se requieren controles adicionales</v>
      </c>
      <c r="L14" s="102">
        <f t="shared" si="2"/>
        <v>0.1</v>
      </c>
      <c r="M14" s="102"/>
      <c r="N14" s="147"/>
      <c r="O14" s="146"/>
    </row>
    <row r="15" spans="1:74" ht="147.75" customHeight="1">
      <c r="A15" s="31">
        <v>8</v>
      </c>
      <c r="B15" s="32" t="s">
        <v>204</v>
      </c>
      <c r="C15" s="146" t="s">
        <v>1393</v>
      </c>
      <c r="D15" s="146" t="s">
        <v>405</v>
      </c>
      <c r="E15" s="146" t="s">
        <v>406</v>
      </c>
      <c r="F15" s="146" t="s">
        <v>1394</v>
      </c>
      <c r="G15" s="32">
        <v>3</v>
      </c>
      <c r="H15" s="32">
        <v>3</v>
      </c>
      <c r="I15" s="32">
        <f t="shared" si="0"/>
        <v>9</v>
      </c>
      <c r="J15" s="32" t="str">
        <f t="shared" si="1"/>
        <v>BAJO</v>
      </c>
      <c r="K15" s="30" t="str">
        <f t="shared" si="3"/>
        <v>El nivel de riesgo es bajo y no se requieren controles adicionales</v>
      </c>
      <c r="L15" s="102">
        <f t="shared" si="2"/>
        <v>0.1</v>
      </c>
      <c r="M15" s="102"/>
      <c r="N15" s="147"/>
      <c r="O15" s="146"/>
    </row>
    <row r="16" spans="1:74" ht="129.75" customHeight="1">
      <c r="A16" s="31">
        <v>9</v>
      </c>
      <c r="B16" s="32" t="s">
        <v>204</v>
      </c>
      <c r="C16" s="146" t="s">
        <v>1395</v>
      </c>
      <c r="D16" s="146" t="s">
        <v>573</v>
      </c>
      <c r="E16" s="146" t="s">
        <v>406</v>
      </c>
      <c r="F16" s="146" t="s">
        <v>1396</v>
      </c>
      <c r="G16" s="32">
        <v>3</v>
      </c>
      <c r="H16" s="32">
        <v>3</v>
      </c>
      <c r="I16" s="32">
        <f t="shared" si="0"/>
        <v>9</v>
      </c>
      <c r="J16" s="32" t="str">
        <f t="shared" si="1"/>
        <v>BAJO</v>
      </c>
      <c r="K16" s="30" t="str">
        <f t="shared" si="3"/>
        <v>El nivel de riesgo es bajo y no se requieren controles adicionales</v>
      </c>
      <c r="L16" s="102">
        <f t="shared" si="2"/>
        <v>0.1</v>
      </c>
      <c r="M16" s="102"/>
      <c r="N16" s="147"/>
      <c r="O16" s="146"/>
    </row>
    <row r="17" spans="1:15" ht="118.5" customHeight="1">
      <c r="A17" s="31">
        <v>10</v>
      </c>
      <c r="B17" s="32" t="s">
        <v>205</v>
      </c>
      <c r="C17" s="146" t="s">
        <v>728</v>
      </c>
      <c r="D17" s="146" t="s">
        <v>516</v>
      </c>
      <c r="E17" s="146" t="s">
        <v>23</v>
      </c>
      <c r="F17" s="26" t="s">
        <v>1397</v>
      </c>
      <c r="G17" s="32">
        <v>4</v>
      </c>
      <c r="H17" s="32">
        <v>4</v>
      </c>
      <c r="I17" s="32">
        <f t="shared" si="0"/>
        <v>16</v>
      </c>
      <c r="J17" s="32" t="str">
        <f t="shared" si="1"/>
        <v>MEDIO</v>
      </c>
      <c r="K17" s="146" t="s">
        <v>1587</v>
      </c>
      <c r="L17" s="102">
        <f t="shared" si="2"/>
        <v>3</v>
      </c>
      <c r="M17" s="102"/>
      <c r="N17" s="147"/>
      <c r="O17" s="146"/>
    </row>
    <row r="18" spans="1:15" ht="93.75" customHeight="1">
      <c r="A18" s="31">
        <v>11</v>
      </c>
      <c r="B18" s="32" t="s">
        <v>205</v>
      </c>
      <c r="C18" s="146" t="s">
        <v>729</v>
      </c>
      <c r="D18" s="146" t="s">
        <v>730</v>
      </c>
      <c r="E18" s="146" t="s">
        <v>23</v>
      </c>
      <c r="F18" s="26" t="s">
        <v>731</v>
      </c>
      <c r="G18" s="32">
        <v>4</v>
      </c>
      <c r="H18" s="32">
        <v>4</v>
      </c>
      <c r="I18" s="32">
        <f t="shared" si="0"/>
        <v>16</v>
      </c>
      <c r="J18" s="32" t="str">
        <f t="shared" si="1"/>
        <v>MEDIO</v>
      </c>
      <c r="K18" s="146" t="s">
        <v>956</v>
      </c>
      <c r="L18" s="102">
        <f t="shared" si="2"/>
        <v>3</v>
      </c>
      <c r="M18" s="102"/>
      <c r="N18" s="147"/>
      <c r="O18" s="146"/>
    </row>
    <row r="19" spans="1:15" ht="107.25" customHeight="1">
      <c r="A19" s="31">
        <v>12</v>
      </c>
      <c r="B19" s="32" t="s">
        <v>205</v>
      </c>
      <c r="C19" s="146" t="s">
        <v>732</v>
      </c>
      <c r="D19" s="146" t="s">
        <v>576</v>
      </c>
      <c r="E19" s="146" t="s">
        <v>23</v>
      </c>
      <c r="F19" s="26" t="s">
        <v>1398</v>
      </c>
      <c r="G19" s="32">
        <v>4</v>
      </c>
      <c r="H19" s="32">
        <v>4</v>
      </c>
      <c r="I19" s="32">
        <f t="shared" si="0"/>
        <v>16</v>
      </c>
      <c r="J19" s="32" t="str">
        <f t="shared" si="1"/>
        <v>MEDIO</v>
      </c>
      <c r="K19" s="146" t="s">
        <v>1585</v>
      </c>
      <c r="L19" s="102">
        <f t="shared" si="2"/>
        <v>3</v>
      </c>
      <c r="M19" s="102"/>
      <c r="N19" s="147"/>
      <c r="O19" s="146"/>
    </row>
    <row r="20" spans="1:15" ht="185.25">
      <c r="A20" s="31">
        <v>13</v>
      </c>
      <c r="B20" s="32" t="s">
        <v>205</v>
      </c>
      <c r="C20" s="146" t="s">
        <v>577</v>
      </c>
      <c r="D20" s="146" t="s">
        <v>578</v>
      </c>
      <c r="E20" s="146" t="s">
        <v>23</v>
      </c>
      <c r="F20" s="146" t="s">
        <v>1399</v>
      </c>
      <c r="G20" s="32">
        <v>4</v>
      </c>
      <c r="H20" s="32">
        <v>3</v>
      </c>
      <c r="I20" s="32">
        <f t="shared" si="0"/>
        <v>12</v>
      </c>
      <c r="J20" s="32" t="str">
        <f t="shared" si="1"/>
        <v>MEDIO</v>
      </c>
      <c r="K20" s="146" t="s">
        <v>1587</v>
      </c>
      <c r="L20" s="102">
        <f t="shared" si="2"/>
        <v>3</v>
      </c>
      <c r="M20" s="102"/>
      <c r="N20" s="147"/>
      <c r="O20" s="146"/>
    </row>
    <row r="21" spans="1:15" ht="200.25" customHeight="1">
      <c r="A21" s="31">
        <v>14</v>
      </c>
      <c r="B21" s="32" t="s">
        <v>205</v>
      </c>
      <c r="C21" s="146" t="s">
        <v>409</v>
      </c>
      <c r="D21" s="146" t="s">
        <v>410</v>
      </c>
      <c r="E21" s="146" t="s">
        <v>411</v>
      </c>
      <c r="F21" s="146" t="s">
        <v>1400</v>
      </c>
      <c r="G21" s="32">
        <v>4</v>
      </c>
      <c r="H21" s="32">
        <v>3</v>
      </c>
      <c r="I21" s="32">
        <f t="shared" si="0"/>
        <v>12</v>
      </c>
      <c r="J21" s="32" t="str">
        <f t="shared" si="1"/>
        <v>MEDIO</v>
      </c>
      <c r="K21" s="146" t="s">
        <v>1586</v>
      </c>
      <c r="L21" s="102">
        <f t="shared" si="2"/>
        <v>3</v>
      </c>
      <c r="M21" s="102"/>
      <c r="N21" s="147"/>
      <c r="O21" s="146"/>
    </row>
    <row r="22" spans="1:15" ht="179.25" customHeight="1">
      <c r="A22" s="31">
        <v>15</v>
      </c>
      <c r="B22" s="32" t="s">
        <v>205</v>
      </c>
      <c r="C22" s="146" t="s">
        <v>738</v>
      </c>
      <c r="D22" s="146" t="s">
        <v>579</v>
      </c>
      <c r="E22" s="146" t="s">
        <v>468</v>
      </c>
      <c r="F22" s="146" t="s">
        <v>1401</v>
      </c>
      <c r="G22" s="32">
        <v>4</v>
      </c>
      <c r="H22" s="32">
        <v>3</v>
      </c>
      <c r="I22" s="32">
        <f t="shared" si="0"/>
        <v>12</v>
      </c>
      <c r="J22" s="32" t="str">
        <f t="shared" si="1"/>
        <v>MEDIO</v>
      </c>
      <c r="K22" s="146" t="s">
        <v>1585</v>
      </c>
      <c r="L22" s="102">
        <f t="shared" si="2"/>
        <v>3</v>
      </c>
      <c r="M22" s="102"/>
      <c r="N22" s="147"/>
      <c r="O22" s="146"/>
    </row>
    <row r="23" spans="1:15" ht="128.25">
      <c r="A23" s="31">
        <v>16</v>
      </c>
      <c r="B23" s="32" t="s">
        <v>205</v>
      </c>
      <c r="C23" s="146" t="s">
        <v>737</v>
      </c>
      <c r="D23" s="146" t="s">
        <v>580</v>
      </c>
      <c r="E23" s="146" t="s">
        <v>23</v>
      </c>
      <c r="F23" s="146" t="s">
        <v>733</v>
      </c>
      <c r="G23" s="32">
        <v>2</v>
      </c>
      <c r="H23" s="32">
        <v>3</v>
      </c>
      <c r="I23" s="32">
        <f t="shared" si="0"/>
        <v>6</v>
      </c>
      <c r="J23" s="32" t="str">
        <f t="shared" si="1"/>
        <v>BAJO</v>
      </c>
      <c r="K23" s="30" t="str">
        <f t="shared" si="3"/>
        <v>El nivel de riesgo es bajo y no se requieren controles adicionales</v>
      </c>
      <c r="L23" s="102">
        <f t="shared" si="2"/>
        <v>0.1</v>
      </c>
      <c r="M23" s="102"/>
      <c r="N23" s="147"/>
      <c r="O23" s="146"/>
    </row>
    <row r="24" spans="1:15" ht="120" customHeight="1">
      <c r="A24" s="31">
        <v>17</v>
      </c>
      <c r="B24" s="32" t="s">
        <v>205</v>
      </c>
      <c r="C24" s="146" t="s">
        <v>581</v>
      </c>
      <c r="D24" s="146" t="s">
        <v>408</v>
      </c>
      <c r="E24" s="146" t="s">
        <v>23</v>
      </c>
      <c r="F24" s="146" t="s">
        <v>412</v>
      </c>
      <c r="G24" s="32">
        <v>2</v>
      </c>
      <c r="H24" s="32">
        <v>3</v>
      </c>
      <c r="I24" s="32">
        <f t="shared" si="0"/>
        <v>6</v>
      </c>
      <c r="J24" s="32" t="str">
        <f t="shared" si="1"/>
        <v>BAJO</v>
      </c>
      <c r="K24" s="30" t="str">
        <f t="shared" si="3"/>
        <v>El nivel de riesgo es bajo y no se requieren controles adicionales</v>
      </c>
      <c r="L24" s="102">
        <f t="shared" si="2"/>
        <v>0.1</v>
      </c>
      <c r="M24" s="102"/>
      <c r="N24" s="147"/>
      <c r="O24" s="146"/>
    </row>
    <row r="25" spans="1:15" ht="71.25">
      <c r="A25" s="31">
        <v>18</v>
      </c>
      <c r="B25" s="32" t="s">
        <v>205</v>
      </c>
      <c r="C25" s="146" t="s">
        <v>582</v>
      </c>
      <c r="D25" s="146" t="s">
        <v>413</v>
      </c>
      <c r="E25" s="146" t="s">
        <v>23</v>
      </c>
      <c r="F25" s="146" t="s">
        <v>1402</v>
      </c>
      <c r="G25" s="32">
        <v>2</v>
      </c>
      <c r="H25" s="32">
        <v>3</v>
      </c>
      <c r="I25" s="32">
        <f t="shared" si="0"/>
        <v>6</v>
      </c>
      <c r="J25" s="32" t="str">
        <f t="shared" si="1"/>
        <v>BAJO</v>
      </c>
      <c r="K25" s="30" t="str">
        <f t="shared" si="3"/>
        <v>El nivel de riesgo es bajo y no se requieren controles adicionales</v>
      </c>
      <c r="L25" s="102">
        <f t="shared" si="2"/>
        <v>0.1</v>
      </c>
      <c r="M25" s="102"/>
      <c r="N25" s="147"/>
      <c r="O25" s="146"/>
    </row>
    <row r="26" spans="1:15" ht="128.25">
      <c r="A26" s="31">
        <v>19</v>
      </c>
      <c r="B26" s="32" t="s">
        <v>38</v>
      </c>
      <c r="C26" s="26" t="s">
        <v>736</v>
      </c>
      <c r="D26" s="146" t="s">
        <v>583</v>
      </c>
      <c r="E26" s="146" t="s">
        <v>19</v>
      </c>
      <c r="F26" s="146" t="s">
        <v>734</v>
      </c>
      <c r="G26" s="32">
        <v>3</v>
      </c>
      <c r="H26" s="32">
        <v>3</v>
      </c>
      <c r="I26" s="32">
        <f t="shared" si="0"/>
        <v>9</v>
      </c>
      <c r="J26" s="32" t="str">
        <f t="shared" si="1"/>
        <v>BAJO</v>
      </c>
      <c r="K26" s="30" t="str">
        <f t="shared" si="3"/>
        <v>El nivel de riesgo es bajo y no se requieren controles adicionales</v>
      </c>
      <c r="L26" s="102">
        <f t="shared" si="2"/>
        <v>0.1</v>
      </c>
      <c r="M26" s="102"/>
      <c r="N26" s="147"/>
      <c r="O26" s="146"/>
    </row>
    <row r="27" spans="1:15" ht="88.5" customHeight="1">
      <c r="A27" s="31">
        <v>20</v>
      </c>
      <c r="B27" s="32" t="s">
        <v>38</v>
      </c>
      <c r="C27" s="26" t="s">
        <v>735</v>
      </c>
      <c r="D27" s="146" t="s">
        <v>537</v>
      </c>
      <c r="E27" s="146" t="s">
        <v>19</v>
      </c>
      <c r="F27" s="146" t="s">
        <v>1403</v>
      </c>
      <c r="G27" s="32">
        <v>3</v>
      </c>
      <c r="H27" s="32">
        <v>3</v>
      </c>
      <c r="I27" s="32">
        <f>G27*H27</f>
        <v>9</v>
      </c>
      <c r="J27" s="32" t="str">
        <f>IF(I27&lt;12,"BAJO",IF(I27&gt;19,"ALTO","MEDIO"))</f>
        <v>BAJO</v>
      </c>
      <c r="K27" s="30" t="str">
        <f t="shared" si="3"/>
        <v>El nivel de riesgo es bajo y no se requieren controles adicionales</v>
      </c>
      <c r="L27" s="102">
        <f>IF(J27="BAJO",0.1,IF(J27="MEDIO",3,5))</f>
        <v>0.1</v>
      </c>
      <c r="M27" s="102"/>
      <c r="N27" s="147"/>
      <c r="O27" s="146"/>
    </row>
    <row r="28" spans="1:15" ht="88.5" customHeight="1">
      <c r="A28" s="31">
        <v>21</v>
      </c>
      <c r="B28" s="32" t="s">
        <v>38</v>
      </c>
      <c r="C28" s="26" t="s">
        <v>739</v>
      </c>
      <c r="D28" s="146" t="s">
        <v>740</v>
      </c>
      <c r="E28" s="146" t="s">
        <v>19</v>
      </c>
      <c r="F28" s="146" t="s">
        <v>741</v>
      </c>
      <c r="G28" s="32">
        <v>3</v>
      </c>
      <c r="H28" s="32">
        <v>3</v>
      </c>
      <c r="I28" s="32">
        <f>G28*H28</f>
        <v>9</v>
      </c>
      <c r="J28" s="32" t="str">
        <f>IF(I28&lt;12,"BAJO",IF(I28&gt;19,"ALTO","MEDIO"))</f>
        <v>BAJO</v>
      </c>
      <c r="K28" s="30" t="str">
        <f t="shared" si="3"/>
        <v>El nivel de riesgo es bajo y no se requieren controles adicionales</v>
      </c>
      <c r="L28" s="102"/>
      <c r="M28" s="102"/>
      <c r="N28" s="147"/>
      <c r="O28" s="146"/>
    </row>
    <row r="29" spans="1:15" ht="207" customHeight="1">
      <c r="A29" s="31">
        <v>22</v>
      </c>
      <c r="B29" s="32" t="s">
        <v>38</v>
      </c>
      <c r="C29" s="26" t="s">
        <v>414</v>
      </c>
      <c r="D29" s="146" t="s">
        <v>584</v>
      </c>
      <c r="E29" s="146" t="s">
        <v>19</v>
      </c>
      <c r="F29" s="26" t="s">
        <v>743</v>
      </c>
      <c r="G29" s="32">
        <v>4</v>
      </c>
      <c r="H29" s="32">
        <v>4</v>
      </c>
      <c r="I29" s="32">
        <f t="shared" si="0"/>
        <v>16</v>
      </c>
      <c r="J29" s="32" t="str">
        <f t="shared" si="1"/>
        <v>MEDIO</v>
      </c>
      <c r="K29" s="146" t="s">
        <v>1587</v>
      </c>
      <c r="L29" s="102">
        <f t="shared" si="2"/>
        <v>3</v>
      </c>
      <c r="M29" s="102"/>
      <c r="N29" s="147"/>
      <c r="O29" s="146"/>
    </row>
    <row r="30" spans="1:15" ht="171">
      <c r="A30" s="31">
        <v>23</v>
      </c>
      <c r="B30" s="32" t="s">
        <v>38</v>
      </c>
      <c r="C30" s="26" t="s">
        <v>744</v>
      </c>
      <c r="D30" s="146" t="s">
        <v>321</v>
      </c>
      <c r="E30" s="146" t="s">
        <v>19</v>
      </c>
      <c r="F30" s="26" t="s">
        <v>571</v>
      </c>
      <c r="G30" s="32">
        <v>4</v>
      </c>
      <c r="H30" s="32">
        <v>4</v>
      </c>
      <c r="I30" s="32">
        <f t="shared" si="0"/>
        <v>16</v>
      </c>
      <c r="J30" s="32" t="str">
        <f t="shared" si="1"/>
        <v>MEDIO</v>
      </c>
      <c r="K30" s="146" t="s">
        <v>1586</v>
      </c>
      <c r="L30" s="102">
        <f t="shared" si="2"/>
        <v>3</v>
      </c>
      <c r="M30" s="102"/>
      <c r="N30" s="147"/>
      <c r="O30" s="146"/>
    </row>
    <row r="31" spans="1:15" ht="99.75">
      <c r="A31" s="31">
        <v>24</v>
      </c>
      <c r="B31" s="32" t="s">
        <v>38</v>
      </c>
      <c r="C31" s="26" t="s">
        <v>745</v>
      </c>
      <c r="D31" s="146" t="s">
        <v>585</v>
      </c>
      <c r="E31" s="146" t="s">
        <v>19</v>
      </c>
      <c r="F31" s="26" t="s">
        <v>1404</v>
      </c>
      <c r="G31" s="32">
        <v>4</v>
      </c>
      <c r="H31" s="32">
        <v>4</v>
      </c>
      <c r="I31" s="32">
        <f t="shared" si="0"/>
        <v>16</v>
      </c>
      <c r="J31" s="32" t="str">
        <f t="shared" si="1"/>
        <v>MEDIO</v>
      </c>
      <c r="K31" s="146" t="s">
        <v>1585</v>
      </c>
      <c r="L31" s="102">
        <f t="shared" si="2"/>
        <v>3</v>
      </c>
      <c r="M31" s="102"/>
      <c r="N31" s="147"/>
      <c r="O31" s="146"/>
    </row>
    <row r="32" spans="1:15" ht="85.5">
      <c r="A32" s="31">
        <v>25</v>
      </c>
      <c r="B32" s="32" t="s">
        <v>38</v>
      </c>
      <c r="C32" s="146" t="s">
        <v>746</v>
      </c>
      <c r="D32" s="146" t="s">
        <v>584</v>
      </c>
      <c r="E32" s="146" t="s">
        <v>19</v>
      </c>
      <c r="F32" s="26" t="s">
        <v>1405</v>
      </c>
      <c r="G32" s="32">
        <v>3</v>
      </c>
      <c r="H32" s="32">
        <v>2</v>
      </c>
      <c r="I32" s="32">
        <f t="shared" si="0"/>
        <v>6</v>
      </c>
      <c r="J32" s="32" t="str">
        <f t="shared" si="1"/>
        <v>BAJO</v>
      </c>
      <c r="K32" s="30" t="str">
        <f t="shared" si="3"/>
        <v>El nivel de riesgo es bajo y no se requieren controles adicionales</v>
      </c>
      <c r="L32" s="102">
        <f t="shared" si="2"/>
        <v>0.1</v>
      </c>
      <c r="M32" s="102"/>
      <c r="N32" s="147"/>
      <c r="O32" s="146"/>
    </row>
    <row r="33" spans="1:15" ht="57">
      <c r="A33" s="31">
        <v>26</v>
      </c>
      <c r="B33" s="32" t="s">
        <v>38</v>
      </c>
      <c r="C33" s="146" t="s">
        <v>746</v>
      </c>
      <c r="D33" s="146" t="s">
        <v>748</v>
      </c>
      <c r="E33" s="146" t="s">
        <v>19</v>
      </c>
      <c r="F33" s="26" t="s">
        <v>1406</v>
      </c>
      <c r="G33" s="32">
        <v>3</v>
      </c>
      <c r="H33" s="32">
        <v>2</v>
      </c>
      <c r="I33" s="32">
        <f t="shared" ref="I33" si="4">G33*H33</f>
        <v>6</v>
      </c>
      <c r="J33" s="32" t="str">
        <f t="shared" ref="J33" si="5">IF(I33&lt;12,"BAJO",IF(I33&gt;19,"ALTO","MEDIO"))</f>
        <v>BAJO</v>
      </c>
      <c r="K33" s="30" t="str">
        <f t="shared" si="3"/>
        <v>El nivel de riesgo es bajo y no se requieren controles adicionales</v>
      </c>
      <c r="L33" s="102">
        <f t="shared" ref="L33" si="6">IF(J33="BAJO",0.1,IF(J33="MEDIO",3,5))</f>
        <v>0.1</v>
      </c>
      <c r="M33" s="102"/>
      <c r="N33" s="147"/>
      <c r="O33" s="146" t="s">
        <v>742</v>
      </c>
    </row>
    <row r="34" spans="1:15" ht="57">
      <c r="A34" s="31">
        <v>27</v>
      </c>
      <c r="B34" s="32" t="s">
        <v>38</v>
      </c>
      <c r="C34" s="146" t="s">
        <v>747</v>
      </c>
      <c r="D34" s="146" t="s">
        <v>375</v>
      </c>
      <c r="E34" s="146" t="s">
        <v>19</v>
      </c>
      <c r="F34" s="26" t="s">
        <v>1407</v>
      </c>
      <c r="G34" s="32">
        <v>3</v>
      </c>
      <c r="H34" s="32">
        <v>2</v>
      </c>
      <c r="I34" s="32">
        <f t="shared" si="0"/>
        <v>6</v>
      </c>
      <c r="J34" s="32" t="str">
        <f t="shared" si="1"/>
        <v>BAJO</v>
      </c>
      <c r="K34" s="30" t="str">
        <f t="shared" si="3"/>
        <v>El nivel de riesgo es bajo y no se requieren controles adicionales</v>
      </c>
      <c r="L34" s="102">
        <f t="shared" si="2"/>
        <v>0.1</v>
      </c>
      <c r="M34" s="102"/>
      <c r="N34" s="147"/>
      <c r="O34" s="146"/>
    </row>
    <row r="35" spans="1:15" ht="15">
      <c r="A35" s="31"/>
      <c r="L35" s="217">
        <f>SUM(L8:L34)</f>
        <v>46.100000000000016</v>
      </c>
      <c r="N35" s="217">
        <f>+COUNT(L8:L34)</f>
        <v>26</v>
      </c>
    </row>
  </sheetData>
  <autoFilter ref="A7:BV35"/>
  <dataConsolidate/>
  <mergeCells count="11">
    <mergeCell ref="B5:C5"/>
    <mergeCell ref="D5:E5"/>
    <mergeCell ref="G5:H5"/>
    <mergeCell ref="J5:L5"/>
    <mergeCell ref="B1:J1"/>
    <mergeCell ref="K1:L4"/>
    <mergeCell ref="B2:J2"/>
    <mergeCell ref="B3:C3"/>
    <mergeCell ref="D3:I3"/>
    <mergeCell ref="B4:C4"/>
    <mergeCell ref="D4:I4"/>
  </mergeCells>
  <conditionalFormatting sqref="J31:J32 J14 J20 J29 J22:J23 J26 J8:J11 J16:J17 J34">
    <cfRule type="cellIs" dxfId="290" priority="52" stopIfTrue="1" operator="equal">
      <formula>"ALTO"</formula>
    </cfRule>
    <cfRule type="cellIs" dxfId="289" priority="53" stopIfTrue="1" operator="equal">
      <formula>"MEDIO"</formula>
    </cfRule>
    <cfRule type="cellIs" dxfId="288" priority="54" stopIfTrue="1" operator="equal">
      <formula>"BAJO"</formula>
    </cfRule>
  </conditionalFormatting>
  <conditionalFormatting sqref="J13">
    <cfRule type="cellIs" dxfId="287" priority="37" stopIfTrue="1" operator="equal">
      <formula>"ALTO"</formula>
    </cfRule>
    <cfRule type="cellIs" dxfId="286" priority="38" stopIfTrue="1" operator="equal">
      <formula>"MEDIO"</formula>
    </cfRule>
    <cfRule type="cellIs" dxfId="285" priority="39" stopIfTrue="1" operator="equal">
      <formula>"BAJO"</formula>
    </cfRule>
  </conditionalFormatting>
  <conditionalFormatting sqref="J19">
    <cfRule type="cellIs" dxfId="284" priority="34" stopIfTrue="1" operator="equal">
      <formula>"ALTO"</formula>
    </cfRule>
    <cfRule type="cellIs" dxfId="283" priority="35" stopIfTrue="1" operator="equal">
      <formula>"MEDIO"</formula>
    </cfRule>
    <cfRule type="cellIs" dxfId="282" priority="36" stopIfTrue="1" operator="equal">
      <formula>"BAJO"</formula>
    </cfRule>
  </conditionalFormatting>
  <conditionalFormatting sqref="J27">
    <cfRule type="cellIs" dxfId="281" priority="31" stopIfTrue="1" operator="equal">
      <formula>"ALTO"</formula>
    </cfRule>
    <cfRule type="cellIs" dxfId="280" priority="32" stopIfTrue="1" operator="equal">
      <formula>"MEDIO"</formula>
    </cfRule>
    <cfRule type="cellIs" dxfId="279" priority="33" stopIfTrue="1" operator="equal">
      <formula>"BAJO"</formula>
    </cfRule>
  </conditionalFormatting>
  <conditionalFormatting sqref="J12">
    <cfRule type="cellIs" dxfId="278" priority="28" stopIfTrue="1" operator="equal">
      <formula>"ALTO"</formula>
    </cfRule>
    <cfRule type="cellIs" dxfId="277" priority="29" stopIfTrue="1" operator="equal">
      <formula>"MEDIO"</formula>
    </cfRule>
    <cfRule type="cellIs" dxfId="276" priority="30" stopIfTrue="1" operator="equal">
      <formula>"BAJO"</formula>
    </cfRule>
  </conditionalFormatting>
  <conditionalFormatting sqref="J15">
    <cfRule type="cellIs" dxfId="275" priority="25" stopIfTrue="1" operator="equal">
      <formula>"ALTO"</formula>
    </cfRule>
    <cfRule type="cellIs" dxfId="274" priority="26" stopIfTrue="1" operator="equal">
      <formula>"MEDIO"</formula>
    </cfRule>
    <cfRule type="cellIs" dxfId="273" priority="27" stopIfTrue="1" operator="equal">
      <formula>"BAJO"</formula>
    </cfRule>
  </conditionalFormatting>
  <conditionalFormatting sqref="J18">
    <cfRule type="cellIs" dxfId="272" priority="19" stopIfTrue="1" operator="equal">
      <formula>"ALTO"</formula>
    </cfRule>
    <cfRule type="cellIs" dxfId="271" priority="20" stopIfTrue="1" operator="equal">
      <formula>"MEDIO"</formula>
    </cfRule>
    <cfRule type="cellIs" dxfId="270" priority="21" stopIfTrue="1" operator="equal">
      <formula>"BAJO"</formula>
    </cfRule>
  </conditionalFormatting>
  <conditionalFormatting sqref="J21">
    <cfRule type="cellIs" dxfId="269" priority="16" stopIfTrue="1" operator="equal">
      <formula>"ALTO"</formula>
    </cfRule>
    <cfRule type="cellIs" dxfId="268" priority="17" stopIfTrue="1" operator="equal">
      <formula>"MEDIO"</formula>
    </cfRule>
    <cfRule type="cellIs" dxfId="267" priority="18" stopIfTrue="1" operator="equal">
      <formula>"BAJO"</formula>
    </cfRule>
  </conditionalFormatting>
  <conditionalFormatting sqref="J24">
    <cfRule type="cellIs" dxfId="266" priority="13" stopIfTrue="1" operator="equal">
      <formula>"ALTO"</formula>
    </cfRule>
    <cfRule type="cellIs" dxfId="265" priority="14" stopIfTrue="1" operator="equal">
      <formula>"MEDIO"</formula>
    </cfRule>
    <cfRule type="cellIs" dxfId="264" priority="15" stopIfTrue="1" operator="equal">
      <formula>"BAJO"</formula>
    </cfRule>
  </conditionalFormatting>
  <conditionalFormatting sqref="J25">
    <cfRule type="cellIs" dxfId="263" priority="10" stopIfTrue="1" operator="equal">
      <formula>"ALTO"</formula>
    </cfRule>
    <cfRule type="cellIs" dxfId="262" priority="11" stopIfTrue="1" operator="equal">
      <formula>"MEDIO"</formula>
    </cfRule>
    <cfRule type="cellIs" dxfId="261" priority="12" stopIfTrue="1" operator="equal">
      <formula>"BAJO"</formula>
    </cfRule>
  </conditionalFormatting>
  <conditionalFormatting sqref="J30">
    <cfRule type="cellIs" dxfId="260" priority="7" stopIfTrue="1" operator="equal">
      <formula>"ALTO"</formula>
    </cfRule>
    <cfRule type="cellIs" dxfId="259" priority="8" stopIfTrue="1" operator="equal">
      <formula>"MEDIO"</formula>
    </cfRule>
    <cfRule type="cellIs" dxfId="258" priority="9" stopIfTrue="1" operator="equal">
      <formula>"BAJO"</formula>
    </cfRule>
  </conditionalFormatting>
  <conditionalFormatting sqref="J28">
    <cfRule type="cellIs" dxfId="257" priority="4" stopIfTrue="1" operator="equal">
      <formula>"ALTO"</formula>
    </cfRule>
    <cfRule type="cellIs" dxfId="256" priority="5" stopIfTrue="1" operator="equal">
      <formula>"MEDIO"</formula>
    </cfRule>
    <cfRule type="cellIs" dxfId="255" priority="6" stopIfTrue="1" operator="equal">
      <formula>"BAJO"</formula>
    </cfRule>
  </conditionalFormatting>
  <conditionalFormatting sqref="J33">
    <cfRule type="cellIs" dxfId="254" priority="1" stopIfTrue="1" operator="equal">
      <formula>"ALTO"</formula>
    </cfRule>
    <cfRule type="cellIs" dxfId="253" priority="2" stopIfTrue="1" operator="equal">
      <formula>"MEDIO"</formula>
    </cfRule>
    <cfRule type="cellIs" dxfId="252" priority="3" stopIfTrue="1"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5"/>
  <sheetViews>
    <sheetView topLeftCell="F1" zoomScale="70" zoomScaleNormal="70" workbookViewId="0">
      <selection activeCell="K8" sqref="K8"/>
    </sheetView>
  </sheetViews>
  <sheetFormatPr baseColWidth="10" defaultColWidth="37.28515625" defaultRowHeight="14.25"/>
  <cols>
    <col min="1" max="1" width="15" style="35" customWidth="1"/>
    <col min="2" max="2" width="37.28515625" style="35"/>
    <col min="3" max="3" width="49.140625" style="35" customWidth="1"/>
    <col min="4" max="4" width="37.28515625" style="35"/>
    <col min="5" max="5" width="42" style="35" customWidth="1"/>
    <col min="6" max="6" width="97.140625" style="35" customWidth="1"/>
    <col min="7" max="7" width="20" style="35" customWidth="1"/>
    <col min="8" max="8" width="16.85546875" style="35" customWidth="1"/>
    <col min="9" max="9" width="17.140625" style="35" customWidth="1"/>
    <col min="10" max="10" width="34" style="35" customWidth="1"/>
    <col min="11" max="11" width="92.42578125" style="35" customWidth="1"/>
    <col min="12" max="12" width="10.5703125" style="35" customWidth="1"/>
    <col min="13" max="13" width="4.140625" style="35" customWidth="1"/>
    <col min="14" max="14" width="68.7109375" style="35" customWidth="1"/>
    <col min="15" max="15" width="69.5703125" style="35" customWidth="1"/>
    <col min="16" max="16384" width="37.28515625" style="35"/>
  </cols>
  <sheetData>
    <row r="1" spans="1:73" ht="15.75" thickBot="1">
      <c r="B1" s="277" t="s">
        <v>10</v>
      </c>
      <c r="C1" s="278"/>
      <c r="D1" s="278"/>
      <c r="E1" s="278"/>
      <c r="F1" s="278"/>
      <c r="G1" s="278"/>
      <c r="H1" s="278"/>
      <c r="I1" s="278"/>
      <c r="J1" s="278"/>
      <c r="K1" s="264"/>
      <c r="L1" s="264"/>
    </row>
    <row r="2" spans="1:73" ht="15.75" customHeight="1" thickTop="1">
      <c r="B2" s="265" t="s">
        <v>153</v>
      </c>
      <c r="C2" s="266"/>
      <c r="D2" s="266"/>
      <c r="E2" s="266"/>
      <c r="F2" s="266"/>
      <c r="G2" s="266"/>
      <c r="H2" s="266"/>
      <c r="I2" s="266"/>
      <c r="J2" s="266"/>
      <c r="K2" s="264"/>
      <c r="L2" s="264"/>
    </row>
    <row r="3" spans="1:73" ht="15">
      <c r="B3" s="279" t="s">
        <v>11</v>
      </c>
      <c r="C3" s="280"/>
      <c r="D3" s="281" t="s">
        <v>12</v>
      </c>
      <c r="E3" s="282"/>
      <c r="F3" s="282"/>
      <c r="G3" s="282"/>
      <c r="H3" s="282"/>
      <c r="I3" s="283"/>
      <c r="J3" s="85" t="s">
        <v>141</v>
      </c>
      <c r="K3" s="264"/>
      <c r="L3" s="264"/>
    </row>
    <row r="4" spans="1:73" ht="15" thickBot="1">
      <c r="B4" s="284" t="s">
        <v>142</v>
      </c>
      <c r="C4" s="285"/>
      <c r="D4" s="286" t="s">
        <v>154</v>
      </c>
      <c r="E4" s="287"/>
      <c r="F4" s="287"/>
      <c r="G4" s="287"/>
      <c r="H4" s="287"/>
      <c r="I4" s="288"/>
      <c r="J4" s="86" t="s">
        <v>465</v>
      </c>
      <c r="K4" s="264"/>
      <c r="L4" s="264"/>
    </row>
    <row r="5" spans="1:73" ht="90" customHeight="1" thickTop="1">
      <c r="B5" s="271" t="s">
        <v>13</v>
      </c>
      <c r="C5" s="272"/>
      <c r="D5" s="273" t="s">
        <v>14</v>
      </c>
      <c r="E5" s="274"/>
      <c r="F5" s="87" t="s">
        <v>15</v>
      </c>
      <c r="G5" s="275" t="s">
        <v>156</v>
      </c>
      <c r="H5" s="275"/>
      <c r="I5" s="88" t="s">
        <v>16</v>
      </c>
      <c r="J5" s="276" t="s">
        <v>157</v>
      </c>
      <c r="K5" s="276"/>
      <c r="L5" s="276"/>
      <c r="N5" s="48" t="s">
        <v>464</v>
      </c>
      <c r="O5" s="49"/>
    </row>
    <row r="6" spans="1:73" ht="3.75" customHeight="1">
      <c r="B6" s="87"/>
      <c r="C6" s="89"/>
      <c r="D6" s="90"/>
      <c r="E6" s="91"/>
      <c r="F6" s="87"/>
      <c r="G6" s="27"/>
      <c r="H6" s="27"/>
      <c r="I6" s="88"/>
      <c r="J6" s="92"/>
      <c r="K6" s="92"/>
      <c r="L6" s="92"/>
      <c r="N6" s="22"/>
      <c r="O6" s="22"/>
    </row>
    <row r="7" spans="1:73" ht="60">
      <c r="B7" s="93" t="s">
        <v>6</v>
      </c>
      <c r="C7" s="93" t="s">
        <v>8</v>
      </c>
      <c r="D7" s="93" t="s">
        <v>9</v>
      </c>
      <c r="E7" s="93" t="s">
        <v>24</v>
      </c>
      <c r="F7" s="93" t="s">
        <v>5</v>
      </c>
      <c r="G7" s="93" t="s">
        <v>0</v>
      </c>
      <c r="H7" s="93" t="s">
        <v>1</v>
      </c>
      <c r="I7" s="93" t="s">
        <v>2</v>
      </c>
      <c r="J7" s="93" t="s">
        <v>3</v>
      </c>
      <c r="K7" s="93" t="s">
        <v>4</v>
      </c>
      <c r="L7" s="93" t="s">
        <v>155</v>
      </c>
      <c r="N7" s="50" t="s">
        <v>281</v>
      </c>
      <c r="O7" s="51" t="s">
        <v>282</v>
      </c>
    </row>
    <row r="8" spans="1:73" ht="235.5" customHeight="1">
      <c r="A8" s="83">
        <v>1</v>
      </c>
      <c r="B8" s="206" t="s">
        <v>29</v>
      </c>
      <c r="C8" s="26" t="s">
        <v>192</v>
      </c>
      <c r="D8" s="26" t="s">
        <v>417</v>
      </c>
      <c r="E8" s="26" t="s">
        <v>19</v>
      </c>
      <c r="F8" s="26" t="s">
        <v>1409</v>
      </c>
      <c r="G8" s="206">
        <v>3</v>
      </c>
      <c r="H8" s="206">
        <v>4</v>
      </c>
      <c r="I8" s="206">
        <f t="shared" ref="I8:I30" si="0">G8*H8</f>
        <v>12</v>
      </c>
      <c r="J8" s="206" t="str">
        <f t="shared" ref="J8:J30" si="1">IF(I8&lt;12,"BAJO",IF(I8&gt;21,"ALTO","MEDIO"))</f>
        <v>MEDIO</v>
      </c>
      <c r="K8" s="146" t="s">
        <v>1585</v>
      </c>
      <c r="L8" s="77">
        <f t="shared" ref="L8:L30" si="2">IF(J8="BAJO",0.1,IF(J8="MEDIO",3,5))</f>
        <v>3</v>
      </c>
      <c r="M8" s="107"/>
      <c r="N8" s="73"/>
      <c r="O8" s="151"/>
      <c r="BT8" s="35">
        <v>1</v>
      </c>
      <c r="BU8" s="35">
        <v>1</v>
      </c>
    </row>
    <row r="9" spans="1:73" ht="171">
      <c r="A9" s="83">
        <v>2</v>
      </c>
      <c r="B9" s="206" t="s">
        <v>29</v>
      </c>
      <c r="C9" s="26" t="s">
        <v>193</v>
      </c>
      <c r="D9" s="26" t="s">
        <v>1410</v>
      </c>
      <c r="E9" s="26" t="s">
        <v>19</v>
      </c>
      <c r="F9" s="26" t="s">
        <v>1411</v>
      </c>
      <c r="G9" s="206">
        <v>3</v>
      </c>
      <c r="H9" s="206">
        <v>4</v>
      </c>
      <c r="I9" s="206">
        <f t="shared" si="0"/>
        <v>12</v>
      </c>
      <c r="J9" s="206" t="str">
        <f t="shared" si="1"/>
        <v>MEDIO</v>
      </c>
      <c r="K9" s="146" t="s">
        <v>1587</v>
      </c>
      <c r="L9" s="77">
        <f t="shared" si="2"/>
        <v>3</v>
      </c>
      <c r="M9" s="107"/>
      <c r="N9" s="73"/>
      <c r="O9" s="151"/>
      <c r="BT9" s="35">
        <v>2</v>
      </c>
      <c r="BU9" s="35">
        <v>2</v>
      </c>
    </row>
    <row r="10" spans="1:73" ht="168.75" customHeight="1">
      <c r="A10" s="83">
        <v>3</v>
      </c>
      <c r="B10" s="206" t="s">
        <v>29</v>
      </c>
      <c r="C10" s="26" t="s">
        <v>415</v>
      </c>
      <c r="D10" s="26" t="s">
        <v>714</v>
      </c>
      <c r="E10" s="26" t="s">
        <v>19</v>
      </c>
      <c r="F10" s="26" t="s">
        <v>1412</v>
      </c>
      <c r="G10" s="206">
        <v>3</v>
      </c>
      <c r="H10" s="206">
        <v>4</v>
      </c>
      <c r="I10" s="206">
        <f t="shared" si="0"/>
        <v>12</v>
      </c>
      <c r="J10" s="206" t="str">
        <f t="shared" si="1"/>
        <v>MEDIO</v>
      </c>
      <c r="K10" s="146" t="s">
        <v>1586</v>
      </c>
      <c r="L10" s="77">
        <f t="shared" si="2"/>
        <v>3</v>
      </c>
      <c r="M10" s="107"/>
      <c r="N10" s="73"/>
      <c r="O10" s="151"/>
    </row>
    <row r="11" spans="1:73" ht="242.25" customHeight="1">
      <c r="A11" s="83">
        <v>4</v>
      </c>
      <c r="B11" s="206" t="s">
        <v>29</v>
      </c>
      <c r="C11" s="26" t="s">
        <v>711</v>
      </c>
      <c r="D11" s="26" t="s">
        <v>417</v>
      </c>
      <c r="E11" s="26" t="s">
        <v>19</v>
      </c>
      <c r="F11" s="26" t="s">
        <v>1408</v>
      </c>
      <c r="G11" s="206">
        <v>3</v>
      </c>
      <c r="H11" s="206">
        <v>4</v>
      </c>
      <c r="I11" s="206">
        <f t="shared" si="0"/>
        <v>12</v>
      </c>
      <c r="J11" s="206" t="str">
        <f t="shared" si="1"/>
        <v>MEDIO</v>
      </c>
      <c r="K11" s="146" t="s">
        <v>1585</v>
      </c>
      <c r="L11" s="77">
        <f t="shared" si="2"/>
        <v>3</v>
      </c>
      <c r="M11" s="53"/>
      <c r="N11" s="73"/>
      <c r="O11" s="151"/>
    </row>
    <row r="12" spans="1:73" ht="276.75" customHeight="1">
      <c r="A12" s="83">
        <v>5</v>
      </c>
      <c r="B12" s="206" t="s">
        <v>29</v>
      </c>
      <c r="C12" s="26" t="s">
        <v>713</v>
      </c>
      <c r="D12" s="26" t="s">
        <v>62</v>
      </c>
      <c r="E12" s="26" t="s">
        <v>19</v>
      </c>
      <c r="F12" s="26" t="s">
        <v>1413</v>
      </c>
      <c r="G12" s="206">
        <v>3</v>
      </c>
      <c r="H12" s="206">
        <v>4</v>
      </c>
      <c r="I12" s="206">
        <f t="shared" si="0"/>
        <v>12</v>
      </c>
      <c r="J12" s="206" t="str">
        <f t="shared" si="1"/>
        <v>MEDIO</v>
      </c>
      <c r="K12" s="146" t="s">
        <v>1587</v>
      </c>
      <c r="L12" s="77">
        <f t="shared" si="2"/>
        <v>3</v>
      </c>
      <c r="M12" s="53"/>
      <c r="N12" s="73"/>
      <c r="O12" s="151"/>
    </row>
    <row r="13" spans="1:73" ht="171">
      <c r="A13" s="83">
        <v>6</v>
      </c>
      <c r="B13" s="206" t="s">
        <v>29</v>
      </c>
      <c r="C13" s="26" t="s">
        <v>712</v>
      </c>
      <c r="D13" s="26" t="s">
        <v>714</v>
      </c>
      <c r="E13" s="26" t="s">
        <v>19</v>
      </c>
      <c r="F13" s="26" t="s">
        <v>1408</v>
      </c>
      <c r="G13" s="206">
        <v>3</v>
      </c>
      <c r="H13" s="206">
        <v>4</v>
      </c>
      <c r="I13" s="206">
        <f t="shared" si="0"/>
        <v>12</v>
      </c>
      <c r="J13" s="206" t="str">
        <f t="shared" si="1"/>
        <v>MEDIO</v>
      </c>
      <c r="K13" s="146" t="s">
        <v>1586</v>
      </c>
      <c r="L13" s="77">
        <f t="shared" si="2"/>
        <v>3</v>
      </c>
      <c r="M13" s="53"/>
      <c r="N13" s="73"/>
      <c r="O13" s="151"/>
    </row>
    <row r="14" spans="1:73" ht="198.75" customHeight="1">
      <c r="A14" s="83">
        <v>7</v>
      </c>
      <c r="B14" s="206" t="s">
        <v>416</v>
      </c>
      <c r="C14" s="26" t="s">
        <v>715</v>
      </c>
      <c r="D14" s="26" t="s">
        <v>428</v>
      </c>
      <c r="E14" s="26" t="s">
        <v>19</v>
      </c>
      <c r="F14" s="26" t="s">
        <v>1439</v>
      </c>
      <c r="G14" s="206">
        <v>3</v>
      </c>
      <c r="H14" s="206">
        <v>4</v>
      </c>
      <c r="I14" s="206">
        <f t="shared" si="0"/>
        <v>12</v>
      </c>
      <c r="J14" s="206" t="str">
        <f t="shared" si="1"/>
        <v>MEDIO</v>
      </c>
      <c r="K14" s="146" t="s">
        <v>1585</v>
      </c>
      <c r="L14" s="77">
        <f t="shared" si="2"/>
        <v>3</v>
      </c>
      <c r="M14" s="53"/>
      <c r="N14" s="73"/>
      <c r="O14" s="164"/>
    </row>
    <row r="15" spans="1:73" ht="193.5" customHeight="1">
      <c r="A15" s="83">
        <v>8</v>
      </c>
      <c r="B15" s="77" t="s">
        <v>194</v>
      </c>
      <c r="C15" s="26" t="s">
        <v>716</v>
      </c>
      <c r="D15" s="26" t="s">
        <v>62</v>
      </c>
      <c r="E15" s="26" t="s">
        <v>19</v>
      </c>
      <c r="F15" s="26" t="s">
        <v>1440</v>
      </c>
      <c r="G15" s="206">
        <v>3</v>
      </c>
      <c r="H15" s="206">
        <v>4</v>
      </c>
      <c r="I15" s="206">
        <f t="shared" si="0"/>
        <v>12</v>
      </c>
      <c r="J15" s="206" t="str">
        <f t="shared" si="1"/>
        <v>MEDIO</v>
      </c>
      <c r="K15" s="146" t="s">
        <v>1587</v>
      </c>
      <c r="L15" s="77">
        <f t="shared" si="2"/>
        <v>3</v>
      </c>
      <c r="M15" s="53"/>
      <c r="N15" s="73"/>
      <c r="O15" s="164"/>
    </row>
    <row r="16" spans="1:73" ht="171">
      <c r="A16" s="83">
        <v>9</v>
      </c>
      <c r="B16" s="77" t="s">
        <v>194</v>
      </c>
      <c r="C16" s="26" t="s">
        <v>717</v>
      </c>
      <c r="D16" s="26" t="s">
        <v>714</v>
      </c>
      <c r="E16" s="26" t="s">
        <v>19</v>
      </c>
      <c r="F16" s="26" t="s">
        <v>1441</v>
      </c>
      <c r="G16" s="206">
        <v>3</v>
      </c>
      <c r="H16" s="206">
        <v>4</v>
      </c>
      <c r="I16" s="206">
        <f t="shared" si="0"/>
        <v>12</v>
      </c>
      <c r="J16" s="206" t="str">
        <f t="shared" si="1"/>
        <v>MEDIO</v>
      </c>
      <c r="K16" s="146" t="s">
        <v>1586</v>
      </c>
      <c r="L16" s="77">
        <f t="shared" si="2"/>
        <v>3</v>
      </c>
      <c r="M16" s="53"/>
      <c r="N16" s="73"/>
      <c r="O16" s="164"/>
    </row>
    <row r="17" spans="1:15" ht="161.25" customHeight="1">
      <c r="A17" s="83">
        <v>10</v>
      </c>
      <c r="B17" s="77" t="s">
        <v>194</v>
      </c>
      <c r="C17" s="26" t="s">
        <v>1414</v>
      </c>
      <c r="D17" s="26" t="s">
        <v>428</v>
      </c>
      <c r="E17" s="26" t="s">
        <v>19</v>
      </c>
      <c r="F17" s="26" t="s">
        <v>1415</v>
      </c>
      <c r="G17" s="206">
        <v>2</v>
      </c>
      <c r="H17" s="206">
        <v>4</v>
      </c>
      <c r="I17" s="206">
        <f t="shared" si="0"/>
        <v>8</v>
      </c>
      <c r="J17" s="206" t="str">
        <f t="shared" si="1"/>
        <v>BAJO</v>
      </c>
      <c r="K17" s="23" t="str">
        <f t="shared" ref="K17:K30" si="3">IF(J17="BAJO","El nivel de riesgo es bajo y no se requieren controles adicionales","Favor establezca acá controles adicionales requeridos")</f>
        <v>El nivel de riesgo es bajo y no se requieren controles adicionales</v>
      </c>
      <c r="L17" s="77">
        <f t="shared" si="2"/>
        <v>0.1</v>
      </c>
      <c r="M17" s="53"/>
      <c r="N17" s="73"/>
      <c r="O17" s="164"/>
    </row>
    <row r="18" spans="1:15" ht="140.25" customHeight="1">
      <c r="A18" s="83">
        <v>11</v>
      </c>
      <c r="B18" s="77" t="s">
        <v>194</v>
      </c>
      <c r="C18" s="26" t="s">
        <v>1416</v>
      </c>
      <c r="D18" s="26" t="s">
        <v>62</v>
      </c>
      <c r="E18" s="26" t="s">
        <v>19</v>
      </c>
      <c r="F18" s="26" t="s">
        <v>1417</v>
      </c>
      <c r="G18" s="206">
        <v>1</v>
      </c>
      <c r="H18" s="206">
        <v>2</v>
      </c>
      <c r="I18" s="206">
        <f t="shared" si="0"/>
        <v>2</v>
      </c>
      <c r="J18" s="206" t="str">
        <f t="shared" si="1"/>
        <v>BAJO</v>
      </c>
      <c r="K18" s="23" t="str">
        <f t="shared" si="3"/>
        <v>El nivel de riesgo es bajo y no se requieren controles adicionales</v>
      </c>
      <c r="L18" s="77">
        <f t="shared" si="2"/>
        <v>0.1</v>
      </c>
      <c r="M18" s="53"/>
      <c r="N18" s="73"/>
      <c r="O18" s="164"/>
    </row>
    <row r="19" spans="1:15" ht="57">
      <c r="A19" s="83">
        <v>12</v>
      </c>
      <c r="B19" s="77" t="s">
        <v>194</v>
      </c>
      <c r="C19" s="26" t="s">
        <v>1418</v>
      </c>
      <c r="D19" s="26" t="s">
        <v>714</v>
      </c>
      <c r="E19" s="26" t="s">
        <v>19</v>
      </c>
      <c r="F19" s="26" t="s">
        <v>1419</v>
      </c>
      <c r="G19" s="206">
        <v>1</v>
      </c>
      <c r="H19" s="206">
        <v>2</v>
      </c>
      <c r="I19" s="206">
        <f t="shared" si="0"/>
        <v>2</v>
      </c>
      <c r="J19" s="206" t="str">
        <f t="shared" si="1"/>
        <v>BAJO</v>
      </c>
      <c r="K19" s="23" t="str">
        <f t="shared" si="3"/>
        <v>El nivel de riesgo es bajo y no se requieren controles adicionales</v>
      </c>
      <c r="L19" s="77">
        <f t="shared" si="2"/>
        <v>0.1</v>
      </c>
      <c r="M19" s="53"/>
      <c r="N19" s="73"/>
      <c r="O19" s="164"/>
    </row>
    <row r="20" spans="1:15" ht="178.5" customHeight="1">
      <c r="A20" s="83">
        <v>13</v>
      </c>
      <c r="B20" s="77" t="s">
        <v>194</v>
      </c>
      <c r="C20" s="26" t="s">
        <v>1420</v>
      </c>
      <c r="D20" s="26" t="s">
        <v>417</v>
      </c>
      <c r="E20" s="26" t="s">
        <v>19</v>
      </c>
      <c r="F20" s="26" t="s">
        <v>1421</v>
      </c>
      <c r="G20" s="206">
        <v>1</v>
      </c>
      <c r="H20" s="206">
        <v>3</v>
      </c>
      <c r="I20" s="206">
        <f t="shared" si="0"/>
        <v>3</v>
      </c>
      <c r="J20" s="206" t="str">
        <f t="shared" si="1"/>
        <v>BAJO</v>
      </c>
      <c r="K20" s="23" t="str">
        <f t="shared" si="3"/>
        <v>El nivel de riesgo es bajo y no se requieren controles adicionales</v>
      </c>
      <c r="L20" s="77">
        <f t="shared" si="2"/>
        <v>0.1</v>
      </c>
      <c r="M20" s="53"/>
      <c r="N20" s="73"/>
      <c r="O20" s="164"/>
    </row>
    <row r="21" spans="1:15" ht="128.25">
      <c r="A21" s="83">
        <v>14</v>
      </c>
      <c r="B21" s="77" t="s">
        <v>194</v>
      </c>
      <c r="C21" s="26" t="s">
        <v>1422</v>
      </c>
      <c r="D21" s="26" t="s">
        <v>62</v>
      </c>
      <c r="E21" s="26" t="s">
        <v>19</v>
      </c>
      <c r="F21" s="26" t="s">
        <v>1423</v>
      </c>
      <c r="G21" s="206">
        <v>1</v>
      </c>
      <c r="H21" s="206">
        <v>3</v>
      </c>
      <c r="I21" s="206">
        <f t="shared" si="0"/>
        <v>3</v>
      </c>
      <c r="J21" s="206" t="str">
        <f t="shared" si="1"/>
        <v>BAJO</v>
      </c>
      <c r="K21" s="23" t="str">
        <f t="shared" si="3"/>
        <v>El nivel de riesgo es bajo y no se requieren controles adicionales</v>
      </c>
      <c r="L21" s="77">
        <f t="shared" si="2"/>
        <v>0.1</v>
      </c>
      <c r="M21" s="53"/>
      <c r="N21" s="73"/>
      <c r="O21" s="151"/>
    </row>
    <row r="22" spans="1:15" ht="192.75" customHeight="1">
      <c r="A22" s="83">
        <v>15</v>
      </c>
      <c r="B22" s="77" t="s">
        <v>194</v>
      </c>
      <c r="C22" s="26" t="s">
        <v>1424</v>
      </c>
      <c r="D22" s="26" t="s">
        <v>749</v>
      </c>
      <c r="E22" s="26" t="s">
        <v>19</v>
      </c>
      <c r="F22" s="26" t="s">
        <v>1425</v>
      </c>
      <c r="G22" s="206">
        <v>1</v>
      </c>
      <c r="H22" s="206">
        <v>3</v>
      </c>
      <c r="I22" s="206">
        <f t="shared" si="0"/>
        <v>3</v>
      </c>
      <c r="J22" s="206" t="str">
        <f t="shared" si="1"/>
        <v>BAJO</v>
      </c>
      <c r="K22" s="23" t="str">
        <f t="shared" si="3"/>
        <v>El nivel de riesgo es bajo y no se requieren controles adicionales</v>
      </c>
      <c r="L22" s="77">
        <f t="shared" si="2"/>
        <v>0.1</v>
      </c>
      <c r="M22" s="53"/>
      <c r="N22" s="73"/>
      <c r="O22" s="151"/>
    </row>
    <row r="23" spans="1:15" ht="207" customHeight="1">
      <c r="A23" s="83">
        <v>16</v>
      </c>
      <c r="B23" s="206" t="s">
        <v>418</v>
      </c>
      <c r="C23" s="26" t="s">
        <v>750</v>
      </c>
      <c r="D23" s="26" t="s">
        <v>428</v>
      </c>
      <c r="E23" s="26" t="s">
        <v>19</v>
      </c>
      <c r="F23" s="26" t="s">
        <v>1426</v>
      </c>
      <c r="G23" s="77">
        <v>2</v>
      </c>
      <c r="H23" s="77">
        <v>5</v>
      </c>
      <c r="I23" s="77">
        <f t="shared" si="0"/>
        <v>10</v>
      </c>
      <c r="J23" s="206" t="str">
        <f t="shared" si="1"/>
        <v>BAJO</v>
      </c>
      <c r="K23" s="23" t="str">
        <f t="shared" si="3"/>
        <v>El nivel de riesgo es bajo y no se requieren controles adicionales</v>
      </c>
      <c r="L23" s="77">
        <f t="shared" si="2"/>
        <v>0.1</v>
      </c>
      <c r="M23" s="53"/>
      <c r="N23" s="73"/>
      <c r="O23" s="151"/>
    </row>
    <row r="24" spans="1:15" ht="185.25">
      <c r="A24" s="83">
        <v>17</v>
      </c>
      <c r="B24" s="206" t="s">
        <v>418</v>
      </c>
      <c r="C24" s="26" t="s">
        <v>751</v>
      </c>
      <c r="D24" s="26" t="s">
        <v>62</v>
      </c>
      <c r="E24" s="26" t="s">
        <v>19</v>
      </c>
      <c r="F24" s="26" t="s">
        <v>1427</v>
      </c>
      <c r="G24" s="77">
        <v>2</v>
      </c>
      <c r="H24" s="77">
        <v>5</v>
      </c>
      <c r="I24" s="77">
        <f t="shared" si="0"/>
        <v>10</v>
      </c>
      <c r="J24" s="206" t="str">
        <f t="shared" si="1"/>
        <v>BAJO</v>
      </c>
      <c r="K24" s="23" t="str">
        <f t="shared" si="3"/>
        <v>El nivel de riesgo es bajo y no se requieren controles adicionales</v>
      </c>
      <c r="L24" s="77">
        <f t="shared" si="2"/>
        <v>0.1</v>
      </c>
      <c r="M24" s="53"/>
      <c r="N24" s="73"/>
      <c r="O24" s="151"/>
    </row>
    <row r="25" spans="1:15" ht="165" customHeight="1">
      <c r="A25" s="83">
        <v>18</v>
      </c>
      <c r="B25" s="77" t="s">
        <v>419</v>
      </c>
      <c r="C25" s="26" t="s">
        <v>1428</v>
      </c>
      <c r="D25" s="26" t="s">
        <v>428</v>
      </c>
      <c r="E25" s="26" t="s">
        <v>19</v>
      </c>
      <c r="F25" s="26" t="s">
        <v>1429</v>
      </c>
      <c r="G25" s="77">
        <v>2</v>
      </c>
      <c r="H25" s="77">
        <v>5</v>
      </c>
      <c r="I25" s="77">
        <f t="shared" si="0"/>
        <v>10</v>
      </c>
      <c r="J25" s="206" t="str">
        <f t="shared" si="1"/>
        <v>BAJO</v>
      </c>
      <c r="K25" s="23" t="str">
        <f t="shared" si="3"/>
        <v>El nivel de riesgo es bajo y no se requieren controles adicionales</v>
      </c>
      <c r="L25" s="77">
        <f t="shared" si="2"/>
        <v>0.1</v>
      </c>
      <c r="M25" s="53"/>
      <c r="N25" s="73"/>
      <c r="O25" s="151"/>
    </row>
    <row r="26" spans="1:15" ht="171">
      <c r="A26" s="83">
        <v>19</v>
      </c>
      <c r="B26" s="77" t="s">
        <v>419</v>
      </c>
      <c r="C26" s="26" t="s">
        <v>1430</v>
      </c>
      <c r="D26" s="26" t="s">
        <v>62</v>
      </c>
      <c r="E26" s="26" t="s">
        <v>19</v>
      </c>
      <c r="F26" s="26" t="s">
        <v>1431</v>
      </c>
      <c r="G26" s="77">
        <v>2</v>
      </c>
      <c r="H26" s="77">
        <v>5</v>
      </c>
      <c r="I26" s="77">
        <f t="shared" si="0"/>
        <v>10</v>
      </c>
      <c r="J26" s="206" t="str">
        <f t="shared" si="1"/>
        <v>BAJO</v>
      </c>
      <c r="K26" s="23" t="str">
        <f t="shared" si="3"/>
        <v>El nivel de riesgo es bajo y no se requieren controles adicionales</v>
      </c>
      <c r="L26" s="77">
        <f t="shared" si="2"/>
        <v>0.1</v>
      </c>
      <c r="M26" s="53"/>
      <c r="N26" s="73"/>
      <c r="O26" s="151"/>
    </row>
    <row r="27" spans="1:15" ht="223.5" customHeight="1">
      <c r="A27" s="83">
        <v>20</v>
      </c>
      <c r="B27" s="77" t="s">
        <v>419</v>
      </c>
      <c r="C27" s="26" t="s">
        <v>1432</v>
      </c>
      <c r="D27" s="26" t="s">
        <v>321</v>
      </c>
      <c r="E27" s="26" t="s">
        <v>19</v>
      </c>
      <c r="F27" s="26" t="s">
        <v>1429</v>
      </c>
      <c r="G27" s="77">
        <v>2</v>
      </c>
      <c r="H27" s="77">
        <v>5</v>
      </c>
      <c r="I27" s="77">
        <f t="shared" si="0"/>
        <v>10</v>
      </c>
      <c r="J27" s="206" t="str">
        <f t="shared" si="1"/>
        <v>BAJO</v>
      </c>
      <c r="K27" s="23" t="str">
        <f t="shared" si="3"/>
        <v>El nivel de riesgo es bajo y no se requieren controles adicionales</v>
      </c>
      <c r="L27" s="77">
        <f t="shared" si="2"/>
        <v>0.1</v>
      </c>
      <c r="M27" s="53"/>
      <c r="N27" s="73"/>
      <c r="O27" s="151"/>
    </row>
    <row r="28" spans="1:15" ht="364.5" customHeight="1">
      <c r="A28" s="83">
        <v>21</v>
      </c>
      <c r="B28" s="206" t="s">
        <v>420</v>
      </c>
      <c r="C28" s="26" t="s">
        <v>1433</v>
      </c>
      <c r="D28" s="26" t="s">
        <v>428</v>
      </c>
      <c r="E28" s="26" t="s">
        <v>19</v>
      </c>
      <c r="F28" s="26" t="s">
        <v>1434</v>
      </c>
      <c r="G28" s="77">
        <v>1</v>
      </c>
      <c r="H28" s="77">
        <v>5</v>
      </c>
      <c r="I28" s="77">
        <f t="shared" si="0"/>
        <v>5</v>
      </c>
      <c r="J28" s="206" t="str">
        <f t="shared" si="1"/>
        <v>BAJO</v>
      </c>
      <c r="K28" s="23" t="str">
        <f t="shared" si="3"/>
        <v>El nivel de riesgo es bajo y no se requieren controles adicionales</v>
      </c>
      <c r="L28" s="77">
        <f t="shared" si="2"/>
        <v>0.1</v>
      </c>
      <c r="M28" s="53"/>
      <c r="N28" s="73"/>
      <c r="O28" s="151"/>
    </row>
    <row r="29" spans="1:15" ht="199.5">
      <c r="A29" s="83">
        <v>22</v>
      </c>
      <c r="B29" s="206" t="s">
        <v>420</v>
      </c>
      <c r="C29" s="26" t="s">
        <v>1435</v>
      </c>
      <c r="D29" s="26" t="s">
        <v>62</v>
      </c>
      <c r="E29" s="26" t="s">
        <v>19</v>
      </c>
      <c r="F29" s="26" t="s">
        <v>1436</v>
      </c>
      <c r="G29" s="77">
        <v>1</v>
      </c>
      <c r="H29" s="77">
        <v>5</v>
      </c>
      <c r="I29" s="77">
        <f t="shared" si="0"/>
        <v>5</v>
      </c>
      <c r="J29" s="206" t="str">
        <f t="shared" si="1"/>
        <v>BAJO</v>
      </c>
      <c r="K29" s="23" t="str">
        <f t="shared" si="3"/>
        <v>El nivel de riesgo es bajo y no se requieren controles adicionales</v>
      </c>
      <c r="L29" s="77">
        <f t="shared" si="2"/>
        <v>0.1</v>
      </c>
      <c r="M29" s="53"/>
      <c r="N29" s="73"/>
      <c r="O29" s="151"/>
    </row>
    <row r="30" spans="1:15" ht="171">
      <c r="A30" s="83">
        <v>23</v>
      </c>
      <c r="B30" s="206" t="s">
        <v>420</v>
      </c>
      <c r="C30" s="26" t="s">
        <v>1437</v>
      </c>
      <c r="D30" s="26" t="s">
        <v>321</v>
      </c>
      <c r="E30" s="26" t="s">
        <v>19</v>
      </c>
      <c r="F30" s="26" t="s">
        <v>1438</v>
      </c>
      <c r="G30" s="77">
        <v>1</v>
      </c>
      <c r="H30" s="77">
        <v>5</v>
      </c>
      <c r="I30" s="77">
        <f t="shared" si="0"/>
        <v>5</v>
      </c>
      <c r="J30" s="206" t="str">
        <f t="shared" si="1"/>
        <v>BAJO</v>
      </c>
      <c r="K30" s="23" t="str">
        <f t="shared" si="3"/>
        <v>El nivel de riesgo es bajo y no se requieren controles adicionales</v>
      </c>
      <c r="L30" s="77">
        <f t="shared" si="2"/>
        <v>0.1</v>
      </c>
      <c r="M30" s="53"/>
      <c r="N30" s="73"/>
      <c r="O30" s="151"/>
    </row>
    <row r="31" spans="1:15" ht="15">
      <c r="L31" s="218">
        <f>SUM(L8:L30)</f>
        <v>28.40000000000002</v>
      </c>
      <c r="N31" s="219">
        <f>+COUNT(L8:L30)</f>
        <v>23</v>
      </c>
      <c r="O31" s="55"/>
    </row>
    <row r="32" spans="1:15">
      <c r="N32" s="55"/>
      <c r="O32" s="55"/>
    </row>
    <row r="33" spans="14:15">
      <c r="N33" s="55"/>
      <c r="O33" s="55"/>
    </row>
    <row r="34" spans="14:15">
      <c r="N34" s="55"/>
      <c r="O34" s="55"/>
    </row>
    <row r="35" spans="14:15">
      <c r="N35" s="55"/>
      <c r="O35" s="55"/>
    </row>
  </sheetData>
  <autoFilter ref="A7:BU31"/>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J12 J14:J15 J17:J18 J21">
    <cfRule type="cellIs" dxfId="251" priority="46" stopIfTrue="1" operator="equal">
      <formula>"ALTO"</formula>
    </cfRule>
    <cfRule type="cellIs" dxfId="250" priority="47" stopIfTrue="1" operator="equal">
      <formula>"MEDIO"</formula>
    </cfRule>
    <cfRule type="cellIs" dxfId="249" priority="48" stopIfTrue="1" operator="equal">
      <formula>"BAJO"</formula>
    </cfRule>
  </conditionalFormatting>
  <conditionalFormatting sqref="J23:J26 J28:J29">
    <cfRule type="cellIs" dxfId="248" priority="40" stopIfTrue="1" operator="equal">
      <formula>"ALTO"</formula>
    </cfRule>
    <cfRule type="cellIs" dxfId="247" priority="41" stopIfTrue="1" operator="equal">
      <formula>"MEDIO"</formula>
    </cfRule>
    <cfRule type="cellIs" dxfId="246" priority="42" stopIfTrue="1" operator="equal">
      <formula>"BAJO"</formula>
    </cfRule>
  </conditionalFormatting>
  <conditionalFormatting sqref="J10">
    <cfRule type="cellIs" dxfId="245" priority="37" stopIfTrue="1" operator="equal">
      <formula>"ALTO"</formula>
    </cfRule>
    <cfRule type="cellIs" dxfId="244" priority="38" stopIfTrue="1" operator="equal">
      <formula>"MEDIO"</formula>
    </cfRule>
    <cfRule type="cellIs" dxfId="243" priority="39" stopIfTrue="1" operator="equal">
      <formula>"BAJO"</formula>
    </cfRule>
  </conditionalFormatting>
  <conditionalFormatting sqref="J13">
    <cfRule type="cellIs" dxfId="242" priority="34" stopIfTrue="1" operator="equal">
      <formula>"ALTO"</formula>
    </cfRule>
    <cfRule type="cellIs" dxfId="241" priority="35" stopIfTrue="1" operator="equal">
      <formula>"MEDIO"</formula>
    </cfRule>
    <cfRule type="cellIs" dxfId="240" priority="36" stopIfTrue="1" operator="equal">
      <formula>"BAJO"</formula>
    </cfRule>
  </conditionalFormatting>
  <conditionalFormatting sqref="J16">
    <cfRule type="cellIs" dxfId="239" priority="22" stopIfTrue="1" operator="equal">
      <formula>"ALTO"</formula>
    </cfRule>
    <cfRule type="cellIs" dxfId="238" priority="23" stopIfTrue="1" operator="equal">
      <formula>"MEDIO"</formula>
    </cfRule>
    <cfRule type="cellIs" dxfId="237" priority="24" stopIfTrue="1" operator="equal">
      <formula>"BAJO"</formula>
    </cfRule>
  </conditionalFormatting>
  <conditionalFormatting sqref="J19">
    <cfRule type="cellIs" dxfId="236" priority="19" stopIfTrue="1" operator="equal">
      <formula>"ALTO"</formula>
    </cfRule>
    <cfRule type="cellIs" dxfId="235" priority="20" stopIfTrue="1" operator="equal">
      <formula>"MEDIO"</formula>
    </cfRule>
    <cfRule type="cellIs" dxfId="234" priority="21" stopIfTrue="1" operator="equal">
      <formula>"BAJO"</formula>
    </cfRule>
  </conditionalFormatting>
  <conditionalFormatting sqref="J20">
    <cfRule type="cellIs" dxfId="233" priority="16" stopIfTrue="1" operator="equal">
      <formula>"ALTO"</formula>
    </cfRule>
    <cfRule type="cellIs" dxfId="232" priority="17" stopIfTrue="1" operator="equal">
      <formula>"MEDIO"</formula>
    </cfRule>
    <cfRule type="cellIs" dxfId="231" priority="18" stopIfTrue="1" operator="equal">
      <formula>"BAJO"</formula>
    </cfRule>
  </conditionalFormatting>
  <conditionalFormatting sqref="J22">
    <cfRule type="cellIs" dxfId="230" priority="13" stopIfTrue="1" operator="equal">
      <formula>"ALTO"</formula>
    </cfRule>
    <cfRule type="cellIs" dxfId="229" priority="14" stopIfTrue="1" operator="equal">
      <formula>"MEDIO"</formula>
    </cfRule>
    <cfRule type="cellIs" dxfId="228" priority="15" stopIfTrue="1" operator="equal">
      <formula>"BAJO"</formula>
    </cfRule>
  </conditionalFormatting>
  <conditionalFormatting sqref="J27">
    <cfRule type="cellIs" dxfId="227" priority="4" stopIfTrue="1" operator="equal">
      <formula>"ALTO"</formula>
    </cfRule>
    <cfRule type="cellIs" dxfId="226" priority="5" stopIfTrue="1" operator="equal">
      <formula>"MEDIO"</formula>
    </cfRule>
    <cfRule type="cellIs" dxfId="225" priority="6" stopIfTrue="1" operator="equal">
      <formula>"BAJO"</formula>
    </cfRule>
  </conditionalFormatting>
  <conditionalFormatting sqref="J30">
    <cfRule type="cellIs" dxfId="224" priority="1" stopIfTrue="1" operator="equal">
      <formula>"ALTO"</formula>
    </cfRule>
    <cfRule type="cellIs" dxfId="223" priority="2" stopIfTrue="1" operator="equal">
      <formula>"MEDIO"</formula>
    </cfRule>
    <cfRule type="cellIs" dxfId="222" priority="3" stopIfTrue="1"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70" zoomScaleNormal="70" workbookViewId="0">
      <selection activeCell="O8" sqref="O8"/>
    </sheetView>
  </sheetViews>
  <sheetFormatPr baseColWidth="10" defaultColWidth="11.42578125" defaultRowHeight="14.25"/>
  <cols>
    <col min="1" max="1" width="11.42578125" style="22"/>
    <col min="2" max="2" width="31.42578125" style="69" customWidth="1"/>
    <col min="3" max="3" width="66.28515625" style="22" customWidth="1"/>
    <col min="4" max="4" width="34.28515625" style="22" customWidth="1"/>
    <col min="5" max="5" width="50.7109375" style="22" customWidth="1"/>
    <col min="6" max="6" width="62.5703125" style="22" customWidth="1"/>
    <col min="7" max="7" width="17" style="69" customWidth="1"/>
    <col min="8" max="8" width="13.85546875" style="69" customWidth="1"/>
    <col min="9" max="9" width="14.28515625" style="69" customWidth="1"/>
    <col min="10" max="10" width="21.85546875" style="22" customWidth="1"/>
    <col min="11" max="11" width="65.85546875" style="22" customWidth="1"/>
    <col min="12" max="12" width="11.42578125" style="22"/>
    <col min="13" max="13" width="3" style="22" customWidth="1"/>
    <col min="14" max="14" width="59.85546875" style="22" customWidth="1"/>
    <col min="15" max="15" width="57.42578125" style="22" customWidth="1"/>
    <col min="16" max="16384" width="11.42578125" style="22"/>
  </cols>
  <sheetData>
    <row r="1" spans="1:15" ht="31.5" customHeight="1" thickBot="1">
      <c r="B1" s="235" t="s">
        <v>10</v>
      </c>
      <c r="C1" s="236"/>
      <c r="D1" s="236"/>
      <c r="E1" s="236"/>
      <c r="F1" s="236"/>
      <c r="G1" s="236"/>
      <c r="H1" s="236"/>
      <c r="I1" s="236"/>
      <c r="J1" s="236"/>
      <c r="K1" s="264"/>
      <c r="L1" s="264"/>
    </row>
    <row r="2" spans="1:15" ht="19.5" customHeight="1" thickTop="1">
      <c r="B2" s="265" t="s">
        <v>153</v>
      </c>
      <c r="C2" s="266"/>
      <c r="D2" s="266"/>
      <c r="E2" s="266"/>
      <c r="F2" s="266"/>
      <c r="G2" s="266"/>
      <c r="H2" s="266"/>
      <c r="I2" s="266"/>
      <c r="J2" s="266"/>
      <c r="K2" s="264"/>
      <c r="L2" s="264"/>
    </row>
    <row r="3" spans="1:15" ht="24" customHeight="1">
      <c r="B3" s="267" t="s">
        <v>11</v>
      </c>
      <c r="C3" s="268"/>
      <c r="D3" s="249" t="s">
        <v>12</v>
      </c>
      <c r="E3" s="250"/>
      <c r="F3" s="250"/>
      <c r="G3" s="250"/>
      <c r="H3" s="250"/>
      <c r="I3" s="248"/>
      <c r="J3" s="39" t="s">
        <v>141</v>
      </c>
      <c r="K3" s="264"/>
      <c r="L3" s="264"/>
    </row>
    <row r="4" spans="1:15" ht="26.25" customHeight="1" thickBot="1">
      <c r="B4" s="269" t="s">
        <v>142</v>
      </c>
      <c r="C4" s="270"/>
      <c r="D4" s="253" t="s">
        <v>154</v>
      </c>
      <c r="E4" s="254"/>
      <c r="F4" s="254"/>
      <c r="G4" s="254"/>
      <c r="H4" s="254"/>
      <c r="I4" s="252"/>
      <c r="J4" s="40" t="s">
        <v>465</v>
      </c>
      <c r="K4" s="264"/>
      <c r="L4" s="264"/>
    </row>
    <row r="5" spans="1:15" ht="63.75" customHeight="1" thickTop="1">
      <c r="B5" s="258" t="s">
        <v>13</v>
      </c>
      <c r="C5" s="259"/>
      <c r="D5" s="260" t="s">
        <v>14</v>
      </c>
      <c r="E5" s="261"/>
      <c r="F5" s="41" t="s">
        <v>15</v>
      </c>
      <c r="G5" s="262" t="s">
        <v>138</v>
      </c>
      <c r="H5" s="262"/>
      <c r="I5" s="42" t="s">
        <v>16</v>
      </c>
      <c r="J5" s="263" t="s">
        <v>173</v>
      </c>
      <c r="K5" s="263"/>
      <c r="L5" s="263"/>
      <c r="N5" s="48" t="s">
        <v>464</v>
      </c>
      <c r="O5" s="49"/>
    </row>
    <row r="6" spans="1:15" ht="5.25" customHeight="1"/>
    <row r="7" spans="1:15" ht="59.25" customHeight="1">
      <c r="B7" s="18" t="s">
        <v>6</v>
      </c>
      <c r="C7" s="18" t="s">
        <v>8</v>
      </c>
      <c r="D7" s="18" t="s">
        <v>9</v>
      </c>
      <c r="E7" s="18" t="s">
        <v>7</v>
      </c>
      <c r="F7" s="18" t="s">
        <v>5</v>
      </c>
      <c r="G7" s="18" t="s">
        <v>0</v>
      </c>
      <c r="H7" s="18" t="s">
        <v>1</v>
      </c>
      <c r="I7" s="18" t="s">
        <v>2</v>
      </c>
      <c r="J7" s="18" t="s">
        <v>3</v>
      </c>
      <c r="K7" s="18" t="s">
        <v>3</v>
      </c>
      <c r="L7" s="18" t="s">
        <v>155</v>
      </c>
      <c r="N7" s="50" t="s">
        <v>281</v>
      </c>
      <c r="O7" s="51" t="s">
        <v>282</v>
      </c>
    </row>
    <row r="8" spans="1:15" ht="199.5">
      <c r="A8" s="31">
        <v>1</v>
      </c>
      <c r="B8" s="108" t="s">
        <v>1443</v>
      </c>
      <c r="C8" s="146" t="s">
        <v>1444</v>
      </c>
      <c r="D8" s="146" t="s">
        <v>62</v>
      </c>
      <c r="E8" s="146" t="s">
        <v>587</v>
      </c>
      <c r="F8" s="146" t="s">
        <v>1445</v>
      </c>
      <c r="G8" s="32">
        <v>3</v>
      </c>
      <c r="H8" s="32">
        <v>4</v>
      </c>
      <c r="I8" s="32">
        <f t="shared" ref="I8:I18" si="0">G8*H8</f>
        <v>12</v>
      </c>
      <c r="J8" s="32" t="str">
        <f t="shared" ref="J8:J18" si="1">IF(I8&lt;12,"BAJO",IF(I8&gt;21,"ALTO","MEDIO"))</f>
        <v>MEDIO</v>
      </c>
      <c r="K8" s="146" t="s">
        <v>1587</v>
      </c>
      <c r="L8" s="102">
        <f t="shared" ref="L8:L18" si="2">IF(J8="BAJO",0.1,IF(J8="MEDIO",3,5))</f>
        <v>3</v>
      </c>
      <c r="M8" s="102"/>
      <c r="N8" s="146"/>
      <c r="O8" s="151"/>
    </row>
    <row r="9" spans="1:15" ht="156.75">
      <c r="A9" s="31">
        <v>2</v>
      </c>
      <c r="B9" s="108" t="s">
        <v>1443</v>
      </c>
      <c r="C9" s="146" t="s">
        <v>1446</v>
      </c>
      <c r="D9" s="146" t="s">
        <v>588</v>
      </c>
      <c r="E9" s="146" t="s">
        <v>587</v>
      </c>
      <c r="F9" s="146" t="s">
        <v>1447</v>
      </c>
      <c r="G9" s="32">
        <v>3</v>
      </c>
      <c r="H9" s="32">
        <v>4</v>
      </c>
      <c r="I9" s="32">
        <f t="shared" si="0"/>
        <v>12</v>
      </c>
      <c r="J9" s="32" t="str">
        <f t="shared" si="1"/>
        <v>MEDIO</v>
      </c>
      <c r="K9" s="146" t="s">
        <v>1585</v>
      </c>
      <c r="L9" s="102">
        <f>IF(J9="BAJO",0.1,IF(J9="MEDIO",3,5))</f>
        <v>3</v>
      </c>
      <c r="M9" s="102"/>
      <c r="N9" s="146"/>
      <c r="O9" s="151"/>
    </row>
    <row r="10" spans="1:15" ht="199.5">
      <c r="A10" s="31">
        <v>3</v>
      </c>
      <c r="B10" s="108" t="s">
        <v>1443</v>
      </c>
      <c r="C10" s="146" t="s">
        <v>1448</v>
      </c>
      <c r="D10" s="146" t="s">
        <v>321</v>
      </c>
      <c r="E10" s="146" t="s">
        <v>587</v>
      </c>
      <c r="F10" s="146" t="s">
        <v>1449</v>
      </c>
      <c r="G10" s="32">
        <v>3</v>
      </c>
      <c r="H10" s="32">
        <v>4</v>
      </c>
      <c r="I10" s="32">
        <f t="shared" ref="I10" si="3">G10*H10</f>
        <v>12</v>
      </c>
      <c r="J10" s="32" t="str">
        <f t="shared" ref="J10" si="4">IF(I10&lt;12,"BAJO",IF(I10&gt;21,"ALTO","MEDIO"))</f>
        <v>MEDIO</v>
      </c>
      <c r="K10" s="146" t="s">
        <v>1586</v>
      </c>
      <c r="L10" s="102">
        <f>IF(J10="BAJO",0.1,IF(J10="MEDIO",3,5))</f>
        <v>3</v>
      </c>
      <c r="M10" s="102"/>
      <c r="N10" s="146"/>
      <c r="O10" s="151"/>
    </row>
    <row r="11" spans="1:15" ht="122.25" customHeight="1">
      <c r="A11" s="31">
        <v>4</v>
      </c>
      <c r="B11" s="210" t="s">
        <v>172</v>
      </c>
      <c r="C11" s="26" t="s">
        <v>693</v>
      </c>
      <c r="D11" s="26" t="s">
        <v>56</v>
      </c>
      <c r="E11" s="146" t="s">
        <v>421</v>
      </c>
      <c r="F11" s="26" t="s">
        <v>1450</v>
      </c>
      <c r="G11" s="210">
        <v>4</v>
      </c>
      <c r="H11" s="210">
        <v>3</v>
      </c>
      <c r="I11" s="210">
        <f t="shared" si="0"/>
        <v>12</v>
      </c>
      <c r="J11" s="210" t="str">
        <f t="shared" si="1"/>
        <v>MEDIO</v>
      </c>
      <c r="K11" s="146" t="s">
        <v>1585</v>
      </c>
      <c r="L11" s="102">
        <f t="shared" si="2"/>
        <v>3</v>
      </c>
      <c r="M11" s="102"/>
      <c r="N11" s="146"/>
      <c r="O11" s="151"/>
    </row>
    <row r="12" spans="1:15" ht="211.5" customHeight="1">
      <c r="A12" s="31">
        <v>5</v>
      </c>
      <c r="B12" s="210" t="s">
        <v>172</v>
      </c>
      <c r="C12" s="26" t="s">
        <v>590</v>
      </c>
      <c r="D12" s="26" t="s">
        <v>62</v>
      </c>
      <c r="E12" s="146" t="s">
        <v>436</v>
      </c>
      <c r="F12" s="26" t="s">
        <v>1451</v>
      </c>
      <c r="G12" s="210">
        <v>4</v>
      </c>
      <c r="H12" s="210">
        <v>3</v>
      </c>
      <c r="I12" s="210">
        <f t="shared" si="0"/>
        <v>12</v>
      </c>
      <c r="J12" s="210" t="str">
        <f t="shared" si="1"/>
        <v>MEDIO</v>
      </c>
      <c r="K12" s="146" t="s">
        <v>1587</v>
      </c>
      <c r="L12" s="102">
        <f t="shared" si="2"/>
        <v>3</v>
      </c>
      <c r="M12" s="102"/>
      <c r="N12" s="146"/>
      <c r="O12" s="151"/>
    </row>
    <row r="13" spans="1:15" ht="211.5" customHeight="1">
      <c r="A13" s="31">
        <v>6</v>
      </c>
      <c r="B13" s="210" t="s">
        <v>172</v>
      </c>
      <c r="C13" s="26" t="s">
        <v>694</v>
      </c>
      <c r="D13" s="26" t="s">
        <v>321</v>
      </c>
      <c r="E13" s="146" t="s">
        <v>436</v>
      </c>
      <c r="F13" s="26" t="s">
        <v>1442</v>
      </c>
      <c r="G13" s="210">
        <v>4</v>
      </c>
      <c r="H13" s="210">
        <v>3</v>
      </c>
      <c r="I13" s="210">
        <f t="shared" ref="I13" si="5">G13*H13</f>
        <v>12</v>
      </c>
      <c r="J13" s="210" t="str">
        <f t="shared" ref="J13" si="6">IF(I13&lt;12,"BAJO",IF(I13&gt;21,"ALTO","MEDIO"))</f>
        <v>MEDIO</v>
      </c>
      <c r="K13" s="146" t="s">
        <v>1586</v>
      </c>
      <c r="L13" s="102">
        <f t="shared" ref="L13" si="7">IF(J13="BAJO",0.1,IF(J13="MEDIO",3,5))</f>
        <v>3</v>
      </c>
      <c r="M13" s="172"/>
      <c r="N13" s="169"/>
      <c r="O13" s="169"/>
    </row>
    <row r="14" spans="1:15" ht="94.5" customHeight="1">
      <c r="A14" s="31">
        <v>7</v>
      </c>
      <c r="B14" s="32" t="s">
        <v>697</v>
      </c>
      <c r="C14" s="26" t="s">
        <v>591</v>
      </c>
      <c r="D14" s="146" t="s">
        <v>56</v>
      </c>
      <c r="E14" s="146" t="s">
        <v>436</v>
      </c>
      <c r="F14" s="146" t="s">
        <v>1452</v>
      </c>
      <c r="G14" s="210">
        <v>3</v>
      </c>
      <c r="H14" s="32">
        <v>4</v>
      </c>
      <c r="I14" s="32">
        <f t="shared" si="0"/>
        <v>12</v>
      </c>
      <c r="J14" s="32" t="str">
        <f t="shared" si="1"/>
        <v>MEDIO</v>
      </c>
      <c r="K14" s="146" t="s">
        <v>1585</v>
      </c>
      <c r="L14" s="102">
        <f t="shared" si="2"/>
        <v>3</v>
      </c>
      <c r="M14" s="102"/>
      <c r="N14" s="146"/>
      <c r="O14" s="151"/>
    </row>
    <row r="15" spans="1:15" ht="162.75" customHeight="1">
      <c r="A15" s="31">
        <v>8</v>
      </c>
      <c r="B15" s="32" t="s">
        <v>697</v>
      </c>
      <c r="C15" s="26" t="s">
        <v>422</v>
      </c>
      <c r="D15" s="146" t="s">
        <v>62</v>
      </c>
      <c r="E15" s="146" t="s">
        <v>421</v>
      </c>
      <c r="F15" s="146" t="s">
        <v>1453</v>
      </c>
      <c r="G15" s="210">
        <v>3</v>
      </c>
      <c r="H15" s="32">
        <v>4</v>
      </c>
      <c r="I15" s="32">
        <f t="shared" si="0"/>
        <v>12</v>
      </c>
      <c r="J15" s="32" t="str">
        <f t="shared" si="1"/>
        <v>MEDIO</v>
      </c>
      <c r="K15" s="146" t="s">
        <v>1587</v>
      </c>
      <c r="L15" s="102">
        <f t="shared" si="2"/>
        <v>3</v>
      </c>
      <c r="M15" s="102"/>
      <c r="N15" s="146"/>
      <c r="O15" s="151"/>
    </row>
    <row r="16" spans="1:15" ht="162.75" customHeight="1">
      <c r="A16" s="31">
        <v>9</v>
      </c>
      <c r="B16" s="32" t="s">
        <v>697</v>
      </c>
      <c r="C16" s="26" t="s">
        <v>701</v>
      </c>
      <c r="D16" s="146" t="s">
        <v>695</v>
      </c>
      <c r="E16" s="146" t="s">
        <v>421</v>
      </c>
      <c r="F16" s="146" t="s">
        <v>696</v>
      </c>
      <c r="G16" s="210">
        <v>3</v>
      </c>
      <c r="H16" s="32">
        <v>4</v>
      </c>
      <c r="I16" s="32">
        <f t="shared" ref="I16" si="8">G16*H16</f>
        <v>12</v>
      </c>
      <c r="J16" s="32" t="str">
        <f t="shared" ref="J16" si="9">IF(I16&lt;12,"BAJO",IF(I16&gt;21,"ALTO","MEDIO"))</f>
        <v>MEDIO</v>
      </c>
      <c r="K16" s="146" t="s">
        <v>1586</v>
      </c>
      <c r="L16" s="102">
        <f t="shared" ref="L16" si="10">IF(J16="BAJO",0.1,IF(J16="MEDIO",3,5))</f>
        <v>3</v>
      </c>
      <c r="M16" s="102"/>
      <c r="N16" s="146"/>
      <c r="O16" s="151"/>
    </row>
    <row r="17" spans="1:15" ht="199.5">
      <c r="A17" s="31">
        <v>10</v>
      </c>
      <c r="B17" s="32" t="s">
        <v>698</v>
      </c>
      <c r="C17" s="26" t="s">
        <v>1454</v>
      </c>
      <c r="D17" s="146" t="s">
        <v>62</v>
      </c>
      <c r="E17" s="146" t="s">
        <v>423</v>
      </c>
      <c r="F17" s="26" t="s">
        <v>1455</v>
      </c>
      <c r="G17" s="32">
        <v>4</v>
      </c>
      <c r="H17" s="32">
        <v>4</v>
      </c>
      <c r="I17" s="32">
        <f t="shared" si="0"/>
        <v>16</v>
      </c>
      <c r="J17" s="32" t="str">
        <f t="shared" si="1"/>
        <v>MEDIO</v>
      </c>
      <c r="K17" s="146" t="s">
        <v>1587</v>
      </c>
      <c r="L17" s="102">
        <f t="shared" si="2"/>
        <v>3</v>
      </c>
      <c r="M17" s="102"/>
      <c r="N17" s="146"/>
      <c r="O17" s="151"/>
    </row>
    <row r="18" spans="1:15" ht="156.75">
      <c r="A18" s="31">
        <v>11</v>
      </c>
      <c r="B18" s="32" t="s">
        <v>698</v>
      </c>
      <c r="C18" s="26" t="s">
        <v>702</v>
      </c>
      <c r="D18" s="146" t="s">
        <v>56</v>
      </c>
      <c r="E18" s="146" t="s">
        <v>423</v>
      </c>
      <c r="F18" s="26" t="s">
        <v>1456</v>
      </c>
      <c r="G18" s="32">
        <v>4</v>
      </c>
      <c r="H18" s="32">
        <v>4</v>
      </c>
      <c r="I18" s="32">
        <f t="shared" si="0"/>
        <v>16</v>
      </c>
      <c r="J18" s="32" t="str">
        <f t="shared" si="1"/>
        <v>MEDIO</v>
      </c>
      <c r="K18" s="146" t="s">
        <v>1585</v>
      </c>
      <c r="L18" s="102">
        <f t="shared" si="2"/>
        <v>3</v>
      </c>
      <c r="M18" s="102"/>
      <c r="N18" s="146"/>
      <c r="O18" s="151"/>
    </row>
    <row r="19" spans="1:15" s="174" customFormat="1" ht="199.5">
      <c r="A19" s="31">
        <v>12</v>
      </c>
      <c r="B19" s="32" t="s">
        <v>698</v>
      </c>
      <c r="C19" s="26" t="s">
        <v>699</v>
      </c>
      <c r="D19" s="146" t="s">
        <v>321</v>
      </c>
      <c r="E19" s="146" t="s">
        <v>423</v>
      </c>
      <c r="F19" s="26" t="s">
        <v>700</v>
      </c>
      <c r="G19" s="32">
        <v>4</v>
      </c>
      <c r="H19" s="32">
        <v>4</v>
      </c>
      <c r="I19" s="32">
        <f t="shared" ref="I19" si="11">G19*H19</f>
        <v>16</v>
      </c>
      <c r="J19" s="32" t="str">
        <f t="shared" ref="J19" si="12">IF(I19&lt;12,"BAJO",IF(I19&gt;21,"ALTO","MEDIO"))</f>
        <v>MEDIO</v>
      </c>
      <c r="K19" s="146" t="s">
        <v>1586</v>
      </c>
      <c r="L19" s="102">
        <f t="shared" ref="L19" si="13">IF(J19="BAJO",0.1,IF(J19="MEDIO",3,5))</f>
        <v>3</v>
      </c>
      <c r="N19" s="169"/>
      <c r="O19" s="169"/>
    </row>
    <row r="20" spans="1:15" ht="15">
      <c r="L20" s="217">
        <f>SUM(L8:L19)</f>
        <v>36</v>
      </c>
      <c r="N20" s="223">
        <f>COUNT(L8:L19)</f>
        <v>12</v>
      </c>
      <c r="O20" s="56"/>
    </row>
    <row r="21" spans="1:15">
      <c r="N21" s="56"/>
      <c r="O21" s="56"/>
    </row>
    <row r="22" spans="1:15">
      <c r="N22" s="56"/>
      <c r="O22" s="56"/>
    </row>
    <row r="23" spans="1:15">
      <c r="N23" s="56"/>
      <c r="O23" s="56"/>
    </row>
    <row r="24" spans="1:15">
      <c r="N24" s="56"/>
      <c r="O24" s="56"/>
    </row>
    <row r="25" spans="1:15">
      <c r="N25" s="56"/>
      <c r="O25" s="56"/>
    </row>
    <row r="26" spans="1:15">
      <c r="N26" s="56"/>
      <c r="O26" s="56"/>
    </row>
    <row r="27" spans="1:15">
      <c r="N27" s="56"/>
      <c r="O27" s="56"/>
    </row>
    <row r="28" spans="1:15">
      <c r="N28" s="56"/>
      <c r="O28" s="56"/>
    </row>
    <row r="29" spans="1:15">
      <c r="N29" s="56"/>
      <c r="O29" s="56"/>
    </row>
    <row r="30" spans="1:15">
      <c r="N30" s="56"/>
      <c r="O30" s="56"/>
    </row>
    <row r="31" spans="1:15">
      <c r="N31" s="56"/>
      <c r="O31" s="56"/>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2 J17 J14">
    <cfRule type="cellIs" dxfId="221" priority="31" stopIfTrue="1" operator="equal">
      <formula>"ALTO"</formula>
    </cfRule>
    <cfRule type="cellIs" dxfId="220" priority="32" stopIfTrue="1" operator="equal">
      <formula>"MEDIO"</formula>
    </cfRule>
    <cfRule type="cellIs" dxfId="219" priority="33" stopIfTrue="1" operator="equal">
      <formula>"BAJO"</formula>
    </cfRule>
  </conditionalFormatting>
  <conditionalFormatting sqref="J9">
    <cfRule type="cellIs" dxfId="218" priority="28" stopIfTrue="1" operator="equal">
      <formula>"ALTO"</formula>
    </cfRule>
    <cfRule type="cellIs" dxfId="217" priority="29" stopIfTrue="1" operator="equal">
      <formula>"MEDIO"</formula>
    </cfRule>
    <cfRule type="cellIs" dxfId="216" priority="30" stopIfTrue="1" operator="equal">
      <formula>"BAJO"</formula>
    </cfRule>
  </conditionalFormatting>
  <conditionalFormatting sqref="J11">
    <cfRule type="cellIs" dxfId="215" priority="22" stopIfTrue="1" operator="equal">
      <formula>"ALTO"</formula>
    </cfRule>
    <cfRule type="cellIs" dxfId="214" priority="23" stopIfTrue="1" operator="equal">
      <formula>"MEDIO"</formula>
    </cfRule>
    <cfRule type="cellIs" dxfId="213" priority="24" stopIfTrue="1" operator="equal">
      <formula>"BAJO"</formula>
    </cfRule>
  </conditionalFormatting>
  <conditionalFormatting sqref="J15">
    <cfRule type="cellIs" dxfId="212" priority="19" stopIfTrue="1" operator="equal">
      <formula>"ALTO"</formula>
    </cfRule>
    <cfRule type="cellIs" dxfId="211" priority="20" stopIfTrue="1" operator="equal">
      <formula>"MEDIO"</formula>
    </cfRule>
    <cfRule type="cellIs" dxfId="210" priority="21" stopIfTrue="1" operator="equal">
      <formula>"BAJO"</formula>
    </cfRule>
  </conditionalFormatting>
  <conditionalFormatting sqref="J18">
    <cfRule type="cellIs" dxfId="209" priority="13" stopIfTrue="1" operator="equal">
      <formula>"ALTO"</formula>
    </cfRule>
    <cfRule type="cellIs" dxfId="208" priority="14" stopIfTrue="1" operator="equal">
      <formula>"MEDIO"</formula>
    </cfRule>
    <cfRule type="cellIs" dxfId="207" priority="15" stopIfTrue="1" operator="equal">
      <formula>"BAJO"</formula>
    </cfRule>
  </conditionalFormatting>
  <conditionalFormatting sqref="J10">
    <cfRule type="cellIs" dxfId="206" priority="10" stopIfTrue="1" operator="equal">
      <formula>"ALTO"</formula>
    </cfRule>
    <cfRule type="cellIs" dxfId="205" priority="11" stopIfTrue="1" operator="equal">
      <formula>"MEDIO"</formula>
    </cfRule>
    <cfRule type="cellIs" dxfId="204" priority="12" stopIfTrue="1" operator="equal">
      <formula>"BAJO"</formula>
    </cfRule>
  </conditionalFormatting>
  <conditionalFormatting sqref="J13">
    <cfRule type="cellIs" dxfId="203" priority="7" stopIfTrue="1" operator="equal">
      <formula>"ALTO"</formula>
    </cfRule>
    <cfRule type="cellIs" dxfId="202" priority="8" stopIfTrue="1" operator="equal">
      <formula>"MEDIO"</formula>
    </cfRule>
    <cfRule type="cellIs" dxfId="201" priority="9" stopIfTrue="1" operator="equal">
      <formula>"BAJO"</formula>
    </cfRule>
  </conditionalFormatting>
  <conditionalFormatting sqref="J16">
    <cfRule type="cellIs" dxfId="200" priority="4" stopIfTrue="1" operator="equal">
      <formula>"ALTO"</formula>
    </cfRule>
    <cfRule type="cellIs" dxfId="199" priority="5" stopIfTrue="1" operator="equal">
      <formula>"MEDIO"</formula>
    </cfRule>
    <cfRule type="cellIs" dxfId="198" priority="6" stopIfTrue="1" operator="equal">
      <formula>"BAJO"</formula>
    </cfRule>
  </conditionalFormatting>
  <conditionalFormatting sqref="J19">
    <cfRule type="cellIs" dxfId="197" priority="1" stopIfTrue="1" operator="equal">
      <formula>"ALTO"</formula>
    </cfRule>
    <cfRule type="cellIs" dxfId="196" priority="2" stopIfTrue="1" operator="equal">
      <formula>"MEDIO"</formula>
    </cfRule>
    <cfRule type="cellIs" dxfId="195"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Entrada no válida" error="Favor ingrese un valor de la lista">
          <x14:formula1>
            <xm:f>[4]Hoja2!#REF!</xm:f>
          </x14:formula1>
          <xm:sqref>G17:H19 G8:G13</xm:sqref>
        </x14:dataValidation>
        <x14:dataValidation type="list" showInputMessage="1" showErrorMessage="1" errorTitle="Entrada no válida" error="Por favor ingrese un valor de la lista desplegable">
          <x14:formula1>
            <xm:f>[4]Hoja2!#REF!</xm:f>
          </x14:formula1>
          <xm:sqref>G14:G16 H8:H16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70" zoomScaleNormal="70" workbookViewId="0">
      <selection activeCell="O8" sqref="O8"/>
    </sheetView>
  </sheetViews>
  <sheetFormatPr baseColWidth="10" defaultColWidth="11.42578125" defaultRowHeight="14.25"/>
  <cols>
    <col min="1" max="1" width="10.85546875" style="84" customWidth="1"/>
    <col min="2" max="2" width="18.85546875" style="84" customWidth="1"/>
    <col min="3" max="3" width="46.85546875" style="84" customWidth="1"/>
    <col min="4" max="4" width="36" style="84" customWidth="1"/>
    <col min="5" max="5" width="45.5703125" style="84" customWidth="1"/>
    <col min="6" max="6" width="58.85546875" style="84" customWidth="1"/>
    <col min="7" max="7" width="15.42578125" style="84" customWidth="1"/>
    <col min="8" max="8" width="12" style="84" customWidth="1"/>
    <col min="9" max="9" width="18.7109375" style="84" customWidth="1"/>
    <col min="10" max="10" width="14.42578125" style="84" customWidth="1"/>
    <col min="11" max="11" width="68.5703125" style="84" customWidth="1"/>
    <col min="12" max="12" width="8.42578125" style="84" customWidth="1"/>
    <col min="13" max="13" width="3" style="84" customWidth="1"/>
    <col min="14" max="14" width="45.5703125" style="84" customWidth="1"/>
    <col min="15" max="15" width="58.42578125" style="84" customWidth="1"/>
    <col min="16" max="16384" width="11.42578125" style="84"/>
  </cols>
  <sheetData>
    <row r="1" spans="1:15" ht="31.5" customHeight="1" thickBot="1">
      <c r="B1" s="235" t="s">
        <v>10</v>
      </c>
      <c r="C1" s="236"/>
      <c r="D1" s="236"/>
      <c r="E1" s="236"/>
      <c r="F1" s="236"/>
      <c r="G1" s="236"/>
      <c r="H1" s="236"/>
      <c r="I1" s="236"/>
      <c r="J1" s="236"/>
      <c r="K1" s="264"/>
      <c r="L1" s="264"/>
    </row>
    <row r="2" spans="1:15" ht="27" customHeight="1" thickTop="1">
      <c r="B2" s="265" t="s">
        <v>153</v>
      </c>
      <c r="C2" s="266"/>
      <c r="D2" s="266"/>
      <c r="E2" s="266"/>
      <c r="F2" s="266"/>
      <c r="G2" s="266"/>
      <c r="H2" s="266"/>
      <c r="I2" s="266"/>
      <c r="J2" s="266"/>
      <c r="K2" s="264"/>
      <c r="L2" s="264"/>
    </row>
    <row r="3" spans="1:15" ht="25.5" customHeight="1">
      <c r="B3" s="267" t="s">
        <v>11</v>
      </c>
      <c r="C3" s="268"/>
      <c r="D3" s="249" t="s">
        <v>12</v>
      </c>
      <c r="E3" s="250"/>
      <c r="F3" s="250"/>
      <c r="G3" s="250"/>
      <c r="H3" s="250"/>
      <c r="I3" s="248"/>
      <c r="J3" s="39" t="s">
        <v>141</v>
      </c>
      <c r="K3" s="264"/>
      <c r="L3" s="264"/>
    </row>
    <row r="4" spans="1:15" ht="26.25" customHeight="1" thickBot="1">
      <c r="B4" s="269" t="s">
        <v>142</v>
      </c>
      <c r="C4" s="270"/>
      <c r="D4" s="253" t="s">
        <v>154</v>
      </c>
      <c r="E4" s="254"/>
      <c r="F4" s="254"/>
      <c r="G4" s="254"/>
      <c r="H4" s="254"/>
      <c r="I4" s="252"/>
      <c r="J4" s="40" t="s">
        <v>465</v>
      </c>
      <c r="K4" s="264"/>
      <c r="L4" s="264"/>
    </row>
    <row r="5" spans="1:15" ht="57.75" customHeight="1" thickTop="1">
      <c r="B5" s="258" t="s">
        <v>13</v>
      </c>
      <c r="C5" s="259"/>
      <c r="D5" s="260" t="s">
        <v>14</v>
      </c>
      <c r="E5" s="261"/>
      <c r="F5" s="41" t="s">
        <v>15</v>
      </c>
      <c r="G5" s="262" t="s">
        <v>139</v>
      </c>
      <c r="H5" s="262"/>
      <c r="I5" s="42" t="s">
        <v>16</v>
      </c>
      <c r="J5" s="290" t="s">
        <v>179</v>
      </c>
      <c r="K5" s="290"/>
      <c r="L5" s="290"/>
      <c r="N5" s="48" t="s">
        <v>464</v>
      </c>
      <c r="O5" s="49"/>
    </row>
    <row r="6" spans="1:15" ht="6" customHeight="1">
      <c r="B6" s="289"/>
      <c r="C6" s="289"/>
      <c r="D6" s="289"/>
      <c r="E6" s="289"/>
      <c r="F6" s="289"/>
      <c r="G6" s="289"/>
      <c r="H6" s="289"/>
      <c r="I6" s="289"/>
      <c r="J6" s="289"/>
      <c r="K6" s="289"/>
      <c r="L6" s="289"/>
      <c r="N6" s="22"/>
      <c r="O6" s="22"/>
    </row>
    <row r="7" spans="1:15" ht="66.75" customHeight="1">
      <c r="B7" s="18" t="s">
        <v>6</v>
      </c>
      <c r="C7" s="18" t="s">
        <v>8</v>
      </c>
      <c r="D7" s="18" t="s">
        <v>9</v>
      </c>
      <c r="E7" s="18" t="s">
        <v>24</v>
      </c>
      <c r="F7" s="18" t="s">
        <v>5</v>
      </c>
      <c r="G7" s="18" t="s">
        <v>0</v>
      </c>
      <c r="H7" s="18" t="s">
        <v>1</v>
      </c>
      <c r="I7" s="18" t="s">
        <v>2</v>
      </c>
      <c r="J7" s="18" t="s">
        <v>3</v>
      </c>
      <c r="K7" s="18" t="s">
        <v>4</v>
      </c>
      <c r="L7" s="18" t="s">
        <v>155</v>
      </c>
      <c r="N7" s="50" t="s">
        <v>281</v>
      </c>
      <c r="O7" s="51" t="s">
        <v>282</v>
      </c>
    </row>
    <row r="8" spans="1:15" s="31" customFormat="1" ht="178.5" customHeight="1">
      <c r="A8" s="31">
        <v>1</v>
      </c>
      <c r="B8" s="175" t="s">
        <v>211</v>
      </c>
      <c r="C8" s="168" t="s">
        <v>1464</v>
      </c>
      <c r="D8" s="168" t="s">
        <v>593</v>
      </c>
      <c r="E8" s="168" t="s">
        <v>592</v>
      </c>
      <c r="F8" s="168" t="s">
        <v>1465</v>
      </c>
      <c r="G8" s="175">
        <v>2</v>
      </c>
      <c r="H8" s="175">
        <v>2</v>
      </c>
      <c r="I8" s="175">
        <f t="shared" ref="I8:I28" si="0">G8*H8</f>
        <v>4</v>
      </c>
      <c r="J8" s="175" t="str">
        <f>IF(I8&lt;12,"BAJO",IF(I8&gt;19,"ALTO","MEDIO"))</f>
        <v>BAJO</v>
      </c>
      <c r="K8" s="168" t="str">
        <f t="shared" ref="K8:K19" si="1">IF(J8="BAJO","El Nivel de  riesgo bajo y no se requieren controles adicionales","Favor establezca acá controles adicionales requeridos")</f>
        <v>El Nivel de  riesgo bajo y no se requieren controles adicionales</v>
      </c>
      <c r="L8" s="175">
        <f>IF(J8="BAJO",0.1,IF(J8="MEDIO",3,5))</f>
        <v>0.1</v>
      </c>
      <c r="M8" s="176"/>
      <c r="N8" s="177"/>
      <c r="O8" s="178"/>
    </row>
    <row r="9" spans="1:15" s="31" customFormat="1" ht="163.5" customHeight="1">
      <c r="A9" s="31">
        <v>2</v>
      </c>
      <c r="B9" s="179" t="s">
        <v>211</v>
      </c>
      <c r="C9" s="180" t="s">
        <v>1466</v>
      </c>
      <c r="D9" s="180" t="s">
        <v>594</v>
      </c>
      <c r="E9" s="180" t="s">
        <v>592</v>
      </c>
      <c r="F9" s="168" t="s">
        <v>708</v>
      </c>
      <c r="G9" s="179">
        <v>2</v>
      </c>
      <c r="H9" s="179">
        <v>2</v>
      </c>
      <c r="I9" s="181">
        <f t="shared" si="0"/>
        <v>4</v>
      </c>
      <c r="J9" s="181" t="str">
        <f t="shared" ref="J9:J28" si="2">IF(I9&lt;12,"BAJO",IF(I9&gt;19,"ALTO","MEDIO"))</f>
        <v>BAJO</v>
      </c>
      <c r="K9" s="180" t="str">
        <f t="shared" si="1"/>
        <v>El Nivel de  riesgo bajo y no se requieren controles adicionales</v>
      </c>
      <c r="L9" s="181">
        <f t="shared" ref="L9:L28" si="3">IF(J9="BAJO",0.1,IF(J9="MEDIO",3,5))</f>
        <v>0.1</v>
      </c>
      <c r="M9" s="176"/>
      <c r="N9" s="177"/>
      <c r="O9" s="178"/>
    </row>
    <row r="10" spans="1:15" s="31" customFormat="1" ht="113.25" customHeight="1">
      <c r="A10" s="31">
        <v>3</v>
      </c>
      <c r="B10" s="175" t="s">
        <v>211</v>
      </c>
      <c r="C10" s="168" t="s">
        <v>706</v>
      </c>
      <c r="D10" s="168" t="s">
        <v>707</v>
      </c>
      <c r="E10" s="168" t="s">
        <v>592</v>
      </c>
      <c r="F10" s="168" t="s">
        <v>708</v>
      </c>
      <c r="G10" s="175">
        <v>2</v>
      </c>
      <c r="H10" s="175">
        <v>2</v>
      </c>
      <c r="I10" s="175">
        <f t="shared" si="0"/>
        <v>4</v>
      </c>
      <c r="J10" s="175" t="str">
        <f>IF(I10&lt;12,"BAJO",IF(I10&gt;19,"ALTO","MEDIO"))</f>
        <v>BAJO</v>
      </c>
      <c r="K10" s="168" t="str">
        <f t="shared" si="1"/>
        <v>El Nivel de  riesgo bajo y no se requieren controles adicionales</v>
      </c>
      <c r="L10" s="175">
        <f>IF(J10="BAJO",0.1,IF(J10="MEDIO",3,5))</f>
        <v>0.1</v>
      </c>
      <c r="M10" s="176"/>
      <c r="N10" s="183"/>
      <c r="O10" s="182"/>
    </row>
    <row r="11" spans="1:15" s="83" customFormat="1" ht="136.5" customHeight="1">
      <c r="A11" s="31">
        <v>4</v>
      </c>
      <c r="B11" s="190" t="s">
        <v>212</v>
      </c>
      <c r="C11" s="191" t="s">
        <v>1467</v>
      </c>
      <c r="D11" s="191" t="s">
        <v>722</v>
      </c>
      <c r="E11" s="191" t="s">
        <v>592</v>
      </c>
      <c r="F11" s="191" t="s">
        <v>718</v>
      </c>
      <c r="G11" s="190">
        <v>2</v>
      </c>
      <c r="H11" s="190">
        <v>2</v>
      </c>
      <c r="I11" s="192">
        <f t="shared" si="0"/>
        <v>4</v>
      </c>
      <c r="J11" s="192" t="str">
        <f t="shared" si="2"/>
        <v>BAJO</v>
      </c>
      <c r="K11" s="191" t="str">
        <f t="shared" si="1"/>
        <v>El Nivel de  riesgo bajo y no se requieren controles adicionales</v>
      </c>
      <c r="L11" s="192">
        <f t="shared" si="3"/>
        <v>0.1</v>
      </c>
      <c r="M11" s="193"/>
      <c r="N11" s="177"/>
      <c r="O11" s="194"/>
    </row>
    <row r="12" spans="1:15" s="83" customFormat="1" ht="176.25" customHeight="1">
      <c r="A12" s="31">
        <v>5</v>
      </c>
      <c r="B12" s="190" t="s">
        <v>212</v>
      </c>
      <c r="C12" s="191" t="s">
        <v>1468</v>
      </c>
      <c r="D12" s="191" t="s">
        <v>723</v>
      </c>
      <c r="E12" s="191" t="s">
        <v>592</v>
      </c>
      <c r="F12" s="191" t="s">
        <v>719</v>
      </c>
      <c r="G12" s="190">
        <v>2</v>
      </c>
      <c r="H12" s="190">
        <v>2</v>
      </c>
      <c r="I12" s="192">
        <f t="shared" ref="I12" si="4">G12*H12</f>
        <v>4</v>
      </c>
      <c r="J12" s="192" t="str">
        <f t="shared" ref="J12" si="5">IF(I12&lt;12,"BAJO",IF(I12&gt;19,"ALTO","MEDIO"))</f>
        <v>BAJO</v>
      </c>
      <c r="K12" s="191" t="str">
        <f t="shared" si="1"/>
        <v>El Nivel de  riesgo bajo y no se requieren controles adicionales</v>
      </c>
      <c r="L12" s="192">
        <f t="shared" ref="L12" si="6">IF(J12="BAJO",0.1,IF(J12="MEDIO",3,5))</f>
        <v>0.1</v>
      </c>
      <c r="M12" s="193"/>
      <c r="N12" s="177"/>
      <c r="O12" s="194"/>
    </row>
    <row r="13" spans="1:15" s="83" customFormat="1" ht="143.25" customHeight="1">
      <c r="A13" s="31">
        <v>6</v>
      </c>
      <c r="B13" s="190" t="s">
        <v>212</v>
      </c>
      <c r="C13" s="191" t="s">
        <v>1469</v>
      </c>
      <c r="D13" s="191" t="s">
        <v>721</v>
      </c>
      <c r="E13" s="191" t="s">
        <v>21</v>
      </c>
      <c r="F13" s="191" t="s">
        <v>720</v>
      </c>
      <c r="G13" s="190">
        <v>2</v>
      </c>
      <c r="H13" s="190">
        <v>2</v>
      </c>
      <c r="I13" s="192">
        <f t="shared" si="0"/>
        <v>4</v>
      </c>
      <c r="J13" s="192" t="str">
        <f t="shared" si="2"/>
        <v>BAJO</v>
      </c>
      <c r="K13" s="191" t="str">
        <f t="shared" si="1"/>
        <v>El Nivel de  riesgo bajo y no se requieren controles adicionales</v>
      </c>
      <c r="L13" s="192">
        <f t="shared" si="3"/>
        <v>0.1</v>
      </c>
      <c r="M13" s="193"/>
      <c r="N13" s="177"/>
      <c r="O13" s="194"/>
    </row>
    <row r="14" spans="1:15" s="82" customFormat="1" ht="143.25" customHeight="1">
      <c r="A14" s="31">
        <v>7</v>
      </c>
      <c r="B14" s="184" t="s">
        <v>1457</v>
      </c>
      <c r="C14" s="185" t="s">
        <v>1470</v>
      </c>
      <c r="D14" s="185" t="s">
        <v>62</v>
      </c>
      <c r="E14" s="186" t="s">
        <v>592</v>
      </c>
      <c r="F14" s="186" t="s">
        <v>1471</v>
      </c>
      <c r="G14" s="187">
        <v>2</v>
      </c>
      <c r="H14" s="187">
        <v>2</v>
      </c>
      <c r="I14" s="175">
        <f t="shared" si="0"/>
        <v>4</v>
      </c>
      <c r="J14" s="175" t="str">
        <f t="shared" si="2"/>
        <v>BAJO</v>
      </c>
      <c r="K14" s="185" t="str">
        <f t="shared" si="1"/>
        <v>El Nivel de  riesgo bajo y no se requieren controles adicionales</v>
      </c>
      <c r="L14" s="175">
        <f t="shared" si="3"/>
        <v>0.1</v>
      </c>
      <c r="M14" s="176"/>
      <c r="N14" s="177"/>
      <c r="O14" s="178"/>
    </row>
    <row r="15" spans="1:15" s="31" customFormat="1" ht="120.75" customHeight="1">
      <c r="A15" s="31">
        <v>8</v>
      </c>
      <c r="B15" s="184" t="s">
        <v>1457</v>
      </c>
      <c r="C15" s="185" t="s">
        <v>1472</v>
      </c>
      <c r="D15" s="185" t="s">
        <v>597</v>
      </c>
      <c r="E15" s="186" t="s">
        <v>592</v>
      </c>
      <c r="F15" s="186" t="s">
        <v>1473</v>
      </c>
      <c r="G15" s="187">
        <v>2</v>
      </c>
      <c r="H15" s="187">
        <v>2</v>
      </c>
      <c r="I15" s="175">
        <f t="shared" si="0"/>
        <v>4</v>
      </c>
      <c r="J15" s="175" t="str">
        <f t="shared" si="2"/>
        <v>BAJO</v>
      </c>
      <c r="K15" s="185" t="str">
        <f t="shared" si="1"/>
        <v>El Nivel de  riesgo bajo y no se requieren controles adicionales</v>
      </c>
      <c r="L15" s="175">
        <f t="shared" si="3"/>
        <v>0.1</v>
      </c>
      <c r="M15" s="176"/>
      <c r="N15" s="177"/>
      <c r="O15" s="178"/>
    </row>
    <row r="16" spans="1:15" s="31" customFormat="1" ht="121.5" customHeight="1">
      <c r="A16" s="31">
        <v>9</v>
      </c>
      <c r="B16" s="184" t="s">
        <v>1457</v>
      </c>
      <c r="C16" s="185" t="s">
        <v>1470</v>
      </c>
      <c r="D16" s="185" t="s">
        <v>709</v>
      </c>
      <c r="E16" s="186" t="s">
        <v>592</v>
      </c>
      <c r="F16" s="186" t="s">
        <v>1474</v>
      </c>
      <c r="G16" s="187">
        <v>2</v>
      </c>
      <c r="H16" s="187">
        <v>2</v>
      </c>
      <c r="I16" s="175">
        <f t="shared" si="0"/>
        <v>4</v>
      </c>
      <c r="J16" s="175" t="str">
        <f t="shared" si="2"/>
        <v>BAJO</v>
      </c>
      <c r="K16" s="185" t="str">
        <f t="shared" si="1"/>
        <v>El Nivel de  riesgo bajo y no se requieren controles adicionales</v>
      </c>
      <c r="L16" s="175">
        <f t="shared" si="3"/>
        <v>0.1</v>
      </c>
      <c r="M16" s="176"/>
      <c r="N16" s="177"/>
      <c r="O16" s="178"/>
    </row>
    <row r="17" spans="1:15" s="31" customFormat="1" ht="167.25" customHeight="1">
      <c r="A17" s="31">
        <v>10</v>
      </c>
      <c r="B17" s="184" t="s">
        <v>1457</v>
      </c>
      <c r="C17" s="185" t="s">
        <v>1475</v>
      </c>
      <c r="D17" s="185" t="s">
        <v>1458</v>
      </c>
      <c r="E17" s="186" t="s">
        <v>592</v>
      </c>
      <c r="F17" s="186" t="s">
        <v>1476</v>
      </c>
      <c r="G17" s="187">
        <v>2</v>
      </c>
      <c r="H17" s="187">
        <v>2</v>
      </c>
      <c r="I17" s="175">
        <f t="shared" si="0"/>
        <v>4</v>
      </c>
      <c r="J17" s="175" t="str">
        <f t="shared" si="2"/>
        <v>BAJO</v>
      </c>
      <c r="K17" s="185" t="str">
        <f t="shared" si="1"/>
        <v>El Nivel de  riesgo bajo y no se requieren controles adicionales</v>
      </c>
      <c r="L17" s="175">
        <f t="shared" si="3"/>
        <v>0.1</v>
      </c>
      <c r="M17" s="176"/>
      <c r="N17" s="177"/>
      <c r="O17" s="178"/>
    </row>
    <row r="18" spans="1:15" s="31" customFormat="1" ht="114.75">
      <c r="A18" s="31">
        <v>11</v>
      </c>
      <c r="B18" s="184" t="s">
        <v>1457</v>
      </c>
      <c r="C18" s="185" t="s">
        <v>1477</v>
      </c>
      <c r="D18" s="185" t="s">
        <v>375</v>
      </c>
      <c r="E18" s="186" t="s">
        <v>592</v>
      </c>
      <c r="F18" s="186" t="s">
        <v>1478</v>
      </c>
      <c r="G18" s="187">
        <v>2</v>
      </c>
      <c r="H18" s="187">
        <v>2</v>
      </c>
      <c r="I18" s="175">
        <f t="shared" si="0"/>
        <v>4</v>
      </c>
      <c r="J18" s="175" t="str">
        <f t="shared" si="2"/>
        <v>BAJO</v>
      </c>
      <c r="K18" s="185" t="str">
        <f t="shared" si="1"/>
        <v>El Nivel de  riesgo bajo y no se requieren controles adicionales</v>
      </c>
      <c r="L18" s="175">
        <f t="shared" si="3"/>
        <v>0.1</v>
      </c>
      <c r="M18" s="176"/>
      <c r="N18" s="177"/>
      <c r="O18" s="178"/>
    </row>
    <row r="19" spans="1:15" s="31" customFormat="1" ht="177" customHeight="1">
      <c r="A19" s="31">
        <v>12</v>
      </c>
      <c r="B19" s="184" t="s">
        <v>1457</v>
      </c>
      <c r="C19" s="185" t="s">
        <v>1479</v>
      </c>
      <c r="D19" s="185" t="s">
        <v>1480</v>
      </c>
      <c r="E19" s="186" t="s">
        <v>592</v>
      </c>
      <c r="F19" s="186" t="s">
        <v>1459</v>
      </c>
      <c r="G19" s="187">
        <v>2</v>
      </c>
      <c r="H19" s="187">
        <v>2</v>
      </c>
      <c r="I19" s="175">
        <f t="shared" si="0"/>
        <v>4</v>
      </c>
      <c r="J19" s="175" t="str">
        <f t="shared" si="2"/>
        <v>BAJO</v>
      </c>
      <c r="K19" s="185" t="str">
        <f t="shared" si="1"/>
        <v>El Nivel de  riesgo bajo y no se requieren controles adicionales</v>
      </c>
      <c r="L19" s="175">
        <f t="shared" si="3"/>
        <v>0.1</v>
      </c>
      <c r="M19" s="176"/>
      <c r="N19" s="183"/>
      <c r="O19" s="182"/>
    </row>
    <row r="20" spans="1:15" s="31" customFormat="1" ht="199.5">
      <c r="A20" s="31">
        <v>13</v>
      </c>
      <c r="B20" s="184" t="s">
        <v>213</v>
      </c>
      <c r="C20" s="186" t="s">
        <v>710</v>
      </c>
      <c r="D20" s="186" t="s">
        <v>599</v>
      </c>
      <c r="E20" s="186" t="s">
        <v>592</v>
      </c>
      <c r="F20" s="186" t="s">
        <v>1481</v>
      </c>
      <c r="G20" s="184">
        <v>3</v>
      </c>
      <c r="H20" s="184">
        <v>4</v>
      </c>
      <c r="I20" s="175">
        <f t="shared" si="0"/>
        <v>12</v>
      </c>
      <c r="J20" s="175" t="str">
        <f t="shared" si="2"/>
        <v>MEDIO</v>
      </c>
      <c r="K20" s="146" t="s">
        <v>1587</v>
      </c>
      <c r="L20" s="175">
        <f t="shared" si="3"/>
        <v>3</v>
      </c>
      <c r="M20" s="176"/>
      <c r="N20" s="177"/>
      <c r="O20" s="178"/>
    </row>
    <row r="21" spans="1:15" s="31" customFormat="1" ht="159" customHeight="1">
      <c r="A21" s="31">
        <v>14</v>
      </c>
      <c r="B21" s="184" t="s">
        <v>213</v>
      </c>
      <c r="C21" s="186" t="s">
        <v>1482</v>
      </c>
      <c r="D21" s="186" t="s">
        <v>424</v>
      </c>
      <c r="E21" s="186" t="s">
        <v>592</v>
      </c>
      <c r="F21" s="186" t="s">
        <v>1460</v>
      </c>
      <c r="G21" s="184">
        <v>3</v>
      </c>
      <c r="H21" s="184">
        <v>4</v>
      </c>
      <c r="I21" s="175">
        <f t="shared" si="0"/>
        <v>12</v>
      </c>
      <c r="J21" s="175" t="str">
        <f t="shared" si="2"/>
        <v>MEDIO</v>
      </c>
      <c r="K21" s="146" t="s">
        <v>1585</v>
      </c>
      <c r="L21" s="175">
        <f t="shared" si="3"/>
        <v>3</v>
      </c>
      <c r="M21" s="176"/>
      <c r="N21" s="177"/>
      <c r="O21" s="178"/>
    </row>
    <row r="22" spans="1:15" ht="199.5">
      <c r="A22" s="31">
        <v>15</v>
      </c>
      <c r="B22" s="184" t="s">
        <v>213</v>
      </c>
      <c r="C22" s="186" t="s">
        <v>710</v>
      </c>
      <c r="D22" s="186" t="s">
        <v>707</v>
      </c>
      <c r="E22" s="186" t="s">
        <v>592</v>
      </c>
      <c r="F22" s="186" t="s">
        <v>1460</v>
      </c>
      <c r="G22" s="184">
        <v>3</v>
      </c>
      <c r="H22" s="184">
        <v>4</v>
      </c>
      <c r="I22" s="175">
        <f t="shared" si="0"/>
        <v>12</v>
      </c>
      <c r="J22" s="175" t="str">
        <f t="shared" si="2"/>
        <v>MEDIO</v>
      </c>
      <c r="K22" s="146" t="s">
        <v>1586</v>
      </c>
      <c r="L22" s="175">
        <f t="shared" si="3"/>
        <v>3</v>
      </c>
      <c r="M22" s="176"/>
      <c r="N22" s="183"/>
      <c r="O22" s="182"/>
    </row>
    <row r="23" spans="1:15" ht="189" customHeight="1">
      <c r="A23" s="31">
        <v>16</v>
      </c>
      <c r="B23" s="184" t="s">
        <v>214</v>
      </c>
      <c r="C23" s="186" t="s">
        <v>1483</v>
      </c>
      <c r="D23" s="186" t="s">
        <v>271</v>
      </c>
      <c r="E23" s="186" t="s">
        <v>592</v>
      </c>
      <c r="F23" s="186" t="s">
        <v>1484</v>
      </c>
      <c r="G23" s="184">
        <v>2</v>
      </c>
      <c r="H23" s="184">
        <v>2</v>
      </c>
      <c r="I23" s="175">
        <f t="shared" si="0"/>
        <v>4</v>
      </c>
      <c r="J23" s="175" t="str">
        <f t="shared" si="2"/>
        <v>BAJO</v>
      </c>
      <c r="K23" s="186" t="str">
        <f t="shared" ref="K23:K25" si="7">IF(J23="BAJO","El Nivel de  riesgo bajo y no se requieren controles adicionales","Favor establezca acá controles adicionales requeridos")</f>
        <v>El Nivel de  riesgo bajo y no se requieren controles adicionales</v>
      </c>
      <c r="L23" s="175">
        <f t="shared" si="3"/>
        <v>0.1</v>
      </c>
      <c r="M23" s="176"/>
      <c r="N23" s="177"/>
      <c r="O23" s="178"/>
    </row>
    <row r="24" spans="1:15" ht="198.75" customHeight="1">
      <c r="A24" s="31">
        <v>17</v>
      </c>
      <c r="B24" s="184" t="s">
        <v>214</v>
      </c>
      <c r="C24" s="186" t="s">
        <v>1461</v>
      </c>
      <c r="D24" s="186" t="s">
        <v>1485</v>
      </c>
      <c r="E24" s="186" t="s">
        <v>592</v>
      </c>
      <c r="F24" s="186" t="s">
        <v>1486</v>
      </c>
      <c r="G24" s="184">
        <v>2</v>
      </c>
      <c r="H24" s="184">
        <v>2</v>
      </c>
      <c r="I24" s="175">
        <f t="shared" si="0"/>
        <v>4</v>
      </c>
      <c r="J24" s="175" t="str">
        <f t="shared" si="2"/>
        <v>BAJO</v>
      </c>
      <c r="K24" s="186" t="str">
        <f t="shared" si="7"/>
        <v>El Nivel de  riesgo bajo y no se requieren controles adicionales</v>
      </c>
      <c r="L24" s="175">
        <f t="shared" si="3"/>
        <v>0.1</v>
      </c>
      <c r="M24" s="176"/>
      <c r="N24" s="177"/>
      <c r="O24" s="178"/>
    </row>
    <row r="25" spans="1:15" ht="204">
      <c r="A25" s="31">
        <v>18</v>
      </c>
      <c r="B25" s="184" t="s">
        <v>214</v>
      </c>
      <c r="C25" s="186" t="s">
        <v>1462</v>
      </c>
      <c r="D25" s="186" t="s">
        <v>280</v>
      </c>
      <c r="E25" s="186" t="s">
        <v>592</v>
      </c>
      <c r="F25" s="186" t="s">
        <v>1487</v>
      </c>
      <c r="G25" s="184">
        <v>2</v>
      </c>
      <c r="H25" s="184">
        <v>2</v>
      </c>
      <c r="I25" s="175">
        <f t="shared" si="0"/>
        <v>4</v>
      </c>
      <c r="J25" s="175" t="str">
        <f t="shared" si="2"/>
        <v>BAJO</v>
      </c>
      <c r="K25" s="186" t="str">
        <f t="shared" si="7"/>
        <v>El Nivel de  riesgo bajo y no se requieren controles adicionales</v>
      </c>
      <c r="L25" s="175">
        <f t="shared" si="3"/>
        <v>0.1</v>
      </c>
      <c r="M25" s="176"/>
      <c r="N25" s="177"/>
      <c r="O25" s="178"/>
    </row>
    <row r="26" spans="1:15" ht="199.5">
      <c r="A26" s="31">
        <v>19</v>
      </c>
      <c r="B26" s="184" t="s">
        <v>214</v>
      </c>
      <c r="C26" s="186" t="s">
        <v>1463</v>
      </c>
      <c r="D26" s="186" t="s">
        <v>602</v>
      </c>
      <c r="E26" s="186" t="s">
        <v>592</v>
      </c>
      <c r="F26" s="186" t="s">
        <v>1488</v>
      </c>
      <c r="G26" s="184">
        <v>3</v>
      </c>
      <c r="H26" s="184">
        <v>4</v>
      </c>
      <c r="I26" s="175">
        <f t="shared" si="0"/>
        <v>12</v>
      </c>
      <c r="J26" s="175" t="str">
        <f t="shared" si="2"/>
        <v>MEDIO</v>
      </c>
      <c r="K26" s="146" t="s">
        <v>1587</v>
      </c>
      <c r="L26" s="175">
        <f t="shared" si="3"/>
        <v>3</v>
      </c>
      <c r="M26" s="176"/>
      <c r="N26" s="177"/>
      <c r="O26" s="178"/>
    </row>
    <row r="27" spans="1:15" ht="199.5">
      <c r="A27" s="31">
        <v>20</v>
      </c>
      <c r="B27" s="189" t="s">
        <v>214</v>
      </c>
      <c r="C27" s="186" t="s">
        <v>1489</v>
      </c>
      <c r="D27" s="186" t="s">
        <v>724</v>
      </c>
      <c r="E27" s="186" t="s">
        <v>592</v>
      </c>
      <c r="F27" s="186" t="s">
        <v>1490</v>
      </c>
      <c r="G27" s="184">
        <v>3</v>
      </c>
      <c r="H27" s="184">
        <v>4</v>
      </c>
      <c r="I27" s="175">
        <f t="shared" si="0"/>
        <v>12</v>
      </c>
      <c r="J27" s="175" t="str">
        <f t="shared" si="2"/>
        <v>MEDIO</v>
      </c>
      <c r="K27" s="146" t="s">
        <v>1586</v>
      </c>
      <c r="L27" s="175">
        <f t="shared" si="3"/>
        <v>3</v>
      </c>
      <c r="M27" s="176"/>
      <c r="N27" s="177"/>
      <c r="O27" s="178"/>
    </row>
    <row r="28" spans="1:15" ht="114">
      <c r="A28" s="31">
        <v>21</v>
      </c>
      <c r="B28" s="175" t="s">
        <v>214</v>
      </c>
      <c r="C28" s="188" t="s">
        <v>1491</v>
      </c>
      <c r="D28" s="186" t="s">
        <v>604</v>
      </c>
      <c r="E28" s="186" t="s">
        <v>592</v>
      </c>
      <c r="F28" s="186" t="s">
        <v>1492</v>
      </c>
      <c r="G28" s="184">
        <v>3</v>
      </c>
      <c r="H28" s="184">
        <v>4</v>
      </c>
      <c r="I28" s="175">
        <f t="shared" si="0"/>
        <v>12</v>
      </c>
      <c r="J28" s="175" t="str">
        <f t="shared" si="2"/>
        <v>MEDIO</v>
      </c>
      <c r="K28" s="146" t="s">
        <v>1585</v>
      </c>
      <c r="L28" s="175">
        <f t="shared" si="3"/>
        <v>3</v>
      </c>
      <c r="M28" s="176"/>
      <c r="N28" s="177"/>
      <c r="O28" s="178"/>
    </row>
    <row r="29" spans="1:15" ht="15">
      <c r="L29" s="217">
        <f>SUM(L8:L28)</f>
        <v>19.5</v>
      </c>
      <c r="N29" s="223">
        <f>COUNT(L8:L28)</f>
        <v>21</v>
      </c>
    </row>
  </sheetData>
  <dataConsolidate/>
  <mergeCells count="12">
    <mergeCell ref="B5:C5"/>
    <mergeCell ref="D5:E5"/>
    <mergeCell ref="G5:H5"/>
    <mergeCell ref="J5:L5"/>
    <mergeCell ref="B6:L6"/>
    <mergeCell ref="B1:J1"/>
    <mergeCell ref="K1:L4"/>
    <mergeCell ref="B2:J2"/>
    <mergeCell ref="B3:C3"/>
    <mergeCell ref="D3:I3"/>
    <mergeCell ref="B4:C4"/>
    <mergeCell ref="D4:I4"/>
  </mergeCells>
  <conditionalFormatting sqref="J8:J9 J25:J26 J28 J23 J17:J18 J20:J21 J13:J15 J11">
    <cfRule type="cellIs" dxfId="194" priority="22" stopIfTrue="1" operator="equal">
      <formula>"ALTO"</formula>
    </cfRule>
    <cfRule type="cellIs" dxfId="193" priority="23" stopIfTrue="1" operator="equal">
      <formula>"MEDIO"</formula>
    </cfRule>
    <cfRule type="cellIs" dxfId="192" priority="24" stopIfTrue="1" operator="equal">
      <formula>"BAJO"</formula>
    </cfRule>
  </conditionalFormatting>
  <conditionalFormatting sqref="J24">
    <cfRule type="cellIs" dxfId="191" priority="19" stopIfTrue="1" operator="equal">
      <formula>"ALTO"</formula>
    </cfRule>
    <cfRule type="cellIs" dxfId="190" priority="20" stopIfTrue="1" operator="equal">
      <formula>"MEDIO"</formula>
    </cfRule>
    <cfRule type="cellIs" dxfId="189" priority="21" stopIfTrue="1" operator="equal">
      <formula>"BAJO"</formula>
    </cfRule>
  </conditionalFormatting>
  <conditionalFormatting sqref="J27">
    <cfRule type="cellIs" dxfId="188" priority="16" stopIfTrue="1" operator="equal">
      <formula>"ALTO"</formula>
    </cfRule>
    <cfRule type="cellIs" dxfId="187" priority="17" stopIfTrue="1" operator="equal">
      <formula>"MEDIO"</formula>
    </cfRule>
    <cfRule type="cellIs" dxfId="186" priority="18" stopIfTrue="1" operator="equal">
      <formula>"BAJO"</formula>
    </cfRule>
  </conditionalFormatting>
  <conditionalFormatting sqref="J22">
    <cfRule type="cellIs" dxfId="185" priority="13" stopIfTrue="1" operator="equal">
      <formula>"ALTO"</formula>
    </cfRule>
    <cfRule type="cellIs" dxfId="184" priority="14" stopIfTrue="1" operator="equal">
      <formula>"MEDIO"</formula>
    </cfRule>
    <cfRule type="cellIs" dxfId="183" priority="15" stopIfTrue="1" operator="equal">
      <formula>"BAJO"</formula>
    </cfRule>
  </conditionalFormatting>
  <conditionalFormatting sqref="J16">
    <cfRule type="cellIs" dxfId="182" priority="10" stopIfTrue="1" operator="equal">
      <formula>"ALTO"</formula>
    </cfRule>
    <cfRule type="cellIs" dxfId="181" priority="11" stopIfTrue="1" operator="equal">
      <formula>"MEDIO"</formula>
    </cfRule>
    <cfRule type="cellIs" dxfId="180" priority="12" stopIfTrue="1" operator="equal">
      <formula>"BAJO"</formula>
    </cfRule>
  </conditionalFormatting>
  <conditionalFormatting sqref="J19">
    <cfRule type="cellIs" dxfId="179" priority="7" stopIfTrue="1" operator="equal">
      <formula>"ALTO"</formula>
    </cfRule>
    <cfRule type="cellIs" dxfId="178" priority="8" stopIfTrue="1" operator="equal">
      <formula>"MEDIO"</formula>
    </cfRule>
    <cfRule type="cellIs" dxfId="177" priority="9" stopIfTrue="1" operator="equal">
      <formula>"BAJO"</formula>
    </cfRule>
  </conditionalFormatting>
  <conditionalFormatting sqref="J10">
    <cfRule type="cellIs" dxfId="176" priority="4" stopIfTrue="1" operator="equal">
      <formula>"ALTO"</formula>
    </cfRule>
    <cfRule type="cellIs" dxfId="175" priority="5" stopIfTrue="1" operator="equal">
      <formula>"MEDIO"</formula>
    </cfRule>
    <cfRule type="cellIs" dxfId="174" priority="6" stopIfTrue="1" operator="equal">
      <formula>"BAJO"</formula>
    </cfRule>
  </conditionalFormatting>
  <conditionalFormatting sqref="J12">
    <cfRule type="cellIs" dxfId="173" priority="1" stopIfTrue="1" operator="equal">
      <formula>"ALTO"</formula>
    </cfRule>
    <cfRule type="cellIs" dxfId="172" priority="2" stopIfTrue="1" operator="equal">
      <formula>"MEDIO"</formula>
    </cfRule>
    <cfRule type="cellIs" dxfId="171" priority="3" stopIfTrue="1" operator="equal">
      <formula>"BAJO"</formula>
    </cfRule>
  </conditionalFormatting>
  <printOptions horizontalCentered="1" verticalCentered="1"/>
  <pageMargins left="0.70866141732283472" right="0.70866141732283472" top="0.74803149606299213" bottom="0.74803149606299213" header="0.31496062992125984" footer="0.31496062992125984"/>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showGridLines="0" zoomScale="71" zoomScaleNormal="71" zoomScaleSheetLayoutView="87" workbookViewId="0">
      <selection activeCell="K8" sqref="K8"/>
    </sheetView>
  </sheetViews>
  <sheetFormatPr baseColWidth="10" defaultColWidth="11.42578125" defaultRowHeight="14.25"/>
  <cols>
    <col min="1" max="1" width="11.42578125" style="22"/>
    <col min="2" max="2" width="31.42578125" style="22" customWidth="1"/>
    <col min="3" max="3" width="49" style="22" customWidth="1"/>
    <col min="4" max="4" width="27.28515625" style="22" customWidth="1"/>
    <col min="5" max="5" width="40.5703125" style="22" customWidth="1"/>
    <col min="6" max="6" width="62.5703125" style="22" customWidth="1"/>
    <col min="7" max="7" width="16.42578125" style="22" customWidth="1"/>
    <col min="8" max="8" width="16.5703125" style="22" customWidth="1"/>
    <col min="9" max="9" width="15.140625" style="22" customWidth="1"/>
    <col min="10" max="10" width="21.85546875" style="22" customWidth="1"/>
    <col min="11" max="11" width="72.5703125" style="22" customWidth="1"/>
    <col min="12" max="12" width="11.42578125" style="22"/>
    <col min="13" max="13" width="2.7109375" style="22" customWidth="1"/>
    <col min="14" max="14" width="74" style="22" customWidth="1"/>
    <col min="15" max="15" width="56.42578125" style="22" customWidth="1"/>
    <col min="16" max="16384" width="11.42578125" style="22"/>
  </cols>
  <sheetData>
    <row r="1" spans="1:73" ht="24.75" customHeight="1" thickBot="1">
      <c r="B1" s="235" t="s">
        <v>10</v>
      </c>
      <c r="C1" s="236"/>
      <c r="D1" s="236"/>
      <c r="E1" s="236"/>
      <c r="F1" s="236"/>
      <c r="G1" s="236"/>
      <c r="H1" s="236"/>
      <c r="I1" s="236"/>
      <c r="J1" s="236"/>
      <c r="K1" s="264"/>
      <c r="L1" s="264"/>
    </row>
    <row r="2" spans="1:73" ht="21" customHeight="1" thickTop="1">
      <c r="B2" s="265" t="s">
        <v>153</v>
      </c>
      <c r="C2" s="266"/>
      <c r="D2" s="266"/>
      <c r="E2" s="266"/>
      <c r="F2" s="266"/>
      <c r="G2" s="266"/>
      <c r="H2" s="266"/>
      <c r="I2" s="266"/>
      <c r="J2" s="266"/>
      <c r="K2" s="264"/>
      <c r="L2" s="264"/>
    </row>
    <row r="3" spans="1:73" ht="16.5" customHeight="1">
      <c r="B3" s="267" t="s">
        <v>11</v>
      </c>
      <c r="C3" s="268"/>
      <c r="D3" s="249" t="s">
        <v>12</v>
      </c>
      <c r="E3" s="250"/>
      <c r="F3" s="250"/>
      <c r="G3" s="250"/>
      <c r="H3" s="250"/>
      <c r="I3" s="248"/>
      <c r="J3" s="39" t="s">
        <v>141</v>
      </c>
      <c r="K3" s="264"/>
      <c r="L3" s="264"/>
    </row>
    <row r="4" spans="1:73" ht="24" customHeight="1" thickBot="1">
      <c r="B4" s="269" t="s">
        <v>142</v>
      </c>
      <c r="C4" s="270"/>
      <c r="D4" s="253" t="s">
        <v>154</v>
      </c>
      <c r="E4" s="254"/>
      <c r="F4" s="254"/>
      <c r="G4" s="254"/>
      <c r="H4" s="254"/>
      <c r="I4" s="252"/>
      <c r="J4" s="40" t="s">
        <v>465</v>
      </c>
      <c r="K4" s="264"/>
      <c r="L4" s="264"/>
    </row>
    <row r="5" spans="1:73" ht="77.25" customHeight="1" thickTop="1">
      <c r="B5" s="258" t="s">
        <v>13</v>
      </c>
      <c r="C5" s="259"/>
      <c r="D5" s="260" t="s">
        <v>14</v>
      </c>
      <c r="E5" s="261"/>
      <c r="F5" s="41" t="s">
        <v>15</v>
      </c>
      <c r="G5" s="262" t="s">
        <v>249</v>
      </c>
      <c r="H5" s="262"/>
      <c r="I5" s="42" t="s">
        <v>16</v>
      </c>
      <c r="J5" s="263" t="s">
        <v>178</v>
      </c>
      <c r="K5" s="263"/>
      <c r="L5" s="263"/>
      <c r="N5" s="48" t="s">
        <v>464</v>
      </c>
      <c r="O5" s="49"/>
    </row>
    <row r="6" spans="1:73" ht="3.75" customHeight="1">
      <c r="B6" s="109"/>
      <c r="C6" s="34"/>
      <c r="D6" s="34"/>
      <c r="E6" s="34"/>
      <c r="F6" s="34"/>
      <c r="G6" s="34"/>
      <c r="H6" s="34"/>
      <c r="I6" s="34"/>
      <c r="J6" s="34"/>
      <c r="K6" s="34"/>
      <c r="L6" s="110"/>
    </row>
    <row r="7" spans="1:73" ht="57.75" customHeight="1">
      <c r="B7" s="111" t="s">
        <v>6</v>
      </c>
      <c r="C7" s="18" t="s">
        <v>8</v>
      </c>
      <c r="D7" s="18" t="s">
        <v>9</v>
      </c>
      <c r="E7" s="18" t="s">
        <v>7</v>
      </c>
      <c r="F7" s="18" t="s">
        <v>5</v>
      </c>
      <c r="G7" s="18" t="s">
        <v>0</v>
      </c>
      <c r="H7" s="18" t="s">
        <v>1</v>
      </c>
      <c r="I7" s="18" t="s">
        <v>2</v>
      </c>
      <c r="J7" s="18" t="s">
        <v>3</v>
      </c>
      <c r="K7" s="18" t="s">
        <v>4</v>
      </c>
      <c r="L7" s="18" t="s">
        <v>155</v>
      </c>
      <c r="N7" s="50" t="s">
        <v>281</v>
      </c>
      <c r="O7" s="51" t="s">
        <v>282</v>
      </c>
    </row>
    <row r="8" spans="1:73" ht="158.25" customHeight="1">
      <c r="A8" s="32">
        <v>1</v>
      </c>
      <c r="B8" s="112" t="s">
        <v>208</v>
      </c>
      <c r="C8" s="146" t="s">
        <v>752</v>
      </c>
      <c r="D8" s="64" t="s">
        <v>605</v>
      </c>
      <c r="E8" s="146" t="s">
        <v>32</v>
      </c>
      <c r="F8" s="146" t="s">
        <v>1501</v>
      </c>
      <c r="G8" s="32">
        <v>2</v>
      </c>
      <c r="H8" s="32">
        <v>4</v>
      </c>
      <c r="I8" s="32">
        <f t="shared" ref="I8:I22" si="0">G8*H8</f>
        <v>8</v>
      </c>
      <c r="J8" s="32" t="str">
        <f>IF(I8&lt;12,"BAJO",IF(I8&gt;19,"ALTO","MEDIO"))</f>
        <v>BAJO</v>
      </c>
      <c r="K8" s="30" t="str">
        <f>IF(J8="BAJO","El nivel de riesgo bajo no requiere controles adicionales","Favor establezca acá controles adicionales requeridos")</f>
        <v>El nivel de riesgo bajo no requiere controles adicionales</v>
      </c>
      <c r="L8" s="32">
        <f>IF(J8="BAJO",0.1,IF(J8="MEDIO",3,5))</f>
        <v>0.1</v>
      </c>
      <c r="N8" s="145"/>
      <c r="O8" s="151"/>
      <c r="BT8" s="22">
        <v>1</v>
      </c>
      <c r="BU8" s="22">
        <v>1</v>
      </c>
    </row>
    <row r="9" spans="1:73" ht="164.25" customHeight="1">
      <c r="A9" s="32">
        <v>2</v>
      </c>
      <c r="B9" s="112" t="s">
        <v>208</v>
      </c>
      <c r="C9" s="146" t="s">
        <v>753</v>
      </c>
      <c r="D9" s="64" t="s">
        <v>321</v>
      </c>
      <c r="E9" s="146" t="s">
        <v>32</v>
      </c>
      <c r="F9" s="146" t="s">
        <v>1502</v>
      </c>
      <c r="G9" s="32">
        <v>2</v>
      </c>
      <c r="H9" s="32">
        <v>4</v>
      </c>
      <c r="I9" s="32">
        <f t="shared" si="0"/>
        <v>8</v>
      </c>
      <c r="J9" s="32" t="str">
        <f>IF(I9&lt;12,"BAJO",IF(I9&gt;19,"ALTO","MEDIO"))</f>
        <v>BAJO</v>
      </c>
      <c r="K9" s="30" t="str">
        <f>IF(J9="BAJO","El nivel de riesgo bajo no requiere controles adicionales","Favor establezca acá controles adicionales requeridos")</f>
        <v>El nivel de riesgo bajo no requiere controles adicionales</v>
      </c>
      <c r="L9" s="32">
        <f>IF(J9="BAJO",0.1,IF(J9="MEDIO",3,5))</f>
        <v>0.1</v>
      </c>
      <c r="N9" s="145"/>
      <c r="O9" s="151"/>
      <c r="BT9" s="22">
        <v>2</v>
      </c>
      <c r="BU9" s="22">
        <v>2</v>
      </c>
    </row>
    <row r="10" spans="1:73" ht="114.75" customHeight="1">
      <c r="A10" s="32">
        <v>3</v>
      </c>
      <c r="B10" s="112" t="s">
        <v>208</v>
      </c>
      <c r="C10" s="146" t="s">
        <v>754</v>
      </c>
      <c r="D10" s="64" t="s">
        <v>428</v>
      </c>
      <c r="E10" s="146" t="s">
        <v>32</v>
      </c>
      <c r="F10" s="146" t="s">
        <v>1502</v>
      </c>
      <c r="G10" s="32">
        <v>2</v>
      </c>
      <c r="H10" s="32">
        <v>4</v>
      </c>
      <c r="I10" s="32">
        <f t="shared" si="0"/>
        <v>8</v>
      </c>
      <c r="J10" s="32" t="str">
        <f t="shared" ref="J10:J22" si="1">IF(I10&lt;12,"BAJO",IF(I10&gt;19,"ALTO","MEDIO"))</f>
        <v>BAJO</v>
      </c>
      <c r="K10" s="30" t="str">
        <f t="shared" ref="K10:K16" si="2">IF(J10="BAJO","El nivel de riesgo bajo no requiere controles adicionales","Favor establezca acá controles adicionales requeridos")</f>
        <v>El nivel de riesgo bajo no requiere controles adicionales</v>
      </c>
      <c r="L10" s="32">
        <f t="shared" ref="L10:L22" si="3">IF(J10="BAJO",0.1,IF(J10="MEDIO",3,5))</f>
        <v>0.1</v>
      </c>
      <c r="N10" s="148"/>
      <c r="O10" s="151"/>
    </row>
    <row r="11" spans="1:73" ht="96.75" customHeight="1">
      <c r="A11" s="32">
        <v>4</v>
      </c>
      <c r="B11" s="112" t="s">
        <v>209</v>
      </c>
      <c r="C11" s="146" t="s">
        <v>1493</v>
      </c>
      <c r="D11" s="64" t="s">
        <v>56</v>
      </c>
      <c r="E11" s="146" t="s">
        <v>32</v>
      </c>
      <c r="F11" s="146" t="s">
        <v>755</v>
      </c>
      <c r="G11" s="32">
        <v>2</v>
      </c>
      <c r="H11" s="32">
        <v>4</v>
      </c>
      <c r="I11" s="32">
        <f t="shared" si="0"/>
        <v>8</v>
      </c>
      <c r="J11" s="32" t="str">
        <f t="shared" si="1"/>
        <v>BAJO</v>
      </c>
      <c r="K11" s="30" t="str">
        <f t="shared" si="2"/>
        <v>El nivel de riesgo bajo no requiere controles adicionales</v>
      </c>
      <c r="L11" s="32">
        <f t="shared" si="3"/>
        <v>0.1</v>
      </c>
      <c r="M11" s="35"/>
      <c r="N11" s="145"/>
      <c r="O11" s="151"/>
    </row>
    <row r="12" spans="1:73" ht="147.75" customHeight="1">
      <c r="A12" s="32">
        <v>5</v>
      </c>
      <c r="B12" s="112" t="s">
        <v>209</v>
      </c>
      <c r="C12" s="146" t="s">
        <v>1494</v>
      </c>
      <c r="D12" s="64" t="s">
        <v>62</v>
      </c>
      <c r="E12" s="146" t="s">
        <v>32</v>
      </c>
      <c r="F12" s="146" t="s">
        <v>757</v>
      </c>
      <c r="G12" s="32">
        <v>2</v>
      </c>
      <c r="H12" s="32">
        <v>4</v>
      </c>
      <c r="I12" s="32">
        <f t="shared" si="0"/>
        <v>8</v>
      </c>
      <c r="J12" s="32" t="str">
        <f t="shared" si="1"/>
        <v>BAJO</v>
      </c>
      <c r="K12" s="30" t="str">
        <f t="shared" si="2"/>
        <v>El nivel de riesgo bajo no requiere controles adicionales</v>
      </c>
      <c r="L12" s="32">
        <f t="shared" si="3"/>
        <v>0.1</v>
      </c>
      <c r="N12" s="145"/>
      <c r="O12" s="151"/>
    </row>
    <row r="13" spans="1:73" ht="108" customHeight="1">
      <c r="A13" s="32">
        <v>6</v>
      </c>
      <c r="B13" s="112" t="s">
        <v>209</v>
      </c>
      <c r="C13" s="146" t="s">
        <v>1495</v>
      </c>
      <c r="D13" s="64" t="s">
        <v>756</v>
      </c>
      <c r="E13" s="146" t="s">
        <v>32</v>
      </c>
      <c r="F13" s="146" t="s">
        <v>755</v>
      </c>
      <c r="G13" s="32">
        <v>2</v>
      </c>
      <c r="H13" s="32">
        <v>4</v>
      </c>
      <c r="I13" s="32">
        <f t="shared" si="0"/>
        <v>8</v>
      </c>
      <c r="J13" s="32" t="str">
        <f t="shared" si="1"/>
        <v>BAJO</v>
      </c>
      <c r="K13" s="30" t="str">
        <f t="shared" si="2"/>
        <v>El nivel de riesgo bajo no requiere controles adicionales</v>
      </c>
      <c r="L13" s="32">
        <f t="shared" si="3"/>
        <v>0.1</v>
      </c>
      <c r="N13" s="145"/>
      <c r="O13" s="151"/>
    </row>
    <row r="14" spans="1:73" ht="134.25" customHeight="1">
      <c r="A14" s="32">
        <v>7</v>
      </c>
      <c r="B14" s="112" t="s">
        <v>210</v>
      </c>
      <c r="C14" s="26" t="s">
        <v>1503</v>
      </c>
      <c r="D14" s="64" t="s">
        <v>428</v>
      </c>
      <c r="E14" s="146" t="s">
        <v>33</v>
      </c>
      <c r="F14" s="146" t="s">
        <v>1504</v>
      </c>
      <c r="G14" s="32">
        <v>2</v>
      </c>
      <c r="H14" s="32">
        <v>3</v>
      </c>
      <c r="I14" s="32">
        <f t="shared" si="0"/>
        <v>6</v>
      </c>
      <c r="J14" s="32" t="str">
        <f t="shared" si="1"/>
        <v>BAJO</v>
      </c>
      <c r="K14" s="30" t="str">
        <f t="shared" si="2"/>
        <v>El nivel de riesgo bajo no requiere controles adicionales</v>
      </c>
      <c r="L14" s="32">
        <f t="shared" si="3"/>
        <v>0.1</v>
      </c>
      <c r="N14" s="145"/>
      <c r="O14" s="151"/>
    </row>
    <row r="15" spans="1:73" s="78" customFormat="1" ht="173.25" customHeight="1">
      <c r="A15" s="32">
        <v>8</v>
      </c>
      <c r="B15" s="112" t="s">
        <v>210</v>
      </c>
      <c r="C15" s="146" t="s">
        <v>1496</v>
      </c>
      <c r="D15" s="64" t="s">
        <v>62</v>
      </c>
      <c r="E15" s="146" t="s">
        <v>33</v>
      </c>
      <c r="F15" s="146" t="s">
        <v>1505</v>
      </c>
      <c r="G15" s="32">
        <v>2</v>
      </c>
      <c r="H15" s="32">
        <v>2</v>
      </c>
      <c r="I15" s="32">
        <f t="shared" si="0"/>
        <v>4</v>
      </c>
      <c r="J15" s="32" t="str">
        <f t="shared" si="1"/>
        <v>BAJO</v>
      </c>
      <c r="K15" s="30" t="str">
        <f t="shared" si="2"/>
        <v>El nivel de riesgo bajo no requiere controles adicionales</v>
      </c>
      <c r="L15" s="32">
        <f t="shared" si="3"/>
        <v>0.1</v>
      </c>
      <c r="M15" s="22"/>
      <c r="N15" s="145"/>
      <c r="O15" s="151"/>
    </row>
    <row r="16" spans="1:73" ht="126.75" customHeight="1">
      <c r="A16" s="32">
        <v>9</v>
      </c>
      <c r="B16" s="112" t="s">
        <v>210</v>
      </c>
      <c r="C16" s="146" t="s">
        <v>1497</v>
      </c>
      <c r="D16" s="64" t="s">
        <v>321</v>
      </c>
      <c r="E16" s="146" t="s">
        <v>429</v>
      </c>
      <c r="F16" s="146" t="s">
        <v>1504</v>
      </c>
      <c r="G16" s="32">
        <v>2</v>
      </c>
      <c r="H16" s="32">
        <v>2</v>
      </c>
      <c r="I16" s="32">
        <f t="shared" si="0"/>
        <v>4</v>
      </c>
      <c r="J16" s="32" t="str">
        <f t="shared" si="1"/>
        <v>BAJO</v>
      </c>
      <c r="K16" s="30" t="str">
        <f t="shared" si="2"/>
        <v>El nivel de riesgo bajo no requiere controles adicionales</v>
      </c>
      <c r="L16" s="32">
        <f t="shared" si="3"/>
        <v>0.1</v>
      </c>
      <c r="N16" s="145"/>
      <c r="O16" s="151"/>
    </row>
    <row r="17" spans="1:15" ht="126" customHeight="1">
      <c r="A17" s="32">
        <v>10</v>
      </c>
      <c r="B17" s="112" t="s">
        <v>760</v>
      </c>
      <c r="C17" s="146" t="s">
        <v>1506</v>
      </c>
      <c r="D17" s="146" t="s">
        <v>461</v>
      </c>
      <c r="E17" s="146" t="s">
        <v>32</v>
      </c>
      <c r="F17" s="146" t="s">
        <v>1507</v>
      </c>
      <c r="G17" s="32">
        <v>3</v>
      </c>
      <c r="H17" s="32">
        <v>4</v>
      </c>
      <c r="I17" s="32">
        <f t="shared" si="0"/>
        <v>12</v>
      </c>
      <c r="J17" s="32" t="str">
        <f t="shared" si="1"/>
        <v>MEDIO</v>
      </c>
      <c r="K17" s="146" t="s">
        <v>1585</v>
      </c>
      <c r="L17" s="32">
        <f t="shared" si="3"/>
        <v>3</v>
      </c>
      <c r="N17" s="145"/>
      <c r="O17" s="151"/>
    </row>
    <row r="18" spans="1:15" ht="199.5">
      <c r="A18" s="32">
        <v>11</v>
      </c>
      <c r="B18" s="112" t="s">
        <v>760</v>
      </c>
      <c r="C18" s="146" t="s">
        <v>758</v>
      </c>
      <c r="D18" s="146" t="s">
        <v>62</v>
      </c>
      <c r="E18" s="146" t="s">
        <v>32</v>
      </c>
      <c r="F18" s="146" t="s">
        <v>1508</v>
      </c>
      <c r="G18" s="32">
        <v>3</v>
      </c>
      <c r="H18" s="32">
        <v>4</v>
      </c>
      <c r="I18" s="32">
        <f t="shared" si="0"/>
        <v>12</v>
      </c>
      <c r="J18" s="32" t="str">
        <f t="shared" si="1"/>
        <v>MEDIO</v>
      </c>
      <c r="K18" s="146" t="s">
        <v>1587</v>
      </c>
      <c r="L18" s="32">
        <f t="shared" si="3"/>
        <v>3</v>
      </c>
      <c r="N18" s="145"/>
      <c r="O18" s="151"/>
    </row>
    <row r="19" spans="1:15" ht="141.75" customHeight="1">
      <c r="A19" s="32">
        <v>12</v>
      </c>
      <c r="B19" s="112" t="s">
        <v>760</v>
      </c>
      <c r="C19" s="146" t="s">
        <v>759</v>
      </c>
      <c r="D19" s="146" t="s">
        <v>321</v>
      </c>
      <c r="E19" s="146" t="s">
        <v>431</v>
      </c>
      <c r="F19" s="146" t="s">
        <v>1509</v>
      </c>
      <c r="G19" s="32">
        <v>3</v>
      </c>
      <c r="H19" s="32">
        <v>4</v>
      </c>
      <c r="I19" s="32">
        <f t="shared" si="0"/>
        <v>12</v>
      </c>
      <c r="J19" s="32" t="str">
        <f t="shared" si="1"/>
        <v>MEDIO</v>
      </c>
      <c r="K19" s="146" t="s">
        <v>1500</v>
      </c>
      <c r="L19" s="32">
        <f t="shared" si="3"/>
        <v>3</v>
      </c>
      <c r="N19" s="145"/>
      <c r="O19" s="151"/>
    </row>
    <row r="20" spans="1:15" ht="199.5">
      <c r="A20" s="32">
        <v>13</v>
      </c>
      <c r="B20" s="112" t="s">
        <v>760</v>
      </c>
      <c r="C20" s="146" t="s">
        <v>1510</v>
      </c>
      <c r="D20" s="146" t="s">
        <v>62</v>
      </c>
      <c r="E20" s="146" t="s">
        <v>32</v>
      </c>
      <c r="F20" s="146" t="s">
        <v>1511</v>
      </c>
      <c r="G20" s="32">
        <v>3</v>
      </c>
      <c r="H20" s="32">
        <v>4</v>
      </c>
      <c r="I20" s="32">
        <f t="shared" si="0"/>
        <v>12</v>
      </c>
      <c r="J20" s="32" t="str">
        <f t="shared" si="1"/>
        <v>MEDIO</v>
      </c>
      <c r="K20" s="146" t="s">
        <v>1587</v>
      </c>
      <c r="L20" s="32">
        <f t="shared" si="3"/>
        <v>3</v>
      </c>
      <c r="N20" s="145"/>
      <c r="O20" s="151"/>
    </row>
    <row r="21" spans="1:15" ht="134.25" customHeight="1">
      <c r="A21" s="32">
        <v>14</v>
      </c>
      <c r="B21" s="112" t="s">
        <v>760</v>
      </c>
      <c r="C21" s="146" t="s">
        <v>1498</v>
      </c>
      <c r="D21" s="146" t="s">
        <v>321</v>
      </c>
      <c r="E21" s="146" t="s">
        <v>607</v>
      </c>
      <c r="F21" s="146" t="s">
        <v>1512</v>
      </c>
      <c r="G21" s="32">
        <v>3</v>
      </c>
      <c r="H21" s="32">
        <v>4</v>
      </c>
      <c r="I21" s="32">
        <f t="shared" si="0"/>
        <v>12</v>
      </c>
      <c r="J21" s="32" t="str">
        <f t="shared" si="1"/>
        <v>MEDIO</v>
      </c>
      <c r="K21" s="146" t="s">
        <v>1500</v>
      </c>
      <c r="L21" s="32">
        <f t="shared" si="3"/>
        <v>3</v>
      </c>
      <c r="N21" s="145"/>
      <c r="O21" s="151"/>
    </row>
    <row r="22" spans="1:15" ht="114">
      <c r="A22" s="32">
        <v>15</v>
      </c>
      <c r="B22" s="112" t="s">
        <v>760</v>
      </c>
      <c r="C22" s="146" t="s">
        <v>1499</v>
      </c>
      <c r="D22" s="146" t="s">
        <v>432</v>
      </c>
      <c r="E22" s="26" t="s">
        <v>32</v>
      </c>
      <c r="F22" s="146" t="s">
        <v>1513</v>
      </c>
      <c r="G22" s="32">
        <v>3</v>
      </c>
      <c r="H22" s="32">
        <v>4</v>
      </c>
      <c r="I22" s="32">
        <f t="shared" si="0"/>
        <v>12</v>
      </c>
      <c r="J22" s="32" t="str">
        <f t="shared" si="1"/>
        <v>MEDIO</v>
      </c>
      <c r="K22" s="146" t="s">
        <v>1585</v>
      </c>
      <c r="L22" s="32">
        <f t="shared" si="3"/>
        <v>3</v>
      </c>
      <c r="N22" s="25"/>
      <c r="O22" s="148"/>
    </row>
    <row r="23" spans="1:15" ht="15">
      <c r="L23" s="217">
        <f>SUM(L8:L22)</f>
        <v>18.899999999999999</v>
      </c>
      <c r="N23" s="217">
        <f>+COUNT(L8:L22)</f>
        <v>15</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0 J12 J17:J18 J20 J22 J14:J15">
    <cfRule type="cellIs" dxfId="170" priority="31" stopIfTrue="1" operator="equal">
      <formula>"ALTO"</formula>
    </cfRule>
    <cfRule type="cellIs" dxfId="169" priority="32" stopIfTrue="1" operator="equal">
      <formula>"MEDIO"</formula>
    </cfRule>
    <cfRule type="cellIs" dxfId="168" priority="33" stopIfTrue="1" operator="equal">
      <formula>"BAJO"</formula>
    </cfRule>
  </conditionalFormatting>
  <conditionalFormatting sqref="J9">
    <cfRule type="cellIs" dxfId="167" priority="28" stopIfTrue="1" operator="equal">
      <formula>"ALTO"</formula>
    </cfRule>
    <cfRule type="cellIs" dxfId="166" priority="29" stopIfTrue="1" operator="equal">
      <formula>"MEDIO"</formula>
    </cfRule>
    <cfRule type="cellIs" dxfId="165" priority="30" stopIfTrue="1" operator="equal">
      <formula>"BAJO"</formula>
    </cfRule>
  </conditionalFormatting>
  <conditionalFormatting sqref="J11">
    <cfRule type="cellIs" dxfId="164" priority="25" stopIfTrue="1" operator="equal">
      <formula>"ALTO"</formula>
    </cfRule>
    <cfRule type="cellIs" dxfId="163" priority="26" stopIfTrue="1" operator="equal">
      <formula>"MEDIO"</formula>
    </cfRule>
    <cfRule type="cellIs" dxfId="162" priority="27" stopIfTrue="1" operator="equal">
      <formula>"BAJO"</formula>
    </cfRule>
  </conditionalFormatting>
  <conditionalFormatting sqref="J13">
    <cfRule type="cellIs" dxfId="161" priority="22" stopIfTrue="1" operator="equal">
      <formula>"ALTO"</formula>
    </cfRule>
    <cfRule type="cellIs" dxfId="160" priority="23" stopIfTrue="1" operator="equal">
      <formula>"MEDIO"</formula>
    </cfRule>
    <cfRule type="cellIs" dxfId="159" priority="24" stopIfTrue="1" operator="equal">
      <formula>"BAJO"</formula>
    </cfRule>
  </conditionalFormatting>
  <conditionalFormatting sqref="J16">
    <cfRule type="cellIs" dxfId="158" priority="16" stopIfTrue="1" operator="equal">
      <formula>"ALTO"</formula>
    </cfRule>
    <cfRule type="cellIs" dxfId="157" priority="17" stopIfTrue="1" operator="equal">
      <formula>"MEDIO"</formula>
    </cfRule>
    <cfRule type="cellIs" dxfId="156" priority="18" stopIfTrue="1" operator="equal">
      <formula>"BAJO"</formula>
    </cfRule>
  </conditionalFormatting>
  <conditionalFormatting sqref="J19">
    <cfRule type="cellIs" dxfId="155" priority="10" stopIfTrue="1" operator="equal">
      <formula>"ALTO"</formula>
    </cfRule>
    <cfRule type="cellIs" dxfId="154" priority="11" stopIfTrue="1" operator="equal">
      <formula>"MEDIO"</formula>
    </cfRule>
    <cfRule type="cellIs" dxfId="153" priority="12" stopIfTrue="1" operator="equal">
      <formula>"BAJO"</formula>
    </cfRule>
  </conditionalFormatting>
  <conditionalFormatting sqref="J21">
    <cfRule type="cellIs" dxfId="152" priority="7" stopIfTrue="1" operator="equal">
      <formula>"ALTO"</formula>
    </cfRule>
    <cfRule type="cellIs" dxfId="151" priority="8" stopIfTrue="1" operator="equal">
      <formula>"MEDIO"</formula>
    </cfRule>
    <cfRule type="cellIs" dxfId="150" priority="9" stopIfTrue="1"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71" zoomScaleNormal="71" zoomScaleSheetLayoutView="75" workbookViewId="0">
      <selection activeCell="O8" sqref="O8:O11"/>
    </sheetView>
  </sheetViews>
  <sheetFormatPr baseColWidth="10" defaultColWidth="11.42578125" defaultRowHeight="14.25"/>
  <cols>
    <col min="1" max="1" width="7.5703125" style="22" customWidth="1"/>
    <col min="2" max="2" width="27.28515625" style="22" customWidth="1"/>
    <col min="3" max="3" width="70.42578125" style="22" customWidth="1"/>
    <col min="4" max="4" width="35.42578125" style="96" customWidth="1"/>
    <col min="5" max="5" width="42.85546875" style="22" customWidth="1"/>
    <col min="6" max="6" width="51.140625" style="69" customWidth="1"/>
    <col min="7" max="8" width="18.85546875" style="38" customWidth="1"/>
    <col min="9" max="9" width="18.85546875" style="22" customWidth="1"/>
    <col min="10" max="10" width="19.5703125" style="22" customWidth="1"/>
    <col min="11" max="11" width="75.7109375" style="22" customWidth="1"/>
    <col min="12" max="12" width="11.42578125" style="22"/>
    <col min="13" max="13" width="3.5703125" style="22" customWidth="1"/>
    <col min="14" max="14" width="56.7109375" style="22" customWidth="1"/>
    <col min="15" max="15" width="51.7109375" style="22" customWidth="1"/>
    <col min="16" max="16384" width="11.42578125" style="22"/>
  </cols>
  <sheetData>
    <row r="1" spans="1:15" ht="31.5" customHeight="1" thickBot="1">
      <c r="B1" s="235" t="s">
        <v>10</v>
      </c>
      <c r="C1" s="236"/>
      <c r="D1" s="236"/>
      <c r="E1" s="236"/>
      <c r="F1" s="236"/>
      <c r="G1" s="236"/>
      <c r="H1" s="236"/>
      <c r="I1" s="236"/>
      <c r="J1" s="236"/>
      <c r="K1" s="264"/>
      <c r="L1" s="264"/>
    </row>
    <row r="2" spans="1:15" ht="27" customHeight="1" thickTop="1">
      <c r="B2" s="265" t="s">
        <v>153</v>
      </c>
      <c r="C2" s="266"/>
      <c r="D2" s="266"/>
      <c r="E2" s="266"/>
      <c r="F2" s="266"/>
      <c r="G2" s="266"/>
      <c r="H2" s="266"/>
      <c r="I2" s="266"/>
      <c r="J2" s="266"/>
      <c r="K2" s="264"/>
      <c r="L2" s="264"/>
    </row>
    <row r="3" spans="1:15" ht="45.75" customHeight="1">
      <c r="B3" s="267" t="s">
        <v>11</v>
      </c>
      <c r="C3" s="268"/>
      <c r="D3" s="249" t="s">
        <v>12</v>
      </c>
      <c r="E3" s="250"/>
      <c r="F3" s="250"/>
      <c r="G3" s="250"/>
      <c r="H3" s="250"/>
      <c r="I3" s="248"/>
      <c r="J3" s="39" t="s">
        <v>141</v>
      </c>
      <c r="K3" s="264"/>
      <c r="L3" s="264"/>
    </row>
    <row r="4" spans="1:15" ht="26.25" customHeight="1" thickBot="1">
      <c r="B4" s="269" t="s">
        <v>142</v>
      </c>
      <c r="C4" s="270"/>
      <c r="D4" s="253" t="s">
        <v>154</v>
      </c>
      <c r="E4" s="254"/>
      <c r="F4" s="254"/>
      <c r="G4" s="254"/>
      <c r="H4" s="254"/>
      <c r="I4" s="252"/>
      <c r="J4" s="40" t="s">
        <v>465</v>
      </c>
      <c r="K4" s="264"/>
      <c r="L4" s="264"/>
    </row>
    <row r="5" spans="1:15" ht="80.25" customHeight="1" thickTop="1">
      <c r="B5" s="258" t="s">
        <v>13</v>
      </c>
      <c r="C5" s="259"/>
      <c r="D5" s="260" t="s">
        <v>14</v>
      </c>
      <c r="E5" s="261"/>
      <c r="F5" s="41" t="s">
        <v>15</v>
      </c>
      <c r="G5" s="262" t="s">
        <v>137</v>
      </c>
      <c r="H5" s="262"/>
      <c r="I5" s="42" t="s">
        <v>16</v>
      </c>
      <c r="J5" s="263" t="s">
        <v>175</v>
      </c>
      <c r="K5" s="263"/>
      <c r="L5" s="263"/>
      <c r="N5" s="48" t="s">
        <v>464</v>
      </c>
      <c r="O5" s="49"/>
    </row>
    <row r="6" spans="1:15" ht="6" customHeight="1" thickBot="1"/>
    <row r="7" spans="1:15" ht="60">
      <c r="B7" s="113" t="s">
        <v>6</v>
      </c>
      <c r="C7" s="114" t="s">
        <v>8</v>
      </c>
      <c r="D7" s="113" t="s">
        <v>9</v>
      </c>
      <c r="E7" s="115" t="s">
        <v>7</v>
      </c>
      <c r="F7" s="115" t="s">
        <v>5</v>
      </c>
      <c r="G7" s="115" t="s">
        <v>0</v>
      </c>
      <c r="H7" s="115" t="s">
        <v>1</v>
      </c>
      <c r="I7" s="115" t="s">
        <v>2</v>
      </c>
      <c r="J7" s="115" t="s">
        <v>3</v>
      </c>
      <c r="K7" s="115" t="s">
        <v>4</v>
      </c>
      <c r="L7" s="115" t="s">
        <v>155</v>
      </c>
      <c r="N7" s="50" t="s">
        <v>281</v>
      </c>
      <c r="O7" s="51" t="s">
        <v>282</v>
      </c>
    </row>
    <row r="8" spans="1:15" ht="179.25" customHeight="1">
      <c r="A8" s="31">
        <v>1</v>
      </c>
      <c r="B8" s="32" t="s">
        <v>184</v>
      </c>
      <c r="C8" s="146" t="s">
        <v>608</v>
      </c>
      <c r="D8" s="146" t="s">
        <v>280</v>
      </c>
      <c r="E8" s="146" t="s">
        <v>20</v>
      </c>
      <c r="F8" s="168" t="s">
        <v>1514</v>
      </c>
      <c r="G8" s="32">
        <v>3</v>
      </c>
      <c r="H8" s="32">
        <v>4</v>
      </c>
      <c r="I8" s="32">
        <f t="shared" ref="I8:I11" si="0">G8*H8</f>
        <v>12</v>
      </c>
      <c r="J8" s="32" t="str">
        <f>IF(I8&lt;12,"BAJO",IF(I8&gt;19,"ALTO","MEDIO"))</f>
        <v>MEDIO</v>
      </c>
      <c r="K8" s="146" t="s">
        <v>1587</v>
      </c>
      <c r="L8" s="32">
        <f>IF(J8="BAJO",0.1,IF(J8="MEDIO",3,5))</f>
        <v>3</v>
      </c>
      <c r="N8" s="145"/>
      <c r="O8" s="146"/>
    </row>
    <row r="9" spans="1:15" ht="97.5" customHeight="1">
      <c r="A9" s="31">
        <v>2</v>
      </c>
      <c r="B9" s="32" t="s">
        <v>184</v>
      </c>
      <c r="C9" s="146" t="s">
        <v>250</v>
      </c>
      <c r="D9" s="146" t="s">
        <v>609</v>
      </c>
      <c r="E9" s="146" t="s">
        <v>20</v>
      </c>
      <c r="F9" s="168" t="s">
        <v>1514</v>
      </c>
      <c r="G9" s="32">
        <v>3</v>
      </c>
      <c r="H9" s="32">
        <v>4</v>
      </c>
      <c r="I9" s="32">
        <f t="shared" si="0"/>
        <v>12</v>
      </c>
      <c r="J9" s="32" t="str">
        <f t="shared" ref="J9:J11" si="1">IF(I9&lt;12,"BAJO",IF(I9&gt;19,"ALTO","MEDIO"))</f>
        <v>MEDIO</v>
      </c>
      <c r="K9" s="146" t="s">
        <v>1585</v>
      </c>
      <c r="L9" s="32">
        <f t="shared" ref="L9:L11" si="2">IF(J9="BAJO",0.1,IF(J9="MEDIO",3,5))</f>
        <v>3</v>
      </c>
      <c r="N9" s="145"/>
      <c r="O9" s="146"/>
    </row>
    <row r="10" spans="1:15" ht="90.75" customHeight="1">
      <c r="A10" s="31">
        <v>3</v>
      </c>
      <c r="B10" s="32" t="s">
        <v>184</v>
      </c>
      <c r="C10" s="146" t="s">
        <v>610</v>
      </c>
      <c r="D10" s="146" t="s">
        <v>280</v>
      </c>
      <c r="E10" s="146" t="s">
        <v>19</v>
      </c>
      <c r="F10" s="168" t="s">
        <v>1514</v>
      </c>
      <c r="G10" s="32">
        <v>1</v>
      </c>
      <c r="H10" s="32">
        <v>4</v>
      </c>
      <c r="I10" s="32">
        <f t="shared" si="0"/>
        <v>4</v>
      </c>
      <c r="J10" s="32" t="str">
        <f t="shared" si="1"/>
        <v>BAJO</v>
      </c>
      <c r="K10" s="30" t="str">
        <f t="shared" ref="K10:K11" si="3">IF(J10="BAJO","El nivel de riesgo es bajo y no se requieren controles adicionales","Favor establezca acá controles adicionales requeridos")</f>
        <v>El nivel de riesgo es bajo y no se requieren controles adicionales</v>
      </c>
      <c r="L10" s="32">
        <f>IF(J10="BAJO",0.1,IF(J10="MEDIO",3,5))</f>
        <v>0.1</v>
      </c>
      <c r="N10" s="145"/>
      <c r="O10" s="146"/>
    </row>
    <row r="11" spans="1:15" ht="102" customHeight="1">
      <c r="A11" s="31">
        <v>4</v>
      </c>
      <c r="B11" s="32" t="s">
        <v>184</v>
      </c>
      <c r="C11" s="146" t="s">
        <v>611</v>
      </c>
      <c r="D11" s="146" t="s">
        <v>251</v>
      </c>
      <c r="E11" s="146" t="s">
        <v>19</v>
      </c>
      <c r="F11" s="168" t="s">
        <v>1514</v>
      </c>
      <c r="G11" s="32">
        <v>1</v>
      </c>
      <c r="H11" s="32">
        <v>4</v>
      </c>
      <c r="I11" s="32">
        <f t="shared" si="0"/>
        <v>4</v>
      </c>
      <c r="J11" s="32" t="str">
        <f t="shared" si="1"/>
        <v>BAJO</v>
      </c>
      <c r="K11" s="30" t="str">
        <f t="shared" si="3"/>
        <v>El nivel de riesgo es bajo y no se requieren controles adicionales</v>
      </c>
      <c r="L11" s="32">
        <f t="shared" si="2"/>
        <v>0.1</v>
      </c>
      <c r="N11" s="145"/>
      <c r="O11" s="146"/>
    </row>
    <row r="12" spans="1:15" ht="15">
      <c r="L12" s="216">
        <f>SUM(L8:L11)</f>
        <v>6.1999999999999993</v>
      </c>
      <c r="N12" s="217">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149" priority="1" stopIfTrue="1" operator="equal">
      <formula>"ALTO"</formula>
    </cfRule>
    <cfRule type="cellIs" dxfId="148" priority="2" stopIfTrue="1" operator="equal">
      <formula>"MEDIO"</formula>
    </cfRule>
    <cfRule type="cellIs" dxfId="147" priority="3" stopIfTrue="1" operator="equal">
      <formula>"BAJO"</formula>
    </cfRule>
  </conditionalFormatting>
  <pageMargins left="0.7" right="0.7" top="0.75" bottom="0.75" header="0.3" footer="0.3"/>
  <pageSetup scale="89" orientation="portrait" r:id="rId1"/>
  <colBreaks count="1" manualBreakCount="1">
    <brk id="10" max="1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4"/>
  <sheetViews>
    <sheetView topLeftCell="D1" zoomScale="70" zoomScaleNormal="70" workbookViewId="0">
      <selection activeCell="K8" sqref="K8:K43"/>
    </sheetView>
  </sheetViews>
  <sheetFormatPr baseColWidth="10" defaultRowHeight="14.25"/>
  <cols>
    <col min="1" max="1" width="11.42578125" style="22"/>
    <col min="2" max="2" width="31.5703125" style="96" customWidth="1"/>
    <col min="3" max="3" width="59.85546875" style="22" customWidth="1"/>
    <col min="4" max="4" width="33.140625" style="69" customWidth="1"/>
    <col min="5" max="5" width="42.85546875" style="22" customWidth="1"/>
    <col min="6" max="6" width="94.5703125" style="22" customWidth="1"/>
    <col min="7" max="9" width="18.85546875" style="22" customWidth="1"/>
    <col min="10" max="10" width="21.85546875" style="22" customWidth="1"/>
    <col min="11" max="11" width="79" style="22" customWidth="1"/>
    <col min="12" max="12" width="11.42578125" style="22"/>
    <col min="13" max="13" width="3.7109375" style="22" customWidth="1"/>
    <col min="14" max="14" width="70.7109375" style="22" customWidth="1"/>
    <col min="15" max="15" width="76.42578125" style="22" customWidth="1"/>
    <col min="16" max="16384" width="11.42578125" style="22"/>
  </cols>
  <sheetData>
    <row r="1" spans="1:73" ht="31.5" customHeight="1" thickBot="1">
      <c r="B1" s="235" t="s">
        <v>10</v>
      </c>
      <c r="C1" s="236"/>
      <c r="D1" s="236"/>
      <c r="E1" s="236"/>
      <c r="F1" s="236"/>
      <c r="G1" s="236"/>
      <c r="H1" s="236"/>
      <c r="I1" s="236"/>
      <c r="J1" s="236"/>
      <c r="K1" s="264"/>
      <c r="L1" s="264"/>
    </row>
    <row r="2" spans="1:73" ht="27" customHeight="1" thickTop="1">
      <c r="B2" s="265" t="s">
        <v>153</v>
      </c>
      <c r="C2" s="266"/>
      <c r="D2" s="266"/>
      <c r="E2" s="266"/>
      <c r="F2" s="266"/>
      <c r="G2" s="266"/>
      <c r="H2" s="266"/>
      <c r="I2" s="266"/>
      <c r="J2" s="266"/>
      <c r="K2" s="264"/>
      <c r="L2" s="264"/>
    </row>
    <row r="3" spans="1:73" ht="45.75" customHeight="1">
      <c r="B3" s="267" t="s">
        <v>11</v>
      </c>
      <c r="C3" s="268"/>
      <c r="D3" s="249" t="s">
        <v>12</v>
      </c>
      <c r="E3" s="250"/>
      <c r="F3" s="250"/>
      <c r="G3" s="250"/>
      <c r="H3" s="250"/>
      <c r="I3" s="248"/>
      <c r="J3" s="39" t="s">
        <v>141</v>
      </c>
      <c r="K3" s="264"/>
      <c r="L3" s="264"/>
    </row>
    <row r="4" spans="1:73" ht="26.25" customHeight="1" thickBot="1">
      <c r="B4" s="269" t="s">
        <v>142</v>
      </c>
      <c r="C4" s="270"/>
      <c r="D4" s="253" t="s">
        <v>154</v>
      </c>
      <c r="E4" s="254"/>
      <c r="F4" s="254"/>
      <c r="G4" s="254"/>
      <c r="H4" s="254"/>
      <c r="I4" s="252"/>
      <c r="J4" s="40" t="s">
        <v>465</v>
      </c>
      <c r="K4" s="264"/>
      <c r="L4" s="264"/>
    </row>
    <row r="5" spans="1:73" ht="72.75" customHeight="1" thickTop="1">
      <c r="B5" s="258" t="s">
        <v>13</v>
      </c>
      <c r="C5" s="259"/>
      <c r="D5" s="260" t="s">
        <v>14</v>
      </c>
      <c r="E5" s="261"/>
      <c r="F5" s="41" t="s">
        <v>15</v>
      </c>
      <c r="G5" s="262" t="s">
        <v>70</v>
      </c>
      <c r="H5" s="262"/>
      <c r="I5" s="42" t="s">
        <v>16</v>
      </c>
      <c r="J5" s="276" t="s">
        <v>254</v>
      </c>
      <c r="K5" s="276"/>
      <c r="L5" s="276"/>
      <c r="N5" s="48" t="s">
        <v>464</v>
      </c>
      <c r="O5" s="49"/>
    </row>
    <row r="6" spans="1:73" ht="5.25" customHeight="1">
      <c r="B6" s="41"/>
      <c r="C6" s="43"/>
      <c r="D6" s="44"/>
      <c r="E6" s="45"/>
      <c r="F6" s="41"/>
      <c r="G6" s="46"/>
      <c r="H6" s="46"/>
      <c r="I6" s="42"/>
      <c r="J6" s="47"/>
      <c r="K6" s="47"/>
      <c r="L6" s="47"/>
    </row>
    <row r="7" spans="1:73" ht="60">
      <c r="B7" s="18" t="s">
        <v>6</v>
      </c>
      <c r="C7" s="18" t="s">
        <v>8</v>
      </c>
      <c r="D7" s="18" t="s">
        <v>9</v>
      </c>
      <c r="E7" s="18" t="s">
        <v>7</v>
      </c>
      <c r="F7" s="18" t="s">
        <v>5</v>
      </c>
      <c r="G7" s="18" t="s">
        <v>0</v>
      </c>
      <c r="H7" s="18" t="s">
        <v>1</v>
      </c>
      <c r="I7" s="18" t="s">
        <v>2</v>
      </c>
      <c r="J7" s="18" t="s">
        <v>3</v>
      </c>
      <c r="K7" s="18" t="s">
        <v>3</v>
      </c>
      <c r="L7" s="18" t="s">
        <v>155</v>
      </c>
      <c r="N7" s="50" t="s">
        <v>281</v>
      </c>
      <c r="O7" s="51" t="s">
        <v>282</v>
      </c>
    </row>
    <row r="8" spans="1:73" ht="244.5" customHeight="1">
      <c r="A8" s="31">
        <v>1</v>
      </c>
      <c r="B8" s="195" t="s">
        <v>48</v>
      </c>
      <c r="C8" s="64" t="s">
        <v>900</v>
      </c>
      <c r="D8" s="195" t="s">
        <v>56</v>
      </c>
      <c r="E8" s="64" t="s">
        <v>188</v>
      </c>
      <c r="F8" s="64" t="s">
        <v>905</v>
      </c>
      <c r="G8" s="173">
        <v>3</v>
      </c>
      <c r="H8" s="32">
        <v>5</v>
      </c>
      <c r="I8" s="32">
        <f t="shared" ref="I8:I40" si="0">G8*H8</f>
        <v>15</v>
      </c>
      <c r="J8" s="32" t="str">
        <f t="shared" ref="J8:J40" si="1">IF(I8&lt;12,"BAJO",IF(I8&gt;19,"ALTO","MEDIO"))</f>
        <v>MEDIO</v>
      </c>
      <c r="K8" s="146" t="s">
        <v>1585</v>
      </c>
      <c r="L8" s="102">
        <f t="shared" ref="L8:L43" si="2">IF(J8="BAJO",0.1,IF(J8="MEDIO",3,5))</f>
        <v>3</v>
      </c>
      <c r="N8" s="146"/>
      <c r="O8" s="151"/>
      <c r="P8" s="56"/>
      <c r="BT8" s="22">
        <v>1</v>
      </c>
      <c r="BU8" s="22">
        <v>1</v>
      </c>
    </row>
    <row r="9" spans="1:73" ht="275.25" customHeight="1">
      <c r="A9" s="31">
        <v>2</v>
      </c>
      <c r="B9" s="195" t="s">
        <v>48</v>
      </c>
      <c r="C9" s="64" t="s">
        <v>901</v>
      </c>
      <c r="D9" s="195" t="s">
        <v>628</v>
      </c>
      <c r="E9" s="64" t="s">
        <v>188</v>
      </c>
      <c r="F9" s="64" t="s">
        <v>902</v>
      </c>
      <c r="G9" s="173">
        <v>3</v>
      </c>
      <c r="H9" s="32">
        <v>5</v>
      </c>
      <c r="I9" s="32">
        <f t="shared" si="0"/>
        <v>15</v>
      </c>
      <c r="J9" s="32" t="str">
        <f t="shared" si="1"/>
        <v>MEDIO</v>
      </c>
      <c r="K9" s="146" t="s">
        <v>1587</v>
      </c>
      <c r="L9" s="213">
        <f t="shared" si="2"/>
        <v>3</v>
      </c>
      <c r="N9" s="212"/>
      <c r="O9" s="214"/>
      <c r="P9" s="56"/>
      <c r="BT9" s="22">
        <v>2</v>
      </c>
      <c r="BU9" s="22">
        <v>2</v>
      </c>
    </row>
    <row r="10" spans="1:73" ht="246.75" customHeight="1">
      <c r="A10" s="31">
        <v>3</v>
      </c>
      <c r="B10" s="32" t="s">
        <v>48</v>
      </c>
      <c r="C10" s="146" t="s">
        <v>903</v>
      </c>
      <c r="D10" s="32" t="s">
        <v>629</v>
      </c>
      <c r="E10" s="146" t="s">
        <v>188</v>
      </c>
      <c r="F10" s="64" t="s">
        <v>904</v>
      </c>
      <c r="G10" s="173">
        <v>3</v>
      </c>
      <c r="H10" s="32">
        <v>5</v>
      </c>
      <c r="I10" s="32">
        <f t="shared" si="0"/>
        <v>15</v>
      </c>
      <c r="J10" s="32" t="str">
        <f t="shared" si="1"/>
        <v>MEDIO</v>
      </c>
      <c r="K10" s="146" t="s">
        <v>1586</v>
      </c>
      <c r="L10" s="77">
        <f>IF(J10="BAJO",0.1,IF(J10="MEDIO",3,5))</f>
        <v>3</v>
      </c>
      <c r="M10" s="53"/>
      <c r="N10" s="146"/>
      <c r="O10" s="151"/>
      <c r="P10" s="56"/>
      <c r="BT10" s="22">
        <v>2</v>
      </c>
      <c r="BU10" s="22">
        <v>2</v>
      </c>
    </row>
    <row r="11" spans="1:73" ht="117" customHeight="1">
      <c r="A11" s="31">
        <v>4</v>
      </c>
      <c r="B11" s="203" t="s">
        <v>818</v>
      </c>
      <c r="C11" s="146" t="s">
        <v>819</v>
      </c>
      <c r="D11" s="195" t="s">
        <v>820</v>
      </c>
      <c r="E11" s="64" t="s">
        <v>188</v>
      </c>
      <c r="F11" s="64" t="s">
        <v>821</v>
      </c>
      <c r="G11" s="32">
        <v>3</v>
      </c>
      <c r="H11" s="32">
        <v>5</v>
      </c>
      <c r="I11" s="32">
        <f t="shared" si="0"/>
        <v>15</v>
      </c>
      <c r="J11" s="32" t="str">
        <f t="shared" si="1"/>
        <v>MEDIO</v>
      </c>
      <c r="K11" s="146" t="s">
        <v>1585</v>
      </c>
      <c r="L11" s="102">
        <f t="shared" si="2"/>
        <v>3</v>
      </c>
      <c r="M11" s="52"/>
      <c r="N11" s="146"/>
      <c r="O11" s="151"/>
      <c r="P11" s="56"/>
    </row>
    <row r="12" spans="1:73" ht="199.5">
      <c r="A12" s="31">
        <v>5</v>
      </c>
      <c r="B12" s="203" t="s">
        <v>818</v>
      </c>
      <c r="C12" s="146" t="s">
        <v>822</v>
      </c>
      <c r="D12" s="195" t="s">
        <v>280</v>
      </c>
      <c r="E12" s="64" t="s">
        <v>188</v>
      </c>
      <c r="F12" s="64" t="s">
        <v>823</v>
      </c>
      <c r="G12" s="32">
        <v>3</v>
      </c>
      <c r="H12" s="32">
        <v>5</v>
      </c>
      <c r="I12" s="32">
        <f t="shared" si="0"/>
        <v>15</v>
      </c>
      <c r="J12" s="32" t="str">
        <f t="shared" si="1"/>
        <v>MEDIO</v>
      </c>
      <c r="K12" s="146" t="s">
        <v>1587</v>
      </c>
      <c r="L12" s="102">
        <f t="shared" si="2"/>
        <v>3</v>
      </c>
      <c r="M12" s="52"/>
      <c r="N12" s="146"/>
      <c r="O12" s="151"/>
      <c r="P12" s="56"/>
    </row>
    <row r="13" spans="1:73" ht="185.25">
      <c r="A13" s="31">
        <v>6</v>
      </c>
      <c r="B13" s="203" t="s">
        <v>818</v>
      </c>
      <c r="C13" s="146" t="s">
        <v>824</v>
      </c>
      <c r="D13" s="195" t="s">
        <v>825</v>
      </c>
      <c r="E13" s="64" t="s">
        <v>188</v>
      </c>
      <c r="F13" s="64" t="s">
        <v>826</v>
      </c>
      <c r="G13" s="32">
        <v>3</v>
      </c>
      <c r="H13" s="32">
        <v>5</v>
      </c>
      <c r="I13" s="32">
        <f t="shared" si="0"/>
        <v>15</v>
      </c>
      <c r="J13" s="32" t="str">
        <f t="shared" si="1"/>
        <v>MEDIO</v>
      </c>
      <c r="K13" s="146" t="s">
        <v>1586</v>
      </c>
      <c r="L13" s="102">
        <f t="shared" si="2"/>
        <v>3</v>
      </c>
      <c r="M13" s="52"/>
      <c r="N13" s="146"/>
      <c r="O13" s="151"/>
      <c r="P13" s="56"/>
    </row>
    <row r="14" spans="1:73" ht="114">
      <c r="A14" s="31">
        <v>7</v>
      </c>
      <c r="B14" s="203" t="s">
        <v>818</v>
      </c>
      <c r="C14" s="146" t="s">
        <v>827</v>
      </c>
      <c r="D14" s="195" t="s">
        <v>828</v>
      </c>
      <c r="E14" s="64" t="s">
        <v>188</v>
      </c>
      <c r="F14" s="64" t="s">
        <v>829</v>
      </c>
      <c r="G14" s="32">
        <v>3</v>
      </c>
      <c r="H14" s="32">
        <v>5</v>
      </c>
      <c r="I14" s="32">
        <f t="shared" si="0"/>
        <v>15</v>
      </c>
      <c r="J14" s="32" t="str">
        <f t="shared" si="1"/>
        <v>MEDIO</v>
      </c>
      <c r="K14" s="146" t="s">
        <v>1585</v>
      </c>
      <c r="L14" s="102">
        <f t="shared" si="2"/>
        <v>3</v>
      </c>
      <c r="M14" s="52"/>
      <c r="N14" s="146"/>
      <c r="O14" s="151"/>
      <c r="P14" s="56"/>
    </row>
    <row r="15" spans="1:73" ht="96.75" customHeight="1">
      <c r="A15" s="31">
        <v>8</v>
      </c>
      <c r="B15" s="203" t="s">
        <v>818</v>
      </c>
      <c r="C15" s="56" t="s">
        <v>830</v>
      </c>
      <c r="D15" s="195" t="s">
        <v>831</v>
      </c>
      <c r="E15" s="64" t="s">
        <v>188</v>
      </c>
      <c r="F15" s="64" t="s">
        <v>832</v>
      </c>
      <c r="G15" s="32">
        <v>3</v>
      </c>
      <c r="H15" s="32">
        <v>5</v>
      </c>
      <c r="I15" s="32">
        <f t="shared" si="0"/>
        <v>15</v>
      </c>
      <c r="J15" s="32" t="str">
        <f t="shared" si="1"/>
        <v>MEDIO</v>
      </c>
      <c r="K15" s="146" t="s">
        <v>1587</v>
      </c>
      <c r="L15" s="102">
        <f t="shared" si="2"/>
        <v>3</v>
      </c>
      <c r="M15" s="52"/>
      <c r="N15" s="146"/>
      <c r="O15" s="151"/>
      <c r="P15" s="56"/>
    </row>
    <row r="16" spans="1:73" ht="185.25">
      <c r="A16" s="31">
        <v>9</v>
      </c>
      <c r="B16" s="203" t="s">
        <v>818</v>
      </c>
      <c r="C16" s="146" t="s">
        <v>833</v>
      </c>
      <c r="D16" s="195" t="s">
        <v>834</v>
      </c>
      <c r="E16" s="64" t="s">
        <v>188</v>
      </c>
      <c r="F16" s="64" t="s">
        <v>835</v>
      </c>
      <c r="G16" s="32">
        <v>3</v>
      </c>
      <c r="H16" s="32">
        <v>5</v>
      </c>
      <c r="I16" s="32">
        <f t="shared" si="0"/>
        <v>15</v>
      </c>
      <c r="J16" s="32" t="str">
        <f t="shared" si="1"/>
        <v>MEDIO</v>
      </c>
      <c r="K16" s="146" t="s">
        <v>1586</v>
      </c>
      <c r="L16" s="102">
        <f t="shared" si="2"/>
        <v>3</v>
      </c>
      <c r="M16" s="52"/>
      <c r="N16" s="146"/>
      <c r="O16" s="151"/>
      <c r="P16" s="56"/>
    </row>
    <row r="17" spans="1:16" ht="163.5" customHeight="1">
      <c r="A17" s="31">
        <v>10</v>
      </c>
      <c r="B17" s="203" t="s">
        <v>818</v>
      </c>
      <c r="C17" s="146" t="s">
        <v>836</v>
      </c>
      <c r="D17" s="195" t="s">
        <v>837</v>
      </c>
      <c r="E17" s="64" t="s">
        <v>188</v>
      </c>
      <c r="F17" s="64" t="s">
        <v>838</v>
      </c>
      <c r="G17" s="32">
        <v>3</v>
      </c>
      <c r="H17" s="32">
        <v>5</v>
      </c>
      <c r="I17" s="32">
        <f t="shared" si="0"/>
        <v>15</v>
      </c>
      <c r="J17" s="32" t="str">
        <f t="shared" si="1"/>
        <v>MEDIO</v>
      </c>
      <c r="K17" s="146" t="s">
        <v>1585</v>
      </c>
      <c r="L17" s="102">
        <f t="shared" si="2"/>
        <v>3</v>
      </c>
      <c r="M17" s="52"/>
      <c r="N17" s="146"/>
      <c r="O17" s="151"/>
      <c r="P17" s="56"/>
    </row>
    <row r="18" spans="1:16" ht="199.5">
      <c r="A18" s="31">
        <v>11</v>
      </c>
      <c r="B18" s="203" t="s">
        <v>818</v>
      </c>
      <c r="C18" s="146" t="s">
        <v>839</v>
      </c>
      <c r="D18" s="195" t="s">
        <v>840</v>
      </c>
      <c r="E18" s="64" t="s">
        <v>188</v>
      </c>
      <c r="F18" s="64" t="s">
        <v>841</v>
      </c>
      <c r="G18" s="32">
        <v>3</v>
      </c>
      <c r="H18" s="32">
        <v>5</v>
      </c>
      <c r="I18" s="32">
        <f t="shared" si="0"/>
        <v>15</v>
      </c>
      <c r="J18" s="32" t="str">
        <f t="shared" si="1"/>
        <v>MEDIO</v>
      </c>
      <c r="K18" s="146" t="s">
        <v>1587</v>
      </c>
      <c r="L18" s="102">
        <f t="shared" si="2"/>
        <v>3</v>
      </c>
      <c r="M18" s="52"/>
      <c r="N18" s="146"/>
      <c r="O18" s="151"/>
      <c r="P18" s="56"/>
    </row>
    <row r="19" spans="1:16" ht="185.25">
      <c r="A19" s="31">
        <v>12</v>
      </c>
      <c r="B19" s="203" t="s">
        <v>818</v>
      </c>
      <c r="C19" s="146" t="s">
        <v>842</v>
      </c>
      <c r="D19" s="195" t="s">
        <v>843</v>
      </c>
      <c r="E19" s="64" t="s">
        <v>188</v>
      </c>
      <c r="F19" s="64" t="s">
        <v>844</v>
      </c>
      <c r="G19" s="32">
        <v>3</v>
      </c>
      <c r="H19" s="32">
        <v>5</v>
      </c>
      <c r="I19" s="32">
        <f t="shared" si="0"/>
        <v>15</v>
      </c>
      <c r="J19" s="32" t="str">
        <f t="shared" si="1"/>
        <v>MEDIO</v>
      </c>
      <c r="K19" s="146" t="s">
        <v>1586</v>
      </c>
      <c r="L19" s="102">
        <f t="shared" si="2"/>
        <v>3</v>
      </c>
      <c r="M19" s="52"/>
      <c r="N19" s="146"/>
      <c r="O19" s="151"/>
      <c r="P19" s="56"/>
    </row>
    <row r="20" spans="1:16" ht="114">
      <c r="A20" s="31">
        <v>13</v>
      </c>
      <c r="B20" s="203" t="s">
        <v>818</v>
      </c>
      <c r="C20" s="56" t="s">
        <v>845</v>
      </c>
      <c r="D20" s="195" t="s">
        <v>820</v>
      </c>
      <c r="E20" s="64" t="s">
        <v>188</v>
      </c>
      <c r="F20" s="64" t="s">
        <v>846</v>
      </c>
      <c r="G20" s="32">
        <v>3</v>
      </c>
      <c r="H20" s="32">
        <v>5</v>
      </c>
      <c r="I20" s="32">
        <f t="shared" si="0"/>
        <v>15</v>
      </c>
      <c r="J20" s="32" t="str">
        <f t="shared" si="1"/>
        <v>MEDIO</v>
      </c>
      <c r="K20" s="146" t="s">
        <v>1585</v>
      </c>
      <c r="L20" s="102">
        <f t="shared" si="2"/>
        <v>3</v>
      </c>
      <c r="M20" s="52"/>
      <c r="N20" s="146"/>
      <c r="O20" s="151"/>
      <c r="P20" s="56"/>
    </row>
    <row r="21" spans="1:16" ht="199.5">
      <c r="A21" s="31">
        <v>14</v>
      </c>
      <c r="B21" s="203" t="s">
        <v>818</v>
      </c>
      <c r="C21" s="56" t="s">
        <v>847</v>
      </c>
      <c r="D21" s="195" t="s">
        <v>840</v>
      </c>
      <c r="E21" s="64" t="s">
        <v>188</v>
      </c>
      <c r="F21" s="64" t="s">
        <v>848</v>
      </c>
      <c r="G21" s="32">
        <v>3</v>
      </c>
      <c r="H21" s="32">
        <v>5</v>
      </c>
      <c r="I21" s="32">
        <f t="shared" si="0"/>
        <v>15</v>
      </c>
      <c r="J21" s="32" t="str">
        <f t="shared" si="1"/>
        <v>MEDIO</v>
      </c>
      <c r="K21" s="146" t="s">
        <v>1587</v>
      </c>
      <c r="L21" s="102">
        <f t="shared" si="2"/>
        <v>3</v>
      </c>
      <c r="M21" s="52"/>
      <c r="N21" s="146"/>
      <c r="O21" s="151"/>
      <c r="P21" s="56"/>
    </row>
    <row r="22" spans="1:16" ht="185.25">
      <c r="A22" s="31">
        <v>15</v>
      </c>
      <c r="B22" s="203" t="s">
        <v>818</v>
      </c>
      <c r="C22" s="56" t="s">
        <v>849</v>
      </c>
      <c r="D22" s="195" t="s">
        <v>843</v>
      </c>
      <c r="E22" s="64" t="s">
        <v>188</v>
      </c>
      <c r="F22" s="64" t="s">
        <v>850</v>
      </c>
      <c r="G22" s="32">
        <v>3</v>
      </c>
      <c r="H22" s="32">
        <v>5</v>
      </c>
      <c r="I22" s="32">
        <f t="shared" si="0"/>
        <v>15</v>
      </c>
      <c r="J22" s="32" t="str">
        <f t="shared" si="1"/>
        <v>MEDIO</v>
      </c>
      <c r="K22" s="146" t="s">
        <v>1586</v>
      </c>
      <c r="L22" s="102">
        <f t="shared" si="2"/>
        <v>3</v>
      </c>
      <c r="M22" s="52"/>
      <c r="N22" s="146"/>
      <c r="O22" s="151"/>
      <c r="P22" s="56"/>
    </row>
    <row r="23" spans="1:16" ht="114">
      <c r="B23" s="203" t="s">
        <v>818</v>
      </c>
      <c r="C23" s="64" t="s">
        <v>851</v>
      </c>
      <c r="D23" s="195" t="s">
        <v>820</v>
      </c>
      <c r="E23" s="64" t="s">
        <v>188</v>
      </c>
      <c r="F23" s="64" t="s">
        <v>852</v>
      </c>
      <c r="G23" s="32">
        <v>3</v>
      </c>
      <c r="H23" s="32">
        <v>5</v>
      </c>
      <c r="I23" s="32">
        <f t="shared" si="0"/>
        <v>15</v>
      </c>
      <c r="J23" s="32" t="str">
        <f t="shared" si="1"/>
        <v>MEDIO</v>
      </c>
      <c r="K23" s="146" t="s">
        <v>1585</v>
      </c>
      <c r="L23" s="102">
        <f t="shared" si="2"/>
        <v>3</v>
      </c>
      <c r="M23" s="52"/>
      <c r="N23" s="146"/>
      <c r="O23" s="146"/>
      <c r="P23" s="56"/>
    </row>
    <row r="24" spans="1:16" ht="199.5">
      <c r="B24" s="203" t="s">
        <v>818</v>
      </c>
      <c r="C24" s="64" t="s">
        <v>853</v>
      </c>
      <c r="D24" s="195" t="s">
        <v>840</v>
      </c>
      <c r="E24" s="64" t="s">
        <v>188</v>
      </c>
      <c r="F24" s="64" t="s">
        <v>854</v>
      </c>
      <c r="G24" s="32">
        <v>3</v>
      </c>
      <c r="H24" s="32">
        <v>5</v>
      </c>
      <c r="I24" s="32">
        <f t="shared" si="0"/>
        <v>15</v>
      </c>
      <c r="J24" s="32" t="str">
        <f t="shared" si="1"/>
        <v>MEDIO</v>
      </c>
      <c r="K24" s="146" t="s">
        <v>1587</v>
      </c>
      <c r="L24" s="102">
        <f t="shared" si="2"/>
        <v>3</v>
      </c>
      <c r="M24" s="52"/>
      <c r="N24" s="52"/>
      <c r="O24" s="52"/>
    </row>
    <row r="25" spans="1:16" ht="185.25">
      <c r="B25" s="203" t="s">
        <v>818</v>
      </c>
      <c r="C25" s="64" t="s">
        <v>855</v>
      </c>
      <c r="D25" s="195" t="s">
        <v>843</v>
      </c>
      <c r="E25" s="64" t="s">
        <v>188</v>
      </c>
      <c r="F25" s="64" t="s">
        <v>856</v>
      </c>
      <c r="G25" s="32">
        <v>3</v>
      </c>
      <c r="H25" s="32">
        <v>5</v>
      </c>
      <c r="I25" s="32">
        <f t="shared" si="0"/>
        <v>15</v>
      </c>
      <c r="J25" s="32" t="str">
        <f t="shared" si="1"/>
        <v>MEDIO</v>
      </c>
      <c r="K25" s="146" t="s">
        <v>1586</v>
      </c>
      <c r="L25" s="102">
        <f t="shared" si="2"/>
        <v>3</v>
      </c>
      <c r="M25" s="52"/>
      <c r="N25" s="52"/>
      <c r="O25" s="52"/>
    </row>
    <row r="26" spans="1:16" ht="114">
      <c r="B26" s="203" t="s">
        <v>818</v>
      </c>
      <c r="C26" s="64" t="s">
        <v>857</v>
      </c>
      <c r="D26" s="195" t="s">
        <v>820</v>
      </c>
      <c r="E26" s="64" t="s">
        <v>188</v>
      </c>
      <c r="F26" s="64" t="s">
        <v>858</v>
      </c>
      <c r="G26" s="32">
        <v>3</v>
      </c>
      <c r="H26" s="32">
        <v>5</v>
      </c>
      <c r="I26" s="32">
        <f t="shared" si="0"/>
        <v>15</v>
      </c>
      <c r="J26" s="32" t="str">
        <f t="shared" si="1"/>
        <v>MEDIO</v>
      </c>
      <c r="K26" s="146" t="s">
        <v>1585</v>
      </c>
      <c r="L26" s="102">
        <f t="shared" si="2"/>
        <v>3</v>
      </c>
      <c r="M26" s="52"/>
      <c r="N26" s="52"/>
      <c r="O26" s="52"/>
    </row>
    <row r="27" spans="1:16" ht="199.5">
      <c r="B27" s="203" t="s">
        <v>818</v>
      </c>
      <c r="C27" s="64" t="s">
        <v>859</v>
      </c>
      <c r="D27" s="195" t="s">
        <v>860</v>
      </c>
      <c r="E27" s="64" t="s">
        <v>188</v>
      </c>
      <c r="F27" s="64" t="s">
        <v>861</v>
      </c>
      <c r="G27" s="32">
        <v>3</v>
      </c>
      <c r="H27" s="32">
        <v>5</v>
      </c>
      <c r="I27" s="32">
        <f t="shared" si="0"/>
        <v>15</v>
      </c>
      <c r="J27" s="32" t="str">
        <f t="shared" si="1"/>
        <v>MEDIO</v>
      </c>
      <c r="K27" s="146" t="s">
        <v>1587</v>
      </c>
      <c r="L27" s="102">
        <f t="shared" si="2"/>
        <v>3</v>
      </c>
      <c r="M27" s="52"/>
      <c r="N27" s="52"/>
      <c r="O27" s="52"/>
    </row>
    <row r="28" spans="1:16" ht="185.25">
      <c r="B28" s="203" t="s">
        <v>818</v>
      </c>
      <c r="C28" s="64" t="s">
        <v>862</v>
      </c>
      <c r="D28" s="195" t="s">
        <v>843</v>
      </c>
      <c r="E28" s="64" t="s">
        <v>188</v>
      </c>
      <c r="F28" s="64" t="s">
        <v>863</v>
      </c>
      <c r="G28" s="32">
        <v>3</v>
      </c>
      <c r="H28" s="32">
        <v>5</v>
      </c>
      <c r="I28" s="32">
        <f t="shared" si="0"/>
        <v>15</v>
      </c>
      <c r="J28" s="32" t="str">
        <f t="shared" si="1"/>
        <v>MEDIO</v>
      </c>
      <c r="K28" s="146" t="s">
        <v>1586</v>
      </c>
      <c r="L28" s="102">
        <f t="shared" si="2"/>
        <v>3</v>
      </c>
      <c r="M28" s="52"/>
      <c r="N28" s="52"/>
      <c r="O28" s="52"/>
    </row>
    <row r="29" spans="1:16" ht="114">
      <c r="B29" s="203" t="s">
        <v>818</v>
      </c>
      <c r="C29" s="64" t="s">
        <v>864</v>
      </c>
      <c r="D29" s="195" t="s">
        <v>820</v>
      </c>
      <c r="E29" s="64" t="s">
        <v>188</v>
      </c>
      <c r="F29" s="64" t="s">
        <v>865</v>
      </c>
      <c r="G29" s="32">
        <v>3</v>
      </c>
      <c r="H29" s="32">
        <v>5</v>
      </c>
      <c r="I29" s="32">
        <f t="shared" si="0"/>
        <v>15</v>
      </c>
      <c r="J29" s="32" t="str">
        <f t="shared" si="1"/>
        <v>MEDIO</v>
      </c>
      <c r="K29" s="146" t="s">
        <v>1585</v>
      </c>
      <c r="L29" s="102">
        <f t="shared" si="2"/>
        <v>3</v>
      </c>
      <c r="M29" s="52"/>
      <c r="N29" s="52"/>
      <c r="O29" s="52"/>
    </row>
    <row r="30" spans="1:16" ht="199.5">
      <c r="B30" s="203" t="s">
        <v>818</v>
      </c>
      <c r="C30" s="64" t="s">
        <v>866</v>
      </c>
      <c r="D30" s="195" t="s">
        <v>860</v>
      </c>
      <c r="E30" s="64" t="s">
        <v>188</v>
      </c>
      <c r="F30" s="64" t="s">
        <v>867</v>
      </c>
      <c r="G30" s="32">
        <v>3</v>
      </c>
      <c r="H30" s="32">
        <v>5</v>
      </c>
      <c r="I30" s="32">
        <f t="shared" si="0"/>
        <v>15</v>
      </c>
      <c r="J30" s="32" t="str">
        <f t="shared" si="1"/>
        <v>MEDIO</v>
      </c>
      <c r="K30" s="146" t="s">
        <v>1587</v>
      </c>
      <c r="L30" s="102">
        <f t="shared" si="2"/>
        <v>3</v>
      </c>
      <c r="M30" s="52"/>
      <c r="N30" s="52"/>
      <c r="O30" s="52"/>
    </row>
    <row r="31" spans="1:16" ht="185.25">
      <c r="B31" s="203" t="s">
        <v>818</v>
      </c>
      <c r="C31" s="64" t="s">
        <v>868</v>
      </c>
      <c r="D31" s="195" t="s">
        <v>843</v>
      </c>
      <c r="E31" s="64" t="s">
        <v>188</v>
      </c>
      <c r="F31" s="64" t="s">
        <v>869</v>
      </c>
      <c r="G31" s="32">
        <v>3</v>
      </c>
      <c r="H31" s="32">
        <v>5</v>
      </c>
      <c r="I31" s="32">
        <f t="shared" si="0"/>
        <v>15</v>
      </c>
      <c r="J31" s="32" t="str">
        <f t="shared" si="1"/>
        <v>MEDIO</v>
      </c>
      <c r="K31" s="146" t="s">
        <v>1586</v>
      </c>
      <c r="L31" s="102">
        <f t="shared" si="2"/>
        <v>3</v>
      </c>
      <c r="M31" s="52"/>
      <c r="N31" s="52"/>
      <c r="O31" s="52"/>
    </row>
    <row r="32" spans="1:16" ht="114">
      <c r="B32" s="203" t="s">
        <v>870</v>
      </c>
      <c r="C32" s="26" t="s">
        <v>871</v>
      </c>
      <c r="D32" s="195" t="s">
        <v>872</v>
      </c>
      <c r="E32" s="64" t="s">
        <v>188</v>
      </c>
      <c r="F32" s="64" t="s">
        <v>873</v>
      </c>
      <c r="G32" s="32">
        <v>3</v>
      </c>
      <c r="H32" s="32">
        <v>5</v>
      </c>
      <c r="I32" s="32">
        <f t="shared" si="0"/>
        <v>15</v>
      </c>
      <c r="J32" s="32" t="str">
        <f t="shared" si="1"/>
        <v>MEDIO</v>
      </c>
      <c r="K32" s="146" t="s">
        <v>1585</v>
      </c>
      <c r="L32" s="102">
        <f t="shared" si="2"/>
        <v>3</v>
      </c>
      <c r="M32" s="52"/>
      <c r="N32" s="52"/>
      <c r="O32" s="52"/>
    </row>
    <row r="33" spans="2:15" ht="199.5">
      <c r="B33" s="203" t="s">
        <v>870</v>
      </c>
      <c r="C33" s="64" t="s">
        <v>874</v>
      </c>
      <c r="D33" s="195" t="s">
        <v>875</v>
      </c>
      <c r="E33" s="64" t="s">
        <v>188</v>
      </c>
      <c r="F33" s="64" t="s">
        <v>876</v>
      </c>
      <c r="G33" s="32">
        <v>3</v>
      </c>
      <c r="H33" s="32">
        <v>5</v>
      </c>
      <c r="I33" s="32">
        <f t="shared" si="0"/>
        <v>15</v>
      </c>
      <c r="J33" s="32" t="str">
        <f t="shared" si="1"/>
        <v>MEDIO</v>
      </c>
      <c r="K33" s="146" t="s">
        <v>1587</v>
      </c>
      <c r="L33" s="102">
        <f t="shared" si="2"/>
        <v>3</v>
      </c>
      <c r="M33" s="52"/>
      <c r="N33" s="52"/>
      <c r="O33" s="52"/>
    </row>
    <row r="34" spans="2:15" ht="185.25">
      <c r="B34" s="203" t="s">
        <v>870</v>
      </c>
      <c r="C34" s="64" t="s">
        <v>877</v>
      </c>
      <c r="D34" s="195" t="s">
        <v>395</v>
      </c>
      <c r="E34" s="64" t="s">
        <v>188</v>
      </c>
      <c r="F34" s="64" t="s">
        <v>878</v>
      </c>
      <c r="G34" s="32">
        <v>3</v>
      </c>
      <c r="H34" s="32">
        <v>5</v>
      </c>
      <c r="I34" s="32">
        <f t="shared" si="0"/>
        <v>15</v>
      </c>
      <c r="J34" s="32" t="str">
        <f t="shared" si="1"/>
        <v>MEDIO</v>
      </c>
      <c r="K34" s="146" t="s">
        <v>1586</v>
      </c>
      <c r="L34" s="102">
        <f t="shared" si="2"/>
        <v>3</v>
      </c>
      <c r="M34" s="52"/>
      <c r="N34" s="52"/>
      <c r="O34" s="52"/>
    </row>
    <row r="35" spans="2:15" ht="114">
      <c r="B35" s="203" t="s">
        <v>870</v>
      </c>
      <c r="C35" s="64" t="s">
        <v>879</v>
      </c>
      <c r="D35" s="195" t="s">
        <v>872</v>
      </c>
      <c r="E35" s="64" t="s">
        <v>188</v>
      </c>
      <c r="F35" s="64" t="s">
        <v>880</v>
      </c>
      <c r="G35" s="32">
        <v>3</v>
      </c>
      <c r="H35" s="32">
        <v>5</v>
      </c>
      <c r="I35" s="32">
        <f t="shared" si="0"/>
        <v>15</v>
      </c>
      <c r="J35" s="32" t="str">
        <f t="shared" si="1"/>
        <v>MEDIO</v>
      </c>
      <c r="K35" s="146" t="s">
        <v>1585</v>
      </c>
      <c r="L35" s="102">
        <f t="shared" si="2"/>
        <v>3</v>
      </c>
      <c r="M35" s="52"/>
      <c r="N35" s="52"/>
      <c r="O35" s="52"/>
    </row>
    <row r="36" spans="2:15" ht="199.5">
      <c r="B36" s="203" t="s">
        <v>870</v>
      </c>
      <c r="C36" s="64" t="s">
        <v>881</v>
      </c>
      <c r="D36" s="195" t="s">
        <v>882</v>
      </c>
      <c r="E36" s="64" t="s">
        <v>188</v>
      </c>
      <c r="F36" s="64" t="s">
        <v>883</v>
      </c>
      <c r="G36" s="32">
        <v>3</v>
      </c>
      <c r="H36" s="32">
        <v>5</v>
      </c>
      <c r="I36" s="32">
        <f t="shared" si="0"/>
        <v>15</v>
      </c>
      <c r="J36" s="32" t="str">
        <f t="shared" si="1"/>
        <v>MEDIO</v>
      </c>
      <c r="K36" s="146" t="s">
        <v>1587</v>
      </c>
      <c r="L36" s="102">
        <f t="shared" si="2"/>
        <v>3</v>
      </c>
      <c r="M36" s="52"/>
      <c r="N36" s="52"/>
      <c r="O36" s="52"/>
    </row>
    <row r="37" spans="2:15" ht="185.25">
      <c r="B37" s="203" t="s">
        <v>870</v>
      </c>
      <c r="C37" s="64" t="s">
        <v>884</v>
      </c>
      <c r="D37" s="195" t="s">
        <v>885</v>
      </c>
      <c r="E37" s="64" t="s">
        <v>188</v>
      </c>
      <c r="F37" s="64" t="s">
        <v>886</v>
      </c>
      <c r="G37" s="32">
        <v>3</v>
      </c>
      <c r="H37" s="32">
        <v>5</v>
      </c>
      <c r="I37" s="32">
        <f t="shared" si="0"/>
        <v>15</v>
      </c>
      <c r="J37" s="32" t="str">
        <f t="shared" si="1"/>
        <v>MEDIO</v>
      </c>
      <c r="K37" s="146" t="s">
        <v>1586</v>
      </c>
      <c r="L37" s="102">
        <f t="shared" si="2"/>
        <v>3</v>
      </c>
      <c r="M37" s="52"/>
      <c r="N37" s="52"/>
      <c r="O37" s="52"/>
    </row>
    <row r="38" spans="2:15" ht="57">
      <c r="B38" s="203" t="s">
        <v>870</v>
      </c>
      <c r="C38" s="146" t="s">
        <v>887</v>
      </c>
      <c r="D38" s="195" t="s">
        <v>888</v>
      </c>
      <c r="E38" s="64" t="s">
        <v>188</v>
      </c>
      <c r="F38" s="64" t="s">
        <v>889</v>
      </c>
      <c r="G38" s="32">
        <v>2</v>
      </c>
      <c r="H38" s="32">
        <v>5</v>
      </c>
      <c r="I38" s="32">
        <f t="shared" si="0"/>
        <v>10</v>
      </c>
      <c r="J38" s="32" t="str">
        <f t="shared" si="1"/>
        <v>BAJO</v>
      </c>
      <c r="K38" s="30" t="str">
        <f t="shared" ref="K38:K43" si="3">IF(J38="BAJO","El nivel de riesgo bajo no requiere controles adicionales","Favor establezca acá controles adicionales requeridos")</f>
        <v>El nivel de riesgo bajo no requiere controles adicionales</v>
      </c>
      <c r="L38" s="102">
        <f t="shared" si="2"/>
        <v>0.1</v>
      </c>
      <c r="M38" s="52"/>
      <c r="N38" s="52"/>
      <c r="O38" s="52"/>
    </row>
    <row r="39" spans="2:15" ht="114">
      <c r="B39" s="203" t="s">
        <v>870</v>
      </c>
      <c r="C39" s="146" t="s">
        <v>890</v>
      </c>
      <c r="D39" s="195" t="s">
        <v>891</v>
      </c>
      <c r="E39" s="64" t="s">
        <v>188</v>
      </c>
      <c r="F39" s="64" t="s">
        <v>892</v>
      </c>
      <c r="G39" s="32">
        <v>2</v>
      </c>
      <c r="H39" s="32">
        <v>5</v>
      </c>
      <c r="I39" s="32">
        <f t="shared" si="0"/>
        <v>10</v>
      </c>
      <c r="J39" s="32" t="str">
        <f t="shared" si="1"/>
        <v>BAJO</v>
      </c>
      <c r="K39" s="30" t="str">
        <f t="shared" si="3"/>
        <v>El nivel de riesgo bajo no requiere controles adicionales</v>
      </c>
      <c r="L39" s="102">
        <f t="shared" si="2"/>
        <v>0.1</v>
      </c>
      <c r="M39" s="52"/>
      <c r="N39" s="52"/>
      <c r="O39" s="52"/>
    </row>
    <row r="40" spans="2:15" ht="99.75">
      <c r="B40" s="203" t="s">
        <v>870</v>
      </c>
      <c r="C40" s="146" t="s">
        <v>893</v>
      </c>
      <c r="D40" s="195" t="s">
        <v>885</v>
      </c>
      <c r="E40" s="64" t="s">
        <v>188</v>
      </c>
      <c r="F40" s="64" t="s">
        <v>894</v>
      </c>
      <c r="G40" s="32">
        <v>2</v>
      </c>
      <c r="H40" s="32">
        <v>5</v>
      </c>
      <c r="I40" s="32">
        <f t="shared" si="0"/>
        <v>10</v>
      </c>
      <c r="J40" s="32" t="str">
        <f t="shared" si="1"/>
        <v>BAJO</v>
      </c>
      <c r="K40" s="30" t="str">
        <f t="shared" si="3"/>
        <v>El nivel de riesgo bajo no requiere controles adicionales</v>
      </c>
      <c r="L40" s="102">
        <f t="shared" si="2"/>
        <v>0.1</v>
      </c>
      <c r="M40" s="52"/>
      <c r="N40" s="52"/>
      <c r="O40" s="52"/>
    </row>
    <row r="41" spans="2:15" ht="85.5">
      <c r="B41" s="203" t="s">
        <v>870</v>
      </c>
      <c r="C41" s="64" t="s">
        <v>895</v>
      </c>
      <c r="D41" s="195" t="s">
        <v>872</v>
      </c>
      <c r="E41" s="64" t="s">
        <v>188</v>
      </c>
      <c r="F41" s="64" t="s">
        <v>896</v>
      </c>
      <c r="G41" s="32">
        <v>2</v>
      </c>
      <c r="H41" s="32">
        <v>5</v>
      </c>
      <c r="I41" s="32">
        <f>G41*H41</f>
        <v>10</v>
      </c>
      <c r="J41" s="32" t="str">
        <f>IF(I41&lt;12,"BAJO",IF(I41&gt;19,"ALTO","MEDIO"))</f>
        <v>BAJO</v>
      </c>
      <c r="K41" s="30" t="str">
        <f t="shared" si="3"/>
        <v>El nivel de riesgo bajo no requiere controles adicionales</v>
      </c>
      <c r="L41" s="102">
        <f t="shared" si="2"/>
        <v>0.1</v>
      </c>
      <c r="M41" s="52"/>
      <c r="N41" s="52"/>
      <c r="O41" s="52"/>
    </row>
    <row r="42" spans="2:15" ht="114">
      <c r="B42" s="203" t="s">
        <v>870</v>
      </c>
      <c r="C42" s="204" t="s">
        <v>897</v>
      </c>
      <c r="D42" s="195" t="s">
        <v>891</v>
      </c>
      <c r="E42" s="64" t="s">
        <v>188</v>
      </c>
      <c r="F42" s="64" t="s">
        <v>892</v>
      </c>
      <c r="G42" s="32">
        <v>2</v>
      </c>
      <c r="H42" s="32">
        <v>5</v>
      </c>
      <c r="I42" s="32">
        <f>G42*H42</f>
        <v>10</v>
      </c>
      <c r="J42" s="32" t="str">
        <f>IF(I42&lt;12,"BAJO",IF(I42&gt;19,"ALTO","MEDIO"))</f>
        <v>BAJO</v>
      </c>
      <c r="K42" s="30" t="str">
        <f t="shared" si="3"/>
        <v>El nivel de riesgo bajo no requiere controles adicionales</v>
      </c>
      <c r="L42" s="102">
        <f t="shared" si="2"/>
        <v>0.1</v>
      </c>
      <c r="M42" s="52"/>
      <c r="N42" s="52"/>
      <c r="O42" s="52"/>
    </row>
    <row r="43" spans="2:15" ht="99.75">
      <c r="B43" s="205" t="s">
        <v>870</v>
      </c>
      <c r="C43" s="64" t="s">
        <v>898</v>
      </c>
      <c r="D43" s="195" t="s">
        <v>885</v>
      </c>
      <c r="E43" s="64" t="s">
        <v>188</v>
      </c>
      <c r="F43" s="64" t="s">
        <v>899</v>
      </c>
      <c r="G43" s="32">
        <v>2</v>
      </c>
      <c r="H43" s="32">
        <v>5</v>
      </c>
      <c r="I43" s="32">
        <f>G43*H43</f>
        <v>10</v>
      </c>
      <c r="J43" s="32" t="str">
        <f>IF(I43&lt;12,"BAJO",IF(I43&gt;19,"ALTO","MEDIO"))</f>
        <v>BAJO</v>
      </c>
      <c r="K43" s="30" t="str">
        <f t="shared" si="3"/>
        <v>El nivel de riesgo bajo no requiere controles adicionales</v>
      </c>
      <c r="L43" s="102">
        <f t="shared" si="2"/>
        <v>0.1</v>
      </c>
      <c r="M43" s="52"/>
      <c r="N43" s="52"/>
      <c r="O43" s="52"/>
    </row>
    <row r="44" spans="2:15" ht="15">
      <c r="L44" s="217">
        <f>SUM(L8:L43)</f>
        <v>90.599999999999966</v>
      </c>
      <c r="N44" s="217">
        <f>COUNT(L8:L43)</f>
        <v>36</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0 J35:J36 J42 J33 J12:J13">
    <cfRule type="cellIs" dxfId="146" priority="61" stopIfTrue="1" operator="equal">
      <formula>"ALTO"</formula>
    </cfRule>
    <cfRule type="cellIs" dxfId="145" priority="62" stopIfTrue="1" operator="equal">
      <formula>"MEDIO"</formula>
    </cfRule>
    <cfRule type="cellIs" dxfId="144" priority="63" stopIfTrue="1" operator="equal">
      <formula>"BAJO"</formula>
    </cfRule>
  </conditionalFormatting>
  <conditionalFormatting sqref="J43">
    <cfRule type="cellIs" dxfId="143" priority="58" stopIfTrue="1" operator="equal">
      <formula>"ALTO"</formula>
    </cfRule>
    <cfRule type="cellIs" dxfId="142" priority="59" stopIfTrue="1" operator="equal">
      <formula>"MEDIO"</formula>
    </cfRule>
    <cfRule type="cellIs" dxfId="141" priority="60" stopIfTrue="1" operator="equal">
      <formula>"BAJO"</formula>
    </cfRule>
  </conditionalFormatting>
  <conditionalFormatting sqref="J34">
    <cfRule type="cellIs" dxfId="140" priority="55" stopIfTrue="1" operator="equal">
      <formula>"ALTO"</formula>
    </cfRule>
    <cfRule type="cellIs" dxfId="139" priority="56" stopIfTrue="1" operator="equal">
      <formula>"MEDIO"</formula>
    </cfRule>
    <cfRule type="cellIs" dxfId="138" priority="57" stopIfTrue="1" operator="equal">
      <formula>"BAJO"</formula>
    </cfRule>
  </conditionalFormatting>
  <conditionalFormatting sqref="J37:J39">
    <cfRule type="cellIs" dxfId="137" priority="52" stopIfTrue="1" operator="equal">
      <formula>"ALTO"</formula>
    </cfRule>
    <cfRule type="cellIs" dxfId="136" priority="53" stopIfTrue="1" operator="equal">
      <formula>"MEDIO"</formula>
    </cfRule>
    <cfRule type="cellIs" dxfId="135" priority="54" stopIfTrue="1" operator="equal">
      <formula>"BAJO"</formula>
    </cfRule>
  </conditionalFormatting>
  <conditionalFormatting sqref="J11">
    <cfRule type="cellIs" dxfId="134" priority="49" stopIfTrue="1" operator="equal">
      <formula>"ALTO"</formula>
    </cfRule>
    <cfRule type="cellIs" dxfId="133" priority="50" stopIfTrue="1" operator="equal">
      <formula>"MEDIO"</formula>
    </cfRule>
    <cfRule type="cellIs" dxfId="132" priority="51" stopIfTrue="1" operator="equal">
      <formula>"BAJO"</formula>
    </cfRule>
  </conditionalFormatting>
  <conditionalFormatting sqref="J17:J19">
    <cfRule type="cellIs" dxfId="131" priority="46" stopIfTrue="1" operator="equal">
      <formula>"ALTO"</formula>
    </cfRule>
    <cfRule type="cellIs" dxfId="130" priority="47" stopIfTrue="1" operator="equal">
      <formula>"MEDIO"</formula>
    </cfRule>
    <cfRule type="cellIs" dxfId="129" priority="48" stopIfTrue="1" operator="equal">
      <formula>"BAJO"</formula>
    </cfRule>
  </conditionalFormatting>
  <conditionalFormatting sqref="J20">
    <cfRule type="cellIs" dxfId="128" priority="43" stopIfTrue="1" operator="equal">
      <formula>"ALTO"</formula>
    </cfRule>
    <cfRule type="cellIs" dxfId="127" priority="44" stopIfTrue="1" operator="equal">
      <formula>"MEDIO"</formula>
    </cfRule>
    <cfRule type="cellIs" dxfId="126" priority="45" stopIfTrue="1" operator="equal">
      <formula>"BAJO"</formula>
    </cfRule>
  </conditionalFormatting>
  <conditionalFormatting sqref="J29">
    <cfRule type="cellIs" dxfId="125" priority="34" stopIfTrue="1" operator="equal">
      <formula>"ALTO"</formula>
    </cfRule>
    <cfRule type="cellIs" dxfId="124" priority="35" stopIfTrue="1" operator="equal">
      <formula>"MEDIO"</formula>
    </cfRule>
    <cfRule type="cellIs" dxfId="123" priority="36" stopIfTrue="1" operator="equal">
      <formula>"BAJO"</formula>
    </cfRule>
  </conditionalFormatting>
  <conditionalFormatting sqref="J23">
    <cfRule type="cellIs" dxfId="122" priority="40" stopIfTrue="1" operator="equal">
      <formula>"ALTO"</formula>
    </cfRule>
    <cfRule type="cellIs" dxfId="121" priority="41" stopIfTrue="1" operator="equal">
      <formula>"MEDIO"</formula>
    </cfRule>
    <cfRule type="cellIs" dxfId="120" priority="42" stopIfTrue="1" operator="equal">
      <formula>"BAJO"</formula>
    </cfRule>
  </conditionalFormatting>
  <conditionalFormatting sqref="J26">
    <cfRule type="cellIs" dxfId="119" priority="37" stopIfTrue="1" operator="equal">
      <formula>"ALTO"</formula>
    </cfRule>
    <cfRule type="cellIs" dxfId="118" priority="38" stopIfTrue="1" operator="equal">
      <formula>"MEDIO"</formula>
    </cfRule>
    <cfRule type="cellIs" dxfId="117" priority="39" stopIfTrue="1" operator="equal">
      <formula>"BAJO"</formula>
    </cfRule>
  </conditionalFormatting>
  <conditionalFormatting sqref="J14:J15">
    <cfRule type="cellIs" dxfId="116" priority="31" stopIfTrue="1" operator="equal">
      <formula>"ALTO"</formula>
    </cfRule>
    <cfRule type="cellIs" dxfId="115" priority="32" stopIfTrue="1" operator="equal">
      <formula>"MEDIO"</formula>
    </cfRule>
    <cfRule type="cellIs" dxfId="114" priority="33" stopIfTrue="1" operator="equal">
      <formula>"BAJO"</formula>
    </cfRule>
  </conditionalFormatting>
  <conditionalFormatting sqref="J16:J17">
    <cfRule type="cellIs" dxfId="113" priority="28" stopIfTrue="1" operator="equal">
      <formula>"ALTO"</formula>
    </cfRule>
    <cfRule type="cellIs" dxfId="112" priority="29" stopIfTrue="1" operator="equal">
      <formula>"MEDIO"</formula>
    </cfRule>
    <cfRule type="cellIs" dxfId="111" priority="30" stopIfTrue="1" operator="equal">
      <formula>"BAJO"</formula>
    </cfRule>
  </conditionalFormatting>
  <conditionalFormatting sqref="J21:J22">
    <cfRule type="cellIs" dxfId="110" priority="25" stopIfTrue="1" operator="equal">
      <formula>"ALTO"</formula>
    </cfRule>
    <cfRule type="cellIs" dxfId="109" priority="26" stopIfTrue="1" operator="equal">
      <formula>"MEDIO"</formula>
    </cfRule>
    <cfRule type="cellIs" dxfId="108" priority="27" stopIfTrue="1" operator="equal">
      <formula>"BAJO"</formula>
    </cfRule>
  </conditionalFormatting>
  <conditionalFormatting sqref="J24:J25">
    <cfRule type="cellIs" dxfId="107" priority="22" stopIfTrue="1" operator="equal">
      <formula>"ALTO"</formula>
    </cfRule>
    <cfRule type="cellIs" dxfId="106" priority="23" stopIfTrue="1" operator="equal">
      <formula>"MEDIO"</formula>
    </cfRule>
    <cfRule type="cellIs" dxfId="105" priority="24" stopIfTrue="1" operator="equal">
      <formula>"BAJO"</formula>
    </cfRule>
  </conditionalFormatting>
  <conditionalFormatting sqref="J27">
    <cfRule type="cellIs" dxfId="104" priority="19" stopIfTrue="1" operator="equal">
      <formula>"ALTO"</formula>
    </cfRule>
    <cfRule type="cellIs" dxfId="103" priority="20" stopIfTrue="1" operator="equal">
      <formula>"MEDIO"</formula>
    </cfRule>
    <cfRule type="cellIs" dxfId="102" priority="21" stopIfTrue="1" operator="equal">
      <formula>"BAJO"</formula>
    </cfRule>
  </conditionalFormatting>
  <conditionalFormatting sqref="J28">
    <cfRule type="cellIs" dxfId="101" priority="16" stopIfTrue="1" operator="equal">
      <formula>"ALTO"</formula>
    </cfRule>
    <cfRule type="cellIs" dxfId="100" priority="17" stopIfTrue="1" operator="equal">
      <formula>"MEDIO"</formula>
    </cfRule>
    <cfRule type="cellIs" dxfId="99" priority="18" stopIfTrue="1" operator="equal">
      <formula>"BAJO"</formula>
    </cfRule>
  </conditionalFormatting>
  <conditionalFormatting sqref="J30">
    <cfRule type="cellIs" dxfId="98" priority="13" stopIfTrue="1" operator="equal">
      <formula>"ALTO"</formula>
    </cfRule>
    <cfRule type="cellIs" dxfId="97" priority="14" stopIfTrue="1" operator="equal">
      <formula>"MEDIO"</formula>
    </cfRule>
    <cfRule type="cellIs" dxfId="96" priority="15" stopIfTrue="1" operator="equal">
      <formula>"BAJO"</formula>
    </cfRule>
  </conditionalFormatting>
  <conditionalFormatting sqref="J31">
    <cfRule type="cellIs" dxfId="95" priority="10" stopIfTrue="1" operator="equal">
      <formula>"ALTO"</formula>
    </cfRule>
    <cfRule type="cellIs" dxfId="94" priority="11" stopIfTrue="1" operator="equal">
      <formula>"MEDIO"</formula>
    </cfRule>
    <cfRule type="cellIs" dxfId="93" priority="12" stopIfTrue="1" operator="equal">
      <formula>"BAJO"</formula>
    </cfRule>
  </conditionalFormatting>
  <conditionalFormatting sqref="J32">
    <cfRule type="cellIs" dxfId="92" priority="7" stopIfTrue="1" operator="equal">
      <formula>"ALTO"</formula>
    </cfRule>
    <cfRule type="cellIs" dxfId="91" priority="8" stopIfTrue="1" operator="equal">
      <formula>"MEDIO"</formula>
    </cfRule>
    <cfRule type="cellIs" dxfId="90" priority="9" stopIfTrue="1" operator="equal">
      <formula>"BAJO"</formula>
    </cfRule>
  </conditionalFormatting>
  <conditionalFormatting sqref="J40">
    <cfRule type="cellIs" dxfId="89" priority="4" stopIfTrue="1" operator="equal">
      <formula>"ALTO"</formula>
    </cfRule>
    <cfRule type="cellIs" dxfId="88" priority="5" stopIfTrue="1" operator="equal">
      <formula>"MEDIO"</formula>
    </cfRule>
    <cfRule type="cellIs" dxfId="87" priority="6" stopIfTrue="1" operator="equal">
      <formula>"BAJO"</formula>
    </cfRule>
  </conditionalFormatting>
  <conditionalFormatting sqref="J41">
    <cfRule type="cellIs" dxfId="86" priority="1" stopIfTrue="1" operator="equal">
      <formula>"ALTO"</formula>
    </cfRule>
    <cfRule type="cellIs" dxfId="85" priority="2" stopIfTrue="1" operator="equal">
      <formula>"MEDIO"</formula>
    </cfRule>
    <cfRule type="cellIs" dxfId="84"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[3]Instructivo!#REF!</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70" zoomScaleNormal="70" workbookViewId="0">
      <selection activeCell="K8" sqref="K8:K16"/>
    </sheetView>
  </sheetViews>
  <sheetFormatPr baseColWidth="10" defaultRowHeight="14.25"/>
  <cols>
    <col min="1" max="1" width="8" style="22" customWidth="1"/>
    <col min="2" max="2" width="25.140625" style="22" customWidth="1"/>
    <col min="3" max="3" width="63.7109375" style="22" customWidth="1"/>
    <col min="4" max="4" width="25.5703125" style="22" customWidth="1"/>
    <col min="5" max="5" width="34.5703125" style="22" customWidth="1"/>
    <col min="6" max="6" width="65" style="22" customWidth="1"/>
    <col min="7" max="7" width="15.85546875" style="22" customWidth="1"/>
    <col min="8" max="8" width="12.42578125" style="22" customWidth="1"/>
    <col min="9" max="9" width="15.42578125" style="22" customWidth="1"/>
    <col min="10" max="10" width="17.28515625" style="22" customWidth="1"/>
    <col min="11" max="11" width="79.28515625" style="22" customWidth="1"/>
    <col min="12" max="12" width="10.140625" style="22" customWidth="1"/>
    <col min="13" max="13" width="3.140625" style="22" customWidth="1"/>
    <col min="14" max="14" width="52.42578125" style="22" customWidth="1"/>
    <col min="15" max="15" width="47.140625" style="22" customWidth="1"/>
    <col min="16" max="16384" width="11.42578125" style="22"/>
  </cols>
  <sheetData>
    <row r="1" spans="1:15" ht="15.75" thickBot="1">
      <c r="B1" s="235" t="s">
        <v>10</v>
      </c>
      <c r="C1" s="236"/>
      <c r="D1" s="236"/>
      <c r="E1" s="236"/>
      <c r="F1" s="236"/>
      <c r="G1" s="236"/>
      <c r="H1" s="236"/>
      <c r="I1" s="236"/>
      <c r="J1" s="236"/>
      <c r="K1" s="264"/>
      <c r="L1" s="264"/>
      <c r="M1" s="84"/>
      <c r="N1" s="84"/>
    </row>
    <row r="2" spans="1:15" ht="15.75" thickTop="1">
      <c r="B2" s="265" t="s">
        <v>153</v>
      </c>
      <c r="C2" s="266"/>
      <c r="D2" s="266"/>
      <c r="E2" s="266"/>
      <c r="F2" s="266"/>
      <c r="G2" s="266"/>
      <c r="H2" s="266"/>
      <c r="I2" s="266"/>
      <c r="J2" s="266"/>
      <c r="K2" s="264"/>
      <c r="L2" s="264"/>
      <c r="M2" s="84"/>
      <c r="N2" s="84"/>
    </row>
    <row r="3" spans="1:15" ht="15">
      <c r="B3" s="267" t="s">
        <v>11</v>
      </c>
      <c r="C3" s="268"/>
      <c r="D3" s="249" t="s">
        <v>12</v>
      </c>
      <c r="E3" s="250"/>
      <c r="F3" s="250"/>
      <c r="G3" s="250"/>
      <c r="H3" s="250"/>
      <c r="I3" s="248"/>
      <c r="J3" s="39" t="s">
        <v>141</v>
      </c>
      <c r="K3" s="264"/>
      <c r="L3" s="264"/>
      <c r="M3" s="84"/>
      <c r="N3" s="84"/>
    </row>
    <row r="4" spans="1:15" ht="15" thickBot="1">
      <c r="B4" s="269" t="s">
        <v>142</v>
      </c>
      <c r="C4" s="270"/>
      <c r="D4" s="253" t="s">
        <v>154</v>
      </c>
      <c r="E4" s="254"/>
      <c r="F4" s="254"/>
      <c r="G4" s="254"/>
      <c r="H4" s="254"/>
      <c r="I4" s="252"/>
      <c r="J4" s="40" t="s">
        <v>465</v>
      </c>
      <c r="K4" s="264"/>
      <c r="L4" s="264"/>
      <c r="M4" s="84"/>
      <c r="N4" s="84"/>
    </row>
    <row r="5" spans="1:15" ht="81.75" customHeight="1" thickTop="1">
      <c r="B5" s="258" t="s">
        <v>13</v>
      </c>
      <c r="C5" s="259"/>
      <c r="D5" s="260" t="s">
        <v>14</v>
      </c>
      <c r="E5" s="261"/>
      <c r="F5" s="41" t="s">
        <v>15</v>
      </c>
      <c r="G5" s="262" t="s">
        <v>180</v>
      </c>
      <c r="H5" s="262"/>
      <c r="I5" s="42" t="s">
        <v>16</v>
      </c>
      <c r="J5" s="263" t="s">
        <v>181</v>
      </c>
      <c r="K5" s="263"/>
      <c r="L5" s="263"/>
      <c r="M5" s="84"/>
      <c r="N5" s="48" t="s">
        <v>464</v>
      </c>
      <c r="O5" s="49"/>
    </row>
    <row r="6" spans="1:15" ht="5.25" customHeight="1">
      <c r="B6" s="291"/>
      <c r="C6" s="291"/>
      <c r="D6" s="291"/>
      <c r="E6" s="291"/>
      <c r="F6" s="291"/>
      <c r="G6" s="291"/>
      <c r="H6" s="291"/>
      <c r="I6" s="291"/>
      <c r="J6" s="291"/>
      <c r="K6" s="291"/>
      <c r="L6" s="291"/>
    </row>
    <row r="7" spans="1:15" ht="87" customHeight="1">
      <c r="B7" s="21" t="s">
        <v>6</v>
      </c>
      <c r="C7" s="21" t="s">
        <v>8</v>
      </c>
      <c r="D7" s="21" t="s">
        <v>9</v>
      </c>
      <c r="E7" s="21" t="s">
        <v>24</v>
      </c>
      <c r="F7" s="21" t="s">
        <v>5</v>
      </c>
      <c r="G7" s="21" t="s">
        <v>0</v>
      </c>
      <c r="H7" s="21" t="s">
        <v>1</v>
      </c>
      <c r="I7" s="21" t="s">
        <v>2</v>
      </c>
      <c r="J7" s="21" t="s">
        <v>3</v>
      </c>
      <c r="K7" s="116" t="s">
        <v>4</v>
      </c>
      <c r="L7" s="21" t="s">
        <v>155</v>
      </c>
      <c r="M7" s="96"/>
      <c r="N7" s="50" t="s">
        <v>281</v>
      </c>
      <c r="O7" s="51" t="s">
        <v>282</v>
      </c>
    </row>
    <row r="8" spans="1:15" ht="198" customHeight="1">
      <c r="A8" s="31">
        <v>1</v>
      </c>
      <c r="B8" s="32" t="s">
        <v>221</v>
      </c>
      <c r="C8" s="146" t="s">
        <v>784</v>
      </c>
      <c r="D8" s="65" t="s">
        <v>785</v>
      </c>
      <c r="E8" s="146" t="s">
        <v>269</v>
      </c>
      <c r="F8" s="146" t="s">
        <v>1515</v>
      </c>
      <c r="G8" s="32">
        <v>3</v>
      </c>
      <c r="H8" s="32">
        <v>5</v>
      </c>
      <c r="I8" s="32">
        <f t="shared" ref="I8:I16" si="0">G8*H8</f>
        <v>15</v>
      </c>
      <c r="J8" s="32" t="str">
        <f>IF(I8&lt;12,"BAJO",IF(I8&gt;19,"ALTO","MEDIO"))</f>
        <v>MEDIO</v>
      </c>
      <c r="K8" s="146" t="s">
        <v>1586</v>
      </c>
      <c r="L8" s="32">
        <f>IF(J8="BAJO",0.1,IF(J8="MEDIO",3,5))</f>
        <v>3</v>
      </c>
      <c r="N8" s="158"/>
      <c r="O8" s="151"/>
    </row>
    <row r="9" spans="1:15" ht="248.25" customHeight="1">
      <c r="A9" s="31">
        <v>2</v>
      </c>
      <c r="B9" s="32" t="s">
        <v>221</v>
      </c>
      <c r="C9" s="146" t="s">
        <v>786</v>
      </c>
      <c r="D9" s="65" t="s">
        <v>634</v>
      </c>
      <c r="E9" s="146" t="s">
        <v>269</v>
      </c>
      <c r="F9" s="146" t="s">
        <v>1516</v>
      </c>
      <c r="G9" s="32">
        <v>3</v>
      </c>
      <c r="H9" s="32">
        <v>5</v>
      </c>
      <c r="I9" s="32">
        <f t="shared" si="0"/>
        <v>15</v>
      </c>
      <c r="J9" s="32" t="str">
        <f t="shared" ref="J9:J16" si="1">IF(I9&lt;12,"BAJO",IF(I9&gt;19,"ALTO","MEDIO"))</f>
        <v>MEDIO</v>
      </c>
      <c r="K9" s="146" t="s">
        <v>1587</v>
      </c>
      <c r="L9" s="32">
        <f t="shared" ref="L9:L16" si="2">IF(J9="BAJO",0.1,IF(J9="MEDIO",3,5))</f>
        <v>3</v>
      </c>
      <c r="N9" s="158"/>
      <c r="O9" s="151"/>
    </row>
    <row r="10" spans="1:15" ht="249" customHeight="1">
      <c r="A10" s="31">
        <v>3</v>
      </c>
      <c r="B10" s="32" t="s">
        <v>221</v>
      </c>
      <c r="C10" s="146" t="s">
        <v>787</v>
      </c>
      <c r="D10" s="65" t="s">
        <v>635</v>
      </c>
      <c r="E10" s="117" t="s">
        <v>269</v>
      </c>
      <c r="F10" s="146" t="s">
        <v>1517</v>
      </c>
      <c r="G10" s="32">
        <v>3</v>
      </c>
      <c r="H10" s="32">
        <v>5</v>
      </c>
      <c r="I10" s="32">
        <f t="shared" si="0"/>
        <v>15</v>
      </c>
      <c r="J10" s="32" t="str">
        <f t="shared" si="1"/>
        <v>MEDIO</v>
      </c>
      <c r="K10" s="146" t="s">
        <v>1585</v>
      </c>
      <c r="L10" s="32">
        <f t="shared" si="2"/>
        <v>3</v>
      </c>
      <c r="N10" s="158"/>
      <c r="O10" s="151"/>
    </row>
    <row r="11" spans="1:15" ht="258.75" customHeight="1">
      <c r="A11" s="31">
        <v>4</v>
      </c>
      <c r="B11" s="32" t="s">
        <v>222</v>
      </c>
      <c r="C11" s="146" t="s">
        <v>788</v>
      </c>
      <c r="D11" s="65" t="s">
        <v>785</v>
      </c>
      <c r="E11" s="117" t="s">
        <v>21</v>
      </c>
      <c r="F11" s="146" t="s">
        <v>1518</v>
      </c>
      <c r="G11" s="32">
        <v>2</v>
      </c>
      <c r="H11" s="32">
        <v>5</v>
      </c>
      <c r="I11" s="32">
        <f t="shared" si="0"/>
        <v>10</v>
      </c>
      <c r="J11" s="32" t="str">
        <f t="shared" si="1"/>
        <v>BAJO</v>
      </c>
      <c r="K11" s="146" t="str">
        <f>IF(J11="BAJO","El nivel de riesgo es bajo y no se requieren controles adicionales","Favor establezca acá controles adicionales requeridos")</f>
        <v>El nivel de riesgo es bajo y no se requieren controles adicionales</v>
      </c>
      <c r="L11" s="32">
        <f t="shared" si="2"/>
        <v>0.1</v>
      </c>
      <c r="N11" s="158"/>
      <c r="O11" s="151"/>
    </row>
    <row r="12" spans="1:15" ht="293.25" customHeight="1">
      <c r="A12" s="31">
        <v>5</v>
      </c>
      <c r="B12" s="32" t="s">
        <v>222</v>
      </c>
      <c r="C12" s="146" t="s">
        <v>438</v>
      </c>
      <c r="D12" s="65" t="s">
        <v>636</v>
      </c>
      <c r="E12" s="117" t="s">
        <v>21</v>
      </c>
      <c r="F12" s="146" t="s">
        <v>1519</v>
      </c>
      <c r="G12" s="32">
        <v>2</v>
      </c>
      <c r="H12" s="32">
        <v>5</v>
      </c>
      <c r="I12" s="32">
        <f t="shared" si="0"/>
        <v>10</v>
      </c>
      <c r="J12" s="32" t="str">
        <f t="shared" si="1"/>
        <v>BAJO</v>
      </c>
      <c r="K12" s="146" t="str">
        <f>IF(J12="BAJO","El nivel de riesgo es bajo y no se requieren controles adicionales","Favor establezca acá controles adicionales requeridos")</f>
        <v>El nivel de riesgo es bajo y no se requieren controles adicionales</v>
      </c>
      <c r="L12" s="32">
        <f t="shared" si="2"/>
        <v>0.1</v>
      </c>
      <c r="N12" s="158"/>
      <c r="O12" s="151"/>
    </row>
    <row r="13" spans="1:15" ht="287.25" customHeight="1">
      <c r="A13" s="31">
        <v>6</v>
      </c>
      <c r="B13" s="32" t="s">
        <v>222</v>
      </c>
      <c r="C13" s="146" t="s">
        <v>789</v>
      </c>
      <c r="D13" s="65" t="s">
        <v>56</v>
      </c>
      <c r="E13" s="117" t="s">
        <v>21</v>
      </c>
      <c r="F13" s="146" t="s">
        <v>1520</v>
      </c>
      <c r="G13" s="32">
        <v>2</v>
      </c>
      <c r="H13" s="32">
        <v>5</v>
      </c>
      <c r="I13" s="32">
        <f t="shared" si="0"/>
        <v>10</v>
      </c>
      <c r="J13" s="32" t="str">
        <f t="shared" si="1"/>
        <v>BAJO</v>
      </c>
      <c r="K13" s="30" t="str">
        <f t="shared" ref="K13:K16" si="3">IF(J13="BAJO","El nivel de riesgo es bajo y no se requieren controles adicionales","Favor establezca acá controles adicionales requeridos")</f>
        <v>El nivel de riesgo es bajo y no se requieren controles adicionales</v>
      </c>
      <c r="L13" s="32">
        <f t="shared" si="2"/>
        <v>0.1</v>
      </c>
      <c r="N13" s="158"/>
      <c r="O13" s="151"/>
    </row>
    <row r="14" spans="1:15" ht="203.25" customHeight="1">
      <c r="A14" s="31">
        <v>7</v>
      </c>
      <c r="B14" s="32" t="s">
        <v>270</v>
      </c>
      <c r="C14" s="146" t="s">
        <v>1521</v>
      </c>
      <c r="D14" s="65" t="s">
        <v>790</v>
      </c>
      <c r="E14" s="117" t="s">
        <v>21</v>
      </c>
      <c r="F14" s="146" t="s">
        <v>1522</v>
      </c>
      <c r="G14" s="32">
        <v>2</v>
      </c>
      <c r="H14" s="32">
        <v>3</v>
      </c>
      <c r="I14" s="32">
        <f t="shared" si="0"/>
        <v>6</v>
      </c>
      <c r="J14" s="32" t="str">
        <f t="shared" si="1"/>
        <v>BAJO</v>
      </c>
      <c r="K14" s="30" t="str">
        <f t="shared" si="3"/>
        <v>El nivel de riesgo es bajo y no se requieren controles adicionales</v>
      </c>
      <c r="L14" s="32">
        <f t="shared" si="2"/>
        <v>0.1</v>
      </c>
      <c r="N14" s="158"/>
      <c r="O14" s="151"/>
    </row>
    <row r="15" spans="1:15" ht="266.25" customHeight="1">
      <c r="A15" s="31">
        <v>8</v>
      </c>
      <c r="B15" s="32" t="s">
        <v>270</v>
      </c>
      <c r="C15" s="146" t="s">
        <v>1523</v>
      </c>
      <c r="D15" s="65" t="s">
        <v>439</v>
      </c>
      <c r="E15" s="117" t="s">
        <v>21</v>
      </c>
      <c r="F15" s="146" t="s">
        <v>1524</v>
      </c>
      <c r="G15" s="32">
        <v>2</v>
      </c>
      <c r="H15" s="32">
        <v>3</v>
      </c>
      <c r="I15" s="32">
        <f t="shared" si="0"/>
        <v>6</v>
      </c>
      <c r="J15" s="32" t="str">
        <f t="shared" si="1"/>
        <v>BAJO</v>
      </c>
      <c r="K15" s="30" t="str">
        <f t="shared" si="3"/>
        <v>El nivel de riesgo es bajo y no se requieren controles adicionales</v>
      </c>
      <c r="L15" s="32">
        <f t="shared" si="2"/>
        <v>0.1</v>
      </c>
      <c r="N15" s="158"/>
      <c r="O15" s="151"/>
    </row>
    <row r="16" spans="1:15" ht="238.5" customHeight="1">
      <c r="A16" s="31">
        <v>9</v>
      </c>
      <c r="B16" s="32" t="s">
        <v>270</v>
      </c>
      <c r="C16" s="146" t="s">
        <v>1525</v>
      </c>
      <c r="D16" s="65" t="s">
        <v>537</v>
      </c>
      <c r="E16" s="117" t="s">
        <v>20</v>
      </c>
      <c r="F16" s="146" t="s">
        <v>1526</v>
      </c>
      <c r="G16" s="32">
        <v>3</v>
      </c>
      <c r="H16" s="32">
        <v>3</v>
      </c>
      <c r="I16" s="32">
        <f t="shared" si="0"/>
        <v>9</v>
      </c>
      <c r="J16" s="32" t="str">
        <f t="shared" si="1"/>
        <v>BAJO</v>
      </c>
      <c r="K16" s="30" t="str">
        <f t="shared" si="3"/>
        <v>El nivel de riesgo es bajo y no se requieren controles adicionales</v>
      </c>
      <c r="L16" s="32">
        <f t="shared" si="2"/>
        <v>0.1</v>
      </c>
      <c r="N16" s="158"/>
      <c r="O16" s="151"/>
    </row>
    <row r="17" spans="4:14" ht="15">
      <c r="D17" s="96"/>
      <c r="E17" s="96"/>
      <c r="L17" s="217">
        <f>SUM(L8:L16)</f>
        <v>9.5999999999999979</v>
      </c>
      <c r="M17" s="35"/>
      <c r="N17" s="218">
        <f>COUNT(L8:L16)</f>
        <v>9</v>
      </c>
    </row>
  </sheetData>
  <mergeCells count="12">
    <mergeCell ref="B1:J1"/>
    <mergeCell ref="K1:L4"/>
    <mergeCell ref="B2:J2"/>
    <mergeCell ref="B3:C3"/>
    <mergeCell ref="D3:I3"/>
    <mergeCell ref="B4:C4"/>
    <mergeCell ref="D4:I4"/>
    <mergeCell ref="B5:C5"/>
    <mergeCell ref="D5:E5"/>
    <mergeCell ref="G5:H5"/>
    <mergeCell ref="J5:L5"/>
    <mergeCell ref="B6:L6"/>
  </mergeCells>
  <conditionalFormatting sqref="J8:J16">
    <cfRule type="cellIs" dxfId="83" priority="1" stopIfTrue="1" operator="equal">
      <formula>"ALTO"</formula>
    </cfRule>
    <cfRule type="cellIs" dxfId="82" priority="2" stopIfTrue="1" operator="equal">
      <formula>"MEDIO"</formula>
    </cfRule>
    <cfRule type="cellIs" dxfId="81" priority="3" stopIfTrue="1"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zoomScale="70" zoomScaleNormal="70" workbookViewId="0">
      <selection activeCell="O5" sqref="O5"/>
    </sheetView>
  </sheetViews>
  <sheetFormatPr baseColWidth="10" defaultColWidth="11.42578125" defaultRowHeight="14.25"/>
  <cols>
    <col min="1" max="1" width="11.42578125" style="38"/>
    <col min="2" max="2" width="38.42578125" style="38" customWidth="1"/>
    <col min="3" max="3" width="62" style="38" customWidth="1"/>
    <col min="4" max="4" width="29.7109375" style="38" customWidth="1"/>
    <col min="5" max="5" width="42.85546875" style="38" customWidth="1"/>
    <col min="6" max="6" width="73.7109375" style="38" customWidth="1"/>
    <col min="7" max="9" width="18.85546875" style="38" customWidth="1"/>
    <col min="10" max="10" width="19.42578125" style="38" customWidth="1"/>
    <col min="11" max="11" width="46.85546875" style="38" customWidth="1"/>
    <col min="12" max="12" width="11.42578125" style="38"/>
    <col min="13" max="13" width="3.42578125" style="38" customWidth="1"/>
    <col min="14" max="14" width="89.5703125" style="38" customWidth="1"/>
    <col min="15" max="15" width="62.5703125" style="38" customWidth="1"/>
    <col min="16" max="16384" width="11.42578125" style="38"/>
  </cols>
  <sheetData>
    <row r="1" spans="1:15" ht="23.25" customHeight="1" thickBot="1">
      <c r="B1" s="235" t="s">
        <v>10</v>
      </c>
      <c r="C1" s="236"/>
      <c r="D1" s="236"/>
      <c r="E1" s="236"/>
      <c r="F1" s="236"/>
      <c r="G1" s="236"/>
      <c r="H1" s="236"/>
      <c r="I1" s="236"/>
      <c r="J1" s="236"/>
      <c r="K1" s="264"/>
      <c r="L1" s="264"/>
    </row>
    <row r="2" spans="1:15" ht="27" customHeight="1" thickTop="1">
      <c r="B2" s="265" t="s">
        <v>153</v>
      </c>
      <c r="C2" s="266"/>
      <c r="D2" s="266"/>
      <c r="E2" s="266"/>
      <c r="F2" s="266"/>
      <c r="G2" s="266"/>
      <c r="H2" s="266"/>
      <c r="I2" s="266"/>
      <c r="J2" s="266"/>
      <c r="K2" s="264"/>
      <c r="L2" s="264"/>
    </row>
    <row r="3" spans="1:15" ht="21" customHeight="1">
      <c r="B3" s="267" t="s">
        <v>11</v>
      </c>
      <c r="C3" s="268"/>
      <c r="D3" s="249" t="s">
        <v>12</v>
      </c>
      <c r="E3" s="250"/>
      <c r="F3" s="250"/>
      <c r="G3" s="250"/>
      <c r="H3" s="250"/>
      <c r="I3" s="248"/>
      <c r="J3" s="39" t="s">
        <v>141</v>
      </c>
      <c r="K3" s="264"/>
      <c r="L3" s="264"/>
    </row>
    <row r="4" spans="1:15" ht="26.25" customHeight="1" thickBot="1">
      <c r="B4" s="269" t="s">
        <v>142</v>
      </c>
      <c r="C4" s="270"/>
      <c r="D4" s="253" t="s">
        <v>154</v>
      </c>
      <c r="E4" s="254"/>
      <c r="F4" s="254"/>
      <c r="G4" s="254"/>
      <c r="H4" s="254"/>
      <c r="I4" s="252"/>
      <c r="J4" s="40" t="s">
        <v>465</v>
      </c>
      <c r="K4" s="264"/>
      <c r="L4" s="264"/>
    </row>
    <row r="5" spans="1:15" ht="78.75" customHeight="1" thickTop="1">
      <c r="B5" s="258" t="s">
        <v>13</v>
      </c>
      <c r="C5" s="259"/>
      <c r="D5" s="260" t="s">
        <v>14</v>
      </c>
      <c r="E5" s="261"/>
      <c r="F5" s="41" t="s">
        <v>15</v>
      </c>
      <c r="G5" s="262" t="s">
        <v>132</v>
      </c>
      <c r="H5" s="262"/>
      <c r="I5" s="42" t="s">
        <v>16</v>
      </c>
      <c r="J5" s="263" t="s">
        <v>276</v>
      </c>
      <c r="K5" s="263"/>
      <c r="L5" s="263"/>
      <c r="N5" s="48" t="s">
        <v>464</v>
      </c>
      <c r="O5" s="49"/>
    </row>
    <row r="6" spans="1:15" ht="4.5" customHeight="1">
      <c r="B6" s="41"/>
      <c r="C6" s="43"/>
      <c r="D6" s="44"/>
      <c r="E6" s="45"/>
      <c r="F6" s="41"/>
      <c r="G6" s="46"/>
      <c r="H6" s="46"/>
      <c r="I6" s="42"/>
      <c r="J6" s="47"/>
      <c r="K6" s="47"/>
      <c r="L6" s="47"/>
      <c r="N6" s="22"/>
      <c r="O6" s="22"/>
    </row>
    <row r="7" spans="1:15" ht="72" customHeight="1">
      <c r="B7" s="21" t="s">
        <v>6</v>
      </c>
      <c r="C7" s="21" t="s">
        <v>8</v>
      </c>
      <c r="D7" s="21" t="s">
        <v>9</v>
      </c>
      <c r="E7" s="21" t="s">
        <v>24</v>
      </c>
      <c r="F7" s="21" t="s">
        <v>5</v>
      </c>
      <c r="G7" s="21" t="s">
        <v>0</v>
      </c>
      <c r="H7" s="21" t="s">
        <v>1</v>
      </c>
      <c r="I7" s="21" t="s">
        <v>2</v>
      </c>
      <c r="J7" s="21" t="s">
        <v>3</v>
      </c>
      <c r="K7" s="21" t="s">
        <v>4</v>
      </c>
      <c r="L7" s="21" t="s">
        <v>155</v>
      </c>
      <c r="N7" s="50" t="s">
        <v>281</v>
      </c>
      <c r="O7" s="51" t="s">
        <v>282</v>
      </c>
    </row>
    <row r="8" spans="1:15" ht="185.25">
      <c r="A8" s="32">
        <v>1</v>
      </c>
      <c r="B8" s="32" t="s">
        <v>145</v>
      </c>
      <c r="C8" s="146" t="s">
        <v>794</v>
      </c>
      <c r="D8" s="30" t="s">
        <v>620</v>
      </c>
      <c r="E8" s="147" t="s">
        <v>187</v>
      </c>
      <c r="F8" s="146" t="s">
        <v>621</v>
      </c>
      <c r="G8" s="32">
        <v>3</v>
      </c>
      <c r="H8" s="32">
        <v>3</v>
      </c>
      <c r="I8" s="32">
        <f t="shared" ref="I8:I48" si="0">G8*H8</f>
        <v>9</v>
      </c>
      <c r="J8" s="32" t="str">
        <f t="shared" ref="J8:J48" si="1">IF(I8&lt;12,"BAJO",IF(I8&gt;19,"ALTO","MEDIO"))</f>
        <v>BAJO</v>
      </c>
      <c r="K8" s="146" t="str">
        <f t="shared" ref="K8:K48" si="2">IF(J8="BAJO","El nivel de riesgo es bajo y no se requieren controles adicionales","Favor establezca acá controles adicionales requeridos")</f>
        <v>El nivel de riesgo es bajo y no se requieren controles adicionales</v>
      </c>
      <c r="L8" s="102">
        <f>IF(J8="BAJO",0.1,IF(J8="MEDIO",3,5))</f>
        <v>0.1</v>
      </c>
      <c r="M8" s="22"/>
      <c r="N8" s="26"/>
      <c r="O8" s="146"/>
    </row>
    <row r="9" spans="1:15" ht="346.5" customHeight="1">
      <c r="A9" s="32">
        <v>2</v>
      </c>
      <c r="B9" s="32" t="s">
        <v>145</v>
      </c>
      <c r="C9" s="146" t="s">
        <v>795</v>
      </c>
      <c r="D9" s="30" t="s">
        <v>62</v>
      </c>
      <c r="E9" s="147" t="s">
        <v>187</v>
      </c>
      <c r="F9" s="146" t="s">
        <v>622</v>
      </c>
      <c r="G9" s="32">
        <v>3</v>
      </c>
      <c r="H9" s="32">
        <v>3</v>
      </c>
      <c r="I9" s="32">
        <f>G9*H9</f>
        <v>9</v>
      </c>
      <c r="J9" s="32" t="str">
        <f>IF(I9&lt;12,"BAJO",IF(I9&gt;19,"ALTO","MEDIO"))</f>
        <v>BAJO</v>
      </c>
      <c r="K9" s="146" t="str">
        <f>IF(J9="BAJO","El nivel de riesgo es bajo y no se requieren controles adicionales","Favor establezca acá controles adicionales requeridos")</f>
        <v>El nivel de riesgo es bajo y no se requieren controles adicionales</v>
      </c>
      <c r="L9" s="102">
        <f>IF(J9="BAJO",0.1,IF(J9="MEDIO",3,5))</f>
        <v>0.1</v>
      </c>
      <c r="M9" s="22"/>
      <c r="N9" s="26"/>
      <c r="O9" s="146"/>
    </row>
    <row r="10" spans="1:15" ht="228">
      <c r="A10" s="32">
        <v>3</v>
      </c>
      <c r="B10" s="32" t="s">
        <v>145</v>
      </c>
      <c r="C10" s="146" t="s">
        <v>1527</v>
      </c>
      <c r="D10" s="30" t="s">
        <v>321</v>
      </c>
      <c r="E10" s="147" t="s">
        <v>187</v>
      </c>
      <c r="F10" s="146" t="s">
        <v>1528</v>
      </c>
      <c r="G10" s="32">
        <v>3</v>
      </c>
      <c r="H10" s="32">
        <v>3</v>
      </c>
      <c r="I10" s="32">
        <f>G10*H10</f>
        <v>9</v>
      </c>
      <c r="J10" s="32" t="str">
        <f>IF(I10&lt;12,"BAJO",IF(I10&gt;19,"ALTO","MEDIO"))</f>
        <v>BAJO</v>
      </c>
      <c r="K10" s="146" t="str">
        <f>IF(J10="BAJO","El nivel de riesgo es bajo y no se requieren controles adicionales","Favor establezca acá controles adicionales requeridos")</f>
        <v>El nivel de riesgo es bajo y no se requieren controles adicionales</v>
      </c>
      <c r="L10" s="102">
        <f>IF(J10="BAJO",0.1,IF(J10="MEDIO",3,5))</f>
        <v>0.1</v>
      </c>
      <c r="M10" s="22"/>
      <c r="N10" s="26"/>
      <c r="O10" s="146"/>
    </row>
    <row r="11" spans="1:15" ht="171">
      <c r="A11" s="32">
        <v>4</v>
      </c>
      <c r="B11" s="210" t="s">
        <v>145</v>
      </c>
      <c r="C11" s="146" t="s">
        <v>796</v>
      </c>
      <c r="D11" s="23" t="s">
        <v>62</v>
      </c>
      <c r="E11" s="24" t="s">
        <v>27</v>
      </c>
      <c r="F11" s="146" t="s">
        <v>612</v>
      </c>
      <c r="G11" s="210">
        <v>3</v>
      </c>
      <c r="H11" s="210">
        <v>3</v>
      </c>
      <c r="I11" s="210">
        <f t="shared" si="0"/>
        <v>9</v>
      </c>
      <c r="J11" s="210" t="str">
        <f t="shared" si="1"/>
        <v>BAJO</v>
      </c>
      <c r="K11" s="26" t="str">
        <f t="shared" si="2"/>
        <v>El nivel de riesgo es bajo y no se requieren controles adicionales</v>
      </c>
      <c r="L11" s="77">
        <f t="shared" ref="L11:L48" si="3">IF(J11="BAJO",0.1,IF(J11="MEDIO",3,5))</f>
        <v>0.1</v>
      </c>
      <c r="M11" s="22"/>
      <c r="N11" s="26"/>
      <c r="O11" s="146"/>
    </row>
    <row r="12" spans="1:15" ht="253.5" customHeight="1">
      <c r="A12" s="32">
        <v>5</v>
      </c>
      <c r="B12" s="210" t="s">
        <v>145</v>
      </c>
      <c r="C12" s="146" t="s">
        <v>623</v>
      </c>
      <c r="D12" s="23" t="s">
        <v>624</v>
      </c>
      <c r="E12" s="24" t="s">
        <v>613</v>
      </c>
      <c r="F12" s="146" t="s">
        <v>614</v>
      </c>
      <c r="G12" s="210">
        <v>3</v>
      </c>
      <c r="H12" s="210">
        <v>3</v>
      </c>
      <c r="I12" s="210">
        <f t="shared" si="0"/>
        <v>9</v>
      </c>
      <c r="J12" s="210" t="str">
        <f t="shared" si="1"/>
        <v>BAJO</v>
      </c>
      <c r="K12" s="26" t="str">
        <f t="shared" si="2"/>
        <v>El nivel de riesgo es bajo y no se requieren controles adicionales</v>
      </c>
      <c r="L12" s="77">
        <f t="shared" si="3"/>
        <v>0.1</v>
      </c>
      <c r="M12" s="22"/>
      <c r="N12" s="26"/>
      <c r="O12" s="146"/>
    </row>
    <row r="13" spans="1:15" ht="187.5" customHeight="1">
      <c r="A13" s="32">
        <v>6</v>
      </c>
      <c r="B13" s="210" t="s">
        <v>145</v>
      </c>
      <c r="C13" s="146" t="s">
        <v>434</v>
      </c>
      <c r="D13" s="23" t="s">
        <v>321</v>
      </c>
      <c r="E13" s="24" t="s">
        <v>27</v>
      </c>
      <c r="F13" s="146" t="s">
        <v>1529</v>
      </c>
      <c r="G13" s="210">
        <v>3</v>
      </c>
      <c r="H13" s="210">
        <v>3</v>
      </c>
      <c r="I13" s="210">
        <f>G13*H13</f>
        <v>9</v>
      </c>
      <c r="J13" s="210" t="str">
        <f>IF(I13&lt;12,"BAJO",IF(I13&gt;19,"ALTO","MEDIO"))</f>
        <v>BAJO</v>
      </c>
      <c r="K13" s="26" t="str">
        <f>IF(J13="BAJO","El nivel de riesgo es bajo y no se requieren controles adicionales","Favor establezca acá controles adicionales requeridos")</f>
        <v>El nivel de riesgo es bajo y no se requieren controles adicionales</v>
      </c>
      <c r="L13" s="77">
        <f>IF(J13="BAJO",0.1,IF(J13="MEDIO",3,5))</f>
        <v>0.1</v>
      </c>
      <c r="M13" s="22"/>
      <c r="N13" s="26"/>
      <c r="O13" s="146"/>
    </row>
    <row r="14" spans="1:15" ht="185.25">
      <c r="A14" s="32">
        <v>7</v>
      </c>
      <c r="B14" s="32" t="s">
        <v>145</v>
      </c>
      <c r="C14" s="146" t="s">
        <v>797</v>
      </c>
      <c r="D14" s="30" t="s">
        <v>624</v>
      </c>
      <c r="E14" s="147" t="s">
        <v>21</v>
      </c>
      <c r="F14" s="146" t="s">
        <v>791</v>
      </c>
      <c r="G14" s="32">
        <v>3</v>
      </c>
      <c r="H14" s="32">
        <v>3</v>
      </c>
      <c r="I14" s="32">
        <f t="shared" si="0"/>
        <v>9</v>
      </c>
      <c r="J14" s="32" t="str">
        <f t="shared" si="1"/>
        <v>BAJO</v>
      </c>
      <c r="K14" s="26" t="str">
        <f t="shared" si="2"/>
        <v>El nivel de riesgo es bajo y no se requieren controles adicionales</v>
      </c>
      <c r="L14" s="102">
        <f t="shared" si="3"/>
        <v>0.1</v>
      </c>
      <c r="M14" s="22"/>
      <c r="N14" s="26"/>
      <c r="O14" s="146"/>
    </row>
    <row r="15" spans="1:15" ht="199.5">
      <c r="A15" s="32">
        <v>8</v>
      </c>
      <c r="B15" s="32" t="s">
        <v>145</v>
      </c>
      <c r="C15" s="146" t="s">
        <v>798</v>
      </c>
      <c r="D15" s="30" t="s">
        <v>62</v>
      </c>
      <c r="E15" s="147" t="s">
        <v>187</v>
      </c>
      <c r="F15" s="146" t="s">
        <v>617</v>
      </c>
      <c r="G15" s="32">
        <v>2</v>
      </c>
      <c r="H15" s="32">
        <v>5</v>
      </c>
      <c r="I15" s="32">
        <f t="shared" si="0"/>
        <v>10</v>
      </c>
      <c r="J15" s="32" t="str">
        <f t="shared" si="1"/>
        <v>BAJO</v>
      </c>
      <c r="K15" s="146" t="str">
        <f t="shared" si="2"/>
        <v>El nivel de riesgo es bajo y no se requieren controles adicionales</v>
      </c>
      <c r="L15" s="102">
        <f t="shared" si="3"/>
        <v>0.1</v>
      </c>
      <c r="M15" s="22"/>
      <c r="N15" s="26"/>
      <c r="O15" s="146"/>
    </row>
    <row r="16" spans="1:15" ht="213.75">
      <c r="A16" s="32">
        <v>9</v>
      </c>
      <c r="B16" s="32" t="s">
        <v>145</v>
      </c>
      <c r="C16" s="146" t="s">
        <v>799</v>
      </c>
      <c r="D16" s="30" t="s">
        <v>321</v>
      </c>
      <c r="E16" s="147" t="s">
        <v>187</v>
      </c>
      <c r="F16" s="146" t="s">
        <v>1530</v>
      </c>
      <c r="G16" s="32">
        <v>2</v>
      </c>
      <c r="H16" s="32">
        <v>5</v>
      </c>
      <c r="I16" s="32">
        <f t="shared" si="0"/>
        <v>10</v>
      </c>
      <c r="J16" s="32" t="str">
        <f>IF(I16&lt;12,"BAJO",IF(I16&gt;19,"ALTO","MEDIO"))</f>
        <v>BAJO</v>
      </c>
      <c r="K16" s="146" t="str">
        <f>IF(J16="BAJO","El nivel de riesgo es bajo y no se requieren controles adicionales","Favor establezca acá controles adicionales requeridos")</f>
        <v>El nivel de riesgo es bajo y no se requieren controles adicionales</v>
      </c>
      <c r="L16" s="102">
        <f>IF(J16="BAJO",0.1,IF(J16="MEDIO",3,5))</f>
        <v>0.1</v>
      </c>
      <c r="M16" s="22"/>
      <c r="N16" s="26"/>
      <c r="O16" s="146"/>
    </row>
    <row r="17" spans="1:15" ht="128.25">
      <c r="A17" s="32">
        <v>10</v>
      </c>
      <c r="B17" s="210" t="s">
        <v>145</v>
      </c>
      <c r="C17" s="26" t="s">
        <v>800</v>
      </c>
      <c r="D17" s="23" t="s">
        <v>624</v>
      </c>
      <c r="E17" s="24" t="s">
        <v>21</v>
      </c>
      <c r="F17" s="26" t="s">
        <v>792</v>
      </c>
      <c r="G17" s="210">
        <v>2</v>
      </c>
      <c r="H17" s="210">
        <v>5</v>
      </c>
      <c r="I17" s="210">
        <f t="shared" si="0"/>
        <v>10</v>
      </c>
      <c r="J17" s="210" t="str">
        <f t="shared" si="1"/>
        <v>BAJO</v>
      </c>
      <c r="K17" s="26" t="str">
        <f t="shared" si="2"/>
        <v>El nivel de riesgo es bajo y no se requieren controles adicionales</v>
      </c>
      <c r="L17" s="77">
        <f t="shared" si="3"/>
        <v>0.1</v>
      </c>
      <c r="M17" s="22"/>
      <c r="N17" s="26"/>
      <c r="O17" s="146"/>
    </row>
    <row r="18" spans="1:15" ht="297.75" customHeight="1">
      <c r="A18" s="32">
        <v>11</v>
      </c>
      <c r="B18" s="210" t="s">
        <v>145</v>
      </c>
      <c r="C18" s="26" t="s">
        <v>625</v>
      </c>
      <c r="D18" s="23" t="s">
        <v>62</v>
      </c>
      <c r="E18" s="24" t="s">
        <v>21</v>
      </c>
      <c r="F18" s="26" t="s">
        <v>793</v>
      </c>
      <c r="G18" s="210">
        <v>2</v>
      </c>
      <c r="H18" s="210">
        <v>5</v>
      </c>
      <c r="I18" s="210">
        <f t="shared" si="0"/>
        <v>10</v>
      </c>
      <c r="J18" s="210" t="str">
        <f t="shared" si="1"/>
        <v>BAJO</v>
      </c>
      <c r="K18" s="26" t="str">
        <f t="shared" si="2"/>
        <v>El nivel de riesgo es bajo y no se requieren controles adicionales</v>
      </c>
      <c r="L18" s="77">
        <f t="shared" si="3"/>
        <v>0.1</v>
      </c>
      <c r="M18" s="22"/>
      <c r="N18" s="26"/>
      <c r="O18" s="146"/>
    </row>
    <row r="19" spans="1:15" ht="171">
      <c r="A19" s="32">
        <v>12</v>
      </c>
      <c r="B19" s="210" t="s">
        <v>145</v>
      </c>
      <c r="C19" s="26" t="s">
        <v>801</v>
      </c>
      <c r="D19" s="23" t="s">
        <v>321</v>
      </c>
      <c r="E19" s="24" t="s">
        <v>21</v>
      </c>
      <c r="F19" s="26" t="s">
        <v>1531</v>
      </c>
      <c r="G19" s="210">
        <v>2</v>
      </c>
      <c r="H19" s="210">
        <v>5</v>
      </c>
      <c r="I19" s="210">
        <f t="shared" si="0"/>
        <v>10</v>
      </c>
      <c r="J19" s="210" t="str">
        <f>IF(I19&lt;12,"BAJO",IF(I19&gt;19,"ALTO","MEDIO"))</f>
        <v>BAJO</v>
      </c>
      <c r="K19" s="26" t="str">
        <f>IF(J19="BAJO","El nivel de riesgo es bajo y no se requieren controles adicionales","Favor establezca acá controles adicionales requeridos")</f>
        <v>El nivel de riesgo es bajo y no se requieren controles adicionales</v>
      </c>
      <c r="L19" s="77">
        <f>IF(J19="BAJO",0.1,IF(J19="MEDIO",3,5))</f>
        <v>0.1</v>
      </c>
      <c r="M19" s="22"/>
      <c r="N19" s="26"/>
      <c r="O19" s="146"/>
    </row>
    <row r="20" spans="1:15" ht="85.5">
      <c r="A20" s="32">
        <v>13</v>
      </c>
      <c r="B20" s="210" t="s">
        <v>145</v>
      </c>
      <c r="C20" s="26" t="s">
        <v>802</v>
      </c>
      <c r="D20" s="23" t="s">
        <v>803</v>
      </c>
      <c r="E20" s="24" t="s">
        <v>20</v>
      </c>
      <c r="F20" s="23" t="s">
        <v>1532</v>
      </c>
      <c r="G20" s="210">
        <v>2</v>
      </c>
      <c r="H20" s="210">
        <v>4</v>
      </c>
      <c r="I20" s="210">
        <f t="shared" si="0"/>
        <v>8</v>
      </c>
      <c r="J20" s="210" t="str">
        <f t="shared" si="1"/>
        <v>BAJO</v>
      </c>
      <c r="K20" s="26" t="str">
        <f t="shared" si="2"/>
        <v>El nivel de riesgo es bajo y no se requieren controles adicionales</v>
      </c>
      <c r="L20" s="77">
        <f t="shared" si="3"/>
        <v>0.1</v>
      </c>
      <c r="M20" s="22"/>
      <c r="N20" s="26"/>
      <c r="O20" s="146"/>
    </row>
    <row r="21" spans="1:15" ht="167.25" customHeight="1">
      <c r="A21" s="32">
        <v>14</v>
      </c>
      <c r="B21" s="210" t="s">
        <v>145</v>
      </c>
      <c r="C21" s="26" t="s">
        <v>804</v>
      </c>
      <c r="D21" s="23" t="s">
        <v>62</v>
      </c>
      <c r="E21" s="24" t="s">
        <v>20</v>
      </c>
      <c r="F21" s="23" t="s">
        <v>1533</v>
      </c>
      <c r="G21" s="210">
        <v>2</v>
      </c>
      <c r="H21" s="210">
        <v>4</v>
      </c>
      <c r="I21" s="210">
        <f t="shared" si="0"/>
        <v>8</v>
      </c>
      <c r="J21" s="210" t="str">
        <f t="shared" si="1"/>
        <v>BAJO</v>
      </c>
      <c r="K21" s="26" t="str">
        <f t="shared" si="2"/>
        <v>El nivel de riesgo es bajo y no se requieren controles adicionales</v>
      </c>
      <c r="L21" s="77">
        <f t="shared" si="3"/>
        <v>0.1</v>
      </c>
      <c r="M21" s="22"/>
      <c r="N21" s="26"/>
      <c r="O21" s="146"/>
    </row>
    <row r="22" spans="1:15" ht="140.25" customHeight="1">
      <c r="A22" s="32">
        <v>15</v>
      </c>
      <c r="B22" s="210" t="s">
        <v>145</v>
      </c>
      <c r="C22" s="26" t="s">
        <v>805</v>
      </c>
      <c r="D22" s="23" t="s">
        <v>321</v>
      </c>
      <c r="E22" s="24" t="s">
        <v>20</v>
      </c>
      <c r="F22" s="23" t="s">
        <v>1534</v>
      </c>
      <c r="G22" s="210">
        <v>2</v>
      </c>
      <c r="H22" s="210">
        <v>4</v>
      </c>
      <c r="I22" s="210">
        <f t="shared" si="0"/>
        <v>8</v>
      </c>
      <c r="J22" s="210" t="str">
        <f>IF(I22&lt;12,"BAJO",IF(I22&gt;19,"ALTO","MEDIO"))</f>
        <v>BAJO</v>
      </c>
      <c r="K22" s="26" t="str">
        <f>IF(J22="BAJO","El nivel de riesgo es bajo y no se requieren controles adicionales","Favor establezca acá controles adicionales requeridos")</f>
        <v>El nivel de riesgo es bajo y no se requieren controles adicionales</v>
      </c>
      <c r="L22" s="77">
        <f>IF(J22="BAJO",0.1,IF(J22="MEDIO",3,5))</f>
        <v>0.1</v>
      </c>
      <c r="M22" s="22"/>
      <c r="N22" s="26"/>
      <c r="O22" s="146"/>
    </row>
    <row r="23" spans="1:15" ht="140.25" customHeight="1">
      <c r="A23" s="32">
        <v>16</v>
      </c>
      <c r="B23" s="210" t="s">
        <v>145</v>
      </c>
      <c r="C23" s="26" t="s">
        <v>806</v>
      </c>
      <c r="D23" s="23" t="s">
        <v>62</v>
      </c>
      <c r="E23" s="24" t="s">
        <v>187</v>
      </c>
      <c r="F23" s="26" t="s">
        <v>1535</v>
      </c>
      <c r="G23" s="210">
        <v>2</v>
      </c>
      <c r="H23" s="210">
        <v>4</v>
      </c>
      <c r="I23" s="210">
        <f t="shared" si="0"/>
        <v>8</v>
      </c>
      <c r="J23" s="210" t="str">
        <f t="shared" si="1"/>
        <v>BAJO</v>
      </c>
      <c r="K23" s="26" t="str">
        <f t="shared" si="2"/>
        <v>El nivel de riesgo es bajo y no se requieren controles adicionales</v>
      </c>
      <c r="L23" s="77">
        <f t="shared" si="3"/>
        <v>0.1</v>
      </c>
      <c r="M23" s="22"/>
      <c r="N23" s="26"/>
      <c r="O23" s="146"/>
    </row>
    <row r="24" spans="1:15" ht="140.25" customHeight="1">
      <c r="A24" s="32">
        <v>17</v>
      </c>
      <c r="B24" s="210" t="s">
        <v>145</v>
      </c>
      <c r="C24" s="26" t="s">
        <v>807</v>
      </c>
      <c r="D24" s="23" t="s">
        <v>321</v>
      </c>
      <c r="E24" s="24" t="s">
        <v>187</v>
      </c>
      <c r="F24" s="26" t="s">
        <v>1536</v>
      </c>
      <c r="G24" s="210">
        <v>2</v>
      </c>
      <c r="H24" s="210">
        <v>4</v>
      </c>
      <c r="I24" s="210">
        <f t="shared" si="0"/>
        <v>8</v>
      </c>
      <c r="J24" s="210" t="str">
        <f>IF(I24&lt;12,"BAJO",IF(I24&gt;19,"ALTO","MEDIO"))</f>
        <v>BAJO</v>
      </c>
      <c r="K24" s="26" t="str">
        <f>IF(J24="BAJO","El nivel de riesgo es bajo y no se requieren controles adicionales","Favor establezca acá controles adicionales requeridos")</f>
        <v>El nivel de riesgo es bajo y no se requieren controles adicionales</v>
      </c>
      <c r="L24" s="77">
        <f>IF(J24="BAJO",0.1,IF(J24="MEDIO",3,5))</f>
        <v>0.1</v>
      </c>
      <c r="M24" s="22"/>
      <c r="N24" s="26"/>
      <c r="O24" s="146"/>
    </row>
    <row r="25" spans="1:15" ht="140.25" customHeight="1">
      <c r="A25" s="32">
        <v>18</v>
      </c>
      <c r="B25" s="210" t="s">
        <v>145</v>
      </c>
      <c r="C25" s="26" t="s">
        <v>808</v>
      </c>
      <c r="D25" s="23" t="s">
        <v>626</v>
      </c>
      <c r="E25" s="24" t="s">
        <v>187</v>
      </c>
      <c r="F25" s="26" t="s">
        <v>1537</v>
      </c>
      <c r="G25" s="210">
        <v>2</v>
      </c>
      <c r="H25" s="210">
        <v>4</v>
      </c>
      <c r="I25" s="210">
        <f t="shared" si="0"/>
        <v>8</v>
      </c>
      <c r="J25" s="210" t="str">
        <f t="shared" si="1"/>
        <v>BAJO</v>
      </c>
      <c r="K25" s="26" t="str">
        <f t="shared" si="2"/>
        <v>El nivel de riesgo es bajo y no se requieren controles adicionales</v>
      </c>
      <c r="L25" s="77">
        <f t="shared" si="3"/>
        <v>0.1</v>
      </c>
      <c r="M25" s="22"/>
      <c r="N25" s="26"/>
      <c r="O25" s="146"/>
    </row>
    <row r="26" spans="1:15" ht="140.25" customHeight="1">
      <c r="A26" s="32">
        <v>19</v>
      </c>
      <c r="B26" s="32" t="s">
        <v>36</v>
      </c>
      <c r="C26" s="146" t="s">
        <v>809</v>
      </c>
      <c r="D26" s="30" t="s">
        <v>627</v>
      </c>
      <c r="E26" s="147" t="s">
        <v>274</v>
      </c>
      <c r="F26" s="30" t="s">
        <v>615</v>
      </c>
      <c r="G26" s="32">
        <v>2</v>
      </c>
      <c r="H26" s="32">
        <v>3</v>
      </c>
      <c r="I26" s="32">
        <f t="shared" si="0"/>
        <v>6</v>
      </c>
      <c r="J26" s="32" t="str">
        <f t="shared" si="1"/>
        <v>BAJO</v>
      </c>
      <c r="K26" s="146" t="str">
        <f t="shared" si="2"/>
        <v>El nivel de riesgo es bajo y no se requieren controles adicionales</v>
      </c>
      <c r="L26" s="102">
        <f t="shared" si="3"/>
        <v>0.1</v>
      </c>
      <c r="M26" s="22"/>
      <c r="N26" s="26"/>
      <c r="O26" s="146"/>
    </row>
    <row r="27" spans="1:15" ht="156.75">
      <c r="A27" s="32">
        <v>20</v>
      </c>
      <c r="B27" s="32" t="s">
        <v>36</v>
      </c>
      <c r="C27" s="146" t="s">
        <v>810</v>
      </c>
      <c r="D27" s="30" t="s">
        <v>62</v>
      </c>
      <c r="E27" s="147" t="s">
        <v>274</v>
      </c>
      <c r="F27" s="30" t="s">
        <v>618</v>
      </c>
      <c r="G27" s="32">
        <v>2</v>
      </c>
      <c r="H27" s="32">
        <v>3</v>
      </c>
      <c r="I27" s="32">
        <f t="shared" si="0"/>
        <v>6</v>
      </c>
      <c r="J27" s="32" t="str">
        <f t="shared" si="1"/>
        <v>BAJO</v>
      </c>
      <c r="K27" s="146" t="str">
        <f t="shared" si="2"/>
        <v>El nivel de riesgo es bajo y no se requieren controles adicionales</v>
      </c>
      <c r="L27" s="102">
        <f t="shared" si="3"/>
        <v>0.1</v>
      </c>
      <c r="M27" s="22"/>
      <c r="N27" s="26"/>
      <c r="O27" s="146"/>
    </row>
    <row r="28" spans="1:15" ht="140.25" customHeight="1">
      <c r="A28" s="32">
        <v>21</v>
      </c>
      <c r="B28" s="32" t="s">
        <v>36</v>
      </c>
      <c r="C28" s="146" t="s">
        <v>811</v>
      </c>
      <c r="D28" s="30" t="s">
        <v>321</v>
      </c>
      <c r="E28" s="147" t="s">
        <v>274</v>
      </c>
      <c r="F28" s="30" t="s">
        <v>1538</v>
      </c>
      <c r="G28" s="32">
        <v>2</v>
      </c>
      <c r="H28" s="32">
        <v>3</v>
      </c>
      <c r="I28" s="32">
        <f>G28*H28</f>
        <v>6</v>
      </c>
      <c r="J28" s="32" t="str">
        <f>IF(I28&lt;12,"BAJO",IF(I28&gt;19,"ALTO","MEDIO"))</f>
        <v>BAJO</v>
      </c>
      <c r="K28" s="146" t="str">
        <f>IF(J28="BAJO","El nivel de riesgo es bajo y no se requieren controles adicionales","Favor establezca acá controles adicionales requeridos")</f>
        <v>El nivel de riesgo es bajo y no se requieren controles adicionales</v>
      </c>
      <c r="L28" s="102">
        <f>IF(J28="BAJO",0.1,IF(J28="MEDIO",3,5))</f>
        <v>0.1</v>
      </c>
      <c r="M28" s="22"/>
      <c r="N28" s="26"/>
      <c r="O28" s="146"/>
    </row>
    <row r="29" spans="1:15" ht="140.25" customHeight="1">
      <c r="A29" s="32">
        <v>22</v>
      </c>
      <c r="B29" s="210" t="s">
        <v>36</v>
      </c>
      <c r="C29" s="146" t="s">
        <v>812</v>
      </c>
      <c r="D29" s="23" t="s">
        <v>627</v>
      </c>
      <c r="E29" s="24" t="s">
        <v>21</v>
      </c>
      <c r="F29" s="30" t="s">
        <v>616</v>
      </c>
      <c r="G29" s="210">
        <v>2</v>
      </c>
      <c r="H29" s="210">
        <v>3</v>
      </c>
      <c r="I29" s="210">
        <f t="shared" si="0"/>
        <v>6</v>
      </c>
      <c r="J29" s="210" t="str">
        <f t="shared" si="1"/>
        <v>BAJO</v>
      </c>
      <c r="K29" s="26" t="str">
        <f t="shared" si="2"/>
        <v>El nivel de riesgo es bajo y no se requieren controles adicionales</v>
      </c>
      <c r="L29" s="77">
        <f t="shared" si="3"/>
        <v>0.1</v>
      </c>
      <c r="M29" s="22"/>
      <c r="N29" s="26"/>
      <c r="O29" s="146"/>
    </row>
    <row r="30" spans="1:15" ht="140.25" customHeight="1">
      <c r="A30" s="32">
        <v>23</v>
      </c>
      <c r="B30" s="32" t="s">
        <v>36</v>
      </c>
      <c r="C30" s="146" t="s">
        <v>813</v>
      </c>
      <c r="D30" s="30" t="s">
        <v>62</v>
      </c>
      <c r="E30" s="147" t="s">
        <v>21</v>
      </c>
      <c r="F30" s="30" t="s">
        <v>619</v>
      </c>
      <c r="G30" s="32">
        <v>2</v>
      </c>
      <c r="H30" s="32">
        <v>3</v>
      </c>
      <c r="I30" s="32">
        <f t="shared" si="0"/>
        <v>6</v>
      </c>
      <c r="J30" s="32" t="str">
        <f t="shared" si="1"/>
        <v>BAJO</v>
      </c>
      <c r="K30" s="146" t="str">
        <f t="shared" si="2"/>
        <v>El nivel de riesgo es bajo y no se requieren controles adicionales</v>
      </c>
      <c r="L30" s="102">
        <f t="shared" si="3"/>
        <v>0.1</v>
      </c>
      <c r="M30" s="22"/>
      <c r="N30" s="26"/>
      <c r="O30" s="146"/>
    </row>
    <row r="31" spans="1:15" ht="140.25" customHeight="1">
      <c r="A31" s="32">
        <v>24</v>
      </c>
      <c r="B31" s="32" t="s">
        <v>36</v>
      </c>
      <c r="C31" s="146" t="s">
        <v>814</v>
      </c>
      <c r="D31" s="30" t="s">
        <v>321</v>
      </c>
      <c r="E31" s="147" t="s">
        <v>21</v>
      </c>
      <c r="F31" s="30" t="s">
        <v>1539</v>
      </c>
      <c r="G31" s="32">
        <v>2</v>
      </c>
      <c r="H31" s="32">
        <v>3</v>
      </c>
      <c r="I31" s="32">
        <f>G31*H31</f>
        <v>6</v>
      </c>
      <c r="J31" s="32" t="str">
        <f>IF(I31&lt;12,"BAJO",IF(I31&gt;19,"ALTO","MEDIO"))</f>
        <v>BAJO</v>
      </c>
      <c r="K31" s="146" t="str">
        <f>IF(J31="BAJO","El nivel de riesgo es bajo y no se requieren controles adicionales","Favor establezca acá controles adicionales requeridos")</f>
        <v>El nivel de riesgo es bajo y no se requieren controles adicionales</v>
      </c>
      <c r="L31" s="102">
        <f t="shared" si="3"/>
        <v>0.1</v>
      </c>
      <c r="M31" s="26"/>
      <c r="N31" s="26"/>
      <c r="O31" s="146"/>
    </row>
    <row r="32" spans="1:15" ht="140.25" customHeight="1">
      <c r="A32" s="32">
        <v>25</v>
      </c>
      <c r="B32" s="210" t="s">
        <v>206</v>
      </c>
      <c r="C32" s="146" t="s">
        <v>1540</v>
      </c>
      <c r="D32" s="23" t="s">
        <v>56</v>
      </c>
      <c r="E32" s="24" t="s">
        <v>275</v>
      </c>
      <c r="F32" s="23" t="s">
        <v>1541</v>
      </c>
      <c r="G32" s="210">
        <v>3</v>
      </c>
      <c r="H32" s="210">
        <v>3</v>
      </c>
      <c r="I32" s="210">
        <f t="shared" si="0"/>
        <v>9</v>
      </c>
      <c r="J32" s="210" t="str">
        <f t="shared" si="1"/>
        <v>BAJO</v>
      </c>
      <c r="K32" s="26" t="str">
        <f t="shared" si="2"/>
        <v>El nivel de riesgo es bajo y no se requieren controles adicionales</v>
      </c>
      <c r="L32" s="77">
        <f t="shared" si="3"/>
        <v>0.1</v>
      </c>
      <c r="M32" s="22"/>
      <c r="N32" s="26"/>
      <c r="O32" s="146"/>
    </row>
    <row r="33" spans="1:15" ht="140.25" customHeight="1">
      <c r="A33" s="32">
        <v>26</v>
      </c>
      <c r="B33" s="32" t="s">
        <v>206</v>
      </c>
      <c r="C33" s="146" t="s">
        <v>1542</v>
      </c>
      <c r="D33" s="30" t="s">
        <v>62</v>
      </c>
      <c r="E33" s="147" t="s">
        <v>275</v>
      </c>
      <c r="F33" s="23" t="s">
        <v>1543</v>
      </c>
      <c r="G33" s="32">
        <v>3</v>
      </c>
      <c r="H33" s="32">
        <v>3</v>
      </c>
      <c r="I33" s="32">
        <f t="shared" si="0"/>
        <v>9</v>
      </c>
      <c r="J33" s="32" t="str">
        <f t="shared" si="1"/>
        <v>BAJO</v>
      </c>
      <c r="K33" s="146" t="str">
        <f t="shared" si="2"/>
        <v>El nivel de riesgo es bajo y no se requieren controles adicionales</v>
      </c>
      <c r="L33" s="102">
        <f t="shared" si="3"/>
        <v>0.1</v>
      </c>
      <c r="M33" s="22"/>
      <c r="N33" s="26"/>
      <c r="O33" s="146"/>
    </row>
    <row r="34" spans="1:15" ht="140.25" customHeight="1">
      <c r="A34" s="32">
        <v>27</v>
      </c>
      <c r="B34" s="32" t="s">
        <v>206</v>
      </c>
      <c r="C34" s="146" t="s">
        <v>1544</v>
      </c>
      <c r="D34" s="30" t="s">
        <v>321</v>
      </c>
      <c r="E34" s="147" t="s">
        <v>275</v>
      </c>
      <c r="F34" s="23" t="s">
        <v>1545</v>
      </c>
      <c r="G34" s="32">
        <v>3</v>
      </c>
      <c r="H34" s="32">
        <v>3</v>
      </c>
      <c r="I34" s="32">
        <f>G34*H34</f>
        <v>9</v>
      </c>
      <c r="J34" s="32" t="str">
        <f>IF(I34&lt;12,"BAJO",IF(I34&gt;19,"ALTO","MEDIO"))</f>
        <v>BAJO</v>
      </c>
      <c r="K34" s="146" t="str">
        <f>IF(J34="BAJO","El nivel de riesgo es bajo y no se requieren controles adicionales","Favor establezca acá controles adicionales requeridos")</f>
        <v>El nivel de riesgo es bajo y no se requieren controles adicionales</v>
      </c>
      <c r="L34" s="102">
        <f>IF(J34="BAJO",0.1,IF(J34="MEDIO",3,5))</f>
        <v>0.1</v>
      </c>
      <c r="M34" s="22"/>
      <c r="N34" s="26"/>
      <c r="O34" s="146"/>
    </row>
    <row r="35" spans="1:15" ht="140.25" customHeight="1">
      <c r="A35" s="32">
        <v>28</v>
      </c>
      <c r="B35" s="32" t="s">
        <v>206</v>
      </c>
      <c r="C35" s="146" t="s">
        <v>1546</v>
      </c>
      <c r="D35" s="30" t="s">
        <v>56</v>
      </c>
      <c r="E35" s="147" t="s">
        <v>21</v>
      </c>
      <c r="F35" s="23" t="s">
        <v>1547</v>
      </c>
      <c r="G35" s="32">
        <v>3</v>
      </c>
      <c r="H35" s="32">
        <v>3</v>
      </c>
      <c r="I35" s="32">
        <f t="shared" si="0"/>
        <v>9</v>
      </c>
      <c r="J35" s="32" t="str">
        <f t="shared" si="1"/>
        <v>BAJO</v>
      </c>
      <c r="K35" s="146" t="str">
        <f t="shared" si="2"/>
        <v>El nivel de riesgo es bajo y no se requieren controles adicionales</v>
      </c>
      <c r="L35" s="102">
        <f t="shared" si="3"/>
        <v>0.1</v>
      </c>
      <c r="M35" s="22"/>
      <c r="N35" s="26"/>
      <c r="O35" s="146"/>
    </row>
    <row r="36" spans="1:15" ht="166.5" customHeight="1">
      <c r="A36" s="32">
        <v>29</v>
      </c>
      <c r="B36" s="32" t="s">
        <v>206</v>
      </c>
      <c r="C36" s="146" t="s">
        <v>1548</v>
      </c>
      <c r="D36" s="30" t="s">
        <v>62</v>
      </c>
      <c r="E36" s="147" t="s">
        <v>21</v>
      </c>
      <c r="F36" s="23" t="s">
        <v>1549</v>
      </c>
      <c r="G36" s="32">
        <v>3</v>
      </c>
      <c r="H36" s="32">
        <v>3</v>
      </c>
      <c r="I36" s="32">
        <f t="shared" si="0"/>
        <v>9</v>
      </c>
      <c r="J36" s="32" t="str">
        <f t="shared" si="1"/>
        <v>BAJO</v>
      </c>
      <c r="K36" s="146" t="str">
        <f t="shared" si="2"/>
        <v>El nivel de riesgo es bajo y no se requieren controles adicionales</v>
      </c>
      <c r="L36" s="102">
        <f t="shared" si="3"/>
        <v>0.1</v>
      </c>
      <c r="M36" s="22"/>
      <c r="N36" s="26"/>
      <c r="O36" s="146"/>
    </row>
    <row r="37" spans="1:15" ht="185.25">
      <c r="A37" s="32">
        <v>30</v>
      </c>
      <c r="B37" s="32" t="s">
        <v>206</v>
      </c>
      <c r="C37" s="146" t="s">
        <v>1550</v>
      </c>
      <c r="D37" s="30" t="s">
        <v>321</v>
      </c>
      <c r="E37" s="147" t="s">
        <v>21</v>
      </c>
      <c r="F37" s="23" t="s">
        <v>1551</v>
      </c>
      <c r="G37" s="32">
        <v>3</v>
      </c>
      <c r="H37" s="32">
        <v>3</v>
      </c>
      <c r="I37" s="32">
        <f>G37*H37</f>
        <v>9</v>
      </c>
      <c r="J37" s="32" t="str">
        <f>IF(I37&lt;12,"BAJO",IF(I37&gt;19,"ALTO","MEDIO"))</f>
        <v>BAJO</v>
      </c>
      <c r="K37" s="146" t="str">
        <f>IF(J37="BAJO","El nivel de riesgo es bajo y no se requieren controles adicionales","Favor establezca acá controles adicionales requeridos")</f>
        <v>El nivel de riesgo es bajo y no se requieren controles adicionales</v>
      </c>
      <c r="L37" s="102">
        <f>IF(J37="BAJO",0.1,IF(J37="MEDIO",3,5))</f>
        <v>0.1</v>
      </c>
      <c r="M37" s="22"/>
      <c r="N37" s="26"/>
      <c r="O37" s="146"/>
    </row>
    <row r="38" spans="1:15" ht="171">
      <c r="A38" s="32">
        <v>31</v>
      </c>
      <c r="B38" s="32" t="s">
        <v>206</v>
      </c>
      <c r="C38" s="146" t="s">
        <v>1552</v>
      </c>
      <c r="D38" s="30" t="s">
        <v>56</v>
      </c>
      <c r="E38" s="147" t="s">
        <v>19</v>
      </c>
      <c r="F38" s="23" t="s">
        <v>1553</v>
      </c>
      <c r="G38" s="32">
        <v>3</v>
      </c>
      <c r="H38" s="32">
        <v>3</v>
      </c>
      <c r="I38" s="32">
        <f t="shared" si="0"/>
        <v>9</v>
      </c>
      <c r="J38" s="32" t="str">
        <f t="shared" si="1"/>
        <v>BAJO</v>
      </c>
      <c r="K38" s="146" t="str">
        <f t="shared" si="2"/>
        <v>El nivel de riesgo es bajo y no se requieren controles adicionales</v>
      </c>
      <c r="L38" s="102">
        <f t="shared" si="3"/>
        <v>0.1</v>
      </c>
      <c r="M38" s="22"/>
      <c r="N38" s="26"/>
      <c r="O38" s="146"/>
    </row>
    <row r="39" spans="1:15" ht="173.25" customHeight="1">
      <c r="A39" s="32">
        <v>32</v>
      </c>
      <c r="B39" s="32" t="s">
        <v>206</v>
      </c>
      <c r="C39" s="146" t="s">
        <v>1554</v>
      </c>
      <c r="D39" s="30" t="s">
        <v>62</v>
      </c>
      <c r="E39" s="147" t="s">
        <v>19</v>
      </c>
      <c r="F39" s="23" t="s">
        <v>1555</v>
      </c>
      <c r="G39" s="32">
        <v>3</v>
      </c>
      <c r="H39" s="32">
        <v>3</v>
      </c>
      <c r="I39" s="32">
        <f>G39*H39</f>
        <v>9</v>
      </c>
      <c r="J39" s="32" t="str">
        <f>IF(I39&lt;12,"BAJO",IF(I39&gt;19,"ALTO","MEDIO"))</f>
        <v>BAJO</v>
      </c>
      <c r="K39" s="146" t="str">
        <f>IF(J39="BAJO","El nivel de riesgo es bajo y no se requieren controles adicionales","Favor establezca acá controles adicionales requeridos")</f>
        <v>El nivel de riesgo es bajo y no se requieren controles adicionales</v>
      </c>
      <c r="L39" s="102">
        <f>IF(J39="BAJO",0.1,IF(J39="MEDIO",3,5))</f>
        <v>0.1</v>
      </c>
      <c r="M39" s="22"/>
      <c r="N39" s="26"/>
      <c r="O39" s="146"/>
    </row>
    <row r="40" spans="1:15" ht="185.25">
      <c r="A40" s="32">
        <v>33</v>
      </c>
      <c r="B40" s="32" t="s">
        <v>206</v>
      </c>
      <c r="C40" s="146" t="s">
        <v>1556</v>
      </c>
      <c r="D40" s="30" t="s">
        <v>321</v>
      </c>
      <c r="E40" s="147" t="s">
        <v>19</v>
      </c>
      <c r="F40" s="23" t="s">
        <v>1551</v>
      </c>
      <c r="G40" s="32">
        <v>3</v>
      </c>
      <c r="H40" s="32">
        <v>3</v>
      </c>
      <c r="I40" s="32">
        <f t="shared" si="0"/>
        <v>9</v>
      </c>
      <c r="J40" s="32" t="str">
        <f t="shared" si="1"/>
        <v>BAJO</v>
      </c>
      <c r="K40" s="146" t="str">
        <f t="shared" si="2"/>
        <v>El nivel de riesgo es bajo y no se requieren controles adicionales</v>
      </c>
      <c r="L40" s="102">
        <f t="shared" si="3"/>
        <v>0.1</v>
      </c>
      <c r="M40" s="22"/>
      <c r="N40" s="26"/>
      <c r="O40" s="146"/>
    </row>
    <row r="41" spans="1:15" ht="171">
      <c r="A41" s="32">
        <v>34</v>
      </c>
      <c r="B41" s="32" t="s">
        <v>206</v>
      </c>
      <c r="C41" s="146" t="s">
        <v>1557</v>
      </c>
      <c r="D41" s="30" t="s">
        <v>56</v>
      </c>
      <c r="E41" s="147" t="s">
        <v>21</v>
      </c>
      <c r="F41" s="23" t="s">
        <v>1558</v>
      </c>
      <c r="G41" s="32">
        <v>3</v>
      </c>
      <c r="H41" s="32">
        <v>3</v>
      </c>
      <c r="I41" s="32">
        <f t="shared" si="0"/>
        <v>9</v>
      </c>
      <c r="J41" s="32" t="str">
        <f t="shared" si="1"/>
        <v>BAJO</v>
      </c>
      <c r="K41" s="146" t="str">
        <f t="shared" si="2"/>
        <v>El nivel de riesgo es bajo y no se requieren controles adicionales</v>
      </c>
      <c r="L41" s="102">
        <f t="shared" si="3"/>
        <v>0.1</v>
      </c>
      <c r="M41" s="22"/>
      <c r="N41" s="26"/>
      <c r="O41" s="146"/>
    </row>
    <row r="42" spans="1:15" ht="156.75">
      <c r="A42" s="32">
        <v>35</v>
      </c>
      <c r="B42" s="32" t="s">
        <v>206</v>
      </c>
      <c r="C42" s="146" t="s">
        <v>1559</v>
      </c>
      <c r="D42" s="30" t="s">
        <v>62</v>
      </c>
      <c r="E42" s="147" t="s">
        <v>21</v>
      </c>
      <c r="F42" s="23" t="s">
        <v>1560</v>
      </c>
      <c r="G42" s="32">
        <v>3</v>
      </c>
      <c r="H42" s="32">
        <v>3</v>
      </c>
      <c r="I42" s="32">
        <f t="shared" si="0"/>
        <v>9</v>
      </c>
      <c r="J42" s="32" t="str">
        <f t="shared" si="1"/>
        <v>BAJO</v>
      </c>
      <c r="K42" s="146" t="str">
        <f t="shared" si="2"/>
        <v>El nivel de riesgo es bajo y no se requieren controles adicionales</v>
      </c>
      <c r="L42" s="102">
        <f t="shared" si="3"/>
        <v>0.1</v>
      </c>
      <c r="M42" s="22"/>
      <c r="N42" s="26"/>
      <c r="O42" s="146"/>
    </row>
    <row r="43" spans="1:15" ht="171">
      <c r="A43" s="32">
        <v>36</v>
      </c>
      <c r="B43" s="32" t="s">
        <v>206</v>
      </c>
      <c r="C43" s="146" t="s">
        <v>1561</v>
      </c>
      <c r="D43" s="30" t="s">
        <v>321</v>
      </c>
      <c r="E43" s="147" t="s">
        <v>435</v>
      </c>
      <c r="F43" s="23" t="s">
        <v>1562</v>
      </c>
      <c r="G43" s="32">
        <v>3</v>
      </c>
      <c r="H43" s="32">
        <v>3</v>
      </c>
      <c r="I43" s="32">
        <f>G43*H43</f>
        <v>9</v>
      </c>
      <c r="J43" s="32" t="str">
        <f>IF(I43&lt;12,"BAJO",IF(I43&gt;19,"ALTO","MEDIO"))</f>
        <v>BAJO</v>
      </c>
      <c r="K43" s="146" t="str">
        <f>IF(J43="BAJO","El nivel de riesgo es bajo y no se requieren controles adicionales","Favor establezca acá controles adicionales requeridos")</f>
        <v>El nivel de riesgo es bajo y no se requieren controles adicionales</v>
      </c>
      <c r="L43" s="102">
        <f>IF(J43="BAJO",0.1,IF(J43="MEDIO",3,5))</f>
        <v>0.1</v>
      </c>
      <c r="M43" s="22"/>
      <c r="N43" s="26"/>
      <c r="O43" s="146"/>
    </row>
    <row r="44" spans="1:15" ht="142.5">
      <c r="A44" s="32">
        <v>37</v>
      </c>
      <c r="B44" s="32" t="s">
        <v>206</v>
      </c>
      <c r="C44" s="146" t="s">
        <v>1563</v>
      </c>
      <c r="D44" s="30" t="s">
        <v>56</v>
      </c>
      <c r="E44" s="147" t="s">
        <v>21</v>
      </c>
      <c r="F44" s="23" t="s">
        <v>1564</v>
      </c>
      <c r="G44" s="32">
        <v>3</v>
      </c>
      <c r="H44" s="32">
        <v>3</v>
      </c>
      <c r="I44" s="32">
        <f t="shared" si="0"/>
        <v>9</v>
      </c>
      <c r="J44" s="32" t="str">
        <f t="shared" si="1"/>
        <v>BAJO</v>
      </c>
      <c r="K44" s="146" t="str">
        <f t="shared" si="2"/>
        <v>El nivel de riesgo es bajo y no se requieren controles adicionales</v>
      </c>
      <c r="L44" s="102">
        <f t="shared" si="3"/>
        <v>0.1</v>
      </c>
      <c r="M44" s="22"/>
      <c r="N44" s="26"/>
      <c r="O44" s="146"/>
    </row>
    <row r="45" spans="1:15" ht="142.5" customHeight="1">
      <c r="A45" s="32">
        <v>38</v>
      </c>
      <c r="B45" s="32" t="s">
        <v>206</v>
      </c>
      <c r="C45" s="146" t="s">
        <v>1565</v>
      </c>
      <c r="D45" s="30" t="s">
        <v>62</v>
      </c>
      <c r="E45" s="147" t="s">
        <v>21</v>
      </c>
      <c r="F45" s="23" t="s">
        <v>1566</v>
      </c>
      <c r="G45" s="32">
        <v>3</v>
      </c>
      <c r="H45" s="32">
        <v>3</v>
      </c>
      <c r="I45" s="32">
        <f t="shared" si="0"/>
        <v>9</v>
      </c>
      <c r="J45" s="32" t="str">
        <f t="shared" si="1"/>
        <v>BAJO</v>
      </c>
      <c r="K45" s="146" t="str">
        <f t="shared" si="2"/>
        <v>El nivel de riesgo es bajo y no se requieren controles adicionales</v>
      </c>
      <c r="L45" s="102">
        <f t="shared" si="3"/>
        <v>0.1</v>
      </c>
      <c r="M45" s="22"/>
      <c r="N45" s="26"/>
      <c r="O45" s="146"/>
    </row>
    <row r="46" spans="1:15" ht="156.75">
      <c r="A46" s="32">
        <v>39</v>
      </c>
      <c r="B46" s="32" t="s">
        <v>206</v>
      </c>
      <c r="C46" s="146" t="s">
        <v>1567</v>
      </c>
      <c r="D46" s="30" t="s">
        <v>321</v>
      </c>
      <c r="E46" s="147" t="s">
        <v>435</v>
      </c>
      <c r="F46" s="23" t="s">
        <v>1545</v>
      </c>
      <c r="G46" s="32">
        <v>3</v>
      </c>
      <c r="H46" s="32">
        <v>3</v>
      </c>
      <c r="I46" s="32">
        <f>G46*H46</f>
        <v>9</v>
      </c>
      <c r="J46" s="32" t="str">
        <f>IF(I46&lt;12,"BAJO",IF(I46&gt;19,"ALTO","MEDIO"))</f>
        <v>BAJO</v>
      </c>
      <c r="K46" s="146" t="str">
        <f>IF(J46="BAJO","El nivel de riesgo es bajo y no se requieren controles adicionales","Favor establezca acá controles adicionales requeridos")</f>
        <v>El nivel de riesgo es bajo y no se requieren controles adicionales</v>
      </c>
      <c r="L46" s="102">
        <f>IF(J46="BAJO",0.1,IF(J46="MEDIO",3,5))</f>
        <v>0.1</v>
      </c>
      <c r="M46" s="22"/>
      <c r="N46" s="26"/>
      <c r="O46" s="146"/>
    </row>
    <row r="47" spans="1:15" ht="123" customHeight="1">
      <c r="A47" s="32">
        <v>40</v>
      </c>
      <c r="B47" s="210" t="s">
        <v>207</v>
      </c>
      <c r="C47" s="26" t="s">
        <v>815</v>
      </c>
      <c r="D47" s="23" t="s">
        <v>56</v>
      </c>
      <c r="E47" s="24" t="s">
        <v>20</v>
      </c>
      <c r="F47" s="23" t="s">
        <v>1568</v>
      </c>
      <c r="G47" s="210">
        <v>3</v>
      </c>
      <c r="H47" s="210">
        <v>3</v>
      </c>
      <c r="I47" s="210">
        <f t="shared" si="0"/>
        <v>9</v>
      </c>
      <c r="J47" s="210" t="str">
        <f t="shared" si="1"/>
        <v>BAJO</v>
      </c>
      <c r="K47" s="26" t="str">
        <f t="shared" si="2"/>
        <v>El nivel de riesgo es bajo y no se requieren controles adicionales</v>
      </c>
      <c r="L47" s="77">
        <f t="shared" si="3"/>
        <v>0.1</v>
      </c>
      <c r="M47" s="22"/>
      <c r="N47" s="26"/>
      <c r="O47" s="146"/>
    </row>
    <row r="48" spans="1:15" ht="114">
      <c r="A48" s="32">
        <v>41</v>
      </c>
      <c r="B48" s="210" t="s">
        <v>207</v>
      </c>
      <c r="C48" s="26" t="s">
        <v>816</v>
      </c>
      <c r="D48" s="23" t="s">
        <v>62</v>
      </c>
      <c r="E48" s="24" t="s">
        <v>20</v>
      </c>
      <c r="F48" s="23" t="s">
        <v>1569</v>
      </c>
      <c r="G48" s="210">
        <v>2</v>
      </c>
      <c r="H48" s="210">
        <v>3</v>
      </c>
      <c r="I48" s="210">
        <f t="shared" si="0"/>
        <v>6</v>
      </c>
      <c r="J48" s="210" t="str">
        <f t="shared" si="1"/>
        <v>BAJO</v>
      </c>
      <c r="K48" s="26" t="str">
        <f t="shared" si="2"/>
        <v>El nivel de riesgo es bajo y no se requieren controles adicionales</v>
      </c>
      <c r="L48" s="77">
        <f t="shared" si="3"/>
        <v>0.1</v>
      </c>
      <c r="M48" s="22"/>
      <c r="N48" s="26"/>
      <c r="O48" s="146"/>
    </row>
    <row r="49" spans="1:15" ht="101.25" customHeight="1">
      <c r="A49" s="32">
        <v>42</v>
      </c>
      <c r="B49" s="210" t="s">
        <v>207</v>
      </c>
      <c r="C49" s="26" t="s">
        <v>817</v>
      </c>
      <c r="D49" s="23" t="s">
        <v>321</v>
      </c>
      <c r="E49" s="24" t="s">
        <v>436</v>
      </c>
      <c r="F49" s="23" t="s">
        <v>1570</v>
      </c>
      <c r="G49" s="210">
        <v>2</v>
      </c>
      <c r="H49" s="210">
        <v>3</v>
      </c>
      <c r="I49" s="210">
        <f>G49*H49</f>
        <v>6</v>
      </c>
      <c r="J49" s="210" t="str">
        <f>IF(I49&lt;12,"BAJO",IF(I49&gt;19,"ALTO","MEDIO"))</f>
        <v>BAJO</v>
      </c>
      <c r="K49" s="26" t="str">
        <f>IF(J49="BAJO","El nivel de riesgo es bajo y no se requieren controles adicionales","Favor establezca acá controles adicionales requeridos")</f>
        <v>El nivel de riesgo es bajo y no se requieren controles adicionales</v>
      </c>
      <c r="L49" s="77">
        <f>IF(J49="BAJO",0.1,IF(J49="MEDIO",3,5))</f>
        <v>0.1</v>
      </c>
      <c r="M49" s="22"/>
      <c r="N49" s="26"/>
      <c r="O49" s="146"/>
    </row>
    <row r="50" spans="1:15" ht="15">
      <c r="L50" s="217">
        <f>SUM(L8:L49)</f>
        <v>4.2000000000000011</v>
      </c>
      <c r="N50" s="223">
        <f>+COUNT(L8:L49)</f>
        <v>42</v>
      </c>
      <c r="O50" s="56"/>
    </row>
    <row r="51" spans="1:15">
      <c r="L51" s="143"/>
    </row>
  </sheetData>
  <autoFilter ref="A7:L50"/>
  <dataConsolidate/>
  <mergeCells count="11">
    <mergeCell ref="B5:C5"/>
    <mergeCell ref="D5:E5"/>
    <mergeCell ref="G5:H5"/>
    <mergeCell ref="J5:L5"/>
    <mergeCell ref="B1:J1"/>
    <mergeCell ref="K1:L4"/>
    <mergeCell ref="B2:J2"/>
    <mergeCell ref="B3:C3"/>
    <mergeCell ref="D3:I3"/>
    <mergeCell ref="B4:C4"/>
    <mergeCell ref="D4:I4"/>
  </mergeCells>
  <conditionalFormatting sqref="J21 J38 J40:J42 J44:J45 J47:J48 J25:J27">
    <cfRule type="cellIs" dxfId="80" priority="43" stopIfTrue="1" operator="equal">
      <formula>"ALTO"</formula>
    </cfRule>
    <cfRule type="cellIs" dxfId="79" priority="44" stopIfTrue="1" operator="equal">
      <formula>"MEDIO"</formula>
    </cfRule>
    <cfRule type="cellIs" dxfId="78" priority="45" stopIfTrue="1" operator="equal">
      <formula>"BAJO"</formula>
    </cfRule>
  </conditionalFormatting>
  <conditionalFormatting sqref="J8 J11:J12 J23 J14:J15 J17:J18 J29:J30 J32:J33 J35:J36">
    <cfRule type="cellIs" dxfId="77" priority="52" stopIfTrue="1" operator="equal">
      <formula>"ALTO"</formula>
    </cfRule>
    <cfRule type="cellIs" dxfId="76" priority="53" stopIfTrue="1" operator="equal">
      <formula>"MEDIO"</formula>
    </cfRule>
    <cfRule type="cellIs" dxfId="75" priority="54" stopIfTrue="1" operator="equal">
      <formula>"BAJO"</formula>
    </cfRule>
  </conditionalFormatting>
  <conditionalFormatting sqref="J9">
    <cfRule type="cellIs" dxfId="74" priority="49" stopIfTrue="1" operator="equal">
      <formula>"ALTO"</formula>
    </cfRule>
    <cfRule type="cellIs" dxfId="73" priority="50" stopIfTrue="1" operator="equal">
      <formula>"MEDIO"</formula>
    </cfRule>
    <cfRule type="cellIs" dxfId="72" priority="51" stopIfTrue="1" operator="equal">
      <formula>"BAJO"</formula>
    </cfRule>
  </conditionalFormatting>
  <conditionalFormatting sqref="J20">
    <cfRule type="cellIs" dxfId="71" priority="46" stopIfTrue="1" operator="equal">
      <formula>"ALTO"</formula>
    </cfRule>
    <cfRule type="cellIs" dxfId="70" priority="47" stopIfTrue="1" operator="equal">
      <formula>"MEDIO"</formula>
    </cfRule>
    <cfRule type="cellIs" dxfId="69" priority="48" stopIfTrue="1" operator="equal">
      <formula>"BAJO"</formula>
    </cfRule>
  </conditionalFormatting>
  <conditionalFormatting sqref="J10">
    <cfRule type="cellIs" dxfId="68" priority="40" stopIfTrue="1" operator="equal">
      <formula>"ALTO"</formula>
    </cfRule>
    <cfRule type="cellIs" dxfId="67" priority="41" stopIfTrue="1" operator="equal">
      <formula>"MEDIO"</formula>
    </cfRule>
    <cfRule type="cellIs" dxfId="66" priority="42" stopIfTrue="1" operator="equal">
      <formula>"BAJO"</formula>
    </cfRule>
  </conditionalFormatting>
  <conditionalFormatting sqref="J13">
    <cfRule type="cellIs" dxfId="65" priority="37" stopIfTrue="1" operator="equal">
      <formula>"ALTO"</formula>
    </cfRule>
    <cfRule type="cellIs" dxfId="64" priority="38" stopIfTrue="1" operator="equal">
      <formula>"MEDIO"</formula>
    </cfRule>
    <cfRule type="cellIs" dxfId="63" priority="39" stopIfTrue="1" operator="equal">
      <formula>"BAJO"</formula>
    </cfRule>
  </conditionalFormatting>
  <conditionalFormatting sqref="J16">
    <cfRule type="cellIs" dxfId="62" priority="34" stopIfTrue="1" operator="equal">
      <formula>"ALTO"</formula>
    </cfRule>
    <cfRule type="cellIs" dxfId="61" priority="35" stopIfTrue="1" operator="equal">
      <formula>"MEDIO"</formula>
    </cfRule>
    <cfRule type="cellIs" dxfId="60" priority="36" stopIfTrue="1" operator="equal">
      <formula>"BAJO"</formula>
    </cfRule>
  </conditionalFormatting>
  <conditionalFormatting sqref="J19">
    <cfRule type="cellIs" dxfId="59" priority="31" stopIfTrue="1" operator="equal">
      <formula>"ALTO"</formula>
    </cfRule>
    <cfRule type="cellIs" dxfId="58" priority="32" stopIfTrue="1" operator="equal">
      <formula>"MEDIO"</formula>
    </cfRule>
    <cfRule type="cellIs" dxfId="57" priority="33" stopIfTrue="1" operator="equal">
      <formula>"BAJO"</formula>
    </cfRule>
  </conditionalFormatting>
  <conditionalFormatting sqref="J22">
    <cfRule type="cellIs" dxfId="56" priority="28" stopIfTrue="1" operator="equal">
      <formula>"ALTO"</formula>
    </cfRule>
    <cfRule type="cellIs" dxfId="55" priority="29" stopIfTrue="1" operator="equal">
      <formula>"MEDIO"</formula>
    </cfRule>
    <cfRule type="cellIs" dxfId="54" priority="30" stopIfTrue="1" operator="equal">
      <formula>"BAJO"</formula>
    </cfRule>
  </conditionalFormatting>
  <conditionalFormatting sqref="J24">
    <cfRule type="cellIs" dxfId="53" priority="25" stopIfTrue="1" operator="equal">
      <formula>"ALTO"</formula>
    </cfRule>
    <cfRule type="cellIs" dxfId="52" priority="26" stopIfTrue="1" operator="equal">
      <formula>"MEDIO"</formula>
    </cfRule>
    <cfRule type="cellIs" dxfId="51" priority="27" stopIfTrue="1" operator="equal">
      <formula>"BAJO"</formula>
    </cfRule>
  </conditionalFormatting>
  <conditionalFormatting sqref="J28">
    <cfRule type="cellIs" dxfId="50" priority="22" stopIfTrue="1" operator="equal">
      <formula>"ALTO"</formula>
    </cfRule>
    <cfRule type="cellIs" dxfId="49" priority="23" stopIfTrue="1" operator="equal">
      <formula>"MEDIO"</formula>
    </cfRule>
    <cfRule type="cellIs" dxfId="48" priority="24" stopIfTrue="1" operator="equal">
      <formula>"BAJO"</formula>
    </cfRule>
  </conditionalFormatting>
  <conditionalFormatting sqref="J31">
    <cfRule type="cellIs" dxfId="47" priority="19" stopIfTrue="1" operator="equal">
      <formula>"ALTO"</formula>
    </cfRule>
    <cfRule type="cellIs" dxfId="46" priority="20" stopIfTrue="1" operator="equal">
      <formula>"MEDIO"</formula>
    </cfRule>
    <cfRule type="cellIs" dxfId="45" priority="21" stopIfTrue="1" operator="equal">
      <formula>"BAJO"</formula>
    </cfRule>
  </conditionalFormatting>
  <conditionalFormatting sqref="J34">
    <cfRule type="cellIs" dxfId="44" priority="16" stopIfTrue="1" operator="equal">
      <formula>"ALTO"</formula>
    </cfRule>
    <cfRule type="cellIs" dxfId="43" priority="17" stopIfTrue="1" operator="equal">
      <formula>"MEDIO"</formula>
    </cfRule>
    <cfRule type="cellIs" dxfId="42" priority="18" stopIfTrue="1" operator="equal">
      <formula>"BAJO"</formula>
    </cfRule>
  </conditionalFormatting>
  <conditionalFormatting sqref="J37">
    <cfRule type="cellIs" dxfId="41" priority="13" stopIfTrue="1" operator="equal">
      <formula>"ALTO"</formula>
    </cfRule>
    <cfRule type="cellIs" dxfId="40" priority="14" stopIfTrue="1" operator="equal">
      <formula>"MEDIO"</formula>
    </cfRule>
    <cfRule type="cellIs" dxfId="39" priority="15" stopIfTrue="1" operator="equal">
      <formula>"BAJO"</formula>
    </cfRule>
  </conditionalFormatting>
  <conditionalFormatting sqref="J39">
    <cfRule type="cellIs" dxfId="38" priority="10" stopIfTrue="1" operator="equal">
      <formula>"ALTO"</formula>
    </cfRule>
    <cfRule type="cellIs" dxfId="37" priority="11" stopIfTrue="1" operator="equal">
      <formula>"MEDIO"</formula>
    </cfRule>
    <cfRule type="cellIs" dxfId="36" priority="12" stopIfTrue="1" operator="equal">
      <formula>"BAJO"</formula>
    </cfRule>
  </conditionalFormatting>
  <conditionalFormatting sqref="J43">
    <cfRule type="cellIs" dxfId="35" priority="7" stopIfTrue="1" operator="equal">
      <formula>"ALTO"</formula>
    </cfRule>
    <cfRule type="cellIs" dxfId="34" priority="8" stopIfTrue="1" operator="equal">
      <formula>"MEDIO"</formula>
    </cfRule>
    <cfRule type="cellIs" dxfId="33" priority="9" stopIfTrue="1" operator="equal">
      <formula>"BAJO"</formula>
    </cfRule>
  </conditionalFormatting>
  <conditionalFormatting sqref="J46">
    <cfRule type="cellIs" dxfId="32" priority="4" stopIfTrue="1" operator="equal">
      <formula>"ALTO"</formula>
    </cfRule>
    <cfRule type="cellIs" dxfId="31" priority="5" stopIfTrue="1" operator="equal">
      <formula>"MEDIO"</formula>
    </cfRule>
    <cfRule type="cellIs" dxfId="30" priority="6" stopIfTrue="1" operator="equal">
      <formula>"BAJO"</formula>
    </cfRule>
  </conditionalFormatting>
  <conditionalFormatting sqref="J49">
    <cfRule type="cellIs" dxfId="29" priority="1" stopIfTrue="1" operator="equal">
      <formula>"ALTO"</formula>
    </cfRule>
    <cfRule type="cellIs" dxfId="28" priority="2" stopIfTrue="1" operator="equal">
      <formula>"MEDIO"</formula>
    </cfRule>
    <cfRule type="cellIs" dxfId="27" priority="3" stopIfTrue="1"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70" zoomScaleNormal="70" workbookViewId="0">
      <selection activeCell="N14" sqref="N14"/>
    </sheetView>
  </sheetViews>
  <sheetFormatPr baseColWidth="10" defaultColWidth="39" defaultRowHeight="14.25"/>
  <cols>
    <col min="1" max="1" width="10.28515625" style="22" customWidth="1"/>
    <col min="2" max="5" width="39" style="22"/>
    <col min="6" max="6" width="70.140625" style="22" customWidth="1"/>
    <col min="7" max="7" width="24.28515625" style="22" customWidth="1"/>
    <col min="8" max="8" width="22.42578125" style="22" customWidth="1"/>
    <col min="9" max="9" width="22.85546875" style="22" customWidth="1"/>
    <col min="10" max="10" width="39" style="22"/>
    <col min="11" max="11" width="53.85546875" style="22" customWidth="1"/>
    <col min="12" max="12" width="17.140625" style="22" customWidth="1"/>
    <col min="13" max="13" width="3.5703125" style="22" customWidth="1"/>
    <col min="14" max="14" width="64" style="22" customWidth="1"/>
    <col min="15" max="15" width="66.7109375" style="22" customWidth="1"/>
    <col min="16" max="16384" width="39" style="22"/>
  </cols>
  <sheetData>
    <row r="1" spans="1:16" ht="31.5" customHeight="1" thickBot="1">
      <c r="B1" s="235" t="s">
        <v>10</v>
      </c>
      <c r="C1" s="236"/>
      <c r="D1" s="236"/>
      <c r="E1" s="236"/>
      <c r="F1" s="236"/>
      <c r="G1" s="236"/>
      <c r="H1" s="236"/>
      <c r="I1" s="236"/>
      <c r="J1" s="236"/>
      <c r="K1" s="264"/>
      <c r="L1" s="264"/>
    </row>
    <row r="2" spans="1:16" ht="27" customHeight="1" thickTop="1">
      <c r="B2" s="265" t="s">
        <v>153</v>
      </c>
      <c r="C2" s="266"/>
      <c r="D2" s="266"/>
      <c r="E2" s="266"/>
      <c r="F2" s="266"/>
      <c r="G2" s="266"/>
      <c r="H2" s="266"/>
      <c r="I2" s="266"/>
      <c r="J2" s="266"/>
      <c r="K2" s="264"/>
      <c r="L2" s="264"/>
    </row>
    <row r="3" spans="1:16" ht="20.25" customHeight="1">
      <c r="B3" s="267" t="s">
        <v>11</v>
      </c>
      <c r="C3" s="268"/>
      <c r="D3" s="249" t="s">
        <v>12</v>
      </c>
      <c r="E3" s="250"/>
      <c r="F3" s="250"/>
      <c r="G3" s="250"/>
      <c r="H3" s="250"/>
      <c r="I3" s="248"/>
      <c r="J3" s="39" t="s">
        <v>141</v>
      </c>
      <c r="K3" s="264"/>
      <c r="L3" s="264"/>
    </row>
    <row r="4" spans="1:16" ht="16.5" customHeight="1" thickBot="1">
      <c r="B4" s="269" t="s">
        <v>142</v>
      </c>
      <c r="C4" s="270"/>
      <c r="D4" s="253" t="s">
        <v>154</v>
      </c>
      <c r="E4" s="254"/>
      <c r="F4" s="254"/>
      <c r="G4" s="254"/>
      <c r="H4" s="254"/>
      <c r="I4" s="252"/>
      <c r="J4" s="40" t="s">
        <v>465</v>
      </c>
      <c r="K4" s="264"/>
      <c r="L4" s="264"/>
    </row>
    <row r="5" spans="1:16" ht="90" customHeight="1" thickTop="1">
      <c r="B5" s="258" t="s">
        <v>13</v>
      </c>
      <c r="C5" s="259"/>
      <c r="D5" s="260" t="s">
        <v>14</v>
      </c>
      <c r="E5" s="261"/>
      <c r="F5" s="41" t="s">
        <v>15</v>
      </c>
      <c r="G5" s="262" t="s">
        <v>140</v>
      </c>
      <c r="H5" s="262"/>
      <c r="I5" s="42" t="s">
        <v>16</v>
      </c>
      <c r="J5" s="263" t="s">
        <v>17</v>
      </c>
      <c r="K5" s="263"/>
      <c r="L5" s="263"/>
      <c r="N5" s="48" t="s">
        <v>464</v>
      </c>
      <c r="O5" s="49"/>
    </row>
    <row r="6" spans="1:16" ht="3" customHeight="1">
      <c r="B6" s="41"/>
      <c r="C6" s="43"/>
      <c r="D6" s="44"/>
      <c r="E6" s="45"/>
      <c r="F6" s="41"/>
      <c r="G6" s="46"/>
      <c r="H6" s="46"/>
      <c r="I6" s="42"/>
      <c r="J6" s="57"/>
      <c r="K6" s="57"/>
      <c r="L6" s="57"/>
    </row>
    <row r="7" spans="1:16" ht="68.25" customHeight="1">
      <c r="B7" s="21" t="s">
        <v>6</v>
      </c>
      <c r="C7" s="21" t="s">
        <v>8</v>
      </c>
      <c r="D7" s="21" t="s">
        <v>9</v>
      </c>
      <c r="E7" s="21" t="s">
        <v>24</v>
      </c>
      <c r="F7" s="21" t="s">
        <v>5</v>
      </c>
      <c r="G7" s="21" t="s">
        <v>0</v>
      </c>
      <c r="H7" s="21" t="s">
        <v>1</v>
      </c>
      <c r="I7" s="21" t="s">
        <v>2</v>
      </c>
      <c r="J7" s="21" t="s">
        <v>3</v>
      </c>
      <c r="K7" s="21" t="s">
        <v>4</v>
      </c>
      <c r="L7" s="21" t="s">
        <v>155</v>
      </c>
      <c r="N7" s="50" t="s">
        <v>281</v>
      </c>
      <c r="O7" s="51" t="s">
        <v>282</v>
      </c>
    </row>
    <row r="8" spans="1:16" ht="147.75" customHeight="1">
      <c r="A8" s="31">
        <v>1</v>
      </c>
      <c r="B8" s="146" t="s">
        <v>34</v>
      </c>
      <c r="C8" s="146" t="s">
        <v>1571</v>
      </c>
      <c r="D8" s="146" t="s">
        <v>1572</v>
      </c>
      <c r="E8" s="146" t="s">
        <v>21</v>
      </c>
      <c r="F8" s="146" t="s">
        <v>1573</v>
      </c>
      <c r="G8" s="32">
        <v>2</v>
      </c>
      <c r="H8" s="32">
        <v>5</v>
      </c>
      <c r="I8" s="32">
        <f t="shared" ref="I8:I13" si="0">G8*H8</f>
        <v>10</v>
      </c>
      <c r="J8" s="32" t="str">
        <f t="shared" ref="J8:J13" si="1">IF(I8&lt;12,"BAJO",IF(I8&gt;21,"ALTO","MEDIO"))</f>
        <v>BAJO</v>
      </c>
      <c r="K8" s="26" t="str">
        <f t="shared" ref="K8:K13" si="2">IF(J8="BAJO","El nivel de riesgo es bajo y no se requieren controles adicionales","Favor establezca acá controles adicionales requeridos")</f>
        <v>El nivel de riesgo es bajo y no se requieren controles adicionales</v>
      </c>
      <c r="L8" s="102">
        <f t="shared" ref="L8:L13" si="3">IF(J8="BAJO",0.1,IF(J8="MEDIO",3,5))</f>
        <v>0.1</v>
      </c>
      <c r="N8" s="148"/>
      <c r="O8" s="164"/>
      <c r="P8" s="56"/>
    </row>
    <row r="9" spans="1:16" ht="138.75" customHeight="1">
      <c r="A9" s="31">
        <v>2</v>
      </c>
      <c r="B9" s="146" t="s">
        <v>34</v>
      </c>
      <c r="C9" s="146" t="s">
        <v>689</v>
      </c>
      <c r="D9" s="146" t="s">
        <v>1574</v>
      </c>
      <c r="E9" s="146" t="s">
        <v>21</v>
      </c>
      <c r="F9" s="146" t="s">
        <v>1575</v>
      </c>
      <c r="G9" s="32">
        <v>2</v>
      </c>
      <c r="H9" s="32">
        <v>5</v>
      </c>
      <c r="I9" s="32">
        <f t="shared" si="0"/>
        <v>10</v>
      </c>
      <c r="J9" s="32" t="str">
        <f t="shared" si="1"/>
        <v>BAJO</v>
      </c>
      <c r="K9" s="26" t="str">
        <f t="shared" si="2"/>
        <v>El nivel de riesgo es bajo y no se requieren controles adicionales</v>
      </c>
      <c r="L9" s="102">
        <f>IF(J9="BAJO",0.1,IF(J9="MEDIO",3,5))</f>
        <v>0.1</v>
      </c>
      <c r="N9" s="148"/>
      <c r="O9" s="164"/>
      <c r="P9" s="56"/>
    </row>
    <row r="10" spans="1:16" ht="167.25" customHeight="1">
      <c r="A10" s="31">
        <v>3</v>
      </c>
      <c r="B10" s="146" t="s">
        <v>34</v>
      </c>
      <c r="C10" s="146" t="s">
        <v>690</v>
      </c>
      <c r="D10" s="146" t="s">
        <v>1576</v>
      </c>
      <c r="E10" s="146" t="s">
        <v>21</v>
      </c>
      <c r="F10" s="146" t="s">
        <v>1577</v>
      </c>
      <c r="G10" s="32">
        <v>2</v>
      </c>
      <c r="H10" s="32">
        <v>5</v>
      </c>
      <c r="I10" s="32">
        <f t="shared" si="0"/>
        <v>10</v>
      </c>
      <c r="J10" s="32" t="str">
        <f t="shared" si="1"/>
        <v>BAJO</v>
      </c>
      <c r="K10" s="26" t="str">
        <f t="shared" si="2"/>
        <v>El nivel de riesgo es bajo y no se requieren controles adicionales</v>
      </c>
      <c r="L10" s="102">
        <f>IF(J10="BAJO",0.1,IF(J10="MEDIO",3,5))</f>
        <v>0.1</v>
      </c>
      <c r="N10" s="163"/>
      <c r="O10" s="164"/>
      <c r="P10" s="56"/>
    </row>
    <row r="11" spans="1:16" ht="193.5" customHeight="1">
      <c r="A11" s="31">
        <v>4</v>
      </c>
      <c r="B11" s="146" t="s">
        <v>35</v>
      </c>
      <c r="C11" s="146" t="s">
        <v>1578</v>
      </c>
      <c r="D11" s="146" t="s">
        <v>56</v>
      </c>
      <c r="E11" s="146" t="s">
        <v>442</v>
      </c>
      <c r="F11" s="146" t="s">
        <v>1579</v>
      </c>
      <c r="G11" s="32">
        <v>2</v>
      </c>
      <c r="H11" s="32">
        <v>5</v>
      </c>
      <c r="I11" s="32">
        <f t="shared" si="0"/>
        <v>10</v>
      </c>
      <c r="J11" s="32" t="str">
        <f t="shared" si="1"/>
        <v>BAJO</v>
      </c>
      <c r="K11" s="26" t="str">
        <f t="shared" si="2"/>
        <v>El nivel de riesgo es bajo y no se requieren controles adicionales</v>
      </c>
      <c r="L11" s="102">
        <f t="shared" si="3"/>
        <v>0.1</v>
      </c>
      <c r="N11" s="148"/>
      <c r="O11" s="164"/>
      <c r="P11" s="56"/>
    </row>
    <row r="12" spans="1:16" ht="189" customHeight="1">
      <c r="A12" s="31">
        <v>5</v>
      </c>
      <c r="B12" s="146" t="s">
        <v>35</v>
      </c>
      <c r="C12" s="146" t="s">
        <v>692</v>
      </c>
      <c r="D12" s="146" t="s">
        <v>1580</v>
      </c>
      <c r="E12" s="146" t="s">
        <v>442</v>
      </c>
      <c r="F12" s="146" t="s">
        <v>1581</v>
      </c>
      <c r="G12" s="32">
        <v>2</v>
      </c>
      <c r="H12" s="32">
        <v>5</v>
      </c>
      <c r="I12" s="32">
        <f t="shared" si="0"/>
        <v>10</v>
      </c>
      <c r="J12" s="32" t="str">
        <f t="shared" si="1"/>
        <v>BAJO</v>
      </c>
      <c r="K12" s="26" t="str">
        <f t="shared" si="2"/>
        <v>El nivel de riesgo es bajo y no se requieren controles adicionales</v>
      </c>
      <c r="L12" s="102">
        <f t="shared" si="3"/>
        <v>0.1</v>
      </c>
      <c r="N12" s="165"/>
      <c r="O12" s="164"/>
      <c r="P12" s="56"/>
    </row>
    <row r="13" spans="1:16" ht="181.5" customHeight="1">
      <c r="A13" s="31">
        <v>6</v>
      </c>
      <c r="B13" s="146" t="s">
        <v>35</v>
      </c>
      <c r="C13" s="146" t="s">
        <v>691</v>
      </c>
      <c r="D13" s="146" t="s">
        <v>688</v>
      </c>
      <c r="E13" s="146" t="s">
        <v>442</v>
      </c>
      <c r="F13" s="146" t="s">
        <v>1582</v>
      </c>
      <c r="G13" s="32">
        <v>2</v>
      </c>
      <c r="H13" s="32">
        <v>5</v>
      </c>
      <c r="I13" s="32">
        <f t="shared" si="0"/>
        <v>10</v>
      </c>
      <c r="J13" s="32" t="str">
        <f t="shared" si="1"/>
        <v>BAJO</v>
      </c>
      <c r="K13" s="26" t="str">
        <f t="shared" si="2"/>
        <v>El nivel de riesgo es bajo y no se requieren controles adicionales</v>
      </c>
      <c r="L13" s="102">
        <f t="shared" si="3"/>
        <v>0.1</v>
      </c>
      <c r="N13" s="148"/>
      <c r="O13" s="164"/>
      <c r="P13" s="56"/>
    </row>
    <row r="14" spans="1:16" ht="15">
      <c r="L14" s="217">
        <f>SUM(L8:L13)</f>
        <v>0.6</v>
      </c>
      <c r="N14" s="217">
        <f>+COUNT(L8:L13)</f>
        <v>6</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2">
    <cfRule type="cellIs" dxfId="26" priority="13" stopIfTrue="1" operator="equal">
      <formula>"ALTO"</formula>
    </cfRule>
    <cfRule type="cellIs" dxfId="25" priority="14" stopIfTrue="1" operator="equal">
      <formula>"MEDIO"</formula>
    </cfRule>
    <cfRule type="cellIs" dxfId="24" priority="15" stopIfTrue="1" operator="equal">
      <formula>"BAJO"</formula>
    </cfRule>
  </conditionalFormatting>
  <conditionalFormatting sqref="J10">
    <cfRule type="cellIs" dxfId="23" priority="10" stopIfTrue="1" operator="equal">
      <formula>"ALTO"</formula>
    </cfRule>
    <cfRule type="cellIs" dxfId="22" priority="11" stopIfTrue="1" operator="equal">
      <formula>"MEDIO"</formula>
    </cfRule>
    <cfRule type="cellIs" dxfId="21" priority="12" stopIfTrue="1" operator="equal">
      <formula>"BAJO"</formula>
    </cfRule>
  </conditionalFormatting>
  <conditionalFormatting sqref="J13">
    <cfRule type="cellIs" dxfId="20" priority="4" stopIfTrue="1" operator="equal">
      <formula>"ALTO"</formula>
    </cfRule>
    <cfRule type="cellIs" dxfId="19" priority="5" stopIfTrue="1" operator="equal">
      <formula>"MEDIO"</formula>
    </cfRule>
    <cfRule type="cellIs" dxfId="18" priority="6" stopIfTrue="1" operator="equal">
      <formula>"BAJO"</formula>
    </cfRule>
  </conditionalFormatting>
  <conditionalFormatting sqref="J11">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dataValidations count="1">
    <dataValidation showInputMessage="1" showErrorMessage="1" errorTitle="Entrada no válida" error="Favor ingrese un valor de la lista" sqref="G8:G1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rada no válida" error="Por favor ingrese un valor de la lista desplegable">
          <x14:formula1>
            <xm:f>[5]Hoja2!#REF!</xm:f>
          </x14:formula1>
          <xm:sqref>H8:H13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
  <sheetViews>
    <sheetView zoomScale="70" zoomScaleNormal="70" workbookViewId="0">
      <selection activeCell="K8" sqref="K8:K11"/>
    </sheetView>
  </sheetViews>
  <sheetFormatPr baseColWidth="10" defaultColWidth="11.42578125" defaultRowHeight="14.25"/>
  <cols>
    <col min="1" max="1" width="11.42578125" style="22"/>
    <col min="2" max="2" width="29.5703125" style="22" customWidth="1"/>
    <col min="3" max="3" width="61" style="22" customWidth="1"/>
    <col min="4" max="4" width="24.28515625" style="22" customWidth="1"/>
    <col min="5" max="5" width="47.42578125" style="22" bestFit="1" customWidth="1"/>
    <col min="6" max="6" width="63.85546875" style="22" customWidth="1"/>
    <col min="7" max="7" width="14.5703125" style="69" customWidth="1"/>
    <col min="8" max="8" width="15.140625" style="69" customWidth="1"/>
    <col min="9" max="9" width="16.42578125" style="22" customWidth="1"/>
    <col min="10" max="10" width="21.85546875" style="22" customWidth="1"/>
    <col min="11" max="11" width="46.85546875" style="22" customWidth="1"/>
    <col min="12" max="12" width="11.42578125" style="22"/>
    <col min="13" max="13" width="3.140625" style="22" customWidth="1"/>
    <col min="14" max="14" width="59.28515625" style="22" customWidth="1"/>
    <col min="15" max="15" width="59.85546875" style="22" customWidth="1"/>
    <col min="16" max="16384" width="11.42578125" style="22"/>
  </cols>
  <sheetData>
    <row r="1" spans="1:73" ht="31.5" customHeight="1" thickBot="1">
      <c r="B1" s="235" t="s">
        <v>10</v>
      </c>
      <c r="C1" s="236"/>
      <c r="D1" s="236"/>
      <c r="E1" s="236"/>
      <c r="F1" s="236"/>
      <c r="G1" s="236"/>
      <c r="H1" s="236"/>
      <c r="I1" s="236"/>
      <c r="J1" s="236"/>
      <c r="K1" s="264"/>
      <c r="L1" s="264"/>
    </row>
    <row r="2" spans="1:73" ht="27" customHeight="1" thickTop="1">
      <c r="B2" s="265" t="s">
        <v>153</v>
      </c>
      <c r="C2" s="266"/>
      <c r="D2" s="266"/>
      <c r="E2" s="266"/>
      <c r="F2" s="266"/>
      <c r="G2" s="266"/>
      <c r="H2" s="266"/>
      <c r="I2" s="266"/>
      <c r="J2" s="266"/>
      <c r="K2" s="264"/>
      <c r="L2" s="264"/>
    </row>
    <row r="3" spans="1:73" ht="38.25" customHeight="1">
      <c r="B3" s="267" t="s">
        <v>11</v>
      </c>
      <c r="C3" s="268"/>
      <c r="D3" s="249" t="s">
        <v>12</v>
      </c>
      <c r="E3" s="250"/>
      <c r="F3" s="250"/>
      <c r="G3" s="250"/>
      <c r="H3" s="250"/>
      <c r="I3" s="248"/>
      <c r="J3" s="39" t="s">
        <v>141</v>
      </c>
      <c r="K3" s="264"/>
      <c r="L3" s="264"/>
    </row>
    <row r="4" spans="1:73" ht="26.25" customHeight="1" thickBot="1">
      <c r="B4" s="269" t="s">
        <v>142</v>
      </c>
      <c r="C4" s="270"/>
      <c r="D4" s="253" t="s">
        <v>154</v>
      </c>
      <c r="E4" s="254"/>
      <c r="F4" s="254"/>
      <c r="G4" s="254"/>
      <c r="H4" s="254"/>
      <c r="I4" s="252"/>
      <c r="J4" s="40" t="s">
        <v>465</v>
      </c>
      <c r="K4" s="264"/>
      <c r="L4" s="264"/>
    </row>
    <row r="5" spans="1:73" ht="70.5" customHeight="1" thickTop="1">
      <c r="B5" s="258" t="s">
        <v>13</v>
      </c>
      <c r="C5" s="259"/>
      <c r="D5" s="260" t="s">
        <v>14</v>
      </c>
      <c r="E5" s="261"/>
      <c r="F5" s="41" t="s">
        <v>15</v>
      </c>
      <c r="G5" s="262" t="s">
        <v>159</v>
      </c>
      <c r="H5" s="262"/>
      <c r="I5" s="42" t="s">
        <v>16</v>
      </c>
      <c r="J5" s="263" t="s">
        <v>168</v>
      </c>
      <c r="K5" s="263"/>
      <c r="L5" s="263"/>
      <c r="N5" s="48" t="s">
        <v>464</v>
      </c>
      <c r="O5" s="49"/>
    </row>
    <row r="6" spans="1:73" ht="3.75" customHeight="1">
      <c r="B6" s="41"/>
      <c r="C6" s="43"/>
      <c r="D6" s="44"/>
      <c r="E6" s="45"/>
      <c r="F6" s="41"/>
      <c r="G6" s="46"/>
      <c r="H6" s="46"/>
      <c r="I6" s="42"/>
      <c r="J6" s="47"/>
      <c r="K6" s="47"/>
      <c r="L6" s="47"/>
    </row>
    <row r="7" spans="1:73" ht="71.25" customHeight="1">
      <c r="B7" s="20" t="s">
        <v>6</v>
      </c>
      <c r="C7" s="21" t="s">
        <v>8</v>
      </c>
      <c r="D7" s="21" t="s">
        <v>9</v>
      </c>
      <c r="E7" s="21" t="s">
        <v>24</v>
      </c>
      <c r="F7" s="21" t="s">
        <v>5</v>
      </c>
      <c r="G7" s="21" t="s">
        <v>0</v>
      </c>
      <c r="H7" s="21" t="s">
        <v>1</v>
      </c>
      <c r="I7" s="21" t="s">
        <v>2</v>
      </c>
      <c r="J7" s="21" t="s">
        <v>3</v>
      </c>
      <c r="K7" s="21" t="s">
        <v>4</v>
      </c>
      <c r="L7" s="21" t="s">
        <v>155</v>
      </c>
      <c r="N7" s="50" t="s">
        <v>281</v>
      </c>
      <c r="O7" s="51" t="s">
        <v>282</v>
      </c>
    </row>
    <row r="8" spans="1:73" ht="121.5" customHeight="1">
      <c r="A8" s="31">
        <v>1</v>
      </c>
      <c r="B8" s="32" t="s">
        <v>265</v>
      </c>
      <c r="C8" s="25" t="s">
        <v>267</v>
      </c>
      <c r="D8" s="32" t="s">
        <v>253</v>
      </c>
      <c r="E8" s="30" t="s">
        <v>266</v>
      </c>
      <c r="F8" s="25" t="s">
        <v>444</v>
      </c>
      <c r="G8" s="32">
        <v>2</v>
      </c>
      <c r="H8" s="32">
        <v>4</v>
      </c>
      <c r="I8" s="32">
        <f>G8*H8</f>
        <v>8</v>
      </c>
      <c r="J8" s="32" t="str">
        <f>IF(I8&lt;12,"BAJO",IF(I8&gt;19,"ALTO","MEDIO"))</f>
        <v>BAJO</v>
      </c>
      <c r="K8" s="146" t="str">
        <f>IF(J8="BAJO","El nivel de riesgo es bajo y no se requieren controles adicionales","Favor establezca acá controles adicionales requeridos")</f>
        <v>El nivel de riesgo es bajo y no se requieren controles adicionales</v>
      </c>
      <c r="L8" s="102">
        <f>IF(J8="BAJO",0.1,IF(J8="MEDIO",3,5))</f>
        <v>0.1</v>
      </c>
      <c r="N8" s="146"/>
      <c r="O8" s="151"/>
    </row>
    <row r="9" spans="1:73" ht="127.5" customHeight="1">
      <c r="A9" s="31">
        <v>2</v>
      </c>
      <c r="B9" s="32" t="s">
        <v>265</v>
      </c>
      <c r="C9" s="25" t="s">
        <v>268</v>
      </c>
      <c r="D9" s="32" t="s">
        <v>62</v>
      </c>
      <c r="E9" s="30" t="s">
        <v>266</v>
      </c>
      <c r="F9" s="30" t="s">
        <v>445</v>
      </c>
      <c r="G9" s="32">
        <v>2</v>
      </c>
      <c r="H9" s="32">
        <v>4</v>
      </c>
      <c r="I9" s="32">
        <f>G9*H9</f>
        <v>8</v>
      </c>
      <c r="J9" s="32" t="str">
        <f>IF(I9&lt;12,"BAJO",IF(I9&gt;19,"ALTO","MEDIO"))</f>
        <v>BAJO</v>
      </c>
      <c r="K9" s="146" t="str">
        <f>IF(J9="BAJO","El nivel de riesgo es bajo y no se requieren controles adicionales","Favor establezca acá controles adicionales requeridos")</f>
        <v>El nivel de riesgo es bajo y no se requieren controles adicionales</v>
      </c>
      <c r="L9" s="102">
        <f>IF(J9="BAJO",0.1,IF(J9="MEDIO",3,5))</f>
        <v>0.1</v>
      </c>
      <c r="N9" s="146"/>
      <c r="O9" s="151"/>
    </row>
    <row r="10" spans="1:73" s="35" customFormat="1" ht="138" customHeight="1">
      <c r="A10" s="83">
        <v>3</v>
      </c>
      <c r="B10" s="32" t="s">
        <v>255</v>
      </c>
      <c r="C10" s="25" t="s">
        <v>256</v>
      </c>
      <c r="D10" s="54" t="s">
        <v>257</v>
      </c>
      <c r="E10" s="30" t="s">
        <v>258</v>
      </c>
      <c r="F10" s="25" t="s">
        <v>446</v>
      </c>
      <c r="G10" s="32">
        <v>2</v>
      </c>
      <c r="H10" s="32">
        <v>3</v>
      </c>
      <c r="I10" s="32">
        <f t="shared" ref="I10:I11" si="0">G10*H10</f>
        <v>6</v>
      </c>
      <c r="J10" s="32" t="str">
        <f t="shared" ref="J10:J11" si="1">IF(I10&lt;12,"BAJO",IF(I10&gt;19,"ALTO","MEDIO"))</f>
        <v>BAJO</v>
      </c>
      <c r="K10" s="146" t="str">
        <f>IF(J10="BAJO","El nivel de riesgo es bajo y no se requieren controles adicionales","Favor establezca acá controles adicionales requeridos")</f>
        <v>El nivel de riesgo es bajo y no se requieren controles adicionales</v>
      </c>
      <c r="L10" s="102">
        <f t="shared" ref="L10:L11" si="2">IF(J10="BAJO",0.1,IF(J10="MEDIO",3,5))</f>
        <v>0.1</v>
      </c>
      <c r="M10" s="22"/>
      <c r="N10" s="146"/>
      <c r="O10" s="151"/>
      <c r="BT10" s="35">
        <v>1</v>
      </c>
      <c r="BU10" s="35">
        <v>1</v>
      </c>
    </row>
    <row r="11" spans="1:73" s="35" customFormat="1" ht="160.5" customHeight="1">
      <c r="A11" s="83">
        <v>4</v>
      </c>
      <c r="B11" s="32" t="s">
        <v>255</v>
      </c>
      <c r="C11" s="25" t="s">
        <v>447</v>
      </c>
      <c r="D11" s="54" t="s">
        <v>62</v>
      </c>
      <c r="E11" s="30" t="s">
        <v>258</v>
      </c>
      <c r="F11" s="25" t="s">
        <v>448</v>
      </c>
      <c r="G11" s="32">
        <v>2</v>
      </c>
      <c r="H11" s="32">
        <v>3</v>
      </c>
      <c r="I11" s="32">
        <f t="shared" si="0"/>
        <v>6</v>
      </c>
      <c r="J11" s="32" t="str">
        <f t="shared" si="1"/>
        <v>BAJO</v>
      </c>
      <c r="K11" s="146" t="str">
        <f t="shared" ref="K11" si="3">IF(J11="BAJO","El nivel de riesgo es bajo y no se requieren controles adicionales","Favor establezca acá controles adicionales requeridos")</f>
        <v>El nivel de riesgo es bajo y no se requieren controles adicionales</v>
      </c>
      <c r="L11" s="102">
        <f t="shared" si="2"/>
        <v>0.1</v>
      </c>
      <c r="M11" s="22"/>
      <c r="N11" s="146"/>
      <c r="O11" s="151"/>
      <c r="BT11" s="35">
        <v>2</v>
      </c>
      <c r="BU11" s="35">
        <v>2</v>
      </c>
    </row>
    <row r="12" spans="1:73" ht="15">
      <c r="L12" s="217">
        <f>SUM(L8:L11)</f>
        <v>0.4</v>
      </c>
      <c r="N12" s="217">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J11">
    <cfRule type="cellIs" dxfId="14" priority="4" stopIfTrue="1" operator="equal">
      <formula>"ALTO"</formula>
    </cfRule>
    <cfRule type="cellIs" dxfId="13" priority="5" stopIfTrue="1" operator="equal">
      <formula>"MEDIO"</formula>
    </cfRule>
    <cfRule type="cellIs" dxfId="12" priority="6" stopIfTrue="1" operator="equal">
      <formula>"BAJO"</formula>
    </cfRule>
  </conditionalFormatting>
  <conditionalFormatting sqref="J8:J9">
    <cfRule type="cellIs" dxfId="11" priority="1" stopIfTrue="1" operator="equal">
      <formula>"ALTO"</formula>
    </cfRule>
    <cfRule type="cellIs" dxfId="10" priority="2" stopIfTrue="1" operator="equal">
      <formula>"MEDIO"</formula>
    </cfRule>
    <cfRule type="cellIs" dxfId="9" priority="3" stopIfTrue="1"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D1" zoomScale="70" zoomScaleNormal="70" workbookViewId="0">
      <selection activeCell="N12" sqref="N12"/>
    </sheetView>
  </sheetViews>
  <sheetFormatPr baseColWidth="10" defaultColWidth="11.42578125" defaultRowHeight="14.25"/>
  <cols>
    <col min="1" max="1" width="8.7109375" style="22" customWidth="1"/>
    <col min="2" max="2" width="25" style="22" customWidth="1"/>
    <col min="3" max="3" width="66.28515625" style="22" customWidth="1"/>
    <col min="4" max="4" width="28.85546875" style="96" customWidth="1"/>
    <col min="5" max="5" width="39.5703125" style="22" customWidth="1"/>
    <col min="6" max="6" width="64.140625" style="96" customWidth="1"/>
    <col min="7" max="9" width="18.85546875" style="22" customWidth="1"/>
    <col min="10" max="10" width="18.5703125" style="22" customWidth="1"/>
    <col min="11" max="11" width="52.42578125" style="22" customWidth="1"/>
    <col min="12" max="12" width="9.140625" style="22" customWidth="1"/>
    <col min="13" max="13" width="2.5703125" style="22" customWidth="1"/>
    <col min="14" max="14" width="56.28515625" style="22" customWidth="1"/>
    <col min="15" max="15" width="58.7109375" style="22" customWidth="1"/>
    <col min="16" max="16384" width="11.42578125" style="22"/>
  </cols>
  <sheetData>
    <row r="1" spans="1:15" ht="31.5" customHeight="1" thickBot="1">
      <c r="B1" s="235" t="s">
        <v>10</v>
      </c>
      <c r="C1" s="236"/>
      <c r="D1" s="236"/>
      <c r="E1" s="236"/>
      <c r="F1" s="236"/>
      <c r="G1" s="236"/>
      <c r="H1" s="236"/>
      <c r="I1" s="236"/>
      <c r="J1" s="236"/>
      <c r="K1" s="264"/>
      <c r="L1" s="264"/>
    </row>
    <row r="2" spans="1:15" ht="27" customHeight="1" thickTop="1">
      <c r="B2" s="265" t="s">
        <v>153</v>
      </c>
      <c r="C2" s="266"/>
      <c r="D2" s="266"/>
      <c r="E2" s="266"/>
      <c r="F2" s="266"/>
      <c r="G2" s="266"/>
      <c r="H2" s="266"/>
      <c r="I2" s="266"/>
      <c r="J2" s="266"/>
      <c r="K2" s="264"/>
      <c r="L2" s="264"/>
    </row>
    <row r="3" spans="1:15" ht="28.5" customHeight="1">
      <c r="B3" s="267" t="s">
        <v>11</v>
      </c>
      <c r="C3" s="268"/>
      <c r="D3" s="249" t="s">
        <v>12</v>
      </c>
      <c r="E3" s="250"/>
      <c r="F3" s="250"/>
      <c r="G3" s="250"/>
      <c r="H3" s="250"/>
      <c r="I3" s="248"/>
      <c r="J3" s="39" t="s">
        <v>141</v>
      </c>
      <c r="K3" s="264"/>
      <c r="L3" s="264"/>
    </row>
    <row r="4" spans="1:15" ht="26.25" customHeight="1" thickBot="1">
      <c r="B4" s="269" t="s">
        <v>142</v>
      </c>
      <c r="C4" s="270"/>
      <c r="D4" s="253" t="s">
        <v>154</v>
      </c>
      <c r="E4" s="254"/>
      <c r="F4" s="254"/>
      <c r="G4" s="254"/>
      <c r="H4" s="254"/>
      <c r="I4" s="252"/>
      <c r="J4" s="40" t="s">
        <v>465</v>
      </c>
      <c r="K4" s="264"/>
      <c r="L4" s="264"/>
    </row>
    <row r="5" spans="1:15" ht="57.75" customHeight="1" thickTop="1">
      <c r="B5" s="258" t="s">
        <v>13</v>
      </c>
      <c r="C5" s="259"/>
      <c r="D5" s="260" t="s">
        <v>14</v>
      </c>
      <c r="E5" s="261"/>
      <c r="F5" s="41" t="s">
        <v>15</v>
      </c>
      <c r="G5" s="262" t="s">
        <v>136</v>
      </c>
      <c r="H5" s="262"/>
      <c r="I5" s="42" t="s">
        <v>16</v>
      </c>
      <c r="J5" s="263" t="s">
        <v>163</v>
      </c>
      <c r="K5" s="263"/>
      <c r="L5" s="263"/>
      <c r="N5" s="48" t="s">
        <v>464</v>
      </c>
      <c r="O5" s="49"/>
    </row>
    <row r="6" spans="1:15" ht="5.25" customHeight="1" thickBot="1">
      <c r="B6" s="118"/>
      <c r="C6" s="118"/>
      <c r="D6" s="119"/>
      <c r="E6" s="119"/>
      <c r="F6" s="120"/>
      <c r="G6" s="121"/>
      <c r="H6" s="121"/>
      <c r="I6" s="122"/>
      <c r="J6" s="123"/>
      <c r="K6" s="123"/>
      <c r="L6" s="123"/>
    </row>
    <row r="7" spans="1:15" ht="57.75" customHeight="1">
      <c r="A7" s="52"/>
      <c r="B7" s="215" t="s">
        <v>6</v>
      </c>
      <c r="C7" s="114" t="s">
        <v>8</v>
      </c>
      <c r="D7" s="113" t="s">
        <v>9</v>
      </c>
      <c r="E7" s="115" t="s">
        <v>7</v>
      </c>
      <c r="F7" s="115" t="s">
        <v>5</v>
      </c>
      <c r="G7" s="115" t="s">
        <v>0</v>
      </c>
      <c r="H7" s="115" t="s">
        <v>1</v>
      </c>
      <c r="I7" s="115" t="s">
        <v>2</v>
      </c>
      <c r="J7" s="115" t="s">
        <v>3</v>
      </c>
      <c r="K7" s="115" t="s">
        <v>4</v>
      </c>
      <c r="L7" s="115" t="s">
        <v>155</v>
      </c>
      <c r="N7" s="50" t="s">
        <v>281</v>
      </c>
      <c r="O7" s="51" t="s">
        <v>282</v>
      </c>
    </row>
    <row r="8" spans="1:15" s="35" customFormat="1" ht="121.5" customHeight="1">
      <c r="A8" s="210">
        <v>1</v>
      </c>
      <c r="B8" s="112" t="s">
        <v>18</v>
      </c>
      <c r="C8" s="25" t="s">
        <v>261</v>
      </c>
      <c r="D8" s="25" t="s">
        <v>118</v>
      </c>
      <c r="E8" s="25" t="s">
        <v>188</v>
      </c>
      <c r="F8" s="25" t="s">
        <v>263</v>
      </c>
      <c r="G8" s="32">
        <v>2</v>
      </c>
      <c r="H8" s="32">
        <v>5</v>
      </c>
      <c r="I8" s="32">
        <f t="shared" ref="I8:I11" si="0">G8*H8</f>
        <v>10</v>
      </c>
      <c r="J8" s="32" t="str">
        <f t="shared" ref="J8:J11" si="1">IF(I8&lt;12,"BAJO",IF(I8&gt;19,"ALTO","MEDIO"))</f>
        <v>BAJO</v>
      </c>
      <c r="K8" s="25" t="str">
        <f t="shared" ref="K8:K11" si="2">IF(J8="BAJO","El nivel de riesgo es bajo y no se requieren controles adicionales","Favor establezca acá controles adicionales requeridos")</f>
        <v>El nivel de riesgo es bajo y no se requieren controles adicionales</v>
      </c>
      <c r="L8" s="102">
        <f t="shared" ref="L8:L11" si="3">IF(J8="BAJO",0.1,IF(J8="MEDIO",3,5))</f>
        <v>0.1</v>
      </c>
      <c r="M8" s="22"/>
      <c r="N8" s="26"/>
      <c r="O8" s="151"/>
    </row>
    <row r="9" spans="1:15" s="35" customFormat="1" ht="148.5" customHeight="1">
      <c r="A9" s="210">
        <v>2</v>
      </c>
      <c r="B9" s="112" t="s">
        <v>18</v>
      </c>
      <c r="C9" s="25" t="s">
        <v>262</v>
      </c>
      <c r="D9" s="25" t="s">
        <v>62</v>
      </c>
      <c r="E9" s="25" t="s">
        <v>188</v>
      </c>
      <c r="F9" s="25" t="s">
        <v>263</v>
      </c>
      <c r="G9" s="32">
        <v>2</v>
      </c>
      <c r="H9" s="32">
        <v>5</v>
      </c>
      <c r="I9" s="32">
        <f t="shared" si="0"/>
        <v>10</v>
      </c>
      <c r="J9" s="32" t="str">
        <f t="shared" si="1"/>
        <v>BAJO</v>
      </c>
      <c r="K9" s="25" t="str">
        <f t="shared" si="2"/>
        <v>El nivel de riesgo es bajo y no se requieren controles adicionales</v>
      </c>
      <c r="L9" s="102">
        <f t="shared" si="3"/>
        <v>0.1</v>
      </c>
      <c r="M9" s="22"/>
      <c r="N9" s="26"/>
      <c r="O9" s="151"/>
    </row>
    <row r="10" spans="1:15" ht="148.5" customHeight="1">
      <c r="A10" s="32">
        <v>3</v>
      </c>
      <c r="B10" s="112" t="s">
        <v>18</v>
      </c>
      <c r="C10" s="25" t="s">
        <v>116</v>
      </c>
      <c r="D10" s="25" t="s">
        <v>118</v>
      </c>
      <c r="E10" s="25" t="s">
        <v>188</v>
      </c>
      <c r="F10" s="25" t="s">
        <v>264</v>
      </c>
      <c r="G10" s="32">
        <v>2</v>
      </c>
      <c r="H10" s="32">
        <v>5</v>
      </c>
      <c r="I10" s="32">
        <f t="shared" si="0"/>
        <v>10</v>
      </c>
      <c r="J10" s="32" t="str">
        <f t="shared" si="1"/>
        <v>BAJO</v>
      </c>
      <c r="K10" s="25" t="str">
        <f t="shared" si="2"/>
        <v>El nivel de riesgo es bajo y no se requieren controles adicionales</v>
      </c>
      <c r="L10" s="102">
        <f t="shared" si="3"/>
        <v>0.1</v>
      </c>
      <c r="N10" s="26"/>
      <c r="O10" s="151"/>
    </row>
    <row r="11" spans="1:15" ht="168.75" customHeight="1">
      <c r="A11" s="32">
        <v>4</v>
      </c>
      <c r="B11" s="112" t="s">
        <v>18</v>
      </c>
      <c r="C11" s="25" t="s">
        <v>117</v>
      </c>
      <c r="D11" s="25" t="s">
        <v>62</v>
      </c>
      <c r="E11" s="25" t="s">
        <v>188</v>
      </c>
      <c r="F11" s="25" t="s">
        <v>264</v>
      </c>
      <c r="G11" s="32">
        <v>2</v>
      </c>
      <c r="H11" s="32">
        <v>5</v>
      </c>
      <c r="I11" s="32">
        <f t="shared" si="0"/>
        <v>10</v>
      </c>
      <c r="J11" s="32" t="str">
        <f t="shared" si="1"/>
        <v>BAJO</v>
      </c>
      <c r="K11" s="25" t="str">
        <f t="shared" si="2"/>
        <v>El nivel de riesgo es bajo y no se requieren controles adicionales</v>
      </c>
      <c r="L11" s="102">
        <f t="shared" si="3"/>
        <v>0.1</v>
      </c>
      <c r="N11" s="26"/>
      <c r="O11" s="151"/>
    </row>
    <row r="12" spans="1:15" ht="15">
      <c r="K12" s="56"/>
      <c r="L12" s="217">
        <f>SUM(L8:L11)</f>
        <v>0.4</v>
      </c>
      <c r="M12" s="34"/>
      <c r="N12" s="218">
        <f>COUNT(L8:L11)</f>
        <v>4</v>
      </c>
    </row>
    <row r="13" spans="1:15">
      <c r="D13" s="22"/>
      <c r="F13" s="22"/>
    </row>
    <row r="14" spans="1:15" ht="28.5" customHeight="1">
      <c r="D14" s="22"/>
      <c r="F14" s="22"/>
    </row>
    <row r="15" spans="1:15">
      <c r="D15" s="22"/>
      <c r="F15" s="22"/>
    </row>
    <row r="16" spans="1:15">
      <c r="D16" s="22"/>
      <c r="F16" s="22"/>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8" priority="1" stopIfTrue="1" operator="equal">
      <formula>"ALTO"</formula>
    </cfRule>
    <cfRule type="cellIs" dxfId="7" priority="2" stopIfTrue="1" operator="equal">
      <formula>"MEDIO"</formula>
    </cfRule>
    <cfRule type="cellIs" dxfId="6" priority="3" stopIfTrue="1" operator="equal">
      <formula>"BAJO"</formula>
    </cfRule>
  </conditionalFormatting>
  <dataValidations disablePrompts="1" count="1">
    <dataValidation type="list" allowBlank="1" showInputMessage="1" showErrorMessage="1" sqref="C4:D4">
      <formula1>#REF!</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topLeftCell="D1" zoomScale="70" zoomScaleNormal="70" zoomScaleSheetLayoutView="87" workbookViewId="0">
      <selection activeCell="N10" sqref="N10"/>
    </sheetView>
  </sheetViews>
  <sheetFormatPr baseColWidth="10" defaultColWidth="11.42578125" defaultRowHeight="14.25"/>
  <cols>
    <col min="1" max="1" width="8.140625" style="29" customWidth="1"/>
    <col min="2" max="2" width="25.140625" style="29" customWidth="1"/>
    <col min="3" max="3" width="66.28515625" style="29" customWidth="1"/>
    <col min="4" max="4" width="27.28515625" style="29" customWidth="1"/>
    <col min="5" max="5" width="42.85546875" style="125" customWidth="1"/>
    <col min="6" max="6" width="63.140625" style="126" customWidth="1"/>
    <col min="7" max="7" width="22.7109375" style="29" customWidth="1"/>
    <col min="8" max="9" width="18.85546875" style="29" customWidth="1"/>
    <col min="10" max="10" width="21.85546875" style="29" customWidth="1"/>
    <col min="11" max="11" width="54.5703125" style="29" customWidth="1"/>
    <col min="12" max="12" width="11.42578125" style="29"/>
    <col min="13" max="13" width="3.7109375" style="29" customWidth="1"/>
    <col min="14" max="14" width="66.42578125" style="29" customWidth="1"/>
    <col min="15" max="15" width="58.85546875" style="29" customWidth="1"/>
    <col min="16" max="16384" width="11.42578125" style="29"/>
  </cols>
  <sheetData>
    <row r="1" spans="1:16" ht="24.75" customHeight="1" thickBot="1">
      <c r="B1" s="235" t="s">
        <v>10</v>
      </c>
      <c r="C1" s="236"/>
      <c r="D1" s="236"/>
      <c r="E1" s="236"/>
      <c r="F1" s="236"/>
      <c r="G1" s="236"/>
      <c r="H1" s="236"/>
      <c r="I1" s="236"/>
      <c r="J1" s="236"/>
      <c r="K1" s="264"/>
      <c r="L1" s="264"/>
    </row>
    <row r="2" spans="1:16" ht="21" customHeight="1" thickTop="1">
      <c r="B2" s="265" t="s">
        <v>153</v>
      </c>
      <c r="C2" s="266"/>
      <c r="D2" s="266"/>
      <c r="E2" s="266"/>
      <c r="F2" s="266"/>
      <c r="G2" s="266"/>
      <c r="H2" s="266"/>
      <c r="I2" s="266"/>
      <c r="J2" s="266"/>
      <c r="K2" s="264"/>
      <c r="L2" s="264"/>
    </row>
    <row r="3" spans="1:16" ht="22.5" customHeight="1">
      <c r="B3" s="267" t="s">
        <v>11</v>
      </c>
      <c r="C3" s="268"/>
      <c r="D3" s="249" t="s">
        <v>12</v>
      </c>
      <c r="E3" s="250"/>
      <c r="F3" s="250"/>
      <c r="G3" s="250"/>
      <c r="H3" s="250"/>
      <c r="I3" s="248"/>
      <c r="J3" s="39" t="s">
        <v>141</v>
      </c>
      <c r="K3" s="264"/>
      <c r="L3" s="264"/>
    </row>
    <row r="4" spans="1:16" ht="24.75" customHeight="1" thickBot="1">
      <c r="B4" s="269" t="s">
        <v>142</v>
      </c>
      <c r="C4" s="270"/>
      <c r="D4" s="253" t="s">
        <v>154</v>
      </c>
      <c r="E4" s="254"/>
      <c r="F4" s="254"/>
      <c r="G4" s="254"/>
      <c r="H4" s="254"/>
      <c r="I4" s="252"/>
      <c r="J4" s="40" t="s">
        <v>465</v>
      </c>
      <c r="K4" s="264"/>
      <c r="L4" s="264"/>
    </row>
    <row r="5" spans="1:16" ht="76.5" customHeight="1" thickTop="1">
      <c r="B5" s="292" t="s">
        <v>13</v>
      </c>
      <c r="C5" s="293"/>
      <c r="D5" s="294" t="s">
        <v>14</v>
      </c>
      <c r="E5" s="295"/>
      <c r="F5" s="127" t="s">
        <v>15</v>
      </c>
      <c r="G5" s="262" t="s">
        <v>31</v>
      </c>
      <c r="H5" s="262"/>
      <c r="I5" s="128" t="s">
        <v>16</v>
      </c>
      <c r="J5" s="296" t="s">
        <v>183</v>
      </c>
      <c r="K5" s="296"/>
      <c r="L5" s="296"/>
      <c r="N5" s="48" t="s">
        <v>464</v>
      </c>
      <c r="O5" s="49"/>
    </row>
    <row r="6" spans="1:16" ht="4.5" customHeight="1">
      <c r="B6" s="129"/>
      <c r="C6" s="130"/>
      <c r="D6" s="131"/>
      <c r="E6" s="132"/>
      <c r="F6" s="133"/>
      <c r="G6" s="134"/>
      <c r="H6" s="134"/>
      <c r="I6" s="135"/>
      <c r="J6" s="136"/>
      <c r="K6" s="137"/>
      <c r="L6" s="136"/>
      <c r="N6" s="22"/>
      <c r="O6" s="22"/>
    </row>
    <row r="7" spans="1:16" ht="75.75" customHeight="1">
      <c r="B7" s="138" t="s">
        <v>6</v>
      </c>
      <c r="C7" s="138" t="s">
        <v>8</v>
      </c>
      <c r="D7" s="138" t="s">
        <v>9</v>
      </c>
      <c r="E7" s="138" t="s">
        <v>7</v>
      </c>
      <c r="F7" s="138" t="s">
        <v>5</v>
      </c>
      <c r="G7" s="138" t="s">
        <v>0</v>
      </c>
      <c r="H7" s="138" t="s">
        <v>1</v>
      </c>
      <c r="I7" s="138" t="s">
        <v>2</v>
      </c>
      <c r="J7" s="138" t="s">
        <v>3</v>
      </c>
      <c r="K7" s="138" t="s">
        <v>4</v>
      </c>
      <c r="L7" s="138" t="s">
        <v>640</v>
      </c>
      <c r="N7" s="50" t="s">
        <v>281</v>
      </c>
      <c r="O7" s="51" t="s">
        <v>282</v>
      </c>
    </row>
    <row r="8" spans="1:16" s="37" customFormat="1" ht="249.75" customHeight="1">
      <c r="A8" s="36">
        <v>1</v>
      </c>
      <c r="B8" s="32" t="s">
        <v>449</v>
      </c>
      <c r="C8" s="25" t="s">
        <v>1583</v>
      </c>
      <c r="D8" s="28" t="s">
        <v>641</v>
      </c>
      <c r="E8" s="33" t="s">
        <v>23</v>
      </c>
      <c r="F8" s="33" t="s">
        <v>642</v>
      </c>
      <c r="G8" s="28">
        <v>2</v>
      </c>
      <c r="H8" s="28">
        <v>4</v>
      </c>
      <c r="I8" s="28">
        <f t="shared" ref="I8:I9" si="0">G8*H8</f>
        <v>8</v>
      </c>
      <c r="J8" s="28" t="str">
        <f t="shared" ref="J8:J9" si="1">IF(I8&lt;12,"BAJO",IF(I8&gt;19,"ALTO","MEDIO"))</f>
        <v>BAJO</v>
      </c>
      <c r="K8" s="33" t="str">
        <f>IF(J8="BAJO","El nivel de riesgo bajo no requiere controles adicionales","Favor establezca acá controles adicionales requeridos")</f>
        <v>El nivel de riesgo bajo no requiere controles adicionales</v>
      </c>
      <c r="L8" s="99">
        <f t="shared" ref="L8:L9" si="2">IF(J8="BAJO",0.1,IF(J8="MEDIO",3,5))</f>
        <v>0.1</v>
      </c>
      <c r="M8" s="29"/>
      <c r="N8" s="33"/>
      <c r="O8" s="151"/>
      <c r="P8" s="151"/>
    </row>
    <row r="9" spans="1:16" s="124" customFormat="1" ht="159.75" customHeight="1">
      <c r="A9" s="28">
        <v>2</v>
      </c>
      <c r="B9" s="32" t="s">
        <v>449</v>
      </c>
      <c r="C9" s="25" t="s">
        <v>1584</v>
      </c>
      <c r="D9" s="28" t="s">
        <v>56</v>
      </c>
      <c r="E9" s="33" t="s">
        <v>23</v>
      </c>
      <c r="F9" s="33" t="s">
        <v>639</v>
      </c>
      <c r="G9" s="28">
        <v>2</v>
      </c>
      <c r="H9" s="28">
        <v>4</v>
      </c>
      <c r="I9" s="28">
        <f t="shared" si="0"/>
        <v>8</v>
      </c>
      <c r="J9" s="28" t="str">
        <f t="shared" si="1"/>
        <v>BAJO</v>
      </c>
      <c r="K9" s="33" t="str">
        <f>IF(J9="BAJO","El nivel de riesgo bajo no requiere controles adicionales","Favor establezca acá controles adicionales requeridos")</f>
        <v>El nivel de riesgo bajo no requiere controles adicionales</v>
      </c>
      <c r="L9" s="99">
        <f t="shared" si="2"/>
        <v>0.1</v>
      </c>
      <c r="M9" s="29"/>
      <c r="N9" s="33"/>
      <c r="O9" s="151"/>
    </row>
    <row r="10" spans="1:16" ht="15">
      <c r="L10" s="221">
        <f>SUM(L8:L9)</f>
        <v>0.2</v>
      </c>
      <c r="N10" s="221">
        <f>+COUNT(L8:L9)</f>
        <v>2</v>
      </c>
    </row>
  </sheetData>
  <dataConsolidate/>
  <mergeCells count="11">
    <mergeCell ref="B5:C5"/>
    <mergeCell ref="D5:E5"/>
    <mergeCell ref="G5:H5"/>
    <mergeCell ref="J5:L5"/>
    <mergeCell ref="B4:C4"/>
    <mergeCell ref="B1:J1"/>
    <mergeCell ref="K1:L4"/>
    <mergeCell ref="B2:J2"/>
    <mergeCell ref="B3:C3"/>
    <mergeCell ref="D3:I3"/>
    <mergeCell ref="D4:I4"/>
  </mergeCells>
  <conditionalFormatting sqref="J8:J9">
    <cfRule type="cellIs" dxfId="5" priority="1" stopIfTrue="1" operator="equal">
      <formula>"ALTO"</formula>
    </cfRule>
    <cfRule type="cellIs" dxfId="4" priority="2" stopIfTrue="1" operator="equal">
      <formula>"MEDIO"</formula>
    </cfRule>
    <cfRule type="cellIs" dxfId="3"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[3]Instructivo!#REF!</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9"/>
  <sheetViews>
    <sheetView zoomScale="70" zoomScaleNormal="70" workbookViewId="0">
      <selection activeCell="B7" sqref="B7"/>
    </sheetView>
  </sheetViews>
  <sheetFormatPr baseColWidth="10" defaultRowHeight="14.25"/>
  <cols>
    <col min="1" max="1" width="7.28515625" style="29" customWidth="1"/>
    <col min="2" max="2" width="31.5703125" style="29" customWidth="1"/>
    <col min="3" max="3" width="66.28515625" style="29" customWidth="1"/>
    <col min="4" max="4" width="33.7109375" style="29" customWidth="1"/>
    <col min="5" max="5" width="50.140625" style="29" customWidth="1"/>
    <col min="6" max="6" width="25.85546875" style="29" customWidth="1"/>
    <col min="7" max="7" width="42.85546875" style="29" hidden="1" customWidth="1"/>
    <col min="8" max="8" width="25.140625" style="29" customWidth="1"/>
    <col min="9" max="11" width="18.85546875" style="29" customWidth="1"/>
    <col min="12" max="12" width="15" style="29" customWidth="1"/>
    <col min="13" max="13" width="2.42578125" style="29" customWidth="1"/>
    <col min="14" max="14" width="38.42578125" style="29" customWidth="1"/>
    <col min="15" max="15" width="41.85546875" style="29" customWidth="1"/>
    <col min="16" max="16384" width="11.42578125" style="29"/>
  </cols>
  <sheetData>
    <row r="1" spans="1:1000" s="139" customFormat="1" ht="31.5" customHeight="1" thickBot="1">
      <c r="B1" s="235" t="s">
        <v>10</v>
      </c>
      <c r="C1" s="236"/>
      <c r="D1" s="236"/>
      <c r="E1" s="236"/>
      <c r="F1" s="236"/>
      <c r="G1" s="236"/>
      <c r="H1" s="236"/>
      <c r="I1" s="236"/>
      <c r="J1" s="236"/>
      <c r="K1" s="264"/>
      <c r="L1" s="264"/>
    </row>
    <row r="2" spans="1:1000" s="139" customFormat="1" ht="30" customHeight="1" thickTop="1">
      <c r="B2" s="265" t="s">
        <v>153</v>
      </c>
      <c r="C2" s="266"/>
      <c r="D2" s="266"/>
      <c r="E2" s="266"/>
      <c r="F2" s="266"/>
      <c r="G2" s="266"/>
      <c r="H2" s="266"/>
      <c r="I2" s="266"/>
      <c r="J2" s="266"/>
      <c r="K2" s="264"/>
      <c r="L2" s="264"/>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row>
    <row r="3" spans="1:1000" s="139" customFormat="1" ht="17.25" customHeight="1">
      <c r="B3" s="267" t="s">
        <v>11</v>
      </c>
      <c r="C3" s="268"/>
      <c r="D3" s="249" t="s">
        <v>12</v>
      </c>
      <c r="E3" s="250"/>
      <c r="F3" s="250"/>
      <c r="G3" s="250"/>
      <c r="H3" s="250"/>
      <c r="I3" s="248"/>
      <c r="J3" s="39" t="s">
        <v>141</v>
      </c>
      <c r="K3" s="264"/>
      <c r="L3" s="264"/>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c r="OL3" s="81"/>
      <c r="OM3" s="81"/>
      <c r="ON3" s="81"/>
      <c r="OO3" s="81"/>
      <c r="OP3" s="81"/>
      <c r="OQ3" s="81"/>
      <c r="OR3" s="81"/>
      <c r="OS3" s="81"/>
      <c r="OT3" s="81"/>
      <c r="OU3" s="81"/>
      <c r="OV3" s="81"/>
      <c r="OW3" s="81"/>
      <c r="OX3" s="81"/>
      <c r="OY3" s="81"/>
      <c r="OZ3" s="81"/>
      <c r="PA3" s="81"/>
      <c r="PB3" s="81"/>
      <c r="PC3" s="81"/>
      <c r="PD3" s="81"/>
      <c r="PE3" s="81"/>
      <c r="PF3" s="81"/>
      <c r="PG3" s="81"/>
      <c r="PH3" s="81"/>
      <c r="PI3" s="81"/>
      <c r="PJ3" s="81"/>
      <c r="PK3" s="81"/>
      <c r="PL3" s="81"/>
      <c r="PM3" s="81"/>
      <c r="PN3" s="81"/>
      <c r="PO3" s="81"/>
      <c r="PP3" s="81"/>
      <c r="PQ3" s="81"/>
      <c r="PR3" s="81"/>
      <c r="PS3" s="81"/>
      <c r="PT3" s="81"/>
      <c r="PU3" s="81"/>
      <c r="PV3" s="81"/>
      <c r="PW3" s="81"/>
      <c r="PX3" s="81"/>
      <c r="PY3" s="81"/>
      <c r="PZ3" s="81"/>
      <c r="QA3" s="81"/>
      <c r="QB3" s="81"/>
      <c r="QC3" s="81"/>
      <c r="QD3" s="81"/>
      <c r="QE3" s="81"/>
      <c r="QF3" s="81"/>
      <c r="QG3" s="81"/>
      <c r="QH3" s="81"/>
      <c r="QI3" s="81"/>
      <c r="QJ3" s="81"/>
      <c r="QK3" s="81"/>
      <c r="QL3" s="81"/>
      <c r="QM3" s="81"/>
      <c r="QN3" s="81"/>
      <c r="QO3" s="81"/>
      <c r="QP3" s="81"/>
      <c r="QQ3" s="81"/>
      <c r="QR3" s="81"/>
      <c r="QS3" s="81"/>
      <c r="QT3" s="81"/>
      <c r="QU3" s="81"/>
      <c r="QV3" s="81"/>
      <c r="QW3" s="81"/>
      <c r="QX3" s="81"/>
      <c r="QY3" s="81"/>
      <c r="QZ3" s="81"/>
      <c r="RA3" s="81"/>
      <c r="RB3" s="81"/>
      <c r="RC3" s="81"/>
      <c r="RD3" s="81"/>
      <c r="RE3" s="81"/>
      <c r="RF3" s="81"/>
      <c r="RG3" s="81"/>
      <c r="RH3" s="81"/>
      <c r="RI3" s="81"/>
      <c r="RJ3" s="81"/>
      <c r="RK3" s="81"/>
      <c r="RL3" s="81"/>
      <c r="RM3" s="81"/>
      <c r="RN3" s="81"/>
      <c r="RO3" s="81"/>
      <c r="RP3" s="81"/>
      <c r="RQ3" s="81"/>
      <c r="RR3" s="81"/>
      <c r="RS3" s="81"/>
      <c r="RT3" s="81"/>
      <c r="RU3" s="81"/>
      <c r="RV3" s="81"/>
      <c r="RW3" s="81"/>
      <c r="RX3" s="81"/>
      <c r="RY3" s="81"/>
      <c r="RZ3" s="81"/>
      <c r="SA3" s="81"/>
      <c r="SB3" s="81"/>
      <c r="SC3" s="81"/>
      <c r="SD3" s="81"/>
      <c r="SE3" s="81"/>
      <c r="SF3" s="81"/>
      <c r="SG3" s="81"/>
      <c r="SH3" s="81"/>
      <c r="SI3" s="81"/>
      <c r="SJ3" s="81"/>
      <c r="SK3" s="81"/>
      <c r="SL3" s="81"/>
      <c r="SM3" s="81"/>
      <c r="SN3" s="81"/>
      <c r="SO3" s="81"/>
      <c r="SP3" s="81"/>
      <c r="SQ3" s="81"/>
      <c r="SR3" s="81"/>
      <c r="SS3" s="81"/>
      <c r="ST3" s="81"/>
      <c r="SU3" s="81"/>
      <c r="SV3" s="81"/>
      <c r="SW3" s="81"/>
      <c r="SX3" s="81"/>
      <c r="SY3" s="81"/>
      <c r="SZ3" s="81"/>
      <c r="TA3" s="81"/>
      <c r="TB3" s="81"/>
      <c r="TC3" s="81"/>
      <c r="TD3" s="81"/>
      <c r="TE3" s="81"/>
      <c r="TF3" s="81"/>
      <c r="TG3" s="81"/>
      <c r="TH3" s="81"/>
      <c r="TI3" s="81"/>
      <c r="TJ3" s="81"/>
      <c r="TK3" s="81"/>
      <c r="TL3" s="81"/>
      <c r="TM3" s="81"/>
      <c r="TN3" s="81"/>
      <c r="TO3" s="81"/>
      <c r="TP3" s="81"/>
      <c r="TQ3" s="81"/>
      <c r="TR3" s="81"/>
      <c r="TS3" s="81"/>
      <c r="TT3" s="81"/>
      <c r="TU3" s="81"/>
      <c r="TV3" s="81"/>
      <c r="TW3" s="81"/>
      <c r="TX3" s="81"/>
      <c r="TY3" s="81"/>
      <c r="TZ3" s="81"/>
      <c r="UA3" s="81"/>
      <c r="UB3" s="81"/>
      <c r="UC3" s="81"/>
      <c r="UD3" s="81"/>
      <c r="UE3" s="81"/>
      <c r="UF3" s="81"/>
      <c r="UG3" s="81"/>
      <c r="UH3" s="81"/>
      <c r="UI3" s="81"/>
      <c r="UJ3" s="81"/>
      <c r="UK3" s="81"/>
      <c r="UL3" s="81"/>
      <c r="UM3" s="81"/>
      <c r="UN3" s="81"/>
      <c r="UO3" s="81"/>
      <c r="UP3" s="81"/>
      <c r="UQ3" s="81"/>
      <c r="UR3" s="81"/>
      <c r="US3" s="81"/>
      <c r="UT3" s="81"/>
      <c r="UU3" s="81"/>
      <c r="UV3" s="81"/>
      <c r="UW3" s="81"/>
      <c r="UX3" s="81"/>
      <c r="UY3" s="81"/>
      <c r="UZ3" s="81"/>
      <c r="VA3" s="81"/>
      <c r="VB3" s="81"/>
      <c r="VC3" s="81"/>
      <c r="VD3" s="81"/>
      <c r="VE3" s="81"/>
      <c r="VF3" s="81"/>
      <c r="VG3" s="81"/>
      <c r="VH3" s="81"/>
      <c r="VI3" s="81"/>
      <c r="VJ3" s="81"/>
      <c r="VK3" s="81"/>
      <c r="VL3" s="81"/>
      <c r="VM3" s="81"/>
      <c r="VN3" s="81"/>
      <c r="VO3" s="81"/>
      <c r="VP3" s="81"/>
      <c r="VQ3" s="81"/>
      <c r="VR3" s="81"/>
      <c r="VS3" s="81"/>
      <c r="VT3" s="81"/>
      <c r="VU3" s="81"/>
      <c r="VV3" s="81"/>
      <c r="VW3" s="81"/>
      <c r="VX3" s="81"/>
      <c r="VY3" s="81"/>
      <c r="VZ3" s="81"/>
      <c r="WA3" s="81"/>
      <c r="WB3" s="81"/>
      <c r="WC3" s="81"/>
      <c r="WD3" s="81"/>
      <c r="WE3" s="81"/>
      <c r="WF3" s="81"/>
      <c r="WG3" s="81"/>
      <c r="WH3" s="81"/>
      <c r="WI3" s="81"/>
      <c r="WJ3" s="81"/>
      <c r="WK3" s="81"/>
      <c r="WL3" s="81"/>
      <c r="WM3" s="81"/>
      <c r="WN3" s="81"/>
      <c r="WO3" s="81"/>
      <c r="WP3" s="81"/>
      <c r="WQ3" s="81"/>
      <c r="WR3" s="81"/>
      <c r="WS3" s="81"/>
      <c r="WT3" s="81"/>
      <c r="WU3" s="81"/>
      <c r="WV3" s="81"/>
      <c r="WW3" s="81"/>
      <c r="WX3" s="81"/>
      <c r="WY3" s="81"/>
      <c r="WZ3" s="81"/>
      <c r="XA3" s="81"/>
      <c r="XB3" s="81"/>
      <c r="XC3" s="81"/>
      <c r="XD3" s="81"/>
      <c r="XE3" s="81"/>
      <c r="XF3" s="81"/>
      <c r="XG3" s="81"/>
      <c r="XH3" s="81"/>
      <c r="XI3" s="81"/>
      <c r="XJ3" s="81"/>
      <c r="XK3" s="81"/>
      <c r="XL3" s="81"/>
      <c r="XM3" s="81"/>
      <c r="XN3" s="81"/>
      <c r="XO3" s="81"/>
      <c r="XP3" s="81"/>
      <c r="XQ3" s="81"/>
      <c r="XR3" s="81"/>
      <c r="XS3" s="81"/>
      <c r="XT3" s="81"/>
      <c r="XU3" s="81"/>
      <c r="XV3" s="81"/>
      <c r="XW3" s="81"/>
      <c r="XX3" s="81"/>
      <c r="XY3" s="81"/>
      <c r="XZ3" s="81"/>
      <c r="YA3" s="81"/>
      <c r="YB3" s="81"/>
      <c r="YC3" s="81"/>
      <c r="YD3" s="81"/>
      <c r="YE3" s="81"/>
      <c r="YF3" s="81"/>
      <c r="YG3" s="81"/>
      <c r="YH3" s="81"/>
      <c r="YI3" s="81"/>
      <c r="YJ3" s="81"/>
      <c r="YK3" s="81"/>
      <c r="YL3" s="81"/>
      <c r="YM3" s="81"/>
      <c r="YN3" s="81"/>
      <c r="YO3" s="81"/>
      <c r="YP3" s="81"/>
      <c r="YQ3" s="81"/>
      <c r="YR3" s="81"/>
      <c r="YS3" s="81"/>
      <c r="YT3" s="81"/>
      <c r="YU3" s="81"/>
      <c r="YV3" s="81"/>
      <c r="YW3" s="81"/>
      <c r="YX3" s="81"/>
      <c r="YY3" s="81"/>
      <c r="YZ3" s="81"/>
      <c r="ZA3" s="81"/>
      <c r="ZB3" s="81"/>
      <c r="ZC3" s="81"/>
      <c r="ZD3" s="81"/>
      <c r="ZE3" s="81"/>
      <c r="ZF3" s="81"/>
      <c r="ZG3" s="81"/>
      <c r="ZH3" s="81"/>
      <c r="ZI3" s="81"/>
      <c r="ZJ3" s="81"/>
      <c r="ZK3" s="81"/>
      <c r="ZL3" s="81"/>
      <c r="ZM3" s="81"/>
      <c r="ZN3" s="81"/>
      <c r="ZO3" s="81"/>
      <c r="ZP3" s="81"/>
      <c r="ZQ3" s="81"/>
      <c r="ZR3" s="81"/>
      <c r="ZS3" s="81"/>
      <c r="ZT3" s="81"/>
      <c r="ZU3" s="81"/>
      <c r="ZV3" s="81"/>
      <c r="ZW3" s="81"/>
      <c r="ZX3" s="81"/>
      <c r="ZY3" s="81"/>
      <c r="ZZ3" s="81"/>
      <c r="AAA3" s="81"/>
      <c r="AAB3" s="81"/>
      <c r="AAC3" s="81"/>
      <c r="AAD3" s="81"/>
      <c r="AAE3" s="81"/>
      <c r="AAF3" s="81"/>
      <c r="AAG3" s="81"/>
      <c r="AAH3" s="81"/>
      <c r="AAI3" s="81"/>
      <c r="AAJ3" s="81"/>
      <c r="AAK3" s="81"/>
      <c r="AAL3" s="81"/>
      <c r="AAM3" s="81"/>
      <c r="AAN3" s="81"/>
      <c r="AAO3" s="81"/>
      <c r="AAP3" s="81"/>
      <c r="AAQ3" s="81"/>
      <c r="AAR3" s="81"/>
      <c r="AAS3" s="81"/>
      <c r="AAT3" s="81"/>
      <c r="AAU3" s="81"/>
      <c r="AAV3" s="81"/>
      <c r="AAW3" s="81"/>
      <c r="AAX3" s="81"/>
      <c r="AAY3" s="81"/>
      <c r="AAZ3" s="81"/>
      <c r="ABA3" s="81"/>
      <c r="ABB3" s="81"/>
      <c r="ABC3" s="81"/>
      <c r="ABD3" s="81"/>
      <c r="ABE3" s="81"/>
      <c r="ABF3" s="81"/>
      <c r="ABG3" s="81"/>
      <c r="ABH3" s="81"/>
      <c r="ABI3" s="81"/>
      <c r="ABJ3" s="81"/>
      <c r="ABK3" s="81"/>
      <c r="ABL3" s="81"/>
      <c r="ABM3" s="81"/>
      <c r="ABN3" s="81"/>
      <c r="ABO3" s="81"/>
      <c r="ABP3" s="81"/>
      <c r="ABQ3" s="81"/>
      <c r="ABR3" s="81"/>
      <c r="ABS3" s="81"/>
      <c r="ABT3" s="81"/>
      <c r="ABU3" s="81"/>
      <c r="ABV3" s="81"/>
      <c r="ABW3" s="81"/>
      <c r="ABX3" s="81"/>
      <c r="ABY3" s="81"/>
      <c r="ABZ3" s="81"/>
      <c r="ACA3" s="81"/>
      <c r="ACB3" s="81"/>
      <c r="ACC3" s="81"/>
      <c r="ACD3" s="81"/>
      <c r="ACE3" s="81"/>
      <c r="ACF3" s="81"/>
      <c r="ACG3" s="81"/>
      <c r="ACH3" s="81"/>
      <c r="ACI3" s="81"/>
      <c r="ACJ3" s="81"/>
      <c r="ACK3" s="81"/>
      <c r="ACL3" s="81"/>
      <c r="ACM3" s="81"/>
      <c r="ACN3" s="81"/>
      <c r="ACO3" s="81"/>
      <c r="ACP3" s="81"/>
      <c r="ACQ3" s="81"/>
      <c r="ACR3" s="81"/>
      <c r="ACS3" s="81"/>
      <c r="ACT3" s="81"/>
      <c r="ACU3" s="81"/>
      <c r="ACV3" s="81"/>
      <c r="ACW3" s="81"/>
      <c r="ACX3" s="81"/>
      <c r="ACY3" s="81"/>
      <c r="ACZ3" s="81"/>
      <c r="ADA3" s="81"/>
      <c r="ADB3" s="81"/>
      <c r="ADC3" s="81"/>
      <c r="ADD3" s="81"/>
      <c r="ADE3" s="81"/>
      <c r="ADF3" s="81"/>
      <c r="ADG3" s="81"/>
      <c r="ADH3" s="81"/>
      <c r="ADI3" s="81"/>
      <c r="ADJ3" s="81"/>
      <c r="ADK3" s="81"/>
      <c r="ADL3" s="81"/>
      <c r="ADM3" s="81"/>
      <c r="ADN3" s="81"/>
      <c r="ADO3" s="81"/>
      <c r="ADP3" s="81"/>
      <c r="ADQ3" s="81"/>
      <c r="ADR3" s="81"/>
      <c r="ADS3" s="81"/>
      <c r="ADT3" s="81"/>
      <c r="ADU3" s="81"/>
      <c r="ADV3" s="81"/>
      <c r="ADW3" s="81"/>
      <c r="ADX3" s="81"/>
      <c r="ADY3" s="81"/>
      <c r="ADZ3" s="81"/>
      <c r="AEA3" s="81"/>
      <c r="AEB3" s="81"/>
      <c r="AEC3" s="81"/>
      <c r="AED3" s="81"/>
      <c r="AEE3" s="81"/>
      <c r="AEF3" s="81"/>
      <c r="AEG3" s="81"/>
      <c r="AEH3" s="81"/>
      <c r="AEI3" s="81"/>
      <c r="AEJ3" s="81"/>
      <c r="AEK3" s="81"/>
      <c r="AEL3" s="81"/>
      <c r="AEM3" s="81"/>
      <c r="AEN3" s="81"/>
      <c r="AEO3" s="81"/>
      <c r="AEP3" s="81"/>
      <c r="AEQ3" s="81"/>
      <c r="AER3" s="81"/>
      <c r="AES3" s="81"/>
      <c r="AET3" s="81"/>
      <c r="AEU3" s="81"/>
      <c r="AEV3" s="81"/>
      <c r="AEW3" s="81"/>
      <c r="AEX3" s="81"/>
      <c r="AEY3" s="81"/>
      <c r="AEZ3" s="81"/>
      <c r="AFA3" s="81"/>
      <c r="AFB3" s="81"/>
      <c r="AFC3" s="81"/>
      <c r="AFD3" s="81"/>
      <c r="AFE3" s="81"/>
      <c r="AFF3" s="81"/>
      <c r="AFG3" s="81"/>
      <c r="AFH3" s="81"/>
      <c r="AFI3" s="81"/>
      <c r="AFJ3" s="81"/>
      <c r="AFK3" s="81"/>
      <c r="AFL3" s="81"/>
      <c r="AFM3" s="81"/>
      <c r="AFN3" s="81"/>
      <c r="AFO3" s="81"/>
      <c r="AFP3" s="81"/>
      <c r="AFQ3" s="81"/>
      <c r="AFR3" s="81"/>
      <c r="AFS3" s="81"/>
      <c r="AFT3" s="81"/>
      <c r="AFU3" s="81"/>
      <c r="AFV3" s="81"/>
      <c r="AFW3" s="81"/>
      <c r="AFX3" s="81"/>
      <c r="AFY3" s="81"/>
      <c r="AFZ3" s="81"/>
      <c r="AGA3" s="81"/>
      <c r="AGB3" s="81"/>
      <c r="AGC3" s="81"/>
      <c r="AGD3" s="81"/>
      <c r="AGE3" s="81"/>
      <c r="AGF3" s="81"/>
      <c r="AGG3" s="81"/>
      <c r="AGH3" s="81"/>
      <c r="AGI3" s="81"/>
      <c r="AGJ3" s="81"/>
      <c r="AGK3" s="81"/>
      <c r="AGL3" s="81"/>
      <c r="AGM3" s="81"/>
      <c r="AGN3" s="81"/>
      <c r="AGO3" s="81"/>
      <c r="AGP3" s="81"/>
      <c r="AGQ3" s="81"/>
      <c r="AGR3" s="81"/>
      <c r="AGS3" s="81"/>
      <c r="AGT3" s="81"/>
      <c r="AGU3" s="81"/>
      <c r="AGV3" s="81"/>
      <c r="AGW3" s="81"/>
      <c r="AGX3" s="81"/>
      <c r="AGY3" s="81"/>
      <c r="AGZ3" s="81"/>
      <c r="AHA3" s="81"/>
      <c r="AHB3" s="81"/>
      <c r="AHC3" s="81"/>
      <c r="AHD3" s="81"/>
      <c r="AHE3" s="81"/>
      <c r="AHF3" s="81"/>
      <c r="AHG3" s="81"/>
      <c r="AHH3" s="81"/>
      <c r="AHI3" s="81"/>
      <c r="AHJ3" s="81"/>
      <c r="AHK3" s="81"/>
      <c r="AHL3" s="81"/>
      <c r="AHM3" s="81"/>
      <c r="AHN3" s="81"/>
      <c r="AHO3" s="81"/>
      <c r="AHP3" s="81"/>
      <c r="AHQ3" s="81"/>
      <c r="AHR3" s="81"/>
      <c r="AHS3" s="81"/>
      <c r="AHT3" s="81"/>
      <c r="AHU3" s="81"/>
      <c r="AHV3" s="81"/>
      <c r="AHW3" s="81"/>
      <c r="AHX3" s="81"/>
      <c r="AHY3" s="81"/>
      <c r="AHZ3" s="81"/>
      <c r="AIA3" s="81"/>
      <c r="AIB3" s="81"/>
      <c r="AIC3" s="81"/>
      <c r="AID3" s="81"/>
      <c r="AIE3" s="81"/>
      <c r="AIF3" s="81"/>
      <c r="AIG3" s="81"/>
      <c r="AIH3" s="81"/>
      <c r="AII3" s="81"/>
      <c r="AIJ3" s="81"/>
      <c r="AIK3" s="81"/>
      <c r="AIL3" s="81"/>
      <c r="AIM3" s="81"/>
      <c r="AIN3" s="81"/>
      <c r="AIO3" s="81"/>
      <c r="AIP3" s="81"/>
      <c r="AIQ3" s="81"/>
      <c r="AIR3" s="81"/>
      <c r="AIS3" s="81"/>
      <c r="AIT3" s="81"/>
      <c r="AIU3" s="81"/>
      <c r="AIV3" s="81"/>
      <c r="AIW3" s="81"/>
      <c r="AIX3" s="81"/>
      <c r="AIY3" s="81"/>
      <c r="AIZ3" s="81"/>
      <c r="AJA3" s="81"/>
      <c r="AJB3" s="81"/>
      <c r="AJC3" s="81"/>
      <c r="AJD3" s="81"/>
      <c r="AJE3" s="81"/>
      <c r="AJF3" s="81"/>
      <c r="AJG3" s="81"/>
      <c r="AJH3" s="81"/>
      <c r="AJI3" s="81"/>
      <c r="AJJ3" s="81"/>
      <c r="AJK3" s="81"/>
      <c r="AJL3" s="81"/>
      <c r="AJM3" s="81"/>
      <c r="AJN3" s="81"/>
      <c r="AJO3" s="81"/>
      <c r="AJP3" s="81"/>
      <c r="AJQ3" s="81"/>
      <c r="AJR3" s="81"/>
      <c r="AJS3" s="81"/>
      <c r="AJT3" s="81"/>
      <c r="AJU3" s="81"/>
      <c r="AJV3" s="81"/>
      <c r="AJW3" s="81"/>
      <c r="AJX3" s="81"/>
      <c r="AJY3" s="81"/>
      <c r="AJZ3" s="81"/>
      <c r="AKA3" s="81"/>
      <c r="AKB3" s="81"/>
      <c r="AKC3" s="81"/>
      <c r="AKD3" s="81"/>
      <c r="AKE3" s="81"/>
      <c r="AKF3" s="81"/>
      <c r="AKG3" s="81"/>
      <c r="AKH3" s="81"/>
      <c r="AKI3" s="81"/>
      <c r="AKJ3" s="81"/>
      <c r="AKK3" s="81"/>
      <c r="AKL3" s="81"/>
      <c r="AKM3" s="81"/>
      <c r="AKN3" s="81"/>
      <c r="AKO3" s="81"/>
      <c r="AKP3" s="81"/>
      <c r="AKQ3" s="81"/>
      <c r="AKR3" s="81"/>
      <c r="AKS3" s="81"/>
      <c r="AKT3" s="81"/>
      <c r="AKU3" s="81"/>
      <c r="AKV3" s="81"/>
      <c r="AKW3" s="81"/>
      <c r="AKX3" s="81"/>
      <c r="AKY3" s="81"/>
      <c r="AKZ3" s="81"/>
      <c r="ALA3" s="81"/>
      <c r="ALB3" s="81"/>
      <c r="ALC3" s="81"/>
      <c r="ALD3" s="81"/>
      <c r="ALE3" s="81"/>
      <c r="ALF3" s="81"/>
      <c r="ALG3" s="81"/>
      <c r="ALH3" s="81"/>
      <c r="ALI3" s="81"/>
      <c r="ALJ3" s="81"/>
      <c r="ALK3" s="81"/>
      <c r="ALL3" s="81"/>
    </row>
    <row r="4" spans="1:1000" s="81" customFormat="1" ht="21.75" customHeight="1" thickBot="1">
      <c r="B4" s="269" t="s">
        <v>142</v>
      </c>
      <c r="C4" s="270"/>
      <c r="D4" s="253" t="s">
        <v>154</v>
      </c>
      <c r="E4" s="254"/>
      <c r="F4" s="298"/>
      <c r="G4" s="298"/>
      <c r="H4" s="298"/>
      <c r="I4" s="252"/>
      <c r="J4" s="40" t="s">
        <v>465</v>
      </c>
      <c r="K4" s="264"/>
      <c r="L4" s="264"/>
    </row>
    <row r="5" spans="1:1000" s="139" customFormat="1" ht="109.5" customHeight="1" thickTop="1">
      <c r="B5" s="292" t="s">
        <v>13</v>
      </c>
      <c r="C5" s="293"/>
      <c r="D5" s="294" t="s">
        <v>14</v>
      </c>
      <c r="E5" s="295"/>
      <c r="F5" s="128" t="s">
        <v>15</v>
      </c>
      <c r="G5" s="262" t="s">
        <v>176</v>
      </c>
      <c r="H5" s="262"/>
      <c r="I5" s="128" t="s">
        <v>16</v>
      </c>
      <c r="J5" s="296" t="s">
        <v>223</v>
      </c>
      <c r="K5" s="296"/>
      <c r="L5" s="296"/>
      <c r="N5" s="48" t="s">
        <v>464</v>
      </c>
      <c r="O5" s="49"/>
    </row>
    <row r="6" spans="1:1000" s="139" customFormat="1" ht="5.25" customHeight="1">
      <c r="B6" s="297"/>
      <c r="C6" s="297"/>
      <c r="D6" s="297"/>
      <c r="E6" s="297"/>
      <c r="F6" s="297"/>
      <c r="G6" s="297"/>
      <c r="H6" s="297"/>
      <c r="I6" s="297"/>
      <c r="J6" s="297"/>
      <c r="K6" s="297"/>
      <c r="L6" s="297"/>
      <c r="N6" s="22"/>
      <c r="O6" s="22"/>
    </row>
    <row r="7" spans="1:1000" ht="60">
      <c r="B7" s="138" t="s">
        <v>6</v>
      </c>
      <c r="C7" s="138" t="s">
        <v>8</v>
      </c>
      <c r="D7" s="138" t="s">
        <v>9</v>
      </c>
      <c r="E7" s="138" t="s">
        <v>7</v>
      </c>
      <c r="F7" s="138" t="s">
        <v>5</v>
      </c>
      <c r="G7" s="138" t="s">
        <v>0</v>
      </c>
      <c r="H7" s="138" t="s">
        <v>1</v>
      </c>
      <c r="I7" s="138" t="s">
        <v>2</v>
      </c>
      <c r="J7" s="138" t="s">
        <v>3</v>
      </c>
      <c r="K7" s="138" t="s">
        <v>4</v>
      </c>
      <c r="L7" s="138" t="s">
        <v>155</v>
      </c>
      <c r="N7" s="50" t="s">
        <v>281</v>
      </c>
      <c r="O7" s="51" t="s">
        <v>282</v>
      </c>
    </row>
    <row r="8" spans="1:1000" ht="144.75" customHeight="1">
      <c r="A8" s="28">
        <v>1</v>
      </c>
      <c r="B8" s="28" t="s">
        <v>53</v>
      </c>
      <c r="C8" s="140" t="s">
        <v>54</v>
      </c>
      <c r="D8" s="28"/>
      <c r="E8" s="28"/>
      <c r="F8" s="28"/>
      <c r="G8" s="28"/>
      <c r="H8" s="28"/>
      <c r="I8" s="28"/>
      <c r="J8" s="28">
        <f>+H8*I8</f>
        <v>0</v>
      </c>
      <c r="K8" s="28" t="str">
        <f>IF(J8&lt;12,"BAJO",IF(J8&gt;19,"ALTO","MEDIO"))</f>
        <v>BAJO</v>
      </c>
      <c r="L8" s="28">
        <f>IF(K8="BAJO",0.1,IF(J8="MEDIO",3,5))</f>
        <v>0.1</v>
      </c>
      <c r="N8" s="28" t="s">
        <v>646</v>
      </c>
      <c r="O8" s="28" t="s">
        <v>646</v>
      </c>
      <c r="BV8" s="29">
        <v>1</v>
      </c>
      <c r="BW8" s="29">
        <v>1</v>
      </c>
    </row>
    <row r="9" spans="1:1000" ht="15">
      <c r="L9" s="221">
        <f>SUM(L8)</f>
        <v>0.1</v>
      </c>
      <c r="N9" s="221">
        <f>+COUNT(L8)</f>
        <v>1</v>
      </c>
    </row>
  </sheetData>
  <dataConsolidate/>
  <mergeCells count="12">
    <mergeCell ref="B1:J1"/>
    <mergeCell ref="K1:L4"/>
    <mergeCell ref="B2:J2"/>
    <mergeCell ref="B3:C3"/>
    <mergeCell ref="D3:I3"/>
    <mergeCell ref="B4:C4"/>
    <mergeCell ref="D4:I4"/>
    <mergeCell ref="B6:L6"/>
    <mergeCell ref="B5:C5"/>
    <mergeCell ref="D5:E5"/>
    <mergeCell ref="G5:H5"/>
    <mergeCell ref="J5:L5"/>
  </mergeCells>
  <conditionalFormatting sqref="K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Calor Procesos</vt:lpstr>
      <vt:lpstr>Calor Cargos</vt:lpstr>
      <vt:lpstr>GES CONTRACT</vt:lpstr>
      <vt:lpstr>GES PREDIAL</vt:lpstr>
      <vt:lpstr>CONSTRUCCIÓN PROY</vt:lpstr>
      <vt:lpstr>CONSERVACIÓN INFRAEST</vt:lpstr>
      <vt:lpstr>DISEÑO PROY</vt:lpstr>
      <vt:lpstr>TICs</vt:lpstr>
      <vt:lpstr>GES FIN</vt:lpstr>
      <vt:lpstr>PREINVERSIÓN DE PROYECTOS</vt:lpstr>
      <vt:lpstr>GES REC FIS</vt:lpstr>
      <vt:lpstr>VALORIZA</vt:lpstr>
      <vt:lpstr>GES DOCUMENT</vt:lpstr>
      <vt:lpstr>GESTIÓN DE TALENTO HUMANO</vt:lpstr>
      <vt:lpstr>RELACIO Y SERV A LA CIUDADANA</vt:lpstr>
      <vt:lpstr>GESTIÓN INTEGRAL DE PROYECTOS</vt:lpstr>
      <vt:lpstr>EVAL Y CONTROL</vt:lpstr>
      <vt:lpstr>INNOVACIÓN</vt:lpstr>
      <vt:lpstr>GES INTERINSTI</vt:lpstr>
      <vt:lpstr>GEST LEGAL</vt:lpstr>
      <vt:lpstr>PRACTICAS INTEGRALES DE GEST</vt:lpstr>
      <vt:lpstr>MEJORA CONTINUA</vt:lpstr>
      <vt:lpstr>PLAN ESTRAT</vt:lpstr>
      <vt:lpstr>COMUNICAC</vt:lpstr>
      <vt:lpstr>'CONSTRUCCIÓN PROY'!Área_de_impresión</vt:lpstr>
      <vt:lpstr>'PLAN ESTRAT'!Área_de_impresión</vt:lpstr>
      <vt:lpstr>'RELACIO Y SERV A LA CIUDADANA'!Área_de_impresión</vt:lpstr>
      <vt:lpstr>'CONSTRUCCIÓN PROY'!Títulos_a_imprimir</vt:lpstr>
      <vt:lpstr>'GES CONTRACT'!Títulos_a_imprimir</vt:lpstr>
      <vt:lpstr>'GESTIÓN DE TALENTO HUMANO'!Títulos_a_imprimir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John Alexander Quiroga Fuquene</cp:lastModifiedBy>
  <cp:lastPrinted>2019-11-05T13:30:51Z</cp:lastPrinted>
  <dcterms:created xsi:type="dcterms:W3CDTF">2019-05-22T13:10:37Z</dcterms:created>
  <dcterms:modified xsi:type="dcterms:W3CDTF">2022-07-27T19:35:29Z</dcterms:modified>
</cp:coreProperties>
</file>