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defaultThemeVersion="124226"/>
  <mc:AlternateContent xmlns:mc="http://schemas.openxmlformats.org/markup-compatibility/2006">
    <mc:Choice Requires="x15">
      <x15ac:absPath xmlns:x15ac="http://schemas.microsoft.com/office/spreadsheetml/2010/11/ac" url="/Users/macbook/Desktop/IDU/2022/SIG/DECRETO 612/"/>
    </mc:Choice>
  </mc:AlternateContent>
  <xr:revisionPtr revIDLastSave="0" documentId="8_{9B574294-F92F-A54B-BEEA-5095BEE38F4C}" xr6:coauthVersionLast="47" xr6:coauthVersionMax="47" xr10:uidLastSave="{00000000-0000-0000-0000-000000000000}"/>
  <bookViews>
    <workbookView xWindow="0" yWindow="460" windowWidth="25200" windowHeight="10980" xr2:uid="{00000000-000D-0000-FFFF-FFFF00000000}"/>
  </bookViews>
  <sheets>
    <sheet name="plan" sheetId="5" r:id="rId1"/>
    <sheet name="parametro" sheetId="7" state="hidden" r:id="rId2"/>
    <sheet name="Control" sheetId="6" r:id="rId3"/>
  </sheets>
  <externalReferences>
    <externalReference r:id="rId4"/>
  </externalReferences>
  <definedNames>
    <definedName name="Anio">parametro!$D$4:$D$34</definedName>
    <definedName name="dia">parametro!$C$4:$C$34</definedName>
    <definedName name="fecha">[1]parametro!$B$4:$C$15</definedName>
    <definedName name="mes">parametro!$B$4:$B$15</definedName>
    <definedName name="ref">parametro!$M$4</definedName>
    <definedName name="SGA">parametro!$J$14:$J$16</definedName>
    <definedName name="SGCN">parametro!$J$30:$J$32</definedName>
    <definedName name="SGRS">parametro!$J$26:$J$29</definedName>
    <definedName name="SGSI">parametro!$J$17:$J$19</definedName>
    <definedName name="SGSST">parametro!$J$20:$J$22</definedName>
    <definedName name="SIGA">parametro!$J$23:$J$25</definedName>
    <definedName name="subsistemas">parametro!$I$4:$I$11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0" i="5" l="1"/>
  <c r="M21" i="5"/>
  <c r="M22" i="5"/>
  <c r="M23" i="5"/>
  <c r="M24" i="5"/>
  <c r="M25" i="5"/>
  <c r="M26" i="5"/>
  <c r="M27" i="5"/>
  <c r="M28" i="5"/>
  <c r="M29" i="5"/>
  <c r="M30" i="5"/>
  <c r="M31" i="5"/>
  <c r="M32" i="5"/>
  <c r="M33" i="5"/>
  <c r="M81" i="5"/>
  <c r="M82" i="5"/>
  <c r="M83" i="5"/>
  <c r="M84" i="5"/>
  <c r="M85" i="5"/>
  <c r="M86" i="5"/>
  <c r="M87" i="5"/>
  <c r="M88" i="5"/>
  <c r="M89" i="5"/>
  <c r="M90"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11" i="5" l="1"/>
  <c r="M12" i="5"/>
  <c r="M13" i="5"/>
  <c r="M14" i="5"/>
  <c r="M15" i="5"/>
  <c r="M16" i="5"/>
  <c r="M17" i="5"/>
  <c r="M18" i="5"/>
  <c r="M19" i="5"/>
  <c r="M74" i="5"/>
  <c r="M75" i="5"/>
  <c r="M76" i="5"/>
  <c r="M77" i="5"/>
  <c r="M78" i="5"/>
  <c r="M79" i="5"/>
  <c r="M80" i="5"/>
  <c r="M91" i="5"/>
  <c r="M92" i="5"/>
  <c r="M93" i="5"/>
  <c r="N93" i="5"/>
  <c r="M94" i="5"/>
  <c r="N94" i="5"/>
  <c r="M95" i="5"/>
  <c r="N95" i="5"/>
  <c r="M96" i="5"/>
  <c r="N96" i="5"/>
  <c r="M97" i="5"/>
  <c r="N97" i="5"/>
  <c r="M98" i="5"/>
  <c r="N98" i="5"/>
  <c r="M99" i="5"/>
  <c r="N99" i="5"/>
  <c r="M100" i="5"/>
  <c r="N100" i="5"/>
  <c r="M101" i="5"/>
  <c r="N101" i="5"/>
  <c r="M102" i="5"/>
  <c r="N102" i="5"/>
  <c r="M103" i="5"/>
  <c r="N103" i="5"/>
  <c r="M104" i="5"/>
  <c r="N104" i="5"/>
  <c r="M105" i="5"/>
  <c r="N105" i="5"/>
  <c r="O2" i="5"/>
  <c r="O1" i="5" s="1"/>
  <c r="N13" i="5" s="1"/>
  <c r="P93" i="5"/>
  <c r="P94" i="5"/>
  <c r="P95" i="5"/>
  <c r="P96" i="5"/>
  <c r="P97" i="5"/>
  <c r="P98" i="5"/>
  <c r="P99" i="5"/>
  <c r="P100" i="5"/>
  <c r="P101" i="5"/>
  <c r="P102" i="5"/>
  <c r="P103" i="5"/>
  <c r="P104" i="5"/>
  <c r="P105" i="5"/>
  <c r="Q3" i="5"/>
  <c r="P92" i="5" l="1"/>
  <c r="N92" i="5"/>
  <c r="P14" i="5"/>
  <c r="P75" i="5"/>
  <c r="N77" i="5"/>
  <c r="P74" i="5"/>
  <c r="P91" i="5"/>
  <c r="P19" i="5"/>
  <c r="P11" i="5"/>
  <c r="N80" i="5"/>
  <c r="N76" i="5"/>
  <c r="N18" i="5"/>
  <c r="N14" i="5"/>
  <c r="N91" i="5"/>
  <c r="P12" i="5"/>
  <c r="P80" i="5"/>
  <c r="P18" i="5"/>
  <c r="P17" i="5"/>
  <c r="N75" i="5"/>
  <c r="N17" i="5"/>
  <c r="N10" i="5"/>
  <c r="N22" i="5"/>
  <c r="N71" i="5"/>
  <c r="N57" i="5"/>
  <c r="N33" i="5"/>
  <c r="N73" i="5"/>
  <c r="N24" i="5"/>
  <c r="N32" i="5"/>
  <c r="N85" i="5"/>
  <c r="N72" i="5"/>
  <c r="N86" i="5"/>
  <c r="N26" i="5"/>
  <c r="N87" i="5"/>
  <c r="N48" i="5"/>
  <c r="N59" i="5"/>
  <c r="N66" i="5"/>
  <c r="N67" i="5"/>
  <c r="N20" i="5"/>
  <c r="N81" i="5"/>
  <c r="N35" i="5"/>
  <c r="N50" i="5"/>
  <c r="N68" i="5"/>
  <c r="N23" i="5"/>
  <c r="N38" i="5"/>
  <c r="N56" i="5"/>
  <c r="N64" i="5"/>
  <c r="N25" i="5"/>
  <c r="N58" i="5"/>
  <c r="N27" i="5"/>
  <c r="N88" i="5"/>
  <c r="N34" i="5"/>
  <c r="N41" i="5"/>
  <c r="N49" i="5"/>
  <c r="N60" i="5"/>
  <c r="N28" i="5"/>
  <c r="N89" i="5"/>
  <c r="N42" i="5"/>
  <c r="N61" i="5"/>
  <c r="N70" i="5"/>
  <c r="N84" i="5"/>
  <c r="N53" i="5"/>
  <c r="N39" i="5"/>
  <c r="N47" i="5"/>
  <c r="N21" i="5"/>
  <c r="N29" i="5"/>
  <c r="N82" i="5"/>
  <c r="N90" i="5"/>
  <c r="N36" i="5"/>
  <c r="N43" i="5"/>
  <c r="N51" i="5"/>
  <c r="N54" i="5"/>
  <c r="N69" i="5"/>
  <c r="N30" i="5"/>
  <c r="N83" i="5"/>
  <c r="N37" i="5"/>
  <c r="N44" i="5"/>
  <c r="N52" i="5"/>
  <c r="N55" i="5"/>
  <c r="N62" i="5"/>
  <c r="N31" i="5"/>
  <c r="N45" i="5"/>
  <c r="N63" i="5"/>
  <c r="N46" i="5"/>
  <c r="N40" i="5"/>
  <c r="N65" i="5"/>
  <c r="P79" i="5"/>
  <c r="N79" i="5"/>
  <c r="P78" i="5"/>
  <c r="P16" i="5"/>
  <c r="P77" i="5"/>
  <c r="P15" i="5"/>
  <c r="N78" i="5"/>
  <c r="N74" i="5"/>
  <c r="N16" i="5"/>
  <c r="N12" i="5"/>
  <c r="P76" i="5"/>
  <c r="P13" i="5"/>
  <c r="N19" i="5"/>
  <c r="N15" i="5"/>
  <c r="N11" i="5"/>
  <c r="M10" i="5"/>
  <c r="Q6" i="5" l="1"/>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L106" i="5"/>
  <c r="B41" i="5" l="1"/>
  <c r="B42" i="5" s="1"/>
  <c r="B43" i="5" s="1"/>
  <c r="B44" i="5" s="1"/>
  <c r="B45" i="5" s="1"/>
  <c r="B46" i="5" s="1"/>
  <c r="B47" i="5" s="1"/>
  <c r="B48" i="5" s="1"/>
  <c r="B49" i="5" s="1"/>
  <c r="B50" i="5" s="1"/>
  <c r="B51" i="5" s="1"/>
  <c r="B52" i="5" s="1"/>
  <c r="B53" i="5" s="1"/>
  <c r="B54" i="5" s="1"/>
  <c r="B55" i="5" s="1"/>
  <c r="B56" i="5" s="1"/>
  <c r="B57" i="5" s="1"/>
  <c r="B58" i="5" s="1"/>
  <c r="B59" i="5" s="1"/>
  <c r="B60" i="5" s="1"/>
  <c r="B61" i="5" s="1"/>
  <c r="L6" i="5"/>
  <c r="B62" i="5" l="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F3" i="5"/>
  <c r="K3" i="5"/>
  <c r="D2" i="5"/>
</calcChain>
</file>

<file path=xl/sharedStrings.xml><?xml version="1.0" encoding="utf-8"?>
<sst xmlns="http://schemas.openxmlformats.org/spreadsheetml/2006/main" count="627" uniqueCount="367">
  <si>
    <t>CÓDIGO</t>
  </si>
  <si>
    <t>PROCESO</t>
  </si>
  <si>
    <t>VERSIÓN</t>
  </si>
  <si>
    <t>El documento original ha sido aprobado mediante el SID (Sistema de Información Documentada IDU).La autenticidad puede ser verificada a través del código en la intranet</t>
  </si>
  <si>
    <t>Versión</t>
  </si>
  <si>
    <t>Fecha</t>
  </si>
  <si>
    <t>Descripción Modificación</t>
  </si>
  <si>
    <t xml:space="preserve">Folios </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</si>
  <si>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</si>
  <si>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</si>
  <si>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</si>
  <si>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</si>
  <si>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</si>
  <si>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TITULO</t>
  </si>
  <si>
    <t>Código</t>
  </si>
  <si>
    <t>Id</t>
  </si>
  <si>
    <t>Objetivo</t>
  </si>
  <si>
    <t>Mes</t>
  </si>
  <si>
    <t>Dia</t>
  </si>
  <si>
    <t>Año</t>
  </si>
  <si>
    <t>Subsistema</t>
  </si>
  <si>
    <t>Enero</t>
  </si>
  <si>
    <t>Febrero</t>
  </si>
  <si>
    <t>Marzo</t>
  </si>
  <si>
    <t>Abril</t>
  </si>
  <si>
    <t>Mayo</t>
  </si>
  <si>
    <t>Junio</t>
  </si>
  <si>
    <t>Julio</t>
  </si>
  <si>
    <t>Agosto</t>
  </si>
  <si>
    <t>Septiembre</t>
  </si>
  <si>
    <t>Octubre</t>
  </si>
  <si>
    <t>Noviembre</t>
  </si>
  <si>
    <t>Diciembre</t>
  </si>
  <si>
    <t>MIPG</t>
  </si>
  <si>
    <t>SGC</t>
  </si>
  <si>
    <t>SGA</t>
  </si>
  <si>
    <t>SGSI</t>
  </si>
  <si>
    <t>SGSST</t>
  </si>
  <si>
    <t>SIGA</t>
  </si>
  <si>
    <t>SGCN</t>
  </si>
  <si>
    <t>SGRS</t>
  </si>
  <si>
    <t>ACTIVIDAD</t>
  </si>
  <si>
    <t>FECHA DE INICIO</t>
  </si>
  <si>
    <t>RESPONSABLE</t>
  </si>
  <si>
    <t>PRODUCTO</t>
  </si>
  <si>
    <t>RECURSOS</t>
  </si>
  <si>
    <t>AVANCE</t>
  </si>
  <si>
    <t>OBSERVACIÓN</t>
  </si>
  <si>
    <t>OBJETIVO SUBSISTEMA</t>
  </si>
  <si>
    <t>REQUISITO, COMPONENTE, DIMENSIÓN</t>
  </si>
  <si>
    <t>Incorporar lineamientos y medidas para disminuir la vulnerabilidad ambiental del territorio en los proyectos de infraestructura para la movilidad, mediante la aplicación de buenas prácticas, nuevas tecnologías y metodologías sostenibles.</t>
  </si>
  <si>
    <t>Asegurar que en los proyectos que desarrolla la entidad, se identifique los impactos ambientales generados para prevenirlos, mitigarlos y corregirlos, mediante el cumplimiento de la normatividad Vigente.</t>
  </si>
  <si>
    <t>Promover la cultura de la ecoeficiencia administrativa al interior de la entidad, Identificando los impactos ambientales en los procesos con el fin de prevenirlos, mitigarlos, corregirlos y compensarlos.</t>
  </si>
  <si>
    <t>Implementar el Subsistema de Gestión de Seguridad y Salud en el trabajo bajo los lineamientos de la norma OHSAS 18001, el Decreto único 1072 de 2015, y la normatividad vigente.</t>
  </si>
  <si>
    <t>Desarrollar acciones de prevención de incidentes, accidentes y enfermedades laborales, a través de la promoción de la salud y del autocuidado.</t>
  </si>
  <si>
    <t>Implementar controles sobre los riesgos valorados y peligros identificados en la entidad, en cumplimiento de la normatividad vigente.  </t>
  </si>
  <si>
    <t>Dar continuidad a la implementación del Subsistema de Gestión Documental y Archivos dentro del marco legal vigente.</t>
  </si>
  <si>
    <t>Conservar la memoria documental, institucional, histórica y el conocimiento técnico de la Entidad incorporando procesos de modernización tecnológica y de seguridad de la información; y aplicando los procedimientos para la creación, organización, consulta y disposición final de los documentos de la Entidad.</t>
  </si>
  <si>
    <t>Generar conciencia respecto de la Gestión Documental como soporte de las actuaciones misionales y administrativas del IDU.</t>
  </si>
  <si>
    <t>Promover el ejercicio de buenas prácticas asociados a derechos humanos, estándares laborales, medio ambiente y anticorrupción en cada uno de los subsistemas, procesos y herramientas de gestión de la Entidad, con el fin de generar valor agregado y hacer visible la transformación de la imagen de la Institución.</t>
  </si>
  <si>
    <t>Comunicar logros, impactos y avances de forma clara y estratégica a los principales grupos de interés en el cumplimiento de los principios de Pacto Global.</t>
  </si>
  <si>
    <t>Fomentar estrategias de valor compartido con servidores públicos, contratistas, otras entidades y la ciudadanía en general para mejorar la calidad de vida de los habitantes del Distrito Capital, más allá del cumplimiento de la misión institucional.</t>
  </si>
  <si>
    <t>Aumentar el compromiso de los servidores públicos para que su gestión se realice a través de la aplicación de principios y valores éticos que conduzcan a la generación de confianza y seguridad por parte de la ciudadanía en general y demás entidades del orden distrital y nacional.</t>
  </si>
  <si>
    <t>Fecha de Elaboración y/o Actualización</t>
  </si>
  <si>
    <t>Fecha de Seguimiento</t>
  </si>
  <si>
    <t>Avance</t>
  </si>
  <si>
    <t>Terminado</t>
  </si>
  <si>
    <t>Finalizada</t>
  </si>
  <si>
    <t>Parcialmente Realizada</t>
  </si>
  <si>
    <t>Iniciada</t>
  </si>
  <si>
    <t>Sin ejecutar</t>
  </si>
  <si>
    <t>calcul</t>
  </si>
  <si>
    <t>% de cumplimiento</t>
  </si>
  <si>
    <t>Norma(s) Técnica(s) 
o Estándar de referencia</t>
  </si>
  <si>
    <t>FECHA
 FIN</t>
  </si>
  <si>
    <t>PLANEACION</t>
  </si>
  <si>
    <t>SEGUIMIENTO</t>
  </si>
  <si>
    <t>% Cumplimiento</t>
  </si>
  <si>
    <t>Versión Inicial del Documento</t>
  </si>
  <si>
    <t xml:space="preserve">Carlos Fernando Campos Sosa, OAP / </t>
  </si>
  <si>
    <t xml:space="preserve">Cristina Patricia Navarro Corrales, OAP Validado el 2019-01-14
</t>
  </si>
  <si>
    <t xml:space="preserve">Cristina Patricia Navarro Corrales, OAP Revisado el 2019-01-14
</t>
  </si>
  <si>
    <t xml:space="preserve">Cristina Patricia Navarro Corrales, OAP Aprobado el 2019-01-14
</t>
  </si>
  <si>
    <t>Cambio en la diagramación del formato y en la metodología de medición de avance.</t>
  </si>
  <si>
    <t>PLAN DE ACCION DE IMPLEMENTACION SOSTENIBILIDAD O MEJORA DE SUBSISTEMAS DE GESTION</t>
  </si>
  <si>
    <t>FO-AC-24</t>
  </si>
  <si>
    <t>Gestión Ambiental Calidad y SST</t>
  </si>
  <si>
    <t>Disminuir las posibles consecuencias sobre los procesos críticos de la Entidad y los principales grupos de valor, garantizando la recuperación progresiva y oportuna de las operaciones esenciales de la Entidad hasta la recuperación de la normalidad.</t>
  </si>
  <si>
    <t>Planificar una estrategia de respuesta y manejo adecuado y oportuno, ante un evento que provoque, en el alcance definido, la indisponibilidad de los procesos críticos del negocio, necesarios para la continuidad de la operación.</t>
  </si>
  <si>
    <t>Implementar el Subsistema de Gestión de Continuidad del Negocio bajo las buenas prácticas de la Norma ISO 22301:2013.</t>
  </si>
  <si>
    <t>% Esperado</t>
  </si>
  <si>
    <t>Avanc</t>
  </si>
  <si>
    <t>Administrar los riesgos de seguridad de la información para mantenerlos o reducirlos hasta un nivel Moderado o Inferior, aplicando el plan de tratamiento de riesgos vigente.</t>
  </si>
  <si>
    <t>Robustecer la cultura de seguridad de la información en la Gente IDU.</t>
  </si>
  <si>
    <t>Elevar el nivel de madurez de los controles de seguridad de la información, pasando el 30% de ellos a nivel L4 y asegurando el 70% restante en L3.</t>
  </si>
  <si>
    <t>7.3 Toma de conciencia.</t>
  </si>
  <si>
    <t>Definir y elaborar un plan de comunicación y divulgación</t>
  </si>
  <si>
    <t>Héctor Andrés Mafla Trujillo - Profesional STRT</t>
  </si>
  <si>
    <t>Plan de comunicación y divulgación</t>
  </si>
  <si>
    <t>Implementar el plan de comunicación y divulgación para el SGSI</t>
  </si>
  <si>
    <t>Equipo de seguridad d ela informacion - STRT
Olga Lucia López Sánchez - Profesional OAC</t>
  </si>
  <si>
    <t>Realizar seguimiento al plan de comunicación y divulgación para el SGSI</t>
  </si>
  <si>
    <t>Bitacora de divulgación</t>
  </si>
  <si>
    <t>7.2 Cuando sea aplicable, tomar acciones para adquirir la competencia necesaria y evaluar la eficacia de las acciones tomadas (c).
7.3 La contribución a la eficacia del sistema de gestión de la seguridad de la información, incluyendo los beneficios de una mejora del desempeño de la seguridad de la información (b).
7.3 Las implicaciones de la no conformidad con los requisitos del sistema de gestión de la seguridad de la información (c).</t>
  </si>
  <si>
    <t>Evaluar la eficacia de las acciones del plan de comunicación y las charlas sobre Seguridad de la información para confirmar la toma de conciencia (incluye la directriz y los objetivos de SGSI, los beneficios de SGSI)</t>
  </si>
  <si>
    <t>Informe de Evaluacion de la eficacia del plan</t>
  </si>
  <si>
    <t>4.2 Comprensión de las partes interesadas</t>
  </si>
  <si>
    <t>Actualizar el documento de partes interesadas (Grupos de interés)</t>
  </si>
  <si>
    <t>Héctor Andrés Mafla Trujillo - Profesional STRT
Equipo de seguridad de la información</t>
  </si>
  <si>
    <t>Documento partes interesadas actualizado</t>
  </si>
  <si>
    <t>6. Planificación.</t>
  </si>
  <si>
    <t>Diagnostico incial del SGSI</t>
  </si>
  <si>
    <t>Documento de diagnóstico</t>
  </si>
  <si>
    <t>A.7.2.2. Toma de conciencia,
educación y formación en
la seguridad de la
información</t>
  </si>
  <si>
    <t>Realizar actividades de sensibilización virtuales por dependencia</t>
  </si>
  <si>
    <t>Equipo de seguridad de la informacion - STRT</t>
  </si>
  <si>
    <t>Evaluación de conocimiento</t>
  </si>
  <si>
    <t>4. Contexto de la organización.</t>
  </si>
  <si>
    <t>Actualizar y revisar matriz FODA con enfoque institucional e incluir en el PGE y de Seguridad de la Información</t>
  </si>
  <si>
    <t>Matriz FODA actualizada</t>
  </si>
  <si>
    <t>5.1 Asegurar que el sistema de gestión de la seguridad de la información logre los resultados previstos (e).
5.1 Promover la mejora continua (g).</t>
  </si>
  <si>
    <t>Programar reuniones periódicas para comunicar la importancia del subsistema y realizar seguimiento.</t>
  </si>
  <si>
    <t>Actas de reunión</t>
  </si>
  <si>
    <t>Elaborar instrumento de registro de informacion de seguimiento de riesgos de SI</t>
  </si>
  <si>
    <t>Héctor Andrés Mafla Trujillo - Profesional STRT
Carlos Campos - Profesional OAP</t>
  </si>
  <si>
    <t>Registro de informacion de seguimiento de riesgos de SI</t>
  </si>
  <si>
    <t>Calificar los riesgos de seguridad de la información</t>
  </si>
  <si>
    <t>Héctor Andrés Mafla Trujillo - Profesional STRT
Equipo de seguridad de la información
Equipo de Gestores</t>
  </si>
  <si>
    <t>Formato de calificación de riesgos diligenciado</t>
  </si>
  <si>
    <t>Actualizar inventario de activos de información</t>
  </si>
  <si>
    <t>Héctor Andrés Mafla Trujillo - Profesional STRT
Ángel Antonio Díaz
Contratista STRT</t>
  </si>
  <si>
    <t>Inventario de activos de información</t>
  </si>
  <si>
    <t>Actualizar matriz de riesgos de seguridad de la información</t>
  </si>
  <si>
    <t>Matriz de riesgos actualizada</t>
  </si>
  <si>
    <t>Hacer seguimiento a las áreas que reporten riesgo materializado</t>
  </si>
  <si>
    <t>John Alexander Quiroga</t>
  </si>
  <si>
    <t>Actas de reunión de seguimiento</t>
  </si>
  <si>
    <t>6.1.3 d) Producir una declaración de aplicabilidad que contenga los controles necesarios y la justificación de las inclusione, ya sea que se implementen o no, y la justificación para las exclusiones de los controles del Anexo A.</t>
  </si>
  <si>
    <t xml:space="preserve">Actualizar la declaración de aplicabilidad.
</t>
  </si>
  <si>
    <t>Ángel Díaz
Contratista STRT</t>
  </si>
  <si>
    <t xml:space="preserve">Matriz de Declaración de aplicabilidad ajustada
</t>
  </si>
  <si>
    <t>Actualizar el plan de tratamiento de riesgos y solicitar aprobación de los dueños del riesgo</t>
  </si>
  <si>
    <t>Plan de tratamiento actualizado</t>
  </si>
  <si>
    <t>6.2 Tener en cuenta los requisitos de la seguridad de la información aplicables, y los resultados de la valoración y del tratamiento de los riesgos (c).</t>
  </si>
  <si>
    <t>Evaluar la pertinencia de modificar los objetivos, derivado del análisis de riesgos y oportunidades</t>
  </si>
  <si>
    <t>Héctor Andrés Mafla Trujillo - Profesional STRT
Carlos Fernando Campos - Profesional OAP</t>
  </si>
  <si>
    <t>Acta de reunión</t>
  </si>
  <si>
    <t>7.1. Recursos</t>
  </si>
  <si>
    <t>Alinear compras relacionadas con SGSI.</t>
  </si>
  <si>
    <t>Informe</t>
  </si>
  <si>
    <t>7.2 Competencia.
A.6.1.2. Separación de deberes</t>
  </si>
  <si>
    <t>Identificar las áreas que manejan información sensible</t>
  </si>
  <si>
    <t>Informe de información sensible por áreas</t>
  </si>
  <si>
    <t>7.2 Competencia.
A.8.3.1 Se deben implementar procedimientos para la gestión de medio removibles, de acuerdo con el esquema de clasificación adoptado por la organización.</t>
  </si>
  <si>
    <t>Identificar personal que maneja información sensible de la entidad y bloquear puertos.</t>
  </si>
  <si>
    <t>Informe sobre roles criticos para el manejo de la información sensible de la entidad.
Puertos USB bloqueados</t>
  </si>
  <si>
    <t>7.2 Competencia.</t>
  </si>
  <si>
    <t>Asignar las obligaciones o responsabilidades a las personas identificadas</t>
  </si>
  <si>
    <t>Formalización de la asignación de responsabilidad sobre la información que maneja</t>
  </si>
  <si>
    <t>A.6.1.1 Roles y responsabilidades
para la seguridad de
información</t>
  </si>
  <si>
    <t>Actualizar la resolución de roles y responsabilidades (antes, durante y al finalizar la vinculación)</t>
  </si>
  <si>
    <t xml:space="preserve">
Héctor Andrés Mafla Trujillo - Profesional STRT</t>
  </si>
  <si>
    <t>Resolución de roles y responsabilidades</t>
  </si>
  <si>
    <t>A.12.6.1. Gestión de las vulnerabilidades técnicas</t>
  </si>
  <si>
    <t>Realizar pruebas de análisis de vulnerabilidades técnicas controladas</t>
  </si>
  <si>
    <t xml:space="preserve">
Elvy Johanny Chacon Navas
Contratista STRT</t>
  </si>
  <si>
    <t>Informe de resultados del estudio de análisis de vulnerabilidad</t>
  </si>
  <si>
    <t>A.14.3.1 Protección de datos de
prueba</t>
  </si>
  <si>
    <t>Definir un lineamiento en el que se obligue a la definición de requerimientos no funcionales para las nuevas aplicaciones para la obfuscamiento de datos de pruebas.</t>
  </si>
  <si>
    <t>Documento</t>
  </si>
  <si>
    <t xml:space="preserve">SEGUIMIENTO:
</t>
  </si>
  <si>
    <t>9.2 Auditoría interna.</t>
  </si>
  <si>
    <t>Auditoría Interna SGSI</t>
  </si>
  <si>
    <t>Ismael Martínez Guerrero - Jefe OCI</t>
  </si>
  <si>
    <t>Informe de auditoría</t>
  </si>
  <si>
    <t>9.3 Revisión por la dirección.</t>
  </si>
  <si>
    <t>Realizar revisión por la dirección</t>
  </si>
  <si>
    <t>Carlos Fernando Campos - Profesional OAP
Héctor Andrés Mafla Trujillo - Profesional STRT</t>
  </si>
  <si>
    <t>Informe de revisión por la dirección</t>
  </si>
  <si>
    <t>10. Mejora.</t>
  </si>
  <si>
    <t>Identificar acciones correctivas y proponer planes de mejoramiento apropiados</t>
  </si>
  <si>
    <t>Planes de mejoramiento</t>
  </si>
  <si>
    <t>A.16.1.4 Evaluación de eventos de seguridad de la información y decisiones sobre ellos.</t>
  </si>
  <si>
    <t>Identificar y atender incidentes de seguridad de la información</t>
  </si>
  <si>
    <t>Incidentes identificados y atendidos</t>
  </si>
  <si>
    <t>A.18.2.1 Revisión independiente de la seguridad de la información.</t>
  </si>
  <si>
    <t>Carlos Fernando Campos - Profesional OAP</t>
  </si>
  <si>
    <t>A.16.1.2. Reporte de eventos de seguridad de la información</t>
  </si>
  <si>
    <t>Desarrollar un módulo de software que permita el reporte de los eventos de seguridad, de manera anónima.</t>
  </si>
  <si>
    <t>Héctor Andrés Mafla Trujillo - Profesional STRT
Luz Yamile Reyes - Contratista STRT</t>
  </si>
  <si>
    <t>Módulo de software funcionando</t>
  </si>
  <si>
    <t>Realizar seguimiento a los planes de mejoramiento vigentes (Auditoría de seguimiento, interna)</t>
  </si>
  <si>
    <t>Acciones de mejoramiento cumplidas</t>
  </si>
  <si>
    <t>10. Mejora</t>
  </si>
  <si>
    <t>Realizar seguimiento al plan de acción para remediar vulnerabilidades técnicas.</t>
  </si>
  <si>
    <t>Acciones cumplidas</t>
  </si>
  <si>
    <t>A.6.2.1 Política para dispositivos móviles</t>
  </si>
  <si>
    <t>Planear y aplicar política de seguridad de GOOGLE para dispositivos moviles</t>
  </si>
  <si>
    <t>Política aplicada en los móviles que tienen configurado el sistema de correo institucional</t>
  </si>
  <si>
    <t>A.6.2.2 Teletrabajo</t>
  </si>
  <si>
    <t>Incluir criterios de seguridad de la información en trabajo a distancia</t>
  </si>
  <si>
    <t>Documento de lineamientos de trabajo remoto o a distancia (teletrabajo) publicado</t>
  </si>
  <si>
    <t xml:space="preserve">7.2 (b)
A.7.1.1 Selección
</t>
  </si>
  <si>
    <t>Identificar, ajustar y oficilializar la forma como se estan realizando los analisis de antecedentes para contratación de personal de prestación de servicios</t>
  </si>
  <si>
    <t>Politica de analisis de antecedentes para la contratación de PSP</t>
  </si>
  <si>
    <t xml:space="preserve">
SEGUIMIENTO:
</t>
  </si>
  <si>
    <t>A.7.3.1 Terminación o cambio de responsabilidades de empleo</t>
  </si>
  <si>
    <t>Realizar mesas de trabajo con la DTGC para especificar el tiempo confidencialidad una vez terminado el contrato.</t>
  </si>
  <si>
    <t>A.8.1.3 Uso aceptable de los activos</t>
  </si>
  <si>
    <t>Actualizar el INTI06 para incluir los temas relacionados con activos de información de tipo información</t>
  </si>
  <si>
    <t>A.8.3.3 Transferencia de medios físicos</t>
  </si>
  <si>
    <t>Realizar mesas de trabajo con gestión documental para reforzar la transferencia de información medios físicos</t>
  </si>
  <si>
    <t>A.17.1.1 Planificación de la continuidad de la seguridad</t>
  </si>
  <si>
    <t>Juan Carlos Plazas - Contratista STRT</t>
  </si>
  <si>
    <t>A.17.1.2 Implementación de la continuidad de la seguridad de la información</t>
  </si>
  <si>
    <t>Restablecer el DRP</t>
  </si>
  <si>
    <t>Héctor Pulido Moreno - Profesional STRT</t>
  </si>
  <si>
    <t>A.17.1.3 Verificción, revisión y evaluación de la continuidad de la seguridad de la información</t>
  </si>
  <si>
    <t>Hacer pruebas al DRP y documentarlas</t>
  </si>
  <si>
    <t>Actualizar normograma</t>
  </si>
  <si>
    <t>Normograma actualizado</t>
  </si>
  <si>
    <t>Realizar mesas de trabajo con Gestión documental para incluir criterios de gestión documental (TRD) en el SGSI</t>
  </si>
  <si>
    <t>Actualización de reporte ante la SIC (Registro de bases de datos)</t>
  </si>
  <si>
    <t>Menandro Serrano Salamanca
Contratista STRT</t>
  </si>
  <si>
    <t>Reporte a la SIC realizado</t>
  </si>
  <si>
    <t>Informe de cada seguimiento</t>
  </si>
  <si>
    <t>A.9.1.1 Política de control de acceso
A.9.2.2 Suministro de acceso a usuarios
A.18.2.2 Cumplimineto con las políticas y normas de seguridad</t>
  </si>
  <si>
    <t>Realizar tres revisiones en el año a los controles definidos en el Directorio Activo (GPO)</t>
  </si>
  <si>
    <t>A.9.2.3 Gestión de derechos de acceso privilegiado</t>
  </si>
  <si>
    <t>Revisión de las cuentas privilegiadas AD, servicios y Sistemas de Información.</t>
  </si>
  <si>
    <t>A.9.2.6 Retiro o ajuste de los derechos de acceso</t>
  </si>
  <si>
    <t>Control definido o actualizado en la política de seguridad de la información</t>
  </si>
  <si>
    <t>A.9.3.1 Uso de información de autenticación secreta</t>
  </si>
  <si>
    <t>Auditoria de robustez de contraseñas del Directorio Activo.</t>
  </si>
  <si>
    <t>Elvy Johanny Chacon Navas
Contratista STRT</t>
  </si>
  <si>
    <t>A.9.4.2 Procedimiento de ingreso seguro</t>
  </si>
  <si>
    <t>Realizar mesas de trabajo para que los administradores de las aplicaciones y el controlador de dominio apliquen los requisitos del control.</t>
  </si>
  <si>
    <t>A.9.4.4 Uso de programas utilitarios privilegiados</t>
  </si>
  <si>
    <t>Solicitar el bloqueo de programas de utilitarios (cmd, powershell, etc) y evaluar su aplicación.</t>
  </si>
  <si>
    <t>Solicitud mediante mesas de trabajo, memorando o correo electrónico</t>
  </si>
  <si>
    <t>A.10.1.1 Política sobre el uso de controles criptográficos</t>
  </si>
  <si>
    <t>Validar la fortaleza de cifrado de los certificados en aplicaciones y dominios.</t>
  </si>
  <si>
    <t>A.10.1.2 Gestión de llaves</t>
  </si>
  <si>
    <t>Actualizar IN-TI-08 PROTECCIÓN DE LA INFORMACIÓN DIGITAL</t>
  </si>
  <si>
    <t>Documento actualizado y publicado</t>
  </si>
  <si>
    <t>A.11.1.1 Perímetro de seguridad física</t>
  </si>
  <si>
    <t>Verificar con STRF los controles existes y definidos en el MG-RF-03.</t>
  </si>
  <si>
    <t>Memorando enviado</t>
  </si>
  <si>
    <t>Hacer prueba de ingeniería social</t>
  </si>
  <si>
    <t>Informe de la prueba, de acuerdo con el contrato</t>
  </si>
  <si>
    <t>A.11.1.5 Trabajo en áreas seguras</t>
  </si>
  <si>
    <t>Documento adoptado y publicado</t>
  </si>
  <si>
    <t>A.11.1.6 Áreas de despacho y carga</t>
  </si>
  <si>
    <t>Revisar MG-RF-03 para las áreas de despacho y carga</t>
  </si>
  <si>
    <t>Informe o documento actualizado</t>
  </si>
  <si>
    <t>A.11.2.1 Ubicación y protección de los equipos</t>
  </si>
  <si>
    <t>Indagar si las sedes IDU cuentan con protección contra descargas eléctricas atmosféricas (Pararrayos)</t>
  </si>
  <si>
    <t>A.11.2.2 Servicios de suministro</t>
  </si>
  <si>
    <t>Estudiar la posibilidad de contar con una acometida eléctrica alterna</t>
  </si>
  <si>
    <t>A.11.2.3 Seguridad del cableado</t>
  </si>
  <si>
    <t>Seguimiento al contrato de cableado estructurado</t>
  </si>
  <si>
    <t>Ricardo Pérez
Contratista STRT
Verónica Romero 
Contratista STRT</t>
  </si>
  <si>
    <t>Informes del contrato</t>
  </si>
  <si>
    <t>A.11.2.5 Retiro de activos</t>
  </si>
  <si>
    <t>Proponer implantación de un sistema de guayas para que los equipos no sea removidos sin autorización.</t>
  </si>
  <si>
    <t>Informe o Memorando</t>
  </si>
  <si>
    <t>A.12.1.2 Gestión de cambios
A.14.2.2 Procedimientos de control de cambios en sistemas</t>
  </si>
  <si>
    <t xml:space="preserve">Fortalecer el ejercicio de presentación de cambios ante la mesa de trabajo de la STRT.
</t>
  </si>
  <si>
    <t>Héctor Pulido Moreno
Profesional STRT</t>
  </si>
  <si>
    <t>Memorando enviadoo piezas de divulgación</t>
  </si>
  <si>
    <t>(Se debe obligar a todos los grupo de trabajo a que todo los cambios pasen por la mesa de trabajo)</t>
  </si>
  <si>
    <t>A.12.1.2 Gestión de cambios</t>
  </si>
  <si>
    <t>Elaborar o actualizar la base de gestión de configuración CMDB</t>
  </si>
  <si>
    <t>CMDB actualizada</t>
  </si>
  <si>
    <t>A.12.1.3 Gestión de capacidad</t>
  </si>
  <si>
    <t>Fortalecer la gestión de la capacidad a través del uso del FO-TI-30, o mediante la sistematización de este.</t>
  </si>
  <si>
    <t>Formato FO-TI-30 en uso</t>
  </si>
  <si>
    <t>A.12.7.1 Controles sobre auditorías de sistemas de información</t>
  </si>
  <si>
    <t>Informes de auditoría</t>
  </si>
  <si>
    <t>A.13.1.1 Controles de redes</t>
  </si>
  <si>
    <t>Verificar que el Servicio de RDP no este expuesto a la red publica.</t>
  </si>
  <si>
    <t>A.14.1.1 Análisis y especificación de requisitos de seguridad de la información
A.14.2.1 Política de desarrollo seguro</t>
  </si>
  <si>
    <t>Documento de metodología adoptado y publicado</t>
  </si>
  <si>
    <t>A.14.1.2 Seguridad de servicios de las aplicaciones en redes públicas</t>
  </si>
  <si>
    <t>Revisar por lo menos una vez al año el cumplimiento de los requisitos mínimos de seguridad para las aplicaciones en redes publicas.</t>
  </si>
  <si>
    <t>Menandro Serrano Salamanca
Contratista STRT
Elvy Johanny Chacon Navas 
Contratista STRT</t>
  </si>
  <si>
    <t>A.14.2.7 Desarrollo contratado externamente</t>
  </si>
  <si>
    <t>Realizar pruebas de seguridad a los desarrollos contratados externamente (Valoricemos y Nuevo Orfeo)</t>
  </si>
  <si>
    <t>A.14.2.8 Pruebas de seguridad de sistemas</t>
  </si>
  <si>
    <t>Realizar pruebas de seguridad a los desarrollos realizados internamente (mínimo dos)</t>
  </si>
  <si>
    <t>A.14.2.9 Prueba de aceptación de sistemas</t>
  </si>
  <si>
    <t>Actualizar el Instructivo Realización de pruebas a los desarrollos de software TICS 
(INTI10) para establecer los criterios de aceptación de pruebas de seguridad</t>
  </si>
  <si>
    <t>Definir planes de respuesta para cada categoría de los incidentes.</t>
  </si>
  <si>
    <t>A.16.1.6 Aprendizaje obtenido de los incidentes de seguridad de la información</t>
  </si>
  <si>
    <t>Pedir al contratista Aranda la realización de una charla sobre el uso de la base de datos de conocimiento (KDB) de ARANDA</t>
  </si>
  <si>
    <t>Oficio y/o Listas de asistencia a la charla</t>
  </si>
  <si>
    <t>A.16.1.7 Recolección de evidencia</t>
  </si>
  <si>
    <t xml:space="preserve">Hacer cursos virtuales sobre recolección de evidencia forense para la STRT. 
</t>
  </si>
  <si>
    <t>Curso publicado</t>
  </si>
  <si>
    <t>12.3.1 Respaldo de la información</t>
  </si>
  <si>
    <t>Revisar y actualizar el Manual de copias de seguridad (MG-TI-16)</t>
  </si>
  <si>
    <t>Manual actualizado y publicado</t>
  </si>
  <si>
    <t>A.9.1.1 Política de control de acceso
A.15.1 Seguridad de la información en las relaciones con los proveedores</t>
  </si>
  <si>
    <t>Actualizar la política de seguridad de la información MG-TI-18</t>
  </si>
  <si>
    <t>A.15.1 Seguridad de la información en las relaciones con los proveedores</t>
  </si>
  <si>
    <t>Realizar auditoría de segunda parte a tres proveedores críticos que tengan acceso a la información del IDU</t>
  </si>
  <si>
    <t>Actualizar los instructivos IN-TI-16, IN-TI-19</t>
  </si>
  <si>
    <t>Instructivos actualizados</t>
  </si>
  <si>
    <t>27001: 2013</t>
  </si>
  <si>
    <r>
      <t xml:space="preserve">SEGUIMIENTO
</t>
    </r>
    <r>
      <rPr>
        <sz val="11"/>
        <rFont val="Arial"/>
        <family val="2"/>
      </rPr>
      <t xml:space="preserve">28-ene: </t>
    </r>
  </si>
  <si>
    <r>
      <t>SEGUIMIENTO:</t>
    </r>
    <r>
      <rPr>
        <sz val="11"/>
        <rFont val="Arial"/>
        <family val="2"/>
      </rPr>
      <t xml:space="preserve">
</t>
    </r>
  </si>
  <si>
    <r>
      <t xml:space="preserve">Alinear con la matriz de riesgos nueva
</t>
    </r>
    <r>
      <rPr>
        <b/>
        <sz val="11"/>
        <rFont val="Arial"/>
        <family val="2"/>
      </rPr>
      <t>SEGUIMIENTO</t>
    </r>
    <r>
      <rPr>
        <sz val="11"/>
        <rFont val="Arial"/>
        <family val="2"/>
      </rPr>
      <t xml:space="preserve">:
</t>
    </r>
  </si>
  <si>
    <r>
      <t xml:space="preserve">SEGUIMIENTO:
</t>
    </r>
    <r>
      <rPr>
        <sz val="11"/>
        <rFont val="Arial"/>
        <family val="2"/>
      </rPr>
      <t xml:space="preserve">
</t>
    </r>
  </si>
  <si>
    <r>
      <t xml:space="preserve">
</t>
    </r>
    <r>
      <rPr>
        <sz val="11"/>
        <rFont val="Arial"/>
        <family val="2"/>
      </rPr>
      <t>Aplica para personal de planta, contratistas de PSP y terceros</t>
    </r>
    <r>
      <rPr>
        <b/>
        <sz val="11"/>
        <rFont val="Arial"/>
        <family val="2"/>
      </rPr>
      <t xml:space="preserve">
SEGUIMIENTO:
</t>
    </r>
  </si>
  <si>
    <r>
      <t xml:space="preserve">(mínimo a dos años).
</t>
    </r>
    <r>
      <rPr>
        <b/>
        <sz val="11"/>
        <rFont val="Arial"/>
        <family val="2"/>
      </rPr>
      <t xml:space="preserve">
SEGUIMIENTO:
</t>
    </r>
  </si>
  <si>
    <t>Plantear la necesidad de contar con un sistema automatizado de detección y extinción de fuego en las áreas donde se procese información critica.</t>
  </si>
  <si>
    <r>
      <t xml:space="preserve">Realizar un ejercicio practico para la </t>
    </r>
    <r>
      <rPr>
        <b/>
        <sz val="11"/>
        <rFont val="Arial"/>
        <family val="2"/>
      </rPr>
      <t>recolección de evidencia en incidentes de seguridad de la información</t>
    </r>
    <r>
      <rPr>
        <sz val="11"/>
        <rFont val="Arial"/>
        <family val="2"/>
      </rPr>
      <t>.</t>
    </r>
  </si>
  <si>
    <t>Cursos de transferencia de conocimiento, Campañas de divulgación, Charlas técnicas, eventos itinerantes o talleres</t>
  </si>
  <si>
    <t>6.1.2 d) analice los riesgos de seguridad de la información</t>
  </si>
  <si>
    <t>6.1.3 e) Formular un plan de tratamiento de riesgos  de seguridad de la información</t>
  </si>
  <si>
    <t>A.18.2.2 Cumplimiento con las políticas y normas de seguridad</t>
  </si>
  <si>
    <t>Acompañar auditoría de recertificación</t>
  </si>
  <si>
    <t>A.18.1.1 Identificación de la legislación aplicable y de los requisitos contractuales</t>
  </si>
  <si>
    <t>A.18.1.3 Protección de resgistros</t>
  </si>
  <si>
    <t>A.18.1.4 Privacidad y protección de información  de datos personales</t>
  </si>
  <si>
    <t>Definir documento de trabajo en áreas seguras diferentes a TI. (Revisar MG-RF-03 y IN-TI-04)</t>
  </si>
  <si>
    <r>
      <t>SEGUIMIENTO:</t>
    </r>
    <r>
      <rPr>
        <sz val="11"/>
        <rFont val="Arial"/>
        <family val="2"/>
      </rPr>
      <t xml:space="preserve">
14-ene: 
Se elabora diagnostico utilizando los instrumentos del IDU y MINTIC los cuales se encuentran en \\fs06cc01\DocumentosSTRT2013\Documentos de Trabajo\SGSI\00 Diagnósticos\</t>
    </r>
  </si>
  <si>
    <r>
      <t>SEGUIMIENTO:</t>
    </r>
    <r>
      <rPr>
        <sz val="11"/>
        <rFont val="Arial"/>
        <family val="2"/>
      </rPr>
      <t xml:space="preserve">
28-ene: </t>
    </r>
  </si>
  <si>
    <r>
      <rPr>
        <b/>
        <sz val="11"/>
        <rFont val="Arial"/>
        <family val="2"/>
      </rPr>
      <t>SEGUIMIENTO:</t>
    </r>
    <r>
      <rPr>
        <sz val="11"/>
        <rFont val="Arial"/>
        <family val="2"/>
      </rPr>
      <t xml:space="preserve">
</t>
    </r>
  </si>
  <si>
    <r>
      <t xml:space="preserve">SEGUIMIENTO:
</t>
    </r>
    <r>
      <rPr>
        <sz val="11"/>
        <rFont val="Arial"/>
        <family val="2"/>
      </rPr>
      <t xml:space="preserve">28-ene: </t>
    </r>
  </si>
  <si>
    <r>
      <t xml:space="preserve">Alinear con la matriz de riesgos nueva
</t>
    </r>
    <r>
      <rPr>
        <b/>
        <sz val="11"/>
        <rFont val="Arial"/>
        <family val="2"/>
      </rPr>
      <t>SEGUIMIENTO</t>
    </r>
    <r>
      <rPr>
        <sz val="11"/>
        <rFont val="Arial"/>
        <family val="2"/>
      </rPr>
      <t>:
2-abr</t>
    </r>
  </si>
  <si>
    <r>
      <t xml:space="preserve">
</t>
    </r>
    <r>
      <rPr>
        <b/>
        <sz val="11"/>
        <rFont val="Arial"/>
        <family val="2"/>
      </rPr>
      <t xml:space="preserve">SEGUIMIENTO:
</t>
    </r>
  </si>
  <si>
    <t xml:space="preserve">SEGUIMIENTO: 
</t>
  </si>
  <si>
    <r>
      <rPr>
        <b/>
        <sz val="11"/>
        <rFont val="Arial"/>
        <family val="2"/>
      </rPr>
      <t>SEGUIMIENTO:</t>
    </r>
    <r>
      <rPr>
        <sz val="11"/>
        <rFont val="Arial"/>
        <family val="2"/>
      </rPr>
      <t xml:space="preserve">
a</t>
    </r>
  </si>
  <si>
    <t xml:space="preserve">SEGUIMIENTO: 
</t>
  </si>
  <si>
    <r>
      <t xml:space="preserve">- Se requiere cerrar el plan de vulnerabilidades 2020
- Se requiere definir y hacer seguimiento a un nuevo plan de acuerdo a las vulnerabilidades encontradas en la vigencia 2021
</t>
    </r>
    <r>
      <rPr>
        <b/>
        <sz val="11"/>
        <rFont val="Arial"/>
        <family val="2"/>
      </rPr>
      <t xml:space="preserve">SEGUIMIENTO: 
</t>
    </r>
  </si>
  <si>
    <t>Informe de DRP en funcionamiento</t>
  </si>
  <si>
    <r>
      <t xml:space="preserve">Realizar 2 reporte en la vigencia.
</t>
    </r>
    <r>
      <rPr>
        <b/>
        <sz val="11"/>
        <rFont val="Arial"/>
        <family val="2"/>
      </rPr>
      <t>SEGUIMIENTO:</t>
    </r>
    <r>
      <rPr>
        <sz val="11"/>
        <rFont val="Arial"/>
        <family val="2"/>
      </rPr>
      <t xml:space="preserve">
A</t>
    </r>
  </si>
  <si>
    <r>
      <rPr>
        <b/>
        <sz val="11"/>
        <rFont val="Arial"/>
        <family val="2"/>
      </rPr>
      <t>SEGUIMIENTO:</t>
    </r>
    <r>
      <rPr>
        <sz val="11"/>
        <rFont val="Arial"/>
        <family val="2"/>
      </rPr>
      <t xml:space="preserve">
A</t>
    </r>
  </si>
  <si>
    <r>
      <t xml:space="preserve">Con base en la metodología de desarrollo seguro
</t>
    </r>
    <r>
      <rPr>
        <b/>
        <sz val="11"/>
        <rFont val="Arial"/>
        <family val="2"/>
      </rPr>
      <t>SEGUIMIENTO:</t>
    </r>
    <r>
      <rPr>
        <sz val="11"/>
        <rFont val="Arial"/>
        <family val="2"/>
      </rPr>
      <t xml:space="preserve">
</t>
    </r>
  </si>
  <si>
    <r>
      <t xml:space="preserve">Tres revisiones en el año
</t>
    </r>
    <r>
      <rPr>
        <b/>
        <sz val="11"/>
        <rFont val="Arial"/>
        <family val="2"/>
      </rPr>
      <t>SEGUIMIENTO:</t>
    </r>
    <r>
      <rPr>
        <sz val="11"/>
        <rFont val="Arial"/>
        <family val="2"/>
      </rPr>
      <t xml:space="preserve">
A</t>
    </r>
  </si>
  <si>
    <r>
      <t xml:space="preserve">* Estandarizar las metodologías de control de acceso de las aplicaciones y sistemas de información del IDU
* Revisar la política de seguridad con proveedores e incluir, de ser necesario, aspectos de gestión de riesgos.
</t>
    </r>
    <r>
      <rPr>
        <b/>
        <sz val="11"/>
        <rFont val="Arial"/>
        <family val="2"/>
      </rPr>
      <t>SEGUIMIENTO:</t>
    </r>
    <r>
      <rPr>
        <sz val="11"/>
        <rFont val="Arial"/>
        <family val="2"/>
      </rPr>
      <t xml:space="preserve">
A</t>
    </r>
  </si>
  <si>
    <r>
      <t xml:space="preserve">(IN-TI-19 Incluir VeraCrypt)
</t>
    </r>
    <r>
      <rPr>
        <b/>
        <sz val="11"/>
        <rFont val="Arial"/>
        <family val="2"/>
      </rPr>
      <t>SEGUIMIENTO:</t>
    </r>
    <r>
      <rPr>
        <sz val="11"/>
        <rFont val="Arial"/>
        <family val="2"/>
      </rPr>
      <t xml:space="preserve">
A</t>
    </r>
  </si>
  <si>
    <t>A.9.1.1 Política de control de acceso
A.15.1 Seguridad de la información en las relaciones con los proveedores
A.13.2 Transferencia de Información.
A.10.1 Controles criptográficos</t>
  </si>
  <si>
    <r>
      <t xml:space="preserve">Incluir: 
* Reforzar dentro de los temas de comunicación lo relacionado con clasificación de la información
* Reforzar dentro de los temas de comunicación lo relacionado con etiquetado de la información
* Curso de Moodle
* Reforzar el manejo de cifrado para transacciones electrónicas
* Llaves de firmas digitales
* Copia de seguridad por parte del usuario final
* Aplicación de parches o correcciones a las vulnerabilidades encontradas.
* Socializar la resolución 4960 de 2020
* Reporte de Incidentes
* Adecuada definición de contraseñas
* Entrenamiento a la mesa de servicios frente al reporte de eventos e incidentes (mesa de servicios)
</t>
    </r>
    <r>
      <rPr>
        <b/>
        <sz val="11"/>
        <rFont val="Arial"/>
        <family val="2"/>
      </rPr>
      <t>SEGUIMIENTO:
28-ene:</t>
    </r>
    <r>
      <rPr>
        <sz val="11"/>
        <rFont val="Arial"/>
        <family val="2"/>
      </rPr>
      <t xml:space="preserve"> a</t>
    </r>
  </si>
  <si>
    <t>Indagar sobre la posibilidad de redefinir la arquitectura del DRP</t>
  </si>
  <si>
    <t>Realizar auditoria de seguridad al menos a tres sistemas de información durante la vigencia</t>
  </si>
  <si>
    <r>
      <t>Estudiar la herramienta https://github.com/BloodHoundAD/BloodHound</t>
    </r>
    <r>
      <rPr>
        <b/>
        <sz val="11"/>
        <rFont val="Arial"/>
        <family val="2"/>
      </rPr>
      <t xml:space="preserve">
SEGUIMIENTO:</t>
    </r>
    <r>
      <rPr>
        <sz val="11"/>
        <rFont val="Arial"/>
        <family val="2"/>
      </rPr>
      <t xml:space="preserve">
</t>
    </r>
  </si>
  <si>
    <t>Aplicar una estrategia de vigilancia tecnológica de la Entidad en la Web, para evitar exposición de datos e información sensible.</t>
  </si>
  <si>
    <r>
      <t>SEGUIMIENTO:</t>
    </r>
    <r>
      <rPr>
        <sz val="11"/>
        <rFont val="Arial"/>
        <family val="2"/>
      </rPr>
      <t xml:space="preserve">
26-ene: Se tiene como base la matriz DOFA del proceso de TI</t>
    </r>
  </si>
  <si>
    <r>
      <t>SEGUIMIENTO:</t>
    </r>
    <r>
      <rPr>
        <sz val="11"/>
        <rFont val="Arial"/>
        <family val="2"/>
      </rPr>
      <t xml:space="preserve">
26-ene: Se programan reuniones quincenales.</t>
    </r>
  </si>
  <si>
    <r>
      <t xml:space="preserve">SEGUIMIENTO:
</t>
    </r>
    <r>
      <rPr>
        <sz val="11"/>
        <rFont val="Arial"/>
        <family val="2"/>
      </rPr>
      <t>26-ene: Se tiene borrador de la metodología de desarrollo seguro de software</t>
    </r>
  </si>
  <si>
    <r>
      <t xml:space="preserve">SEGUIMIENTO:
</t>
    </r>
    <r>
      <rPr>
        <sz val="11"/>
        <rFont val="Arial"/>
        <family val="2"/>
      </rPr>
      <t>26-ene: Se atienden los casos registrados por los usuarios en Aranda.  No se han presentado incidentes</t>
    </r>
  </si>
  <si>
    <r>
      <rPr>
        <b/>
        <sz val="11"/>
        <rFont val="Arial"/>
        <family val="2"/>
      </rPr>
      <t xml:space="preserve">SEGUIMIENTO:
</t>
    </r>
    <r>
      <rPr>
        <sz val="11"/>
        <rFont val="Arial"/>
        <family val="2"/>
      </rPr>
      <t>26-ene: Se inicia el proceso de restablecimiento del DRP con la habilitación de la VPN site to site.</t>
    </r>
  </si>
  <si>
    <t>En Ejecución</t>
  </si>
  <si>
    <r>
      <rPr>
        <b/>
        <sz val="11"/>
        <rFont val="Arial"/>
        <family val="2"/>
      </rPr>
      <t>SEGUIMIENTO:</t>
    </r>
    <r>
      <rPr>
        <sz val="11"/>
        <rFont val="Arial"/>
        <family val="2"/>
      </rPr>
      <t xml:space="preserve">
26-ene: Se inicia elaboración de la ficha técnica</t>
    </r>
  </si>
  <si>
    <r>
      <rPr>
        <b/>
        <sz val="11"/>
        <rFont val="Arial"/>
        <family val="2"/>
      </rPr>
      <t>SEGUIMIENTO:</t>
    </r>
    <r>
      <rPr>
        <sz val="11"/>
        <rFont val="Arial"/>
        <family val="2"/>
      </rPr>
      <t xml:space="preserve">
26-ene: Se tiene borrador de la metodología.</t>
    </r>
  </si>
  <si>
    <r>
      <t xml:space="preserve">
</t>
    </r>
    <r>
      <rPr>
        <b/>
        <sz val="11"/>
        <rFont val="Arial"/>
        <family val="2"/>
      </rPr>
      <t>SEGUIMIENTO:</t>
    </r>
    <r>
      <rPr>
        <sz val="11"/>
        <rFont val="Arial"/>
        <family val="2"/>
      </rPr>
      <t xml:space="preserve">
26-ene: Se definieron los modelos y campos flujo de estado, se dejaron dos grupos de seguridad: el admin y gestor. Ya se finalizó el módulo de configuración de Ans y listado de servicios. Del website ya está el sitio con los campos para el registro de información con la opción de los adjuntos.</t>
    </r>
  </si>
  <si>
    <r>
      <t xml:space="preserve">Realizar un ejercicio practico para la </t>
    </r>
    <r>
      <rPr>
        <b/>
        <sz val="11"/>
        <rFont val="Arial"/>
        <family val="2"/>
      </rPr>
      <t>atención de  incidentes de seguridad de la información</t>
    </r>
    <r>
      <rPr>
        <sz val="11"/>
        <rFont val="Arial"/>
        <family val="2"/>
      </rPr>
      <t>.</t>
    </r>
  </si>
  <si>
    <t xml:space="preserve">
A.16.1.5. Respuesta a incidentes de seguridad de la información</t>
  </si>
  <si>
    <t>Informe de la práctica</t>
  </si>
  <si>
    <t>Diagnostico auditoria del SGSI</t>
  </si>
  <si>
    <t>Verificar que los controles Acceso lógico a sistemas y aplicaciones, Acceso a zonas restringidas, Aplicación de parches y actualizaciones a los S.O., Antivirus, Sincronización de relojes, instalación de programas (software) en el sistema operativo y transferencia de información, están operando de acuerdo con las políticas de seguridad, entre otras.</t>
  </si>
  <si>
    <t>Realizar mesas de trabajo con DTGC y STRH para definir control de retiro de permisos de TI (Desactivación de usuarios ante cambios de vinculación)</t>
  </si>
  <si>
    <t>Definir e implementar metodología para desarrollo seguro</t>
  </si>
  <si>
    <t>Elvy Johanny Chacon Navas - Contratista STRT
Ángel Díaz - Contrstista STRT</t>
  </si>
  <si>
    <t>A.9.4.5 Control de acceso a códigos fuente de programas
12.6.1 Gestión de las vulnerabilidades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</si>
</sst>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dd/mm/yyyy;@"/>
  </numFmts>
  <fonts count="30" x14ac:knownFonts="1">
    <font>
      <sz val="11"/>
      <color theme="1"/>
      <name val="Calibri"/>
      <family val="2"/>
      <scheme val="minor"/>
    </font>
    <font>
      <sz val="11"/>
      <name val="Calibri"/>
      <family val="2"/>
      <scheme val="minor"/>
    </font>
    <font>
      <b/>
      <sz val="14"/>
      <name val="Arial"/>
      <family val="2"/>
    </font>
    <font>
      <b/>
      <sz val="12"/>
      <name val="Arial"/>
      <family val="2"/>
    </font>
    <font>
      <sz val="10"/>
      <name val="Arial"/>
      <family val="2"/>
      <charset val="1"/>
    </font>
    <font>
      <b/>
      <sz val="10"/>
      <name val="Segoe UI Black"/>
      <family val="2"/>
      <charset val="1"/>
    </font>
    <font>
      <sz val="9"/>
      <name val="Arial"/>
      <family val="2"/>
      <charset val="1"/>
    </font>
    <font>
      <sz val="8"/>
      <name val="Arial"/>
      <family val="2"/>
      <charset val="1"/>
    </font>
    <font>
      <b/>
      <sz val="9"/>
      <name val="Segoe UI Black"/>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1"/>
      <color theme="1"/>
      <name val="Calibri"/>
      <family val="2"/>
      <scheme val="minor"/>
    </font>
    <font>
      <b/>
      <sz val="11"/>
      <color theme="0"/>
      <name val="Calibri"/>
      <family val="2"/>
      <scheme val="minor"/>
    </font>
    <font>
      <b/>
      <sz val="8"/>
      <color theme="1"/>
      <name val="Arial"/>
      <family val="2"/>
    </font>
    <font>
      <b/>
      <sz val="11"/>
      <name val="Arial"/>
      <family val="2"/>
    </font>
    <font>
      <sz val="8"/>
      <name val="Arial"/>
      <family val="2"/>
    </font>
    <font>
      <sz val="11"/>
      <color rgb="FF333333"/>
      <name val="Arial"/>
      <family val="2"/>
    </font>
    <font>
      <b/>
      <sz val="9"/>
      <color theme="1"/>
      <name val="Arial"/>
      <family val="2"/>
    </font>
    <font>
      <sz val="11"/>
      <name val="Arial"/>
      <family val="2"/>
    </font>
    <font>
      <b/>
      <sz val="12"/>
      <name val="Calibri"/>
      <family val="2"/>
      <scheme val="minor"/>
    </font>
    <font>
      <b/>
      <sz val="11"/>
      <color theme="0"/>
      <name val="Arial"/>
      <family val="2"/>
    </font>
    <font>
      <b/>
      <sz val="9"/>
      <color rgb="FF000000"/>
      <name val="Arial"/>
      <family val="2"/>
    </font>
    <font>
      <sz val="11"/>
      <color theme="1"/>
      <name val="Calibri"/>
      <family val="2"/>
    </font>
    <font>
      <b/>
      <sz val="8"/>
      <name val="Arial"/>
      <family val="2"/>
    </font>
  </fonts>
  <fills count="17">
    <fill>
      <patternFill patternType="none"/>
    </fill>
    <fill>
      <patternFill patternType="gray125"/>
    </fill>
    <fill>
      <patternFill patternType="solid">
        <fgColor theme="0"/>
        <bgColor indexed="64"/>
      </patternFill>
    </fill>
    <fill>
      <patternFill patternType="solid">
        <fgColor rgb="FFD9D9D9"/>
        <bgColor rgb="FFDCE6F2"/>
      </patternFill>
    </fill>
    <fill>
      <patternFill patternType="solid">
        <fgColor theme="0"/>
        <bgColor rgb="FFDCE6F2"/>
      </patternFill>
    </fill>
    <fill>
      <patternFill patternType="solid">
        <fgColor rgb="FFFFFFFF"/>
        <bgColor rgb="FFFFFFCC"/>
      </patternFill>
    </fill>
    <fill>
      <patternFill patternType="solid">
        <fgColor rgb="FFDCE6F2"/>
        <bgColor rgb="FFD9D9D9"/>
      </patternFill>
    </fill>
    <fill>
      <patternFill patternType="solid">
        <fgColor theme="4" tint="0.39997558519241921"/>
        <bgColor indexed="64"/>
      </patternFill>
    </fill>
    <fill>
      <patternFill patternType="solid">
        <fgColor rgb="FF00B05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FF33"/>
        <bgColor indexed="64"/>
      </patternFill>
    </fill>
    <fill>
      <patternFill patternType="solid">
        <fgColor rgb="FF00B050"/>
        <bgColor rgb="FF00B050"/>
      </patternFill>
    </fill>
    <fill>
      <patternFill patternType="solid">
        <fgColor rgb="FFF2F2F2"/>
        <bgColor rgb="FFF2F2F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9" fontId="17" fillId="0" borderId="0" applyFont="0" applyFill="0" applyBorder="0" applyAlignment="0" applyProtection="0"/>
  </cellStyleXfs>
  <cellXfs count="120">
    <xf numFmtId="0" fontId="0" fillId="0" borderId="0" xfId="0"/>
    <xf numFmtId="0" fontId="1" fillId="0" borderId="0" xfId="0" applyFont="1" applyFill="1" applyBorder="1"/>
    <xf numFmtId="0" fontId="1" fillId="0" borderId="0" xfId="0" applyFont="1" applyFill="1"/>
    <xf numFmtId="0" fontId="1" fillId="0" borderId="0" xfId="0" applyFont="1" applyFill="1" applyAlignment="1">
      <alignment horizontal="center"/>
    </xf>
    <xf numFmtId="0" fontId="7" fillId="0" borderId="0" xfId="1" applyFont="1"/>
    <xf numFmtId="0" fontId="4" fillId="0" borderId="23" xfId="1" applyBorder="1"/>
    <xf numFmtId="0" fontId="4" fillId="0" borderId="0" xfId="1"/>
    <xf numFmtId="0" fontId="4" fillId="0" borderId="24" xfId="1" applyBorder="1"/>
    <xf numFmtId="0" fontId="6" fillId="2" borderId="23" xfId="1" applyFont="1" applyFill="1" applyBorder="1" applyAlignment="1">
      <alignment horizontal="center"/>
    </xf>
    <xf numFmtId="0" fontId="6" fillId="2" borderId="0" xfId="1" applyFont="1" applyFill="1" applyBorder="1" applyAlignment="1">
      <alignment horizontal="center"/>
    </xf>
    <xf numFmtId="0" fontId="6" fillId="2" borderId="24" xfId="1" applyFont="1" applyFill="1" applyBorder="1" applyAlignment="1">
      <alignment horizontal="center"/>
    </xf>
    <xf numFmtId="0" fontId="6" fillId="2" borderId="0" xfId="1" applyFont="1" applyFill="1" applyBorder="1" applyAlignment="1">
      <alignment horizontal="right"/>
    </xf>
    <xf numFmtId="0" fontId="11" fillId="4" borderId="23"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7" fillId="0" borderId="23" xfId="1" applyFont="1" applyBorder="1"/>
    <xf numFmtId="0" fontId="7" fillId="0" borderId="0" xfId="1" applyFont="1" applyBorder="1"/>
    <xf numFmtId="0" fontId="7" fillId="0" borderId="24" xfId="1" applyFont="1" applyBorder="1"/>
    <xf numFmtId="0" fontId="7" fillId="5" borderId="26" xfId="1" applyFont="1" applyFill="1" applyBorder="1" applyAlignment="1">
      <alignment horizontal="center"/>
    </xf>
    <xf numFmtId="0" fontId="7" fillId="5" borderId="27" xfId="1" applyFont="1" applyFill="1" applyBorder="1" applyAlignment="1">
      <alignment horizontal="center"/>
    </xf>
    <xf numFmtId="0" fontId="7" fillId="5" borderId="28" xfId="1" applyFont="1" applyFill="1" applyBorder="1" applyAlignment="1">
      <alignment horizontal="center"/>
    </xf>
    <xf numFmtId="0" fontId="11" fillId="3" borderId="15" xfId="1" applyFont="1" applyFill="1" applyBorder="1" applyAlignment="1">
      <alignment horizontal="center" vertical="center" wrapText="1"/>
    </xf>
    <xf numFmtId="0" fontId="4" fillId="0" borderId="14" xfId="1" applyFont="1" applyBorder="1" applyAlignment="1">
      <alignment horizontal="center" vertical="center" wrapText="1"/>
    </xf>
    <xf numFmtId="0" fontId="12" fillId="0" borderId="14" xfId="1" applyFont="1" applyBorder="1" applyAlignment="1">
      <alignment horizontal="center" vertical="center" wrapText="1"/>
    </xf>
    <xf numFmtId="0" fontId="16" fillId="0" borderId="23" xfId="1" applyFont="1" applyBorder="1"/>
    <xf numFmtId="0" fontId="7" fillId="0" borderId="26" xfId="1" applyFont="1" applyBorder="1"/>
    <xf numFmtId="0" fontId="7" fillId="0" borderId="27" xfId="1" applyFont="1" applyBorder="1"/>
    <xf numFmtId="0" fontId="7" fillId="0" borderId="28" xfId="1" applyFont="1" applyBorder="1"/>
    <xf numFmtId="0" fontId="4" fillId="0" borderId="14" xfId="1" applyFont="1" applyBorder="1" applyAlignment="1">
      <alignment horizontal="center" vertical="center" wrapText="1"/>
    </xf>
    <xf numFmtId="0" fontId="22" fillId="0" borderId="0" xfId="0" applyFont="1" applyAlignment="1">
      <alignment horizontal="left" vertical="center" wrapText="1" indent="1"/>
    </xf>
    <xf numFmtId="0" fontId="23" fillId="8" borderId="1" xfId="0" applyFont="1" applyFill="1" applyBorder="1" applyAlignment="1">
      <alignment horizontal="center" vertical="center" wrapText="1"/>
    </xf>
    <xf numFmtId="0" fontId="1" fillId="0" borderId="0" xfId="0" applyNumberFormat="1" applyFont="1" applyFill="1"/>
    <xf numFmtId="0" fontId="24" fillId="0" borderId="1" xfId="0" applyFont="1" applyFill="1" applyBorder="1" applyAlignment="1">
      <alignment horizontal="center"/>
    </xf>
    <xf numFmtId="9" fontId="1" fillId="13" borderId="1" xfId="2" applyFont="1" applyFill="1" applyBorder="1"/>
    <xf numFmtId="0" fontId="1" fillId="0" borderId="2" xfId="0" applyFont="1" applyFill="1" applyBorder="1"/>
    <xf numFmtId="17" fontId="1" fillId="0" borderId="31" xfId="0" applyNumberFormat="1" applyFont="1" applyFill="1" applyBorder="1" applyAlignment="1">
      <alignment horizontal="left"/>
    </xf>
    <xf numFmtId="0" fontId="1" fillId="0" borderId="31" xfId="0" applyFont="1" applyFill="1" applyBorder="1"/>
    <xf numFmtId="0" fontId="1" fillId="0" borderId="3" xfId="0" applyFont="1" applyFill="1" applyBorder="1"/>
    <xf numFmtId="0" fontId="21" fillId="2" borderId="33"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wrapText="1"/>
      <protection locked="0"/>
    </xf>
    <xf numFmtId="0" fontId="1" fillId="2" borderId="0" xfId="0" applyFont="1" applyFill="1" applyBorder="1"/>
    <xf numFmtId="14" fontId="21" fillId="2" borderId="0" xfId="0" applyNumberFormat="1" applyFont="1" applyFill="1" applyBorder="1" applyAlignment="1" applyProtection="1">
      <alignment horizontal="center" vertical="center" wrapText="1"/>
      <protection locked="0"/>
    </xf>
    <xf numFmtId="15" fontId="21" fillId="2" borderId="0" xfId="0" applyNumberFormat="1" applyFont="1" applyFill="1" applyBorder="1" applyAlignment="1" applyProtection="1">
      <alignment horizontal="center" vertical="center" wrapText="1"/>
      <protection locked="0"/>
    </xf>
    <xf numFmtId="9" fontId="1" fillId="2" borderId="29" xfId="2" applyFont="1" applyFill="1" applyBorder="1"/>
    <xf numFmtId="0" fontId="18" fillId="9" borderId="1" xfId="0" applyFont="1" applyFill="1" applyBorder="1" applyAlignment="1">
      <alignment horizontal="center" wrapText="1"/>
    </xf>
    <xf numFmtId="0" fontId="21" fillId="12" borderId="1" xfId="0" applyNumberFormat="1" applyFont="1" applyFill="1" applyBorder="1" applyAlignment="1" applyProtection="1">
      <alignment horizontal="center" vertical="center" wrapText="1"/>
      <protection locked="0"/>
    </xf>
    <xf numFmtId="0" fontId="27" fillId="15" borderId="34" xfId="0" applyFont="1" applyFill="1" applyBorder="1" applyAlignment="1">
      <alignment horizontal="center" vertical="center" wrapText="1"/>
    </xf>
    <xf numFmtId="9" fontId="28" fillId="16" borderId="34" xfId="0" applyNumberFormat="1" applyFont="1" applyFill="1" applyBorder="1"/>
    <xf numFmtId="0" fontId="28" fillId="0" borderId="0" xfId="0" applyFont="1"/>
    <xf numFmtId="14" fontId="28" fillId="0" borderId="0" xfId="0" applyNumberFormat="1" applyFont="1"/>
    <xf numFmtId="14" fontId="1" fillId="0" borderId="0" xfId="0" applyNumberFormat="1" applyFont="1" applyFill="1"/>
    <xf numFmtId="0" fontId="24" fillId="0" borderId="1" xfId="0" applyFont="1" applyFill="1" applyBorder="1" applyAlignment="1">
      <alignment vertical="center" wrapText="1"/>
    </xf>
    <xf numFmtId="0" fontId="24" fillId="0" borderId="1" xfId="0" applyFont="1" applyFill="1" applyBorder="1" applyAlignment="1">
      <alignment vertical="center"/>
    </xf>
    <xf numFmtId="165" fontId="24" fillId="0" borderId="1" xfId="0" applyNumberFormat="1" applyFont="1" applyFill="1" applyBorder="1" applyAlignment="1">
      <alignment vertical="center"/>
    </xf>
    <xf numFmtId="0" fontId="19" fillId="0" borderId="5"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29" fillId="0" borderId="1" xfId="0" applyFont="1" applyFill="1" applyBorder="1" applyAlignment="1">
      <alignment horizontal="center" vertical="center" wrapText="1"/>
    </xf>
    <xf numFmtId="15"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0" fillId="0" borderId="1" xfId="0" applyFont="1" applyFill="1" applyBorder="1" applyAlignment="1">
      <alignment vertical="center" wrapText="1"/>
    </xf>
    <xf numFmtId="15" fontId="24" fillId="0" borderId="1" xfId="0" applyNumberFormat="1" applyFont="1" applyFill="1" applyBorder="1" applyAlignment="1">
      <alignment vertical="center" wrapText="1"/>
    </xf>
    <xf numFmtId="0" fontId="24" fillId="0" borderId="1" xfId="0" quotePrefix="1" applyFont="1" applyFill="1" applyBorder="1" applyAlignment="1">
      <alignment vertical="center" wrapText="1"/>
    </xf>
    <xf numFmtId="0" fontId="24" fillId="0" borderId="4" xfId="0" applyFont="1" applyFill="1" applyBorder="1" applyAlignment="1">
      <alignment horizontal="center"/>
    </xf>
    <xf numFmtId="0" fontId="24" fillId="0" borderId="32" xfId="0" applyFont="1" applyFill="1" applyBorder="1" applyAlignment="1">
      <alignment vertical="center" wrapText="1"/>
    </xf>
    <xf numFmtId="0" fontId="24" fillId="0" borderId="32" xfId="0" applyFont="1" applyFill="1" applyBorder="1" applyAlignment="1">
      <alignment vertical="center"/>
    </xf>
    <xf numFmtId="0" fontId="24" fillId="11" borderId="32" xfId="0" applyFont="1" applyFill="1" applyBorder="1" applyAlignment="1">
      <alignment horizontal="right" vertical="center"/>
    </xf>
    <xf numFmtId="9" fontId="24" fillId="0" borderId="5" xfId="0" applyNumberFormat="1" applyFont="1" applyFill="1" applyBorder="1" applyAlignment="1">
      <alignment vertical="center"/>
    </xf>
    <xf numFmtId="0" fontId="1" fillId="0" borderId="1" xfId="0" applyFont="1" applyFill="1" applyBorder="1" applyAlignment="1">
      <alignment horizontal="center" vertical="center"/>
    </xf>
    <xf numFmtId="0" fontId="24" fillId="14" borderId="1"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7"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0" fillId="8" borderId="1" xfId="0" applyFont="1" applyFill="1" applyBorder="1" applyAlignment="1">
      <alignment horizontal="center" vertical="center" wrapText="1"/>
    </xf>
    <xf numFmtId="0" fontId="25" fillId="10" borderId="6" xfId="0" applyFont="1" applyFill="1" applyBorder="1" applyAlignment="1">
      <alignment horizontal="center"/>
    </xf>
    <xf numFmtId="0" fontId="25" fillId="10" borderId="8" xfId="0" applyFont="1" applyFill="1" applyBorder="1" applyAlignment="1">
      <alignment horizontal="center"/>
    </xf>
    <xf numFmtId="0" fontId="25" fillId="10" borderId="7" xfId="0" applyFont="1" applyFill="1" applyBorder="1" applyAlignment="1">
      <alignment horizontal="center"/>
    </xf>
    <xf numFmtId="0" fontId="25" fillId="14" borderId="6" xfId="0" applyFont="1" applyFill="1" applyBorder="1" applyAlignment="1">
      <alignment horizontal="center"/>
    </xf>
    <xf numFmtId="0" fontId="25" fillId="14" borderId="7" xfId="0" applyFont="1" applyFill="1" applyBorder="1" applyAlignment="1">
      <alignment horizontal="center"/>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8" fillId="3" borderId="17"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14" fillId="6" borderId="15" xfId="1" applyFont="1" applyFill="1" applyBorder="1" applyAlignment="1">
      <alignment horizontal="left" vertical="center"/>
    </xf>
    <xf numFmtId="0" fontId="7" fillId="0" borderId="15" xfId="1" applyFont="1" applyBorder="1" applyAlignment="1">
      <alignment horizontal="left" vertical="center" wrapText="1"/>
    </xf>
    <xf numFmtId="0" fontId="9" fillId="2" borderId="25" xfId="1" applyFont="1" applyFill="1" applyBorder="1" applyAlignment="1">
      <alignment horizontal="center"/>
    </xf>
    <xf numFmtId="0" fontId="10" fillId="2" borderId="23" xfId="1" applyFont="1" applyFill="1" applyBorder="1" applyAlignment="1">
      <alignment horizontal="center"/>
    </xf>
    <xf numFmtId="0" fontId="10" fillId="2" borderId="0" xfId="1" applyFont="1" applyFill="1" applyBorder="1" applyAlignment="1">
      <alignment horizontal="center"/>
    </xf>
    <xf numFmtId="0" fontId="10" fillId="2" borderId="24" xfId="1" applyFont="1" applyFill="1" applyBorder="1" applyAlignment="1">
      <alignment horizontal="center"/>
    </xf>
    <xf numFmtId="0" fontId="11" fillId="4" borderId="0" xfId="1" applyFont="1" applyFill="1" applyBorder="1" applyAlignment="1">
      <alignment horizontal="center" vertical="center" wrapText="1"/>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13" fillId="3" borderId="15" xfId="1" applyFont="1" applyFill="1" applyBorder="1" applyAlignment="1">
      <alignment horizontal="left" wrapText="1"/>
    </xf>
    <xf numFmtId="0" fontId="11" fillId="3" borderId="15" xfId="1" applyFont="1" applyFill="1" applyBorder="1" applyAlignment="1">
      <alignment horizontal="center" vertical="center" wrapText="1"/>
    </xf>
    <xf numFmtId="14" fontId="4" fillId="0" borderId="14" xfId="1" applyNumberFormat="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wrapText="1"/>
    </xf>
    <xf numFmtId="164" fontId="4" fillId="0" borderId="14" xfId="1" applyNumberFormat="1" applyFont="1" applyBorder="1" applyAlignment="1">
      <alignment horizontal="center" vertical="center"/>
    </xf>
    <xf numFmtId="0" fontId="7" fillId="0" borderId="15" xfId="1" applyFont="1" applyBorder="1" applyAlignment="1">
      <alignment vertical="center" wrapText="1"/>
    </xf>
  </cellXfs>
  <cellStyles count="3">
    <cellStyle name="Normal" xfId="0" builtinId="0"/>
    <cellStyle name="Normal 2" xfId="1" xr:uid="{00000000-0005-0000-0000-000001000000}"/>
    <cellStyle name="Porcentaje" xfId="2" builtinId="5"/>
  </cellStyles>
  <dxfs count="30">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outline="0">
        <left style="thin">
          <color indexed="64"/>
        </left>
      </border>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99FF33"/>
          <bgColor rgb="FF000000"/>
        </patternFill>
      </fill>
    </dxf>
    <dxf>
      <border outline="0">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8"/>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476249</xdr:colOff>
      <xdr:row>1</xdr:row>
      <xdr:rowOff>155509</xdr:rowOff>
    </xdr:from>
    <xdr:to>
      <xdr:col>2</xdr:col>
      <xdr:colOff>1312118</xdr:colOff>
      <xdr:row>2</xdr:row>
      <xdr:rowOff>330458</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a:xfrm>
          <a:off x="777550" y="349897"/>
          <a:ext cx="835869" cy="622041"/>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219074</xdr:colOff>
      <xdr:row>0</xdr:row>
      <xdr:rowOff>76320</xdr:rowOff>
    </xdr:from>
    <xdr:to>
      <xdr:col>10</xdr:col>
      <xdr:colOff>516959</xdr:colOff>
      <xdr:row>3</xdr:row>
      <xdr:rowOff>93960</xdr:rowOff>
    </xdr:to>
    <xdr:pic>
      <xdr:nvPicPr>
        <xdr:cNvPr id="2" name="Imagen 3">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5705474" y="76320"/>
          <a:ext cx="907485"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3" name="Rectángulo 2">
          <a:extLst>
            <a:ext uri="{FF2B5EF4-FFF2-40B4-BE49-F238E27FC236}">
              <a16:creationId xmlns:a16="http://schemas.microsoft.com/office/drawing/2014/main" id="{00000000-0008-0000-0200-000003000000}"/>
            </a:ext>
          </a:extLst>
        </xdr:cNvPr>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3</xdr:col>
      <xdr:colOff>203200</xdr:colOff>
      <xdr:row>16</xdr:row>
      <xdr:rowOff>15875</xdr:rowOff>
    </xdr:from>
    <xdr:to>
      <xdr:col>5</xdr:col>
      <xdr:colOff>127000</xdr:colOff>
      <xdr:row>16</xdr:row>
      <xdr:rowOff>1158875</xdr:rowOff>
    </xdr:to>
    <xdr:pic>
      <xdr:nvPicPr>
        <xdr:cNvPr id="4" name="3 Imagen">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lanificaci&#243;n%20SIG/FO-AC-24_PLAN_DE_ACCION_DE_IMPLEMENTACION_SOSTENIBILIDAD_SG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parametro"/>
      <sheetName val="Control"/>
    </sheetNames>
    <sheetDataSet>
      <sheetData sheetId="0"/>
      <sheetData sheetId="1">
        <row r="4">
          <cell r="B4" t="str">
            <v>Enero</v>
          </cell>
          <cell r="C4">
            <v>1</v>
          </cell>
        </row>
        <row r="5">
          <cell r="B5" t="str">
            <v>Febrero</v>
          </cell>
          <cell r="C5">
            <v>2</v>
          </cell>
        </row>
        <row r="6">
          <cell r="B6" t="str">
            <v>Marzo</v>
          </cell>
          <cell r="C6">
            <v>3</v>
          </cell>
        </row>
        <row r="7">
          <cell r="B7" t="str">
            <v>Abril</v>
          </cell>
          <cell r="C7">
            <v>4</v>
          </cell>
        </row>
        <row r="8">
          <cell r="B8" t="str">
            <v>Mayo</v>
          </cell>
          <cell r="C8">
            <v>5</v>
          </cell>
        </row>
        <row r="9">
          <cell r="B9" t="str">
            <v>Junio</v>
          </cell>
          <cell r="C9">
            <v>6</v>
          </cell>
        </row>
        <row r="10">
          <cell r="B10" t="str">
            <v>Julio</v>
          </cell>
          <cell r="C10">
            <v>7</v>
          </cell>
        </row>
        <row r="11">
          <cell r="B11" t="str">
            <v>Agosto</v>
          </cell>
          <cell r="C11">
            <v>8</v>
          </cell>
        </row>
        <row r="12">
          <cell r="B12" t="str">
            <v>Septiembre</v>
          </cell>
          <cell r="C12">
            <v>9</v>
          </cell>
        </row>
        <row r="13">
          <cell r="B13" t="str">
            <v>Octubre</v>
          </cell>
          <cell r="C13">
            <v>10</v>
          </cell>
        </row>
        <row r="14">
          <cell r="B14" t="str">
            <v>Noviembre</v>
          </cell>
          <cell r="C14">
            <v>11</v>
          </cell>
        </row>
        <row r="15">
          <cell r="B15" t="str">
            <v>Diciembre</v>
          </cell>
          <cell r="C15">
            <v>12</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9:N106" totalsRowCount="1" headerRowDxfId="29" dataDxfId="27" headerRowBorderDxfId="28" tableBorderDxfId="26">
  <autoFilter ref="B9:N105" xr:uid="{00000000-0009-0000-0100-000001000000}">
    <filterColumn colId="3">
      <colorFilter dxfId="25"/>
    </filterColumn>
  </autoFilter>
  <tableColumns count="13">
    <tableColumn id="1" xr3:uid="{00000000-0010-0000-0000-000001000000}" name="Id" dataDxfId="24" totalsRowDxfId="23">
      <calculatedColumnFormula>IF(AND(ISNUMBER(B9),C10&lt;&gt;""),B9+1,IF(AND(B9="Id",C10&lt;&gt;""),1,""))</calculatedColumnFormula>
    </tableColumn>
    <tableColumn id="2" xr3:uid="{00000000-0010-0000-0000-000002000000}" name="OBJETIVO SUBSISTEMA" dataDxfId="22" totalsRowDxfId="21"/>
    <tableColumn id="3" xr3:uid="{00000000-0010-0000-0000-000003000000}" name="REQUISITO, COMPONENTE, DIMENSIÓN" dataDxfId="20" totalsRowDxfId="19"/>
    <tableColumn id="4" xr3:uid="{00000000-0010-0000-0000-000004000000}" name="ACTIVIDAD" dataDxfId="18" totalsRowDxfId="17"/>
    <tableColumn id="5" xr3:uid="{00000000-0010-0000-0000-000005000000}" name="FECHA DE INICIO" dataDxfId="16" totalsRowDxfId="15"/>
    <tableColumn id="6" xr3:uid="{00000000-0010-0000-0000-000006000000}" name="FECHA_x000a_ FIN" dataDxfId="14" totalsRowDxfId="13"/>
    <tableColumn id="7" xr3:uid="{00000000-0010-0000-0000-000007000000}" name="RESPONSABLE" dataDxfId="12" totalsRowDxfId="11"/>
    <tableColumn id="8" xr3:uid="{00000000-0010-0000-0000-000008000000}" name="PRODUCTO" dataDxfId="10" totalsRowDxfId="9"/>
    <tableColumn id="9" xr3:uid="{00000000-0010-0000-0000-000009000000}" name="RECURSOS" dataDxfId="8" totalsRowDxfId="7"/>
    <tableColumn id="10" xr3:uid="{00000000-0010-0000-0000-00000A000000}" name="OBSERVACIÓN" totalsRowLabel="% Cumplimiento" dataDxfId="6" totalsRowDxfId="5"/>
    <tableColumn id="11" xr3:uid="{00000000-0010-0000-0000-00000B000000}" name="AVANCE" totalsRowFunction="custom" dataDxfId="4" totalsRowDxfId="3">
      <totalsRowFormula>IF(COUNTA(Tabla1[ACTIVIDAD])=0,"",SUM(Tabla1[calcul])/COUNTA(Tabla1[ACTIVIDAD]))</totalsRowFormula>
    </tableColumn>
    <tableColumn id="12" xr3:uid="{00000000-0010-0000-0000-00000C000000}" name="calcul" dataDxfId="2" totalsRowDxfId="1">
      <calculatedColumnFormula>IF(L10="finalizada",1,(IF(L10="En Ejecución",0.666,(IF(L10="Iniciada",0.33,(IF(L10="Sin Ejecutar",0,"")))))))</calculatedColumnFormula>
    </tableColumn>
    <tableColumn id="13" xr3:uid="{00000000-0010-0000-0000-00000D000000}" name="Avanc" dataDxfId="0">
      <calculatedColumnFormula>IF(OR(F10="",G10=""),"",IF(F10&lt;=$O$1,IF(G10&lt;=$O$1,1,0.33),0))</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06"/>
  <sheetViews>
    <sheetView showGridLines="0" tabSelected="1" topLeftCell="A5" zoomScaleNormal="100" workbookViewId="0">
      <pane xSplit="5" ySplit="5" topLeftCell="F69" activePane="bottomRight" state="frozen"/>
      <selection activeCell="A5" sqref="A5"/>
      <selection pane="topRight" activeCell="F5" sqref="F5"/>
      <selection pane="bottomLeft" activeCell="A10" sqref="A10"/>
      <selection pane="bottomRight" activeCell="E69" sqref="E69"/>
    </sheetView>
  </sheetViews>
  <sheetFormatPr baseColWidth="10" defaultRowHeight="15" x14ac:dyDescent="0.2"/>
  <cols>
    <col min="1" max="1" width="1" style="1" customWidth="1"/>
    <col min="2" max="2" width="4.83203125" style="3" customWidth="1"/>
    <col min="3" max="3" width="25.5" style="2" customWidth="1"/>
    <col min="4" max="4" width="24.5" style="2" customWidth="1"/>
    <col min="5" max="5" width="28.5" style="2" customWidth="1"/>
    <col min="6" max="6" width="14.1640625" style="2" bestFit="1" customWidth="1"/>
    <col min="7" max="7" width="11.5" style="2" bestFit="1" customWidth="1"/>
    <col min="8" max="8" width="15.33203125" style="2" customWidth="1"/>
    <col min="9" max="9" width="16" style="2" customWidth="1"/>
    <col min="10" max="10" width="14.5" style="2" customWidth="1"/>
    <col min="11" max="11" width="55.5" style="2" customWidth="1"/>
    <col min="12" max="12" width="13.83203125" style="2" customWidth="1"/>
    <col min="13" max="14" width="11.5" style="2" hidden="1" customWidth="1"/>
    <col min="15" max="16" width="11.83203125" style="2" hidden="1" customWidth="1"/>
    <col min="17" max="235" width="11.5" style="2"/>
    <col min="236" max="236" width="14.6640625" style="2" customWidth="1"/>
    <col min="237" max="237" width="4.83203125" style="2" customWidth="1"/>
    <col min="238" max="238" width="3.5" style="2" customWidth="1"/>
    <col min="239" max="239" width="42.5" style="2" customWidth="1"/>
    <col min="240" max="240" width="26.5" style="2" customWidth="1"/>
    <col min="241" max="241" width="29.5" style="2" customWidth="1"/>
    <col min="242" max="242" width="31.83203125" style="2" customWidth="1"/>
    <col min="243" max="243" width="17.5" style="2" customWidth="1"/>
    <col min="244" max="244" width="13" style="2" customWidth="1"/>
    <col min="245" max="256" width="4.1640625" style="2" customWidth="1"/>
    <col min="257" max="257" width="23.5" style="2" customWidth="1"/>
    <col min="258" max="491" width="11.5" style="2"/>
    <col min="492" max="492" width="14.6640625" style="2" customWidth="1"/>
    <col min="493" max="493" width="4.83203125" style="2" customWidth="1"/>
    <col min="494" max="494" width="3.5" style="2" customWidth="1"/>
    <col min="495" max="495" width="42.5" style="2" customWidth="1"/>
    <col min="496" max="496" width="26.5" style="2" customWidth="1"/>
    <col min="497" max="497" width="29.5" style="2" customWidth="1"/>
    <col min="498" max="498" width="31.83203125" style="2" customWidth="1"/>
    <col min="499" max="499" width="17.5" style="2" customWidth="1"/>
    <col min="500" max="500" width="13" style="2" customWidth="1"/>
    <col min="501" max="512" width="4.1640625" style="2" customWidth="1"/>
    <col min="513" max="513" width="23.5" style="2" customWidth="1"/>
    <col min="514" max="747" width="11.5" style="2"/>
    <col min="748" max="748" width="14.6640625" style="2" customWidth="1"/>
    <col min="749" max="749" width="4.83203125" style="2" customWidth="1"/>
    <col min="750" max="750" width="3.5" style="2" customWidth="1"/>
    <col min="751" max="751" width="42.5" style="2" customWidth="1"/>
    <col min="752" max="752" width="26.5" style="2" customWidth="1"/>
    <col min="753" max="753" width="29.5" style="2" customWidth="1"/>
    <col min="754" max="754" width="31.83203125" style="2" customWidth="1"/>
    <col min="755" max="755" width="17.5" style="2" customWidth="1"/>
    <col min="756" max="756" width="13" style="2" customWidth="1"/>
    <col min="757" max="768" width="4.1640625" style="2" customWidth="1"/>
    <col min="769" max="769" width="23.5" style="2" customWidth="1"/>
    <col min="770" max="1003" width="11.5" style="2"/>
    <col min="1004" max="1004" width="14.6640625" style="2" customWidth="1"/>
    <col min="1005" max="1005" width="4.83203125" style="2" customWidth="1"/>
    <col min="1006" max="1006" width="3.5" style="2" customWidth="1"/>
    <col min="1007" max="1007" width="42.5" style="2" customWidth="1"/>
    <col min="1008" max="1008" width="26.5" style="2" customWidth="1"/>
    <col min="1009" max="1009" width="29.5" style="2" customWidth="1"/>
    <col min="1010" max="1010" width="31.83203125" style="2" customWidth="1"/>
    <col min="1011" max="1011" width="17.5" style="2" customWidth="1"/>
    <col min="1012" max="1012" width="13" style="2" customWidth="1"/>
    <col min="1013" max="1024" width="4.1640625" style="2" customWidth="1"/>
    <col min="1025" max="1025" width="23.5" style="2" customWidth="1"/>
    <col min="1026" max="1259" width="11.5" style="2"/>
    <col min="1260" max="1260" width="14.6640625" style="2" customWidth="1"/>
    <col min="1261" max="1261" width="4.83203125" style="2" customWidth="1"/>
    <col min="1262" max="1262" width="3.5" style="2" customWidth="1"/>
    <col min="1263" max="1263" width="42.5" style="2" customWidth="1"/>
    <col min="1264" max="1264" width="26.5" style="2" customWidth="1"/>
    <col min="1265" max="1265" width="29.5" style="2" customWidth="1"/>
    <col min="1266" max="1266" width="31.83203125" style="2" customWidth="1"/>
    <col min="1267" max="1267" width="17.5" style="2" customWidth="1"/>
    <col min="1268" max="1268" width="13" style="2" customWidth="1"/>
    <col min="1269" max="1280" width="4.1640625" style="2" customWidth="1"/>
    <col min="1281" max="1281" width="23.5" style="2" customWidth="1"/>
    <col min="1282" max="1515" width="11.5" style="2"/>
    <col min="1516" max="1516" width="14.6640625" style="2" customWidth="1"/>
    <col min="1517" max="1517" width="4.83203125" style="2" customWidth="1"/>
    <col min="1518" max="1518" width="3.5" style="2" customWidth="1"/>
    <col min="1519" max="1519" width="42.5" style="2" customWidth="1"/>
    <col min="1520" max="1520" width="26.5" style="2" customWidth="1"/>
    <col min="1521" max="1521" width="29.5" style="2" customWidth="1"/>
    <col min="1522" max="1522" width="31.83203125" style="2" customWidth="1"/>
    <col min="1523" max="1523" width="17.5" style="2" customWidth="1"/>
    <col min="1524" max="1524" width="13" style="2" customWidth="1"/>
    <col min="1525" max="1536" width="4.1640625" style="2" customWidth="1"/>
    <col min="1537" max="1537" width="23.5" style="2" customWidth="1"/>
    <col min="1538" max="1771" width="11.5" style="2"/>
    <col min="1772" max="1772" width="14.6640625" style="2" customWidth="1"/>
    <col min="1773" max="1773" width="4.83203125" style="2" customWidth="1"/>
    <col min="1774" max="1774" width="3.5" style="2" customWidth="1"/>
    <col min="1775" max="1775" width="42.5" style="2" customWidth="1"/>
    <col min="1776" max="1776" width="26.5" style="2" customWidth="1"/>
    <col min="1777" max="1777" width="29.5" style="2" customWidth="1"/>
    <col min="1778" max="1778" width="31.83203125" style="2" customWidth="1"/>
    <col min="1779" max="1779" width="17.5" style="2" customWidth="1"/>
    <col min="1780" max="1780" width="13" style="2" customWidth="1"/>
    <col min="1781" max="1792" width="4.1640625" style="2" customWidth="1"/>
    <col min="1793" max="1793" width="23.5" style="2" customWidth="1"/>
    <col min="1794" max="2027" width="11.5" style="2"/>
    <col min="2028" max="2028" width="14.6640625" style="2" customWidth="1"/>
    <col min="2029" max="2029" width="4.83203125" style="2" customWidth="1"/>
    <col min="2030" max="2030" width="3.5" style="2" customWidth="1"/>
    <col min="2031" max="2031" width="42.5" style="2" customWidth="1"/>
    <col min="2032" max="2032" width="26.5" style="2" customWidth="1"/>
    <col min="2033" max="2033" width="29.5" style="2" customWidth="1"/>
    <col min="2034" max="2034" width="31.83203125" style="2" customWidth="1"/>
    <col min="2035" max="2035" width="17.5" style="2" customWidth="1"/>
    <col min="2036" max="2036" width="13" style="2" customWidth="1"/>
    <col min="2037" max="2048" width="4.1640625" style="2" customWidth="1"/>
    <col min="2049" max="2049" width="23.5" style="2" customWidth="1"/>
    <col min="2050" max="2283" width="11.5" style="2"/>
    <col min="2284" max="2284" width="14.6640625" style="2" customWidth="1"/>
    <col min="2285" max="2285" width="4.83203125" style="2" customWidth="1"/>
    <col min="2286" max="2286" width="3.5" style="2" customWidth="1"/>
    <col min="2287" max="2287" width="42.5" style="2" customWidth="1"/>
    <col min="2288" max="2288" width="26.5" style="2" customWidth="1"/>
    <col min="2289" max="2289" width="29.5" style="2" customWidth="1"/>
    <col min="2290" max="2290" width="31.83203125" style="2" customWidth="1"/>
    <col min="2291" max="2291" width="17.5" style="2" customWidth="1"/>
    <col min="2292" max="2292" width="13" style="2" customWidth="1"/>
    <col min="2293" max="2304" width="4.1640625" style="2" customWidth="1"/>
    <col min="2305" max="2305" width="23.5" style="2" customWidth="1"/>
    <col min="2306" max="2539" width="11.5" style="2"/>
    <col min="2540" max="2540" width="14.6640625" style="2" customWidth="1"/>
    <col min="2541" max="2541" width="4.83203125" style="2" customWidth="1"/>
    <col min="2542" max="2542" width="3.5" style="2" customWidth="1"/>
    <col min="2543" max="2543" width="42.5" style="2" customWidth="1"/>
    <col min="2544" max="2544" width="26.5" style="2" customWidth="1"/>
    <col min="2545" max="2545" width="29.5" style="2" customWidth="1"/>
    <col min="2546" max="2546" width="31.83203125" style="2" customWidth="1"/>
    <col min="2547" max="2547" width="17.5" style="2" customWidth="1"/>
    <col min="2548" max="2548" width="13" style="2" customWidth="1"/>
    <col min="2549" max="2560" width="4.1640625" style="2" customWidth="1"/>
    <col min="2561" max="2561" width="23.5" style="2" customWidth="1"/>
    <col min="2562" max="2795" width="11.5" style="2"/>
    <col min="2796" max="2796" width="14.6640625" style="2" customWidth="1"/>
    <col min="2797" max="2797" width="4.83203125" style="2" customWidth="1"/>
    <col min="2798" max="2798" width="3.5" style="2" customWidth="1"/>
    <col min="2799" max="2799" width="42.5" style="2" customWidth="1"/>
    <col min="2800" max="2800" width="26.5" style="2" customWidth="1"/>
    <col min="2801" max="2801" width="29.5" style="2" customWidth="1"/>
    <col min="2802" max="2802" width="31.83203125" style="2" customWidth="1"/>
    <col min="2803" max="2803" width="17.5" style="2" customWidth="1"/>
    <col min="2804" max="2804" width="13" style="2" customWidth="1"/>
    <col min="2805" max="2816" width="4.1640625" style="2" customWidth="1"/>
    <col min="2817" max="2817" width="23.5" style="2" customWidth="1"/>
    <col min="2818" max="3051" width="11.5" style="2"/>
    <col min="3052" max="3052" width="14.6640625" style="2" customWidth="1"/>
    <col min="3053" max="3053" width="4.83203125" style="2" customWidth="1"/>
    <col min="3054" max="3054" width="3.5" style="2" customWidth="1"/>
    <col min="3055" max="3055" width="42.5" style="2" customWidth="1"/>
    <col min="3056" max="3056" width="26.5" style="2" customWidth="1"/>
    <col min="3057" max="3057" width="29.5" style="2" customWidth="1"/>
    <col min="3058" max="3058" width="31.83203125" style="2" customWidth="1"/>
    <col min="3059" max="3059" width="17.5" style="2" customWidth="1"/>
    <col min="3060" max="3060" width="13" style="2" customWidth="1"/>
    <col min="3061" max="3072" width="4.1640625" style="2" customWidth="1"/>
    <col min="3073" max="3073" width="23.5" style="2" customWidth="1"/>
    <col min="3074" max="3307" width="11.5" style="2"/>
    <col min="3308" max="3308" width="14.6640625" style="2" customWidth="1"/>
    <col min="3309" max="3309" width="4.83203125" style="2" customWidth="1"/>
    <col min="3310" max="3310" width="3.5" style="2" customWidth="1"/>
    <col min="3311" max="3311" width="42.5" style="2" customWidth="1"/>
    <col min="3312" max="3312" width="26.5" style="2" customWidth="1"/>
    <col min="3313" max="3313" width="29.5" style="2" customWidth="1"/>
    <col min="3314" max="3314" width="31.83203125" style="2" customWidth="1"/>
    <col min="3315" max="3315" width="17.5" style="2" customWidth="1"/>
    <col min="3316" max="3316" width="13" style="2" customWidth="1"/>
    <col min="3317" max="3328" width="4.1640625" style="2" customWidth="1"/>
    <col min="3329" max="3329" width="23.5" style="2" customWidth="1"/>
    <col min="3330" max="3563" width="11.5" style="2"/>
    <col min="3564" max="3564" width="14.6640625" style="2" customWidth="1"/>
    <col min="3565" max="3565" width="4.83203125" style="2" customWidth="1"/>
    <col min="3566" max="3566" width="3.5" style="2" customWidth="1"/>
    <col min="3567" max="3567" width="42.5" style="2" customWidth="1"/>
    <col min="3568" max="3568" width="26.5" style="2" customWidth="1"/>
    <col min="3569" max="3569" width="29.5" style="2" customWidth="1"/>
    <col min="3570" max="3570" width="31.83203125" style="2" customWidth="1"/>
    <col min="3571" max="3571" width="17.5" style="2" customWidth="1"/>
    <col min="3572" max="3572" width="13" style="2" customWidth="1"/>
    <col min="3573" max="3584" width="4.1640625" style="2" customWidth="1"/>
    <col min="3585" max="3585" width="23.5" style="2" customWidth="1"/>
    <col min="3586" max="3819" width="11.5" style="2"/>
    <col min="3820" max="3820" width="14.6640625" style="2" customWidth="1"/>
    <col min="3821" max="3821" width="4.83203125" style="2" customWidth="1"/>
    <col min="3822" max="3822" width="3.5" style="2" customWidth="1"/>
    <col min="3823" max="3823" width="42.5" style="2" customWidth="1"/>
    <col min="3824" max="3824" width="26.5" style="2" customWidth="1"/>
    <col min="3825" max="3825" width="29.5" style="2" customWidth="1"/>
    <col min="3826" max="3826" width="31.83203125" style="2" customWidth="1"/>
    <col min="3827" max="3827" width="17.5" style="2" customWidth="1"/>
    <col min="3828" max="3828" width="13" style="2" customWidth="1"/>
    <col min="3829" max="3840" width="4.1640625" style="2" customWidth="1"/>
    <col min="3841" max="3841" width="23.5" style="2" customWidth="1"/>
    <col min="3842" max="4075" width="11.5" style="2"/>
    <col min="4076" max="4076" width="14.6640625" style="2" customWidth="1"/>
    <col min="4077" max="4077" width="4.83203125" style="2" customWidth="1"/>
    <col min="4078" max="4078" width="3.5" style="2" customWidth="1"/>
    <col min="4079" max="4079" width="42.5" style="2" customWidth="1"/>
    <col min="4080" max="4080" width="26.5" style="2" customWidth="1"/>
    <col min="4081" max="4081" width="29.5" style="2" customWidth="1"/>
    <col min="4082" max="4082" width="31.83203125" style="2" customWidth="1"/>
    <col min="4083" max="4083" width="17.5" style="2" customWidth="1"/>
    <col min="4084" max="4084" width="13" style="2" customWidth="1"/>
    <col min="4085" max="4096" width="4.1640625" style="2" customWidth="1"/>
    <col min="4097" max="4097" width="23.5" style="2" customWidth="1"/>
    <col min="4098" max="4331" width="11.5" style="2"/>
    <col min="4332" max="4332" width="14.6640625" style="2" customWidth="1"/>
    <col min="4333" max="4333" width="4.83203125" style="2" customWidth="1"/>
    <col min="4334" max="4334" width="3.5" style="2" customWidth="1"/>
    <col min="4335" max="4335" width="42.5" style="2" customWidth="1"/>
    <col min="4336" max="4336" width="26.5" style="2" customWidth="1"/>
    <col min="4337" max="4337" width="29.5" style="2" customWidth="1"/>
    <col min="4338" max="4338" width="31.83203125" style="2" customWidth="1"/>
    <col min="4339" max="4339" width="17.5" style="2" customWidth="1"/>
    <col min="4340" max="4340" width="13" style="2" customWidth="1"/>
    <col min="4341" max="4352" width="4.1640625" style="2" customWidth="1"/>
    <col min="4353" max="4353" width="23.5" style="2" customWidth="1"/>
    <col min="4354" max="4587" width="11.5" style="2"/>
    <col min="4588" max="4588" width="14.6640625" style="2" customWidth="1"/>
    <col min="4589" max="4589" width="4.83203125" style="2" customWidth="1"/>
    <col min="4590" max="4590" width="3.5" style="2" customWidth="1"/>
    <col min="4591" max="4591" width="42.5" style="2" customWidth="1"/>
    <col min="4592" max="4592" width="26.5" style="2" customWidth="1"/>
    <col min="4593" max="4593" width="29.5" style="2" customWidth="1"/>
    <col min="4594" max="4594" width="31.83203125" style="2" customWidth="1"/>
    <col min="4595" max="4595" width="17.5" style="2" customWidth="1"/>
    <col min="4596" max="4596" width="13" style="2" customWidth="1"/>
    <col min="4597" max="4608" width="4.1640625" style="2" customWidth="1"/>
    <col min="4609" max="4609" width="23.5" style="2" customWidth="1"/>
    <col min="4610" max="4843" width="11.5" style="2"/>
    <col min="4844" max="4844" width="14.6640625" style="2" customWidth="1"/>
    <col min="4845" max="4845" width="4.83203125" style="2" customWidth="1"/>
    <col min="4846" max="4846" width="3.5" style="2" customWidth="1"/>
    <col min="4847" max="4847" width="42.5" style="2" customWidth="1"/>
    <col min="4848" max="4848" width="26.5" style="2" customWidth="1"/>
    <col min="4849" max="4849" width="29.5" style="2" customWidth="1"/>
    <col min="4850" max="4850" width="31.83203125" style="2" customWidth="1"/>
    <col min="4851" max="4851" width="17.5" style="2" customWidth="1"/>
    <col min="4852" max="4852" width="13" style="2" customWidth="1"/>
    <col min="4853" max="4864" width="4.1640625" style="2" customWidth="1"/>
    <col min="4865" max="4865" width="23.5" style="2" customWidth="1"/>
    <col min="4866" max="5099" width="11.5" style="2"/>
    <col min="5100" max="5100" width="14.6640625" style="2" customWidth="1"/>
    <col min="5101" max="5101" width="4.83203125" style="2" customWidth="1"/>
    <col min="5102" max="5102" width="3.5" style="2" customWidth="1"/>
    <col min="5103" max="5103" width="42.5" style="2" customWidth="1"/>
    <col min="5104" max="5104" width="26.5" style="2" customWidth="1"/>
    <col min="5105" max="5105" width="29.5" style="2" customWidth="1"/>
    <col min="5106" max="5106" width="31.83203125" style="2" customWidth="1"/>
    <col min="5107" max="5107" width="17.5" style="2" customWidth="1"/>
    <col min="5108" max="5108" width="13" style="2" customWidth="1"/>
    <col min="5109" max="5120" width="4.1640625" style="2" customWidth="1"/>
    <col min="5121" max="5121" width="23.5" style="2" customWidth="1"/>
    <col min="5122" max="5355" width="11.5" style="2"/>
    <col min="5356" max="5356" width="14.6640625" style="2" customWidth="1"/>
    <col min="5357" max="5357" width="4.83203125" style="2" customWidth="1"/>
    <col min="5358" max="5358" width="3.5" style="2" customWidth="1"/>
    <col min="5359" max="5359" width="42.5" style="2" customWidth="1"/>
    <col min="5360" max="5360" width="26.5" style="2" customWidth="1"/>
    <col min="5361" max="5361" width="29.5" style="2" customWidth="1"/>
    <col min="5362" max="5362" width="31.83203125" style="2" customWidth="1"/>
    <col min="5363" max="5363" width="17.5" style="2" customWidth="1"/>
    <col min="5364" max="5364" width="13" style="2" customWidth="1"/>
    <col min="5365" max="5376" width="4.1640625" style="2" customWidth="1"/>
    <col min="5377" max="5377" width="23.5" style="2" customWidth="1"/>
    <col min="5378" max="5611" width="11.5" style="2"/>
    <col min="5612" max="5612" width="14.6640625" style="2" customWidth="1"/>
    <col min="5613" max="5613" width="4.83203125" style="2" customWidth="1"/>
    <col min="5614" max="5614" width="3.5" style="2" customWidth="1"/>
    <col min="5615" max="5615" width="42.5" style="2" customWidth="1"/>
    <col min="5616" max="5616" width="26.5" style="2" customWidth="1"/>
    <col min="5617" max="5617" width="29.5" style="2" customWidth="1"/>
    <col min="5618" max="5618" width="31.83203125" style="2" customWidth="1"/>
    <col min="5619" max="5619" width="17.5" style="2" customWidth="1"/>
    <col min="5620" max="5620" width="13" style="2" customWidth="1"/>
    <col min="5621" max="5632" width="4.1640625" style="2" customWidth="1"/>
    <col min="5633" max="5633" width="23.5" style="2" customWidth="1"/>
    <col min="5634" max="5867" width="11.5" style="2"/>
    <col min="5868" max="5868" width="14.6640625" style="2" customWidth="1"/>
    <col min="5869" max="5869" width="4.83203125" style="2" customWidth="1"/>
    <col min="5870" max="5870" width="3.5" style="2" customWidth="1"/>
    <col min="5871" max="5871" width="42.5" style="2" customWidth="1"/>
    <col min="5872" max="5872" width="26.5" style="2" customWidth="1"/>
    <col min="5873" max="5873" width="29.5" style="2" customWidth="1"/>
    <col min="5874" max="5874" width="31.83203125" style="2" customWidth="1"/>
    <col min="5875" max="5875" width="17.5" style="2" customWidth="1"/>
    <col min="5876" max="5876" width="13" style="2" customWidth="1"/>
    <col min="5877" max="5888" width="4.1640625" style="2" customWidth="1"/>
    <col min="5889" max="5889" width="23.5" style="2" customWidth="1"/>
    <col min="5890" max="6123" width="11.5" style="2"/>
    <col min="6124" max="6124" width="14.6640625" style="2" customWidth="1"/>
    <col min="6125" max="6125" width="4.83203125" style="2" customWidth="1"/>
    <col min="6126" max="6126" width="3.5" style="2" customWidth="1"/>
    <col min="6127" max="6127" width="42.5" style="2" customWidth="1"/>
    <col min="6128" max="6128" width="26.5" style="2" customWidth="1"/>
    <col min="6129" max="6129" width="29.5" style="2" customWidth="1"/>
    <col min="6130" max="6130" width="31.83203125" style="2" customWidth="1"/>
    <col min="6131" max="6131" width="17.5" style="2" customWidth="1"/>
    <col min="6132" max="6132" width="13" style="2" customWidth="1"/>
    <col min="6133" max="6144" width="4.1640625" style="2" customWidth="1"/>
    <col min="6145" max="6145" width="23.5" style="2" customWidth="1"/>
    <col min="6146" max="6379" width="11.5" style="2"/>
    <col min="6380" max="6380" width="14.6640625" style="2" customWidth="1"/>
    <col min="6381" max="6381" width="4.83203125" style="2" customWidth="1"/>
    <col min="6382" max="6382" width="3.5" style="2" customWidth="1"/>
    <col min="6383" max="6383" width="42.5" style="2" customWidth="1"/>
    <col min="6384" max="6384" width="26.5" style="2" customWidth="1"/>
    <col min="6385" max="6385" width="29.5" style="2" customWidth="1"/>
    <col min="6386" max="6386" width="31.83203125" style="2" customWidth="1"/>
    <col min="6387" max="6387" width="17.5" style="2" customWidth="1"/>
    <col min="6388" max="6388" width="13" style="2" customWidth="1"/>
    <col min="6389" max="6400" width="4.1640625" style="2" customWidth="1"/>
    <col min="6401" max="6401" width="23.5" style="2" customWidth="1"/>
    <col min="6402" max="6635" width="11.5" style="2"/>
    <col min="6636" max="6636" width="14.6640625" style="2" customWidth="1"/>
    <col min="6637" max="6637" width="4.83203125" style="2" customWidth="1"/>
    <col min="6638" max="6638" width="3.5" style="2" customWidth="1"/>
    <col min="6639" max="6639" width="42.5" style="2" customWidth="1"/>
    <col min="6640" max="6640" width="26.5" style="2" customWidth="1"/>
    <col min="6641" max="6641" width="29.5" style="2" customWidth="1"/>
    <col min="6642" max="6642" width="31.83203125" style="2" customWidth="1"/>
    <col min="6643" max="6643" width="17.5" style="2" customWidth="1"/>
    <col min="6644" max="6644" width="13" style="2" customWidth="1"/>
    <col min="6645" max="6656" width="4.1640625" style="2" customWidth="1"/>
    <col min="6657" max="6657" width="23.5" style="2" customWidth="1"/>
    <col min="6658" max="6891" width="11.5" style="2"/>
    <col min="6892" max="6892" width="14.6640625" style="2" customWidth="1"/>
    <col min="6893" max="6893" width="4.83203125" style="2" customWidth="1"/>
    <col min="6894" max="6894" width="3.5" style="2" customWidth="1"/>
    <col min="6895" max="6895" width="42.5" style="2" customWidth="1"/>
    <col min="6896" max="6896" width="26.5" style="2" customWidth="1"/>
    <col min="6897" max="6897" width="29.5" style="2" customWidth="1"/>
    <col min="6898" max="6898" width="31.83203125" style="2" customWidth="1"/>
    <col min="6899" max="6899" width="17.5" style="2" customWidth="1"/>
    <col min="6900" max="6900" width="13" style="2" customWidth="1"/>
    <col min="6901" max="6912" width="4.1640625" style="2" customWidth="1"/>
    <col min="6913" max="6913" width="23.5" style="2" customWidth="1"/>
    <col min="6914" max="7147" width="11.5" style="2"/>
    <col min="7148" max="7148" width="14.6640625" style="2" customWidth="1"/>
    <col min="7149" max="7149" width="4.83203125" style="2" customWidth="1"/>
    <col min="7150" max="7150" width="3.5" style="2" customWidth="1"/>
    <col min="7151" max="7151" width="42.5" style="2" customWidth="1"/>
    <col min="7152" max="7152" width="26.5" style="2" customWidth="1"/>
    <col min="7153" max="7153" width="29.5" style="2" customWidth="1"/>
    <col min="7154" max="7154" width="31.83203125" style="2" customWidth="1"/>
    <col min="7155" max="7155" width="17.5" style="2" customWidth="1"/>
    <col min="7156" max="7156" width="13" style="2" customWidth="1"/>
    <col min="7157" max="7168" width="4.1640625" style="2" customWidth="1"/>
    <col min="7169" max="7169" width="23.5" style="2" customWidth="1"/>
    <col min="7170" max="7403" width="11.5" style="2"/>
    <col min="7404" max="7404" width="14.6640625" style="2" customWidth="1"/>
    <col min="7405" max="7405" width="4.83203125" style="2" customWidth="1"/>
    <col min="7406" max="7406" width="3.5" style="2" customWidth="1"/>
    <col min="7407" max="7407" width="42.5" style="2" customWidth="1"/>
    <col min="7408" max="7408" width="26.5" style="2" customWidth="1"/>
    <col min="7409" max="7409" width="29.5" style="2" customWidth="1"/>
    <col min="7410" max="7410" width="31.83203125" style="2" customWidth="1"/>
    <col min="7411" max="7411" width="17.5" style="2" customWidth="1"/>
    <col min="7412" max="7412" width="13" style="2" customWidth="1"/>
    <col min="7413" max="7424" width="4.1640625" style="2" customWidth="1"/>
    <col min="7425" max="7425" width="23.5" style="2" customWidth="1"/>
    <col min="7426" max="7659" width="11.5" style="2"/>
    <col min="7660" max="7660" width="14.6640625" style="2" customWidth="1"/>
    <col min="7661" max="7661" width="4.83203125" style="2" customWidth="1"/>
    <col min="7662" max="7662" width="3.5" style="2" customWidth="1"/>
    <col min="7663" max="7663" width="42.5" style="2" customWidth="1"/>
    <col min="7664" max="7664" width="26.5" style="2" customWidth="1"/>
    <col min="7665" max="7665" width="29.5" style="2" customWidth="1"/>
    <col min="7666" max="7666" width="31.83203125" style="2" customWidth="1"/>
    <col min="7667" max="7667" width="17.5" style="2" customWidth="1"/>
    <col min="7668" max="7668" width="13" style="2" customWidth="1"/>
    <col min="7669" max="7680" width="4.1640625" style="2" customWidth="1"/>
    <col min="7681" max="7681" width="23.5" style="2" customWidth="1"/>
    <col min="7682" max="7915" width="11.5" style="2"/>
    <col min="7916" max="7916" width="14.6640625" style="2" customWidth="1"/>
    <col min="7917" max="7917" width="4.83203125" style="2" customWidth="1"/>
    <col min="7918" max="7918" width="3.5" style="2" customWidth="1"/>
    <col min="7919" max="7919" width="42.5" style="2" customWidth="1"/>
    <col min="7920" max="7920" width="26.5" style="2" customWidth="1"/>
    <col min="7921" max="7921" width="29.5" style="2" customWidth="1"/>
    <col min="7922" max="7922" width="31.83203125" style="2" customWidth="1"/>
    <col min="7923" max="7923" width="17.5" style="2" customWidth="1"/>
    <col min="7924" max="7924" width="13" style="2" customWidth="1"/>
    <col min="7925" max="7936" width="4.1640625" style="2" customWidth="1"/>
    <col min="7937" max="7937" width="23.5" style="2" customWidth="1"/>
    <col min="7938" max="8171" width="11.5" style="2"/>
    <col min="8172" max="8172" width="14.6640625" style="2" customWidth="1"/>
    <col min="8173" max="8173" width="4.83203125" style="2" customWidth="1"/>
    <col min="8174" max="8174" width="3.5" style="2" customWidth="1"/>
    <col min="8175" max="8175" width="42.5" style="2" customWidth="1"/>
    <col min="8176" max="8176" width="26.5" style="2" customWidth="1"/>
    <col min="8177" max="8177" width="29.5" style="2" customWidth="1"/>
    <col min="8178" max="8178" width="31.83203125" style="2" customWidth="1"/>
    <col min="8179" max="8179" width="17.5" style="2" customWidth="1"/>
    <col min="8180" max="8180" width="13" style="2" customWidth="1"/>
    <col min="8181" max="8192" width="4.1640625" style="2" customWidth="1"/>
    <col min="8193" max="8193" width="23.5" style="2" customWidth="1"/>
    <col min="8194" max="8427" width="11.5" style="2"/>
    <col min="8428" max="8428" width="14.6640625" style="2" customWidth="1"/>
    <col min="8429" max="8429" width="4.83203125" style="2" customWidth="1"/>
    <col min="8430" max="8430" width="3.5" style="2" customWidth="1"/>
    <col min="8431" max="8431" width="42.5" style="2" customWidth="1"/>
    <col min="8432" max="8432" width="26.5" style="2" customWidth="1"/>
    <col min="8433" max="8433" width="29.5" style="2" customWidth="1"/>
    <col min="8434" max="8434" width="31.83203125" style="2" customWidth="1"/>
    <col min="8435" max="8435" width="17.5" style="2" customWidth="1"/>
    <col min="8436" max="8436" width="13" style="2" customWidth="1"/>
    <col min="8437" max="8448" width="4.1640625" style="2" customWidth="1"/>
    <col min="8449" max="8449" width="23.5" style="2" customWidth="1"/>
    <col min="8450" max="8683" width="11.5" style="2"/>
    <col min="8684" max="8684" width="14.6640625" style="2" customWidth="1"/>
    <col min="8685" max="8685" width="4.83203125" style="2" customWidth="1"/>
    <col min="8686" max="8686" width="3.5" style="2" customWidth="1"/>
    <col min="8687" max="8687" width="42.5" style="2" customWidth="1"/>
    <col min="8688" max="8688" width="26.5" style="2" customWidth="1"/>
    <col min="8689" max="8689" width="29.5" style="2" customWidth="1"/>
    <col min="8690" max="8690" width="31.83203125" style="2" customWidth="1"/>
    <col min="8691" max="8691" width="17.5" style="2" customWidth="1"/>
    <col min="8692" max="8692" width="13" style="2" customWidth="1"/>
    <col min="8693" max="8704" width="4.1640625" style="2" customWidth="1"/>
    <col min="8705" max="8705" width="23.5" style="2" customWidth="1"/>
    <col min="8706" max="8939" width="11.5" style="2"/>
    <col min="8940" max="8940" width="14.6640625" style="2" customWidth="1"/>
    <col min="8941" max="8941" width="4.83203125" style="2" customWidth="1"/>
    <col min="8942" max="8942" width="3.5" style="2" customWidth="1"/>
    <col min="8943" max="8943" width="42.5" style="2" customWidth="1"/>
    <col min="8944" max="8944" width="26.5" style="2" customWidth="1"/>
    <col min="8945" max="8945" width="29.5" style="2" customWidth="1"/>
    <col min="8946" max="8946" width="31.83203125" style="2" customWidth="1"/>
    <col min="8947" max="8947" width="17.5" style="2" customWidth="1"/>
    <col min="8948" max="8948" width="13" style="2" customWidth="1"/>
    <col min="8949" max="8960" width="4.1640625" style="2" customWidth="1"/>
    <col min="8961" max="8961" width="23.5" style="2" customWidth="1"/>
    <col min="8962" max="9195" width="11.5" style="2"/>
    <col min="9196" max="9196" width="14.6640625" style="2" customWidth="1"/>
    <col min="9197" max="9197" width="4.83203125" style="2" customWidth="1"/>
    <col min="9198" max="9198" width="3.5" style="2" customWidth="1"/>
    <col min="9199" max="9199" width="42.5" style="2" customWidth="1"/>
    <col min="9200" max="9200" width="26.5" style="2" customWidth="1"/>
    <col min="9201" max="9201" width="29.5" style="2" customWidth="1"/>
    <col min="9202" max="9202" width="31.83203125" style="2" customWidth="1"/>
    <col min="9203" max="9203" width="17.5" style="2" customWidth="1"/>
    <col min="9204" max="9204" width="13" style="2" customWidth="1"/>
    <col min="9205" max="9216" width="4.1640625" style="2" customWidth="1"/>
    <col min="9217" max="9217" width="23.5" style="2" customWidth="1"/>
    <col min="9218" max="9451" width="11.5" style="2"/>
    <col min="9452" max="9452" width="14.6640625" style="2" customWidth="1"/>
    <col min="9453" max="9453" width="4.83203125" style="2" customWidth="1"/>
    <col min="9454" max="9454" width="3.5" style="2" customWidth="1"/>
    <col min="9455" max="9455" width="42.5" style="2" customWidth="1"/>
    <col min="9456" max="9456" width="26.5" style="2" customWidth="1"/>
    <col min="9457" max="9457" width="29.5" style="2" customWidth="1"/>
    <col min="9458" max="9458" width="31.83203125" style="2" customWidth="1"/>
    <col min="9459" max="9459" width="17.5" style="2" customWidth="1"/>
    <col min="9460" max="9460" width="13" style="2" customWidth="1"/>
    <col min="9461" max="9472" width="4.1640625" style="2" customWidth="1"/>
    <col min="9473" max="9473" width="23.5" style="2" customWidth="1"/>
    <col min="9474" max="9707" width="11.5" style="2"/>
    <col min="9708" max="9708" width="14.6640625" style="2" customWidth="1"/>
    <col min="9709" max="9709" width="4.83203125" style="2" customWidth="1"/>
    <col min="9710" max="9710" width="3.5" style="2" customWidth="1"/>
    <col min="9711" max="9711" width="42.5" style="2" customWidth="1"/>
    <col min="9712" max="9712" width="26.5" style="2" customWidth="1"/>
    <col min="9713" max="9713" width="29.5" style="2" customWidth="1"/>
    <col min="9714" max="9714" width="31.83203125" style="2" customWidth="1"/>
    <col min="9715" max="9715" width="17.5" style="2" customWidth="1"/>
    <col min="9716" max="9716" width="13" style="2" customWidth="1"/>
    <col min="9717" max="9728" width="4.1640625" style="2" customWidth="1"/>
    <col min="9729" max="9729" width="23.5" style="2" customWidth="1"/>
    <col min="9730" max="9963" width="11.5" style="2"/>
    <col min="9964" max="9964" width="14.6640625" style="2" customWidth="1"/>
    <col min="9965" max="9965" width="4.83203125" style="2" customWidth="1"/>
    <col min="9966" max="9966" width="3.5" style="2" customWidth="1"/>
    <col min="9967" max="9967" width="42.5" style="2" customWidth="1"/>
    <col min="9968" max="9968" width="26.5" style="2" customWidth="1"/>
    <col min="9969" max="9969" width="29.5" style="2" customWidth="1"/>
    <col min="9970" max="9970" width="31.83203125" style="2" customWidth="1"/>
    <col min="9971" max="9971" width="17.5" style="2" customWidth="1"/>
    <col min="9972" max="9972" width="13" style="2" customWidth="1"/>
    <col min="9973" max="9984" width="4.1640625" style="2" customWidth="1"/>
    <col min="9985" max="9985" width="23.5" style="2" customWidth="1"/>
    <col min="9986" max="10219" width="11.5" style="2"/>
    <col min="10220" max="10220" width="14.6640625" style="2" customWidth="1"/>
    <col min="10221" max="10221" width="4.83203125" style="2" customWidth="1"/>
    <col min="10222" max="10222" width="3.5" style="2" customWidth="1"/>
    <col min="10223" max="10223" width="42.5" style="2" customWidth="1"/>
    <col min="10224" max="10224" width="26.5" style="2" customWidth="1"/>
    <col min="10225" max="10225" width="29.5" style="2" customWidth="1"/>
    <col min="10226" max="10226" width="31.83203125" style="2" customWidth="1"/>
    <col min="10227" max="10227" width="17.5" style="2" customWidth="1"/>
    <col min="10228" max="10228" width="13" style="2" customWidth="1"/>
    <col min="10229" max="10240" width="4.1640625" style="2" customWidth="1"/>
    <col min="10241" max="10241" width="23.5" style="2" customWidth="1"/>
    <col min="10242" max="10475" width="11.5" style="2"/>
    <col min="10476" max="10476" width="14.6640625" style="2" customWidth="1"/>
    <col min="10477" max="10477" width="4.83203125" style="2" customWidth="1"/>
    <col min="10478" max="10478" width="3.5" style="2" customWidth="1"/>
    <col min="10479" max="10479" width="42.5" style="2" customWidth="1"/>
    <col min="10480" max="10480" width="26.5" style="2" customWidth="1"/>
    <col min="10481" max="10481" width="29.5" style="2" customWidth="1"/>
    <col min="10482" max="10482" width="31.83203125" style="2" customWidth="1"/>
    <col min="10483" max="10483" width="17.5" style="2" customWidth="1"/>
    <col min="10484" max="10484" width="13" style="2" customWidth="1"/>
    <col min="10485" max="10496" width="4.1640625" style="2" customWidth="1"/>
    <col min="10497" max="10497" width="23.5" style="2" customWidth="1"/>
    <col min="10498" max="10731" width="11.5" style="2"/>
    <col min="10732" max="10732" width="14.6640625" style="2" customWidth="1"/>
    <col min="10733" max="10733" width="4.83203125" style="2" customWidth="1"/>
    <col min="10734" max="10734" width="3.5" style="2" customWidth="1"/>
    <col min="10735" max="10735" width="42.5" style="2" customWidth="1"/>
    <col min="10736" max="10736" width="26.5" style="2" customWidth="1"/>
    <col min="10737" max="10737" width="29.5" style="2" customWidth="1"/>
    <col min="10738" max="10738" width="31.83203125" style="2" customWidth="1"/>
    <col min="10739" max="10739" width="17.5" style="2" customWidth="1"/>
    <col min="10740" max="10740" width="13" style="2" customWidth="1"/>
    <col min="10741" max="10752" width="4.1640625" style="2" customWidth="1"/>
    <col min="10753" max="10753" width="23.5" style="2" customWidth="1"/>
    <col min="10754" max="10987" width="11.5" style="2"/>
    <col min="10988" max="10988" width="14.6640625" style="2" customWidth="1"/>
    <col min="10989" max="10989" width="4.83203125" style="2" customWidth="1"/>
    <col min="10990" max="10990" width="3.5" style="2" customWidth="1"/>
    <col min="10991" max="10991" width="42.5" style="2" customWidth="1"/>
    <col min="10992" max="10992" width="26.5" style="2" customWidth="1"/>
    <col min="10993" max="10993" width="29.5" style="2" customWidth="1"/>
    <col min="10994" max="10994" width="31.83203125" style="2" customWidth="1"/>
    <col min="10995" max="10995" width="17.5" style="2" customWidth="1"/>
    <col min="10996" max="10996" width="13" style="2" customWidth="1"/>
    <col min="10997" max="11008" width="4.1640625" style="2" customWidth="1"/>
    <col min="11009" max="11009" width="23.5" style="2" customWidth="1"/>
    <col min="11010" max="11243" width="11.5" style="2"/>
    <col min="11244" max="11244" width="14.6640625" style="2" customWidth="1"/>
    <col min="11245" max="11245" width="4.83203125" style="2" customWidth="1"/>
    <col min="11246" max="11246" width="3.5" style="2" customWidth="1"/>
    <col min="11247" max="11247" width="42.5" style="2" customWidth="1"/>
    <col min="11248" max="11248" width="26.5" style="2" customWidth="1"/>
    <col min="11249" max="11249" width="29.5" style="2" customWidth="1"/>
    <col min="11250" max="11250" width="31.83203125" style="2" customWidth="1"/>
    <col min="11251" max="11251" width="17.5" style="2" customWidth="1"/>
    <col min="11252" max="11252" width="13" style="2" customWidth="1"/>
    <col min="11253" max="11264" width="4.1640625" style="2" customWidth="1"/>
    <col min="11265" max="11265" width="23.5" style="2" customWidth="1"/>
    <col min="11266" max="11499" width="11.5" style="2"/>
    <col min="11500" max="11500" width="14.6640625" style="2" customWidth="1"/>
    <col min="11501" max="11501" width="4.83203125" style="2" customWidth="1"/>
    <col min="11502" max="11502" width="3.5" style="2" customWidth="1"/>
    <col min="11503" max="11503" width="42.5" style="2" customWidth="1"/>
    <col min="11504" max="11504" width="26.5" style="2" customWidth="1"/>
    <col min="11505" max="11505" width="29.5" style="2" customWidth="1"/>
    <col min="11506" max="11506" width="31.83203125" style="2" customWidth="1"/>
    <col min="11507" max="11507" width="17.5" style="2" customWidth="1"/>
    <col min="11508" max="11508" width="13" style="2" customWidth="1"/>
    <col min="11509" max="11520" width="4.1640625" style="2" customWidth="1"/>
    <col min="11521" max="11521" width="23.5" style="2" customWidth="1"/>
    <col min="11522" max="11755" width="11.5" style="2"/>
    <col min="11756" max="11756" width="14.6640625" style="2" customWidth="1"/>
    <col min="11757" max="11757" width="4.83203125" style="2" customWidth="1"/>
    <col min="11758" max="11758" width="3.5" style="2" customWidth="1"/>
    <col min="11759" max="11759" width="42.5" style="2" customWidth="1"/>
    <col min="11760" max="11760" width="26.5" style="2" customWidth="1"/>
    <col min="11761" max="11761" width="29.5" style="2" customWidth="1"/>
    <col min="11762" max="11762" width="31.83203125" style="2" customWidth="1"/>
    <col min="11763" max="11763" width="17.5" style="2" customWidth="1"/>
    <col min="11764" max="11764" width="13" style="2" customWidth="1"/>
    <col min="11765" max="11776" width="4.1640625" style="2" customWidth="1"/>
    <col min="11777" max="11777" width="23.5" style="2" customWidth="1"/>
    <col min="11778" max="12011" width="11.5" style="2"/>
    <col min="12012" max="12012" width="14.6640625" style="2" customWidth="1"/>
    <col min="12013" max="12013" width="4.83203125" style="2" customWidth="1"/>
    <col min="12014" max="12014" width="3.5" style="2" customWidth="1"/>
    <col min="12015" max="12015" width="42.5" style="2" customWidth="1"/>
    <col min="12016" max="12016" width="26.5" style="2" customWidth="1"/>
    <col min="12017" max="12017" width="29.5" style="2" customWidth="1"/>
    <col min="12018" max="12018" width="31.83203125" style="2" customWidth="1"/>
    <col min="12019" max="12019" width="17.5" style="2" customWidth="1"/>
    <col min="12020" max="12020" width="13" style="2" customWidth="1"/>
    <col min="12021" max="12032" width="4.1640625" style="2" customWidth="1"/>
    <col min="12033" max="12033" width="23.5" style="2" customWidth="1"/>
    <col min="12034" max="12267" width="11.5" style="2"/>
    <col min="12268" max="12268" width="14.6640625" style="2" customWidth="1"/>
    <col min="12269" max="12269" width="4.83203125" style="2" customWidth="1"/>
    <col min="12270" max="12270" width="3.5" style="2" customWidth="1"/>
    <col min="12271" max="12271" width="42.5" style="2" customWidth="1"/>
    <col min="12272" max="12272" width="26.5" style="2" customWidth="1"/>
    <col min="12273" max="12273" width="29.5" style="2" customWidth="1"/>
    <col min="12274" max="12274" width="31.83203125" style="2" customWidth="1"/>
    <col min="12275" max="12275" width="17.5" style="2" customWidth="1"/>
    <col min="12276" max="12276" width="13" style="2" customWidth="1"/>
    <col min="12277" max="12288" width="4.1640625" style="2" customWidth="1"/>
    <col min="12289" max="12289" width="23.5" style="2" customWidth="1"/>
    <col min="12290" max="12523" width="11.5" style="2"/>
    <col min="12524" max="12524" width="14.6640625" style="2" customWidth="1"/>
    <col min="12525" max="12525" width="4.83203125" style="2" customWidth="1"/>
    <col min="12526" max="12526" width="3.5" style="2" customWidth="1"/>
    <col min="12527" max="12527" width="42.5" style="2" customWidth="1"/>
    <col min="12528" max="12528" width="26.5" style="2" customWidth="1"/>
    <col min="12529" max="12529" width="29.5" style="2" customWidth="1"/>
    <col min="12530" max="12530" width="31.83203125" style="2" customWidth="1"/>
    <col min="12531" max="12531" width="17.5" style="2" customWidth="1"/>
    <col min="12532" max="12532" width="13" style="2" customWidth="1"/>
    <col min="12533" max="12544" width="4.1640625" style="2" customWidth="1"/>
    <col min="12545" max="12545" width="23.5" style="2" customWidth="1"/>
    <col min="12546" max="12779" width="11.5" style="2"/>
    <col min="12780" max="12780" width="14.6640625" style="2" customWidth="1"/>
    <col min="12781" max="12781" width="4.83203125" style="2" customWidth="1"/>
    <col min="12782" max="12782" width="3.5" style="2" customWidth="1"/>
    <col min="12783" max="12783" width="42.5" style="2" customWidth="1"/>
    <col min="12784" max="12784" width="26.5" style="2" customWidth="1"/>
    <col min="12785" max="12785" width="29.5" style="2" customWidth="1"/>
    <col min="12786" max="12786" width="31.83203125" style="2" customWidth="1"/>
    <col min="12787" max="12787" width="17.5" style="2" customWidth="1"/>
    <col min="12788" max="12788" width="13" style="2" customWidth="1"/>
    <col min="12789" max="12800" width="4.1640625" style="2" customWidth="1"/>
    <col min="12801" max="12801" width="23.5" style="2" customWidth="1"/>
    <col min="12802" max="13035" width="11.5" style="2"/>
    <col min="13036" max="13036" width="14.6640625" style="2" customWidth="1"/>
    <col min="13037" max="13037" width="4.83203125" style="2" customWidth="1"/>
    <col min="13038" max="13038" width="3.5" style="2" customWidth="1"/>
    <col min="13039" max="13039" width="42.5" style="2" customWidth="1"/>
    <col min="13040" max="13040" width="26.5" style="2" customWidth="1"/>
    <col min="13041" max="13041" width="29.5" style="2" customWidth="1"/>
    <col min="13042" max="13042" width="31.83203125" style="2" customWidth="1"/>
    <col min="13043" max="13043" width="17.5" style="2" customWidth="1"/>
    <col min="13044" max="13044" width="13" style="2" customWidth="1"/>
    <col min="13045" max="13056" width="4.1640625" style="2" customWidth="1"/>
    <col min="13057" max="13057" width="23.5" style="2" customWidth="1"/>
    <col min="13058" max="13291" width="11.5" style="2"/>
    <col min="13292" max="13292" width="14.6640625" style="2" customWidth="1"/>
    <col min="13293" max="13293" width="4.83203125" style="2" customWidth="1"/>
    <col min="13294" max="13294" width="3.5" style="2" customWidth="1"/>
    <col min="13295" max="13295" width="42.5" style="2" customWidth="1"/>
    <col min="13296" max="13296" width="26.5" style="2" customWidth="1"/>
    <col min="13297" max="13297" width="29.5" style="2" customWidth="1"/>
    <col min="13298" max="13298" width="31.83203125" style="2" customWidth="1"/>
    <col min="13299" max="13299" width="17.5" style="2" customWidth="1"/>
    <col min="13300" max="13300" width="13" style="2" customWidth="1"/>
    <col min="13301" max="13312" width="4.1640625" style="2" customWidth="1"/>
    <col min="13313" max="13313" width="23.5" style="2" customWidth="1"/>
    <col min="13314" max="13547" width="11.5" style="2"/>
    <col min="13548" max="13548" width="14.6640625" style="2" customWidth="1"/>
    <col min="13549" max="13549" width="4.83203125" style="2" customWidth="1"/>
    <col min="13550" max="13550" width="3.5" style="2" customWidth="1"/>
    <col min="13551" max="13551" width="42.5" style="2" customWidth="1"/>
    <col min="13552" max="13552" width="26.5" style="2" customWidth="1"/>
    <col min="13553" max="13553" width="29.5" style="2" customWidth="1"/>
    <col min="13554" max="13554" width="31.83203125" style="2" customWidth="1"/>
    <col min="13555" max="13555" width="17.5" style="2" customWidth="1"/>
    <col min="13556" max="13556" width="13" style="2" customWidth="1"/>
    <col min="13557" max="13568" width="4.1640625" style="2" customWidth="1"/>
    <col min="13569" max="13569" width="23.5" style="2" customWidth="1"/>
    <col min="13570" max="13803" width="11.5" style="2"/>
    <col min="13804" max="13804" width="14.6640625" style="2" customWidth="1"/>
    <col min="13805" max="13805" width="4.83203125" style="2" customWidth="1"/>
    <col min="13806" max="13806" width="3.5" style="2" customWidth="1"/>
    <col min="13807" max="13807" width="42.5" style="2" customWidth="1"/>
    <col min="13808" max="13808" width="26.5" style="2" customWidth="1"/>
    <col min="13809" max="13809" width="29.5" style="2" customWidth="1"/>
    <col min="13810" max="13810" width="31.83203125" style="2" customWidth="1"/>
    <col min="13811" max="13811" width="17.5" style="2" customWidth="1"/>
    <col min="13812" max="13812" width="13" style="2" customWidth="1"/>
    <col min="13813" max="13824" width="4.1640625" style="2" customWidth="1"/>
    <col min="13825" max="13825" width="23.5" style="2" customWidth="1"/>
    <col min="13826" max="14059" width="11.5" style="2"/>
    <col min="14060" max="14060" width="14.6640625" style="2" customWidth="1"/>
    <col min="14061" max="14061" width="4.83203125" style="2" customWidth="1"/>
    <col min="14062" max="14062" width="3.5" style="2" customWidth="1"/>
    <col min="14063" max="14063" width="42.5" style="2" customWidth="1"/>
    <col min="14064" max="14064" width="26.5" style="2" customWidth="1"/>
    <col min="14065" max="14065" width="29.5" style="2" customWidth="1"/>
    <col min="14066" max="14066" width="31.83203125" style="2" customWidth="1"/>
    <col min="14067" max="14067" width="17.5" style="2" customWidth="1"/>
    <col min="14068" max="14068" width="13" style="2" customWidth="1"/>
    <col min="14069" max="14080" width="4.1640625" style="2" customWidth="1"/>
    <col min="14081" max="14081" width="23.5" style="2" customWidth="1"/>
    <col min="14082" max="14315" width="11.5" style="2"/>
    <col min="14316" max="14316" width="14.6640625" style="2" customWidth="1"/>
    <col min="14317" max="14317" width="4.83203125" style="2" customWidth="1"/>
    <col min="14318" max="14318" width="3.5" style="2" customWidth="1"/>
    <col min="14319" max="14319" width="42.5" style="2" customWidth="1"/>
    <col min="14320" max="14320" width="26.5" style="2" customWidth="1"/>
    <col min="14321" max="14321" width="29.5" style="2" customWidth="1"/>
    <col min="14322" max="14322" width="31.83203125" style="2" customWidth="1"/>
    <col min="14323" max="14323" width="17.5" style="2" customWidth="1"/>
    <col min="14324" max="14324" width="13" style="2" customWidth="1"/>
    <col min="14325" max="14336" width="4.1640625" style="2" customWidth="1"/>
    <col min="14337" max="14337" width="23.5" style="2" customWidth="1"/>
    <col min="14338" max="14571" width="11.5" style="2"/>
    <col min="14572" max="14572" width="14.6640625" style="2" customWidth="1"/>
    <col min="14573" max="14573" width="4.83203125" style="2" customWidth="1"/>
    <col min="14574" max="14574" width="3.5" style="2" customWidth="1"/>
    <col min="14575" max="14575" width="42.5" style="2" customWidth="1"/>
    <col min="14576" max="14576" width="26.5" style="2" customWidth="1"/>
    <col min="14577" max="14577" width="29.5" style="2" customWidth="1"/>
    <col min="14578" max="14578" width="31.83203125" style="2" customWidth="1"/>
    <col min="14579" max="14579" width="17.5" style="2" customWidth="1"/>
    <col min="14580" max="14580" width="13" style="2" customWidth="1"/>
    <col min="14581" max="14592" width="4.1640625" style="2" customWidth="1"/>
    <col min="14593" max="14593" width="23.5" style="2" customWidth="1"/>
    <col min="14594" max="14827" width="11.5" style="2"/>
    <col min="14828" max="14828" width="14.6640625" style="2" customWidth="1"/>
    <col min="14829" max="14829" width="4.83203125" style="2" customWidth="1"/>
    <col min="14830" max="14830" width="3.5" style="2" customWidth="1"/>
    <col min="14831" max="14831" width="42.5" style="2" customWidth="1"/>
    <col min="14832" max="14832" width="26.5" style="2" customWidth="1"/>
    <col min="14833" max="14833" width="29.5" style="2" customWidth="1"/>
    <col min="14834" max="14834" width="31.83203125" style="2" customWidth="1"/>
    <col min="14835" max="14835" width="17.5" style="2" customWidth="1"/>
    <col min="14836" max="14836" width="13" style="2" customWidth="1"/>
    <col min="14837" max="14848" width="4.1640625" style="2" customWidth="1"/>
    <col min="14849" max="14849" width="23.5" style="2" customWidth="1"/>
    <col min="14850" max="15083" width="11.5" style="2"/>
    <col min="15084" max="15084" width="14.6640625" style="2" customWidth="1"/>
    <col min="15085" max="15085" width="4.83203125" style="2" customWidth="1"/>
    <col min="15086" max="15086" width="3.5" style="2" customWidth="1"/>
    <col min="15087" max="15087" width="42.5" style="2" customWidth="1"/>
    <col min="15088" max="15088" width="26.5" style="2" customWidth="1"/>
    <col min="15089" max="15089" width="29.5" style="2" customWidth="1"/>
    <col min="15090" max="15090" width="31.83203125" style="2" customWidth="1"/>
    <col min="15091" max="15091" width="17.5" style="2" customWidth="1"/>
    <col min="15092" max="15092" width="13" style="2" customWidth="1"/>
    <col min="15093" max="15104" width="4.1640625" style="2" customWidth="1"/>
    <col min="15105" max="15105" width="23.5" style="2" customWidth="1"/>
    <col min="15106" max="15339" width="11.5" style="2"/>
    <col min="15340" max="15340" width="14.6640625" style="2" customWidth="1"/>
    <col min="15341" max="15341" width="4.83203125" style="2" customWidth="1"/>
    <col min="15342" max="15342" width="3.5" style="2" customWidth="1"/>
    <col min="15343" max="15343" width="42.5" style="2" customWidth="1"/>
    <col min="15344" max="15344" width="26.5" style="2" customWidth="1"/>
    <col min="15345" max="15345" width="29.5" style="2" customWidth="1"/>
    <col min="15346" max="15346" width="31.83203125" style="2" customWidth="1"/>
    <col min="15347" max="15347" width="17.5" style="2" customWidth="1"/>
    <col min="15348" max="15348" width="13" style="2" customWidth="1"/>
    <col min="15349" max="15360" width="4.1640625" style="2" customWidth="1"/>
    <col min="15361" max="15361" width="23.5" style="2" customWidth="1"/>
    <col min="15362" max="15595" width="11.5" style="2"/>
    <col min="15596" max="15596" width="14.6640625" style="2" customWidth="1"/>
    <col min="15597" max="15597" width="4.83203125" style="2" customWidth="1"/>
    <col min="15598" max="15598" width="3.5" style="2" customWidth="1"/>
    <col min="15599" max="15599" width="42.5" style="2" customWidth="1"/>
    <col min="15600" max="15600" width="26.5" style="2" customWidth="1"/>
    <col min="15601" max="15601" width="29.5" style="2" customWidth="1"/>
    <col min="15602" max="15602" width="31.83203125" style="2" customWidth="1"/>
    <col min="15603" max="15603" width="17.5" style="2" customWidth="1"/>
    <col min="15604" max="15604" width="13" style="2" customWidth="1"/>
    <col min="15605" max="15616" width="4.1640625" style="2" customWidth="1"/>
    <col min="15617" max="15617" width="23.5" style="2" customWidth="1"/>
    <col min="15618" max="15851" width="11.5" style="2"/>
    <col min="15852" max="15852" width="14.6640625" style="2" customWidth="1"/>
    <col min="15853" max="15853" width="4.83203125" style="2" customWidth="1"/>
    <col min="15854" max="15854" width="3.5" style="2" customWidth="1"/>
    <col min="15855" max="15855" width="42.5" style="2" customWidth="1"/>
    <col min="15856" max="15856" width="26.5" style="2" customWidth="1"/>
    <col min="15857" max="15857" width="29.5" style="2" customWidth="1"/>
    <col min="15858" max="15858" width="31.83203125" style="2" customWidth="1"/>
    <col min="15859" max="15859" width="17.5" style="2" customWidth="1"/>
    <col min="15860" max="15860" width="13" style="2" customWidth="1"/>
    <col min="15861" max="15872" width="4.1640625" style="2" customWidth="1"/>
    <col min="15873" max="15873" width="23.5" style="2" customWidth="1"/>
    <col min="15874" max="16107" width="11.5" style="2"/>
    <col min="16108" max="16108" width="14.6640625" style="2" customWidth="1"/>
    <col min="16109" max="16109" width="4.83203125" style="2" customWidth="1"/>
    <col min="16110" max="16110" width="3.5" style="2" customWidth="1"/>
    <col min="16111" max="16111" width="42.5" style="2" customWidth="1"/>
    <col min="16112" max="16112" width="26.5" style="2" customWidth="1"/>
    <col min="16113" max="16113" width="29.5" style="2" customWidth="1"/>
    <col min="16114" max="16114" width="31.83203125" style="2" customWidth="1"/>
    <col min="16115" max="16115" width="17.5" style="2" customWidth="1"/>
    <col min="16116" max="16116" width="13" style="2" customWidth="1"/>
    <col min="16117" max="16128" width="4.1640625" style="2" customWidth="1"/>
    <col min="16129" max="16129" width="23.5" style="2" customWidth="1"/>
    <col min="16130" max="16384" width="11.5" style="2"/>
  </cols>
  <sheetData>
    <row r="1" spans="2:17" x14ac:dyDescent="0.2">
      <c r="O1" s="51">
        <f ca="1">IF(O2="",NOW(),O2)</f>
        <v>44222</v>
      </c>
    </row>
    <row r="2" spans="2:17" ht="35.25" customHeight="1" x14ac:dyDescent="0.2">
      <c r="B2" s="70"/>
      <c r="C2" s="71"/>
      <c r="D2" s="74" t="str">
        <f>Control!$A$2</f>
        <v>PLAN DE ACCION DE IMPLEMENTACION SOSTENIBILIDAD O MEJORA DE SUBSISTEMAS DE GESTION</v>
      </c>
      <c r="E2" s="75"/>
      <c r="F2" s="75"/>
      <c r="G2" s="75"/>
      <c r="H2" s="75"/>
      <c r="I2" s="75"/>
      <c r="J2" s="75"/>
      <c r="K2" s="75"/>
      <c r="L2" s="76"/>
      <c r="O2" s="2">
        <f>IFERROR(DATE(K6,VLOOKUP(J6,fecha,2,FALSE),I6),"")</f>
        <v>44222</v>
      </c>
      <c r="Q2" s="49"/>
    </row>
    <row r="3" spans="2:17" ht="41.25" customHeight="1" x14ac:dyDescent="0.2">
      <c r="B3" s="72"/>
      <c r="C3" s="73"/>
      <c r="D3" s="77" t="s">
        <v>14</v>
      </c>
      <c r="E3" s="78"/>
      <c r="F3" s="79" t="str">
        <f>Control!A4</f>
        <v>FO-AC-24</v>
      </c>
      <c r="G3" s="81"/>
      <c r="H3" s="80"/>
      <c r="I3" s="77" t="s">
        <v>4</v>
      </c>
      <c r="J3" s="78"/>
      <c r="K3" s="79">
        <f>Control!H4</f>
        <v>2</v>
      </c>
      <c r="L3" s="80"/>
      <c r="Q3" s="50">
        <f>IFERROR(DATE(K6,VLOOKUP(J6,fecha,2,FALSE),I6),"")</f>
        <v>44222</v>
      </c>
    </row>
    <row r="4" spans="2:17" ht="6.75" customHeight="1" x14ac:dyDescent="0.2">
      <c r="B4" s="35"/>
      <c r="C4" s="36"/>
      <c r="D4" s="37"/>
      <c r="E4" s="37"/>
      <c r="F4" s="37"/>
      <c r="G4" s="37"/>
      <c r="H4" s="37"/>
      <c r="I4" s="37"/>
      <c r="J4" s="37"/>
      <c r="K4" s="37"/>
      <c r="L4" s="38"/>
      <c r="Q4" s="49"/>
    </row>
    <row r="5" spans="2:17" ht="29.25" customHeight="1" x14ac:dyDescent="0.2">
      <c r="B5" s="82" t="s">
        <v>20</v>
      </c>
      <c r="C5" s="82"/>
      <c r="D5" s="82"/>
      <c r="E5" s="45" t="s">
        <v>73</v>
      </c>
      <c r="F5" s="82" t="s">
        <v>63</v>
      </c>
      <c r="G5" s="82"/>
      <c r="H5" s="82"/>
      <c r="I5" s="84" t="s">
        <v>64</v>
      </c>
      <c r="J5" s="84"/>
      <c r="K5" s="84"/>
      <c r="L5" s="31" t="s">
        <v>72</v>
      </c>
      <c r="Q5" s="47" t="s">
        <v>90</v>
      </c>
    </row>
    <row r="6" spans="2:17" x14ac:dyDescent="0.2">
      <c r="B6" s="83" t="s">
        <v>36</v>
      </c>
      <c r="C6" s="83"/>
      <c r="D6" s="83"/>
      <c r="E6" s="68" t="s">
        <v>308</v>
      </c>
      <c r="F6" s="46">
        <v>13</v>
      </c>
      <c r="G6" s="46" t="s">
        <v>21</v>
      </c>
      <c r="H6" s="46">
        <v>2021</v>
      </c>
      <c r="I6" s="46">
        <v>26</v>
      </c>
      <c r="J6" s="46" t="s">
        <v>21</v>
      </c>
      <c r="K6" s="46">
        <v>2021</v>
      </c>
      <c r="L6" s="34">
        <f>Tabla1[[#Totals],[AVANCE]]</f>
        <v>4.7903614457831332E-2</v>
      </c>
      <c r="Q6" s="48">
        <f ca="1">IFERROR(AVERAGE(N:N),"")</f>
        <v>5.1807228915662661E-2</v>
      </c>
    </row>
    <row r="7" spans="2:17" ht="6.75" customHeight="1" x14ac:dyDescent="0.2">
      <c r="B7" s="39"/>
      <c r="C7" s="40"/>
      <c r="D7" s="40"/>
      <c r="E7" s="41"/>
      <c r="F7" s="42"/>
      <c r="G7" s="43"/>
      <c r="H7" s="42"/>
      <c r="I7" s="42"/>
      <c r="J7" s="43"/>
      <c r="K7" s="42"/>
      <c r="L7" s="44"/>
    </row>
    <row r="8" spans="2:17" ht="16" x14ac:dyDescent="0.2">
      <c r="B8" s="85" t="s">
        <v>75</v>
      </c>
      <c r="C8" s="86"/>
      <c r="D8" s="86"/>
      <c r="E8" s="86"/>
      <c r="F8" s="86"/>
      <c r="G8" s="86"/>
      <c r="H8" s="86"/>
      <c r="I8" s="86"/>
      <c r="J8" s="87"/>
      <c r="K8" s="88" t="s">
        <v>76</v>
      </c>
      <c r="L8" s="89"/>
    </row>
    <row r="9" spans="2:17" ht="24.75" customHeight="1" x14ac:dyDescent="0.2">
      <c r="B9" s="57" t="s">
        <v>15</v>
      </c>
      <c r="C9" s="57" t="s">
        <v>48</v>
      </c>
      <c r="D9" s="57" t="s">
        <v>49</v>
      </c>
      <c r="E9" s="57" t="s">
        <v>41</v>
      </c>
      <c r="F9" s="57" t="s">
        <v>42</v>
      </c>
      <c r="G9" s="57" t="s">
        <v>74</v>
      </c>
      <c r="H9" s="57" t="s">
        <v>43</v>
      </c>
      <c r="I9" s="57" t="s">
        <v>44</v>
      </c>
      <c r="J9" s="57" t="s">
        <v>45</v>
      </c>
      <c r="K9" s="57" t="s">
        <v>47</v>
      </c>
      <c r="L9" s="57" t="s">
        <v>46</v>
      </c>
      <c r="M9" s="55" t="s">
        <v>71</v>
      </c>
      <c r="N9" s="56" t="s">
        <v>91</v>
      </c>
    </row>
    <row r="10" spans="2:17" ht="300" hidden="1" x14ac:dyDescent="0.2">
      <c r="B10" s="33">
        <f t="shared" ref="B10:B77" si="0">IF(AND(ISNUMBER(B9),C10&lt;&gt;""),B9+1,IF(AND(B9="Id",C10&lt;&gt;""),1,""))</f>
        <v>1</v>
      </c>
      <c r="C10" s="52" t="s">
        <v>93</v>
      </c>
      <c r="D10" s="52" t="s">
        <v>95</v>
      </c>
      <c r="E10" s="52" t="s">
        <v>96</v>
      </c>
      <c r="F10" s="58">
        <v>44214</v>
      </c>
      <c r="G10" s="58">
        <v>44253</v>
      </c>
      <c r="H10" s="59" t="s">
        <v>97</v>
      </c>
      <c r="I10" s="59" t="s">
        <v>98</v>
      </c>
      <c r="J10" s="59"/>
      <c r="K10" s="52" t="s">
        <v>344</v>
      </c>
      <c r="L10" s="53"/>
      <c r="M10" s="2" t="str">
        <f t="shared" ref="M10:M105" si="1">IF(L10="finalizada",1,(IF(L10="En Ejecución",0.666,(IF(L10="Iniciada",0.33,(IF(L10="Sin Ejecutar",0,"")))))))</f>
        <v/>
      </c>
      <c r="N10" s="2">
        <f ca="1">IF(OR(F10="",G10=""),"",IF(F10&lt;=$O$1,IF(G10&lt;=$O$1,1,0.33),0))</f>
        <v>0.33</v>
      </c>
    </row>
    <row r="11" spans="2:17" ht="135" x14ac:dyDescent="0.2">
      <c r="B11" s="33">
        <f t="shared" si="0"/>
        <v>2</v>
      </c>
      <c r="C11" s="52" t="s">
        <v>93</v>
      </c>
      <c r="D11" s="52" t="s">
        <v>95</v>
      </c>
      <c r="E11" s="69" t="s">
        <v>99</v>
      </c>
      <c r="F11" s="58">
        <v>44256</v>
      </c>
      <c r="G11" s="58">
        <v>44547</v>
      </c>
      <c r="H11" s="52" t="s">
        <v>100</v>
      </c>
      <c r="I11" s="52" t="s">
        <v>317</v>
      </c>
      <c r="J11" s="52"/>
      <c r="K11" s="60" t="s">
        <v>309</v>
      </c>
      <c r="L11" s="53"/>
      <c r="M11" s="2" t="str">
        <f t="shared" si="1"/>
        <v/>
      </c>
      <c r="N11" s="2">
        <f t="shared" ref="N11:N105" ca="1" si="2">IF(OR(F11="",G11=""),"",IF(F11&lt;=$O$1,IF(G11&lt;=$O$1,1,0.33),0))</f>
        <v>0</v>
      </c>
      <c r="P11" s="2">
        <f t="shared" ref="P11:P105" ca="1" si="3">IF(OR(F11="",G11=""),"",IF(F11&lt;=$O$1,IF(G11&lt;=$O$1,1,0.33),0))</f>
        <v>0</v>
      </c>
    </row>
    <row r="12" spans="2:17" ht="60" hidden="1" x14ac:dyDescent="0.2">
      <c r="B12" s="33">
        <f t="shared" si="0"/>
        <v>3</v>
      </c>
      <c r="C12" s="52" t="s">
        <v>93</v>
      </c>
      <c r="D12" s="52" t="s">
        <v>95</v>
      </c>
      <c r="E12" s="52" t="s">
        <v>101</v>
      </c>
      <c r="F12" s="58">
        <v>44285</v>
      </c>
      <c r="G12" s="58">
        <v>44547</v>
      </c>
      <c r="H12" s="59" t="s">
        <v>97</v>
      </c>
      <c r="I12" s="59" t="s">
        <v>102</v>
      </c>
      <c r="J12" s="52"/>
      <c r="K12" s="60" t="s">
        <v>309</v>
      </c>
      <c r="L12" s="53"/>
      <c r="M12" s="2" t="str">
        <f t="shared" si="1"/>
        <v/>
      </c>
      <c r="N12" s="2">
        <f t="shared" ca="1" si="2"/>
        <v>0</v>
      </c>
      <c r="P12" s="2">
        <f t="shared" ca="1" si="3"/>
        <v>0</v>
      </c>
    </row>
    <row r="13" spans="2:17" ht="270" hidden="1" x14ac:dyDescent="0.2">
      <c r="B13" s="33">
        <f t="shared" si="0"/>
        <v>4</v>
      </c>
      <c r="C13" s="52" t="s">
        <v>93</v>
      </c>
      <c r="D13" s="52" t="s">
        <v>103</v>
      </c>
      <c r="E13" s="52" t="s">
        <v>104</v>
      </c>
      <c r="F13" s="58">
        <v>44378</v>
      </c>
      <c r="G13" s="58">
        <v>44547</v>
      </c>
      <c r="H13" s="59" t="s">
        <v>97</v>
      </c>
      <c r="I13" s="59" t="s">
        <v>105</v>
      </c>
      <c r="J13" s="52"/>
      <c r="K13" s="60" t="s">
        <v>309</v>
      </c>
      <c r="L13" s="53"/>
      <c r="M13" s="2" t="str">
        <f t="shared" si="1"/>
        <v/>
      </c>
      <c r="N13" s="2">
        <f t="shared" ca="1" si="2"/>
        <v>0</v>
      </c>
      <c r="P13" s="2">
        <f t="shared" ca="1" si="3"/>
        <v>0</v>
      </c>
    </row>
    <row r="14" spans="2:17" ht="120" hidden="1" x14ac:dyDescent="0.2">
      <c r="B14" s="33">
        <f t="shared" si="0"/>
        <v>5</v>
      </c>
      <c r="C14" s="52" t="s">
        <v>94</v>
      </c>
      <c r="D14" s="52" t="s">
        <v>106</v>
      </c>
      <c r="E14" s="52" t="s">
        <v>107</v>
      </c>
      <c r="F14" s="61">
        <v>44228</v>
      </c>
      <c r="G14" s="61">
        <v>44249</v>
      </c>
      <c r="H14" s="52" t="s">
        <v>108</v>
      </c>
      <c r="I14" s="52" t="s">
        <v>109</v>
      </c>
      <c r="J14" s="52"/>
      <c r="K14" s="60" t="s">
        <v>327</v>
      </c>
      <c r="L14" s="53"/>
      <c r="M14" s="2" t="str">
        <f t="shared" si="1"/>
        <v/>
      </c>
      <c r="N14" s="2">
        <f t="shared" ca="1" si="2"/>
        <v>0</v>
      </c>
      <c r="P14" s="2">
        <f t="shared" ca="1" si="3"/>
        <v>0</v>
      </c>
    </row>
    <row r="15" spans="2:17" ht="120" hidden="1" x14ac:dyDescent="0.2">
      <c r="B15" s="33">
        <f t="shared" si="0"/>
        <v>6</v>
      </c>
      <c r="C15" s="52" t="s">
        <v>94</v>
      </c>
      <c r="D15" s="52" t="s">
        <v>110</v>
      </c>
      <c r="E15" s="52" t="s">
        <v>111</v>
      </c>
      <c r="F15" s="61">
        <v>44200</v>
      </c>
      <c r="G15" s="61">
        <v>44210</v>
      </c>
      <c r="H15" s="52" t="s">
        <v>108</v>
      </c>
      <c r="I15" s="52" t="s">
        <v>112</v>
      </c>
      <c r="J15" s="52"/>
      <c r="K15" s="60" t="s">
        <v>326</v>
      </c>
      <c r="L15" s="53" t="s">
        <v>67</v>
      </c>
      <c r="M15" s="2">
        <f t="shared" si="1"/>
        <v>1</v>
      </c>
      <c r="N15" s="2">
        <f t="shared" ca="1" si="2"/>
        <v>1</v>
      </c>
      <c r="P15" s="2">
        <f t="shared" ca="1" si="3"/>
        <v>1</v>
      </c>
    </row>
    <row r="16" spans="2:17" ht="120" hidden="1" x14ac:dyDescent="0.2">
      <c r="B16" s="33">
        <f t="shared" si="0"/>
        <v>7</v>
      </c>
      <c r="C16" s="52" t="s">
        <v>94</v>
      </c>
      <c r="D16" s="52" t="s">
        <v>110</v>
      </c>
      <c r="E16" s="52" t="s">
        <v>361</v>
      </c>
      <c r="F16" s="61">
        <v>44440</v>
      </c>
      <c r="G16" s="61">
        <v>44449</v>
      </c>
      <c r="H16" s="52" t="s">
        <v>108</v>
      </c>
      <c r="I16" s="52" t="s">
        <v>112</v>
      </c>
      <c r="J16" s="52"/>
      <c r="K16" s="60" t="s">
        <v>327</v>
      </c>
      <c r="L16" s="53"/>
      <c r="M16" s="2" t="str">
        <f t="shared" si="1"/>
        <v/>
      </c>
      <c r="N16" s="2">
        <f t="shared" ca="1" si="2"/>
        <v>0</v>
      </c>
      <c r="P16" s="2">
        <f t="shared" ca="1" si="3"/>
        <v>0</v>
      </c>
    </row>
    <row r="17" spans="2:16" ht="75" hidden="1" x14ac:dyDescent="0.2">
      <c r="B17" s="33">
        <f t="shared" si="0"/>
        <v>8</v>
      </c>
      <c r="C17" s="52" t="s">
        <v>93</v>
      </c>
      <c r="D17" s="52" t="s">
        <v>113</v>
      </c>
      <c r="E17" s="52" t="s">
        <v>114</v>
      </c>
      <c r="F17" s="58">
        <v>44334</v>
      </c>
      <c r="G17" s="58">
        <v>44540</v>
      </c>
      <c r="H17" s="59" t="s">
        <v>115</v>
      </c>
      <c r="I17" s="59" t="s">
        <v>116</v>
      </c>
      <c r="J17" s="52"/>
      <c r="K17" s="60" t="s">
        <v>327</v>
      </c>
      <c r="L17" s="53"/>
      <c r="M17" s="2" t="str">
        <f t="shared" si="1"/>
        <v/>
      </c>
      <c r="N17" s="2">
        <f t="shared" ca="1" si="2"/>
        <v>0</v>
      </c>
      <c r="P17" s="2">
        <f t="shared" ca="1" si="3"/>
        <v>0</v>
      </c>
    </row>
    <row r="18" spans="2:16" ht="120" hidden="1" x14ac:dyDescent="0.2">
      <c r="B18" s="33">
        <f t="shared" si="0"/>
        <v>9</v>
      </c>
      <c r="C18" s="52" t="s">
        <v>92</v>
      </c>
      <c r="D18" s="52" t="s">
        <v>117</v>
      </c>
      <c r="E18" s="52" t="s">
        <v>118</v>
      </c>
      <c r="F18" s="58">
        <v>44210</v>
      </c>
      <c r="G18" s="58">
        <v>44253</v>
      </c>
      <c r="H18" s="59" t="s">
        <v>97</v>
      </c>
      <c r="I18" s="59" t="s">
        <v>119</v>
      </c>
      <c r="J18" s="59"/>
      <c r="K18" s="60" t="s">
        <v>349</v>
      </c>
      <c r="L18" s="53" t="s">
        <v>69</v>
      </c>
      <c r="M18" s="2">
        <f t="shared" si="1"/>
        <v>0.33</v>
      </c>
      <c r="N18" s="2">
        <f t="shared" ca="1" si="2"/>
        <v>0.33</v>
      </c>
      <c r="P18" s="2">
        <f t="shared" ca="1" si="3"/>
        <v>0.33</v>
      </c>
    </row>
    <row r="19" spans="2:16" ht="90" hidden="1" x14ac:dyDescent="0.2">
      <c r="B19" s="33">
        <f t="shared" si="0"/>
        <v>10</v>
      </c>
      <c r="C19" s="52" t="s">
        <v>93</v>
      </c>
      <c r="D19" s="52" t="s">
        <v>120</v>
      </c>
      <c r="E19" s="52" t="s">
        <v>121</v>
      </c>
      <c r="F19" s="58">
        <v>44216</v>
      </c>
      <c r="G19" s="58">
        <v>44559</v>
      </c>
      <c r="H19" s="59" t="s">
        <v>97</v>
      </c>
      <c r="I19" s="59" t="s">
        <v>122</v>
      </c>
      <c r="J19" s="59"/>
      <c r="K19" s="60" t="s">
        <v>350</v>
      </c>
      <c r="L19" s="53" t="s">
        <v>69</v>
      </c>
      <c r="M19" s="2">
        <f t="shared" si="1"/>
        <v>0.33</v>
      </c>
      <c r="N19" s="2">
        <f t="shared" ca="1" si="2"/>
        <v>0.33</v>
      </c>
      <c r="P19" s="2">
        <f t="shared" ca="1" si="3"/>
        <v>0.33</v>
      </c>
    </row>
    <row r="20" spans="2:16" ht="120" hidden="1" x14ac:dyDescent="0.2">
      <c r="B20" s="33">
        <f t="shared" si="0"/>
        <v>11</v>
      </c>
      <c r="C20" s="52" t="s">
        <v>92</v>
      </c>
      <c r="D20" s="52" t="s">
        <v>110</v>
      </c>
      <c r="E20" s="52" t="s">
        <v>123</v>
      </c>
      <c r="F20" s="58">
        <v>44242</v>
      </c>
      <c r="G20" s="58">
        <v>44286</v>
      </c>
      <c r="H20" s="59" t="s">
        <v>124</v>
      </c>
      <c r="I20" s="59" t="s">
        <v>125</v>
      </c>
      <c r="J20" s="59"/>
      <c r="K20" s="60" t="s">
        <v>327</v>
      </c>
      <c r="L20" s="53"/>
      <c r="M20" s="2" t="str">
        <f t="shared" ref="M20:M33" si="4">IF(L20="finalizada",1,(IF(L20="En Ejecución",0.666,(IF(L20="Iniciada",0.33,(IF(L20="Sin Ejecutar",0,"")))))))</f>
        <v/>
      </c>
      <c r="N20" s="2">
        <f t="shared" ref="N20:N33" ca="1" si="5">IF(OR(F20="",G20=""),"",IF(F20&lt;=$O$1,IF(G20&lt;=$O$1,1,0.33),0))</f>
        <v>0</v>
      </c>
    </row>
    <row r="21" spans="2:16" ht="165" hidden="1" x14ac:dyDescent="0.2">
      <c r="B21" s="33">
        <f t="shared" si="0"/>
        <v>12</v>
      </c>
      <c r="C21" s="52" t="s">
        <v>92</v>
      </c>
      <c r="D21" s="52" t="s">
        <v>110</v>
      </c>
      <c r="E21" s="52" t="s">
        <v>126</v>
      </c>
      <c r="F21" s="58">
        <v>44235</v>
      </c>
      <c r="G21" s="58">
        <v>44285</v>
      </c>
      <c r="H21" s="59" t="s">
        <v>127</v>
      </c>
      <c r="I21" s="59" t="s">
        <v>128</v>
      </c>
      <c r="J21" s="59"/>
      <c r="K21" s="60" t="s">
        <v>327</v>
      </c>
      <c r="L21" s="53"/>
      <c r="M21" s="2" t="str">
        <f t="shared" si="4"/>
        <v/>
      </c>
      <c r="N21" s="2">
        <f t="shared" ca="1" si="5"/>
        <v>0</v>
      </c>
    </row>
    <row r="22" spans="2:16" ht="120" x14ac:dyDescent="0.2">
      <c r="B22" s="33">
        <f t="shared" si="0"/>
        <v>13</v>
      </c>
      <c r="C22" s="52" t="s">
        <v>92</v>
      </c>
      <c r="D22" s="52" t="s">
        <v>110</v>
      </c>
      <c r="E22" s="69" t="s">
        <v>129</v>
      </c>
      <c r="F22" s="58">
        <v>44291</v>
      </c>
      <c r="G22" s="58">
        <v>44330</v>
      </c>
      <c r="H22" s="59" t="s">
        <v>130</v>
      </c>
      <c r="I22" s="59" t="s">
        <v>131</v>
      </c>
      <c r="J22" s="59"/>
      <c r="K22" s="60" t="s">
        <v>329</v>
      </c>
      <c r="L22" s="53"/>
      <c r="M22" s="2" t="str">
        <f t="shared" si="4"/>
        <v/>
      </c>
      <c r="N22" s="2">
        <f t="shared" ca="1" si="5"/>
        <v>0</v>
      </c>
    </row>
    <row r="23" spans="2:16" ht="120" hidden="1" x14ac:dyDescent="0.2">
      <c r="B23" s="33">
        <f t="shared" si="0"/>
        <v>14</v>
      </c>
      <c r="C23" s="52" t="s">
        <v>92</v>
      </c>
      <c r="D23" s="52" t="s">
        <v>110</v>
      </c>
      <c r="E23" s="52" t="s">
        <v>132</v>
      </c>
      <c r="F23" s="58">
        <v>44333</v>
      </c>
      <c r="G23" s="58">
        <v>44372</v>
      </c>
      <c r="H23" s="59" t="s">
        <v>97</v>
      </c>
      <c r="I23" s="59" t="s">
        <v>133</v>
      </c>
      <c r="J23" s="59"/>
      <c r="K23" s="60" t="s">
        <v>329</v>
      </c>
      <c r="L23" s="53"/>
      <c r="M23" s="2" t="str">
        <f t="shared" si="4"/>
        <v/>
      </c>
      <c r="N23" s="2">
        <f t="shared" ca="1" si="5"/>
        <v>0</v>
      </c>
    </row>
    <row r="24" spans="2:16" ht="120" hidden="1" x14ac:dyDescent="0.2">
      <c r="B24" s="33">
        <f t="shared" si="0"/>
        <v>15</v>
      </c>
      <c r="C24" s="52" t="s">
        <v>92</v>
      </c>
      <c r="D24" s="52" t="s">
        <v>318</v>
      </c>
      <c r="E24" s="52" t="s">
        <v>134</v>
      </c>
      <c r="F24" s="58">
        <v>44318</v>
      </c>
      <c r="G24" s="58">
        <v>44561</v>
      </c>
      <c r="H24" s="59" t="s">
        <v>135</v>
      </c>
      <c r="I24" s="59" t="s">
        <v>136</v>
      </c>
      <c r="J24" s="59"/>
      <c r="K24" s="60" t="s">
        <v>329</v>
      </c>
      <c r="L24" s="53"/>
      <c r="M24" s="2" t="str">
        <f t="shared" si="4"/>
        <v/>
      </c>
      <c r="N24" s="2">
        <f t="shared" ca="1" si="5"/>
        <v>0</v>
      </c>
    </row>
    <row r="25" spans="2:16" ht="135" hidden="1" x14ac:dyDescent="0.2">
      <c r="B25" s="33">
        <f t="shared" si="0"/>
        <v>16</v>
      </c>
      <c r="C25" s="52" t="s">
        <v>92</v>
      </c>
      <c r="D25" s="52" t="s">
        <v>137</v>
      </c>
      <c r="E25" s="52" t="s">
        <v>138</v>
      </c>
      <c r="F25" s="58">
        <v>44375</v>
      </c>
      <c r="G25" s="58">
        <v>44407</v>
      </c>
      <c r="H25" s="59" t="s">
        <v>139</v>
      </c>
      <c r="I25" s="59" t="s">
        <v>140</v>
      </c>
      <c r="J25" s="59"/>
      <c r="K25" s="52" t="s">
        <v>330</v>
      </c>
      <c r="L25" s="53"/>
      <c r="M25" s="2" t="str">
        <f t="shared" si="4"/>
        <v/>
      </c>
      <c r="N25" s="2">
        <f t="shared" ca="1" si="5"/>
        <v>0</v>
      </c>
    </row>
    <row r="26" spans="2:16" ht="120" hidden="1" x14ac:dyDescent="0.2">
      <c r="B26" s="33">
        <f t="shared" si="0"/>
        <v>17</v>
      </c>
      <c r="C26" s="52" t="s">
        <v>92</v>
      </c>
      <c r="D26" s="52" t="s">
        <v>319</v>
      </c>
      <c r="E26" s="52" t="s">
        <v>141</v>
      </c>
      <c r="F26" s="58">
        <v>44291</v>
      </c>
      <c r="G26" s="58">
        <v>44316</v>
      </c>
      <c r="H26" s="59" t="s">
        <v>139</v>
      </c>
      <c r="I26" s="59" t="s">
        <v>142</v>
      </c>
      <c r="J26" s="59"/>
      <c r="K26" s="52" t="s">
        <v>311</v>
      </c>
      <c r="L26" s="53"/>
      <c r="M26" s="2" t="str">
        <f t="shared" si="4"/>
        <v/>
      </c>
      <c r="N26" s="2">
        <f t="shared" ca="1" si="5"/>
        <v>0</v>
      </c>
    </row>
    <row r="27" spans="2:16" ht="120" hidden="1" x14ac:dyDescent="0.2">
      <c r="B27" s="33">
        <f t="shared" si="0"/>
        <v>18</v>
      </c>
      <c r="C27" s="52" t="s">
        <v>92</v>
      </c>
      <c r="D27" s="52" t="s">
        <v>143</v>
      </c>
      <c r="E27" s="52" t="s">
        <v>144</v>
      </c>
      <c r="F27" s="58">
        <v>44228</v>
      </c>
      <c r="G27" s="58">
        <v>44286</v>
      </c>
      <c r="H27" s="59" t="s">
        <v>145</v>
      </c>
      <c r="I27" s="59" t="s">
        <v>146</v>
      </c>
      <c r="J27" s="59"/>
      <c r="K27" s="60" t="s">
        <v>309</v>
      </c>
      <c r="L27" s="53"/>
      <c r="M27" s="2" t="str">
        <f t="shared" si="4"/>
        <v/>
      </c>
      <c r="N27" s="2">
        <f t="shared" ca="1" si="5"/>
        <v>0</v>
      </c>
    </row>
    <row r="28" spans="2:16" ht="90" hidden="1" x14ac:dyDescent="0.2">
      <c r="B28" s="33">
        <f t="shared" si="0"/>
        <v>19</v>
      </c>
      <c r="C28" s="52" t="s">
        <v>94</v>
      </c>
      <c r="D28" s="52" t="s">
        <v>147</v>
      </c>
      <c r="E28" s="52" t="s">
        <v>148</v>
      </c>
      <c r="F28" s="58">
        <v>44389</v>
      </c>
      <c r="G28" s="58">
        <v>44407</v>
      </c>
      <c r="H28" s="59" t="s">
        <v>97</v>
      </c>
      <c r="I28" s="59" t="s">
        <v>149</v>
      </c>
      <c r="J28" s="59"/>
      <c r="K28" s="60" t="s">
        <v>310</v>
      </c>
      <c r="L28" s="53"/>
      <c r="M28" s="2" t="str">
        <f t="shared" si="4"/>
        <v/>
      </c>
      <c r="N28" s="2">
        <f t="shared" ca="1" si="5"/>
        <v>0</v>
      </c>
    </row>
    <row r="29" spans="2:16" ht="120" x14ac:dyDescent="0.2">
      <c r="B29" s="33">
        <f t="shared" si="0"/>
        <v>20</v>
      </c>
      <c r="C29" s="52" t="s">
        <v>92</v>
      </c>
      <c r="D29" s="52" t="s">
        <v>150</v>
      </c>
      <c r="E29" s="69" t="s">
        <v>151</v>
      </c>
      <c r="F29" s="58">
        <v>44333</v>
      </c>
      <c r="G29" s="58">
        <v>44347</v>
      </c>
      <c r="H29" s="59" t="s">
        <v>97</v>
      </c>
      <c r="I29" s="59" t="s">
        <v>152</v>
      </c>
      <c r="J29" s="59"/>
      <c r="K29" s="60" t="s">
        <v>310</v>
      </c>
      <c r="L29" s="53"/>
      <c r="M29" s="2" t="str">
        <f t="shared" si="4"/>
        <v/>
      </c>
      <c r="N29" s="2">
        <f t="shared" ca="1" si="5"/>
        <v>0</v>
      </c>
    </row>
    <row r="30" spans="2:16" ht="120" hidden="1" x14ac:dyDescent="0.2">
      <c r="B30" s="33">
        <f t="shared" si="0"/>
        <v>21</v>
      </c>
      <c r="C30" s="52" t="s">
        <v>92</v>
      </c>
      <c r="D30" s="52" t="s">
        <v>153</v>
      </c>
      <c r="E30" s="52" t="s">
        <v>154</v>
      </c>
      <c r="F30" s="58">
        <v>44348</v>
      </c>
      <c r="G30" s="58">
        <v>44359</v>
      </c>
      <c r="H30" s="59" t="s">
        <v>97</v>
      </c>
      <c r="I30" s="59" t="s">
        <v>155</v>
      </c>
      <c r="J30" s="59"/>
      <c r="K30" s="60" t="s">
        <v>310</v>
      </c>
      <c r="L30" s="53"/>
      <c r="M30" s="2" t="str">
        <f t="shared" si="4"/>
        <v/>
      </c>
      <c r="N30" s="2">
        <f t="shared" ca="1" si="5"/>
        <v>0</v>
      </c>
    </row>
    <row r="31" spans="2:16" ht="120" hidden="1" x14ac:dyDescent="0.2">
      <c r="B31" s="33">
        <f t="shared" si="0"/>
        <v>22</v>
      </c>
      <c r="C31" s="52" t="s">
        <v>92</v>
      </c>
      <c r="D31" s="52" t="s">
        <v>156</v>
      </c>
      <c r="E31" s="52" t="s">
        <v>157</v>
      </c>
      <c r="F31" s="58">
        <v>44361</v>
      </c>
      <c r="G31" s="58">
        <v>44365</v>
      </c>
      <c r="H31" s="59" t="s">
        <v>97</v>
      </c>
      <c r="I31" s="59" t="s">
        <v>158</v>
      </c>
      <c r="J31" s="59"/>
      <c r="K31" s="60" t="s">
        <v>310</v>
      </c>
      <c r="L31" s="53"/>
      <c r="M31" s="2" t="str">
        <f t="shared" si="4"/>
        <v/>
      </c>
      <c r="N31" s="2">
        <f t="shared" ca="1" si="5"/>
        <v>0</v>
      </c>
    </row>
    <row r="32" spans="2:16" ht="120" hidden="1" x14ac:dyDescent="0.2">
      <c r="B32" s="33">
        <f t="shared" si="0"/>
        <v>23</v>
      </c>
      <c r="C32" s="52" t="s">
        <v>92</v>
      </c>
      <c r="D32" s="52" t="s">
        <v>159</v>
      </c>
      <c r="E32" s="52" t="s">
        <v>160</v>
      </c>
      <c r="F32" s="58">
        <v>43855</v>
      </c>
      <c r="G32" s="58">
        <v>44274</v>
      </c>
      <c r="H32" s="59" t="s">
        <v>161</v>
      </c>
      <c r="I32" s="59" t="s">
        <v>162</v>
      </c>
      <c r="J32" s="59"/>
      <c r="K32" s="52" t="s">
        <v>331</v>
      </c>
      <c r="L32" s="53"/>
      <c r="M32" s="2" t="str">
        <f t="shared" si="4"/>
        <v/>
      </c>
      <c r="N32" s="2">
        <f t="shared" ca="1" si="5"/>
        <v>0.33</v>
      </c>
    </row>
    <row r="33" spans="2:14" ht="90" x14ac:dyDescent="0.2">
      <c r="B33" s="33">
        <f t="shared" si="0"/>
        <v>24</v>
      </c>
      <c r="C33" s="52" t="s">
        <v>94</v>
      </c>
      <c r="D33" s="52" t="s">
        <v>163</v>
      </c>
      <c r="E33" s="69" t="s">
        <v>164</v>
      </c>
      <c r="F33" s="58">
        <v>44228</v>
      </c>
      <c r="G33" s="58">
        <v>44540</v>
      </c>
      <c r="H33" s="59" t="s">
        <v>165</v>
      </c>
      <c r="I33" s="59" t="s">
        <v>166</v>
      </c>
      <c r="J33" s="59"/>
      <c r="K33" s="60" t="s">
        <v>332</v>
      </c>
      <c r="L33" s="53"/>
      <c r="M33" s="2" t="str">
        <f t="shared" si="4"/>
        <v/>
      </c>
      <c r="N33" s="2">
        <f t="shared" ca="1" si="5"/>
        <v>0</v>
      </c>
    </row>
    <row r="34" spans="2:14" ht="90" hidden="1" x14ac:dyDescent="0.2">
      <c r="B34" s="33">
        <f t="shared" si="0"/>
        <v>25</v>
      </c>
      <c r="C34" s="52" t="s">
        <v>94</v>
      </c>
      <c r="D34" s="52" t="s">
        <v>167</v>
      </c>
      <c r="E34" s="52" t="s">
        <v>168</v>
      </c>
      <c r="F34" s="58">
        <v>44209</v>
      </c>
      <c r="G34" s="58">
        <v>44286</v>
      </c>
      <c r="H34" s="59" t="s">
        <v>165</v>
      </c>
      <c r="I34" s="59" t="s">
        <v>169</v>
      </c>
      <c r="J34" s="59"/>
      <c r="K34" s="60" t="s">
        <v>351</v>
      </c>
      <c r="L34" s="53" t="s">
        <v>69</v>
      </c>
      <c r="M34" s="2">
        <f t="shared" ref="M34:M53" si="6">IF(L34="finalizada",1,(IF(L34="En Ejecución",0.666,(IF(L34="Iniciada",0.33,(IF(L34="Sin Ejecutar",0,"")))))))</f>
        <v>0.33</v>
      </c>
      <c r="N34" s="2">
        <f t="shared" ref="N34:N53" ca="1" si="7">IF(OR(F34="",G34=""),"",IF(F34&lt;=$O$1,IF(G34&lt;=$O$1,1,0.33),0))</f>
        <v>0.33</v>
      </c>
    </row>
    <row r="35" spans="2:14" ht="120" x14ac:dyDescent="0.2">
      <c r="B35" s="33">
        <f t="shared" si="0"/>
        <v>26</v>
      </c>
      <c r="C35" s="52" t="s">
        <v>92</v>
      </c>
      <c r="D35" s="52" t="s">
        <v>171</v>
      </c>
      <c r="E35" s="69" t="s">
        <v>172</v>
      </c>
      <c r="F35" s="58">
        <v>44348</v>
      </c>
      <c r="G35" s="58">
        <v>44439</v>
      </c>
      <c r="H35" s="59" t="s">
        <v>173</v>
      </c>
      <c r="I35" s="59" t="s">
        <v>174</v>
      </c>
      <c r="J35" s="59"/>
      <c r="K35" s="52" t="s">
        <v>333</v>
      </c>
      <c r="L35" s="53"/>
      <c r="M35" s="2" t="str">
        <f t="shared" si="6"/>
        <v/>
      </c>
      <c r="N35" s="2">
        <f t="shared" ca="1" si="7"/>
        <v>0</v>
      </c>
    </row>
    <row r="36" spans="2:14" ht="105" hidden="1" x14ac:dyDescent="0.2">
      <c r="B36" s="33">
        <f t="shared" si="0"/>
        <v>27</v>
      </c>
      <c r="C36" s="52" t="s">
        <v>94</v>
      </c>
      <c r="D36" s="52" t="s">
        <v>175</v>
      </c>
      <c r="E36" s="52" t="s">
        <v>176</v>
      </c>
      <c r="F36" s="58">
        <v>44440</v>
      </c>
      <c r="G36" s="58">
        <v>44469</v>
      </c>
      <c r="H36" s="59" t="s">
        <v>177</v>
      </c>
      <c r="I36" s="59" t="s">
        <v>178</v>
      </c>
      <c r="J36" s="59"/>
      <c r="K36" s="60" t="s">
        <v>334</v>
      </c>
      <c r="L36" s="53"/>
      <c r="M36" s="2" t="str">
        <f t="shared" si="6"/>
        <v/>
      </c>
      <c r="N36" s="2">
        <f t="shared" ca="1" si="7"/>
        <v>0</v>
      </c>
    </row>
    <row r="37" spans="2:14" ht="120" hidden="1" x14ac:dyDescent="0.2">
      <c r="B37" s="33">
        <f t="shared" si="0"/>
        <v>28</v>
      </c>
      <c r="C37" s="52" t="s">
        <v>92</v>
      </c>
      <c r="D37" s="52" t="s">
        <v>179</v>
      </c>
      <c r="E37" s="52" t="s">
        <v>180</v>
      </c>
      <c r="F37" s="58">
        <v>44348</v>
      </c>
      <c r="G37" s="58">
        <v>44446</v>
      </c>
      <c r="H37" s="59" t="s">
        <v>97</v>
      </c>
      <c r="I37" s="59" t="s">
        <v>181</v>
      </c>
      <c r="J37" s="59"/>
      <c r="K37" s="60" t="s">
        <v>170</v>
      </c>
      <c r="L37" s="53"/>
      <c r="M37" s="2" t="str">
        <f t="shared" si="6"/>
        <v/>
      </c>
      <c r="N37" s="2">
        <f t="shared" ca="1" si="7"/>
        <v>0</v>
      </c>
    </row>
    <row r="38" spans="2:14" ht="120" hidden="1" x14ac:dyDescent="0.2">
      <c r="B38" s="33">
        <f t="shared" si="0"/>
        <v>29</v>
      </c>
      <c r="C38" s="52" t="s">
        <v>92</v>
      </c>
      <c r="D38" s="52" t="s">
        <v>182</v>
      </c>
      <c r="E38" s="52" t="s">
        <v>183</v>
      </c>
      <c r="F38" s="58">
        <v>44198</v>
      </c>
      <c r="G38" s="58">
        <v>44561</v>
      </c>
      <c r="H38" s="59" t="s">
        <v>97</v>
      </c>
      <c r="I38" s="59" t="s">
        <v>184</v>
      </c>
      <c r="J38" s="59"/>
      <c r="K38" s="60" t="s">
        <v>352</v>
      </c>
      <c r="L38" s="53" t="s">
        <v>69</v>
      </c>
      <c r="M38" s="2">
        <f t="shared" si="6"/>
        <v>0.33</v>
      </c>
      <c r="N38" s="2">
        <f t="shared" ca="1" si="7"/>
        <v>0.33</v>
      </c>
    </row>
    <row r="39" spans="2:14" ht="120" hidden="1" x14ac:dyDescent="0.2">
      <c r="B39" s="33">
        <f t="shared" si="0"/>
        <v>30</v>
      </c>
      <c r="C39" s="52" t="s">
        <v>92</v>
      </c>
      <c r="D39" s="52" t="s">
        <v>185</v>
      </c>
      <c r="E39" s="52" t="s">
        <v>321</v>
      </c>
      <c r="F39" s="58">
        <v>44470</v>
      </c>
      <c r="G39" s="58">
        <v>44500</v>
      </c>
      <c r="H39" s="59" t="s">
        <v>186</v>
      </c>
      <c r="I39" s="59" t="s">
        <v>174</v>
      </c>
      <c r="J39" s="59"/>
      <c r="K39" s="60" t="s">
        <v>312</v>
      </c>
      <c r="L39" s="53"/>
      <c r="M39" s="2" t="str">
        <f t="shared" si="6"/>
        <v/>
      </c>
      <c r="N39" s="2">
        <f t="shared" ca="1" si="7"/>
        <v>0</v>
      </c>
    </row>
    <row r="40" spans="2:14" ht="120" hidden="1" x14ac:dyDescent="0.2">
      <c r="B40" s="33">
        <f t="shared" si="0"/>
        <v>31</v>
      </c>
      <c r="C40" s="52" t="s">
        <v>94</v>
      </c>
      <c r="D40" s="52" t="s">
        <v>187</v>
      </c>
      <c r="E40" s="52" t="s">
        <v>188</v>
      </c>
      <c r="F40" s="58">
        <v>44143</v>
      </c>
      <c r="G40" s="58">
        <v>44253</v>
      </c>
      <c r="H40" s="59" t="s">
        <v>189</v>
      </c>
      <c r="I40" s="52" t="s">
        <v>190</v>
      </c>
      <c r="J40" s="52"/>
      <c r="K40" s="52" t="s">
        <v>357</v>
      </c>
      <c r="L40" s="53" t="s">
        <v>354</v>
      </c>
      <c r="M40" s="2">
        <f t="shared" si="6"/>
        <v>0.66600000000000004</v>
      </c>
      <c r="N40" s="2">
        <f t="shared" ca="1" si="7"/>
        <v>0.33</v>
      </c>
    </row>
    <row r="41" spans="2:14" ht="120" hidden="1" x14ac:dyDescent="0.2">
      <c r="B41" s="33">
        <f t="shared" si="0"/>
        <v>32</v>
      </c>
      <c r="C41" s="52" t="s">
        <v>92</v>
      </c>
      <c r="D41" s="52" t="s">
        <v>179</v>
      </c>
      <c r="E41" s="52" t="s">
        <v>191</v>
      </c>
      <c r="F41" s="58">
        <v>44228</v>
      </c>
      <c r="G41" s="58">
        <v>44560</v>
      </c>
      <c r="H41" s="59" t="s">
        <v>97</v>
      </c>
      <c r="I41" s="59" t="s">
        <v>192</v>
      </c>
      <c r="J41" s="52"/>
      <c r="K41" s="60" t="s">
        <v>170</v>
      </c>
      <c r="L41" s="53"/>
      <c r="M41" s="2" t="str">
        <f t="shared" si="6"/>
        <v/>
      </c>
      <c r="N41" s="2">
        <f t="shared" ca="1" si="7"/>
        <v>0</v>
      </c>
    </row>
    <row r="42" spans="2:14" ht="120" x14ac:dyDescent="0.2">
      <c r="B42" s="33">
        <f t="shared" si="0"/>
        <v>33</v>
      </c>
      <c r="C42" s="52" t="s">
        <v>92</v>
      </c>
      <c r="D42" s="52" t="s">
        <v>193</v>
      </c>
      <c r="E42" s="69" t="s">
        <v>194</v>
      </c>
      <c r="F42" s="58">
        <v>44228</v>
      </c>
      <c r="G42" s="58">
        <v>44547</v>
      </c>
      <c r="H42" s="59" t="s">
        <v>97</v>
      </c>
      <c r="I42" s="59" t="s">
        <v>195</v>
      </c>
      <c r="J42" s="52"/>
      <c r="K42" s="62" t="s">
        <v>335</v>
      </c>
      <c r="L42" s="53"/>
      <c r="M42" s="2" t="str">
        <f t="shared" si="6"/>
        <v/>
      </c>
      <c r="N42" s="2">
        <f t="shared" ca="1" si="7"/>
        <v>0</v>
      </c>
    </row>
    <row r="43" spans="2:14" ht="90" hidden="1" x14ac:dyDescent="0.2">
      <c r="B43" s="33">
        <f t="shared" si="0"/>
        <v>34</v>
      </c>
      <c r="C43" s="52" t="s">
        <v>94</v>
      </c>
      <c r="D43" s="52" t="s">
        <v>196</v>
      </c>
      <c r="E43" s="52" t="s">
        <v>197</v>
      </c>
      <c r="F43" s="58">
        <v>44242</v>
      </c>
      <c r="G43" s="58">
        <v>44344</v>
      </c>
      <c r="H43" s="59" t="s">
        <v>97</v>
      </c>
      <c r="I43" s="59" t="s">
        <v>198</v>
      </c>
      <c r="J43" s="59"/>
      <c r="K43" s="60" t="s">
        <v>170</v>
      </c>
      <c r="L43" s="53"/>
      <c r="M43" s="2" t="str">
        <f t="shared" si="6"/>
        <v/>
      </c>
      <c r="N43" s="2">
        <f t="shared" ca="1" si="7"/>
        <v>0</v>
      </c>
    </row>
    <row r="44" spans="2:14" ht="90" x14ac:dyDescent="0.2">
      <c r="B44" s="33">
        <f t="shared" si="0"/>
        <v>35</v>
      </c>
      <c r="C44" s="52" t="s">
        <v>94</v>
      </c>
      <c r="D44" s="52" t="s">
        <v>199</v>
      </c>
      <c r="E44" s="69" t="s">
        <v>200</v>
      </c>
      <c r="F44" s="58">
        <v>44228</v>
      </c>
      <c r="G44" s="58">
        <v>44316</v>
      </c>
      <c r="H44" s="59" t="s">
        <v>97</v>
      </c>
      <c r="I44" s="59" t="s">
        <v>201</v>
      </c>
      <c r="J44" s="59"/>
      <c r="K44" s="60" t="s">
        <v>313</v>
      </c>
      <c r="L44" s="53"/>
      <c r="M44" s="2" t="str">
        <f t="shared" si="6"/>
        <v/>
      </c>
      <c r="N44" s="2">
        <f t="shared" ca="1" si="7"/>
        <v>0</v>
      </c>
    </row>
    <row r="45" spans="2:14" ht="90" x14ac:dyDescent="0.2">
      <c r="B45" s="33">
        <f t="shared" si="0"/>
        <v>36</v>
      </c>
      <c r="C45" s="52" t="s">
        <v>94</v>
      </c>
      <c r="D45" s="52" t="s">
        <v>202</v>
      </c>
      <c r="E45" s="69" t="s">
        <v>203</v>
      </c>
      <c r="F45" s="58">
        <v>44263</v>
      </c>
      <c r="G45" s="58">
        <v>44372</v>
      </c>
      <c r="H45" s="59" t="s">
        <v>97</v>
      </c>
      <c r="I45" s="59" t="s">
        <v>204</v>
      </c>
      <c r="J45" s="59"/>
      <c r="K45" s="60" t="s">
        <v>205</v>
      </c>
      <c r="L45" s="53"/>
      <c r="M45" s="2" t="str">
        <f t="shared" si="6"/>
        <v/>
      </c>
      <c r="N45" s="2">
        <f t="shared" ca="1" si="7"/>
        <v>0</v>
      </c>
    </row>
    <row r="46" spans="2:14" ht="90" hidden="1" x14ac:dyDescent="0.2">
      <c r="B46" s="33">
        <f t="shared" si="0"/>
        <v>37</v>
      </c>
      <c r="C46" s="52" t="s">
        <v>94</v>
      </c>
      <c r="D46" s="52" t="s">
        <v>206</v>
      </c>
      <c r="E46" s="52" t="s">
        <v>207</v>
      </c>
      <c r="F46" s="58">
        <v>44299</v>
      </c>
      <c r="G46" s="58">
        <v>44372</v>
      </c>
      <c r="H46" s="59" t="s">
        <v>97</v>
      </c>
      <c r="I46" s="59" t="s">
        <v>204</v>
      </c>
      <c r="J46" s="59"/>
      <c r="K46" s="52" t="s">
        <v>314</v>
      </c>
      <c r="L46" s="53"/>
      <c r="M46" s="2" t="str">
        <f t="shared" si="6"/>
        <v/>
      </c>
      <c r="N46" s="2">
        <f t="shared" ca="1" si="7"/>
        <v>0</v>
      </c>
    </row>
    <row r="47" spans="2:14" ht="90" hidden="1" x14ac:dyDescent="0.2">
      <c r="B47" s="33">
        <f t="shared" si="0"/>
        <v>38</v>
      </c>
      <c r="C47" s="52" t="s">
        <v>94</v>
      </c>
      <c r="D47" s="52" t="s">
        <v>208</v>
      </c>
      <c r="E47" s="52" t="s">
        <v>209</v>
      </c>
      <c r="F47" s="58">
        <v>44319</v>
      </c>
      <c r="G47" s="58">
        <v>44421</v>
      </c>
      <c r="H47" s="59" t="s">
        <v>97</v>
      </c>
      <c r="I47" s="59" t="s">
        <v>204</v>
      </c>
      <c r="J47" s="59"/>
      <c r="K47" s="60" t="s">
        <v>205</v>
      </c>
      <c r="L47" s="53"/>
      <c r="M47" s="2" t="str">
        <f t="shared" si="6"/>
        <v/>
      </c>
      <c r="N47" s="2">
        <f t="shared" ca="1" si="7"/>
        <v>0</v>
      </c>
    </row>
    <row r="48" spans="2:14" ht="90" hidden="1" x14ac:dyDescent="0.2">
      <c r="B48" s="33">
        <f t="shared" si="0"/>
        <v>39</v>
      </c>
      <c r="C48" s="52" t="s">
        <v>94</v>
      </c>
      <c r="D48" s="52" t="s">
        <v>210</v>
      </c>
      <c r="E48" s="52" t="s">
        <v>211</v>
      </c>
      <c r="F48" s="58">
        <v>44299</v>
      </c>
      <c r="G48" s="58">
        <v>44372</v>
      </c>
      <c r="H48" s="59" t="s">
        <v>97</v>
      </c>
      <c r="I48" s="59" t="s">
        <v>122</v>
      </c>
      <c r="J48" s="59"/>
      <c r="K48" s="52" t="s">
        <v>314</v>
      </c>
      <c r="L48" s="53"/>
      <c r="M48" s="2" t="str">
        <f t="shared" si="6"/>
        <v/>
      </c>
      <c r="N48" s="2">
        <f t="shared" ca="1" si="7"/>
        <v>0</v>
      </c>
    </row>
    <row r="49" spans="2:14" ht="90" hidden="1" x14ac:dyDescent="0.2">
      <c r="B49" s="33">
        <f t="shared" si="0"/>
        <v>40</v>
      </c>
      <c r="C49" s="52" t="s">
        <v>94</v>
      </c>
      <c r="D49" s="52" t="s">
        <v>212</v>
      </c>
      <c r="E49" s="52" t="s">
        <v>345</v>
      </c>
      <c r="F49" s="58">
        <v>44223</v>
      </c>
      <c r="G49" s="58">
        <v>44283</v>
      </c>
      <c r="H49" s="59" t="s">
        <v>213</v>
      </c>
      <c r="I49" s="59" t="s">
        <v>149</v>
      </c>
      <c r="J49" s="59"/>
      <c r="K49" s="60" t="s">
        <v>170</v>
      </c>
      <c r="L49" s="53"/>
      <c r="M49" s="2" t="str">
        <f t="shared" si="6"/>
        <v/>
      </c>
      <c r="N49" s="2">
        <f t="shared" ca="1" si="7"/>
        <v>0</v>
      </c>
    </row>
    <row r="50" spans="2:14" ht="90" hidden="1" x14ac:dyDescent="0.2">
      <c r="B50" s="33">
        <f t="shared" si="0"/>
        <v>41</v>
      </c>
      <c r="C50" s="52" t="s">
        <v>94</v>
      </c>
      <c r="D50" s="52" t="s">
        <v>214</v>
      </c>
      <c r="E50" s="52" t="s">
        <v>215</v>
      </c>
      <c r="F50" s="58">
        <v>44216</v>
      </c>
      <c r="G50" s="58">
        <v>44255</v>
      </c>
      <c r="H50" s="59" t="s">
        <v>216</v>
      </c>
      <c r="I50" s="52" t="s">
        <v>336</v>
      </c>
      <c r="J50" s="52"/>
      <c r="K50" s="52" t="s">
        <v>353</v>
      </c>
      <c r="L50" s="53" t="s">
        <v>69</v>
      </c>
      <c r="M50" s="2">
        <f t="shared" si="6"/>
        <v>0.33</v>
      </c>
      <c r="N50" s="2">
        <f t="shared" ca="1" si="7"/>
        <v>0.33</v>
      </c>
    </row>
    <row r="51" spans="2:14" ht="90" x14ac:dyDescent="0.2">
      <c r="B51" s="33">
        <f t="shared" si="0"/>
        <v>42</v>
      </c>
      <c r="C51" s="52" t="s">
        <v>94</v>
      </c>
      <c r="D51" s="52" t="s">
        <v>217</v>
      </c>
      <c r="E51" s="69" t="s">
        <v>218</v>
      </c>
      <c r="F51" s="58">
        <v>44226</v>
      </c>
      <c r="G51" s="58">
        <v>44499</v>
      </c>
      <c r="H51" s="59" t="s">
        <v>213</v>
      </c>
      <c r="I51" s="52" t="s">
        <v>149</v>
      </c>
      <c r="J51" s="52"/>
      <c r="K51" s="52" t="s">
        <v>328</v>
      </c>
      <c r="L51" s="53"/>
      <c r="M51" s="2" t="str">
        <f t="shared" si="6"/>
        <v/>
      </c>
      <c r="N51" s="2">
        <f t="shared" ca="1" si="7"/>
        <v>0</v>
      </c>
    </row>
    <row r="52" spans="2:14" ht="90" hidden="1" x14ac:dyDescent="0.2">
      <c r="B52" s="33">
        <f t="shared" si="0"/>
        <v>43</v>
      </c>
      <c r="C52" s="52" t="s">
        <v>94</v>
      </c>
      <c r="D52" s="52" t="s">
        <v>322</v>
      </c>
      <c r="E52" s="52" t="s">
        <v>219</v>
      </c>
      <c r="F52" s="58">
        <v>44256</v>
      </c>
      <c r="G52" s="58">
        <v>44530</v>
      </c>
      <c r="H52" s="59" t="s">
        <v>97</v>
      </c>
      <c r="I52" s="52" t="s">
        <v>220</v>
      </c>
      <c r="J52" s="52"/>
      <c r="K52" s="52" t="s">
        <v>328</v>
      </c>
      <c r="L52" s="53"/>
      <c r="M52" s="2" t="str">
        <f t="shared" si="6"/>
        <v/>
      </c>
      <c r="N52" s="2">
        <f t="shared" ca="1" si="7"/>
        <v>0</v>
      </c>
    </row>
    <row r="53" spans="2:14" ht="90" hidden="1" x14ac:dyDescent="0.2">
      <c r="B53" s="33">
        <f t="shared" si="0"/>
        <v>44</v>
      </c>
      <c r="C53" s="52" t="s">
        <v>94</v>
      </c>
      <c r="D53" s="52" t="s">
        <v>323</v>
      </c>
      <c r="E53" s="52" t="s">
        <v>221</v>
      </c>
      <c r="F53" s="58">
        <v>44355</v>
      </c>
      <c r="G53" s="58">
        <v>44547</v>
      </c>
      <c r="H53" s="59" t="s">
        <v>97</v>
      </c>
      <c r="I53" s="52" t="s">
        <v>122</v>
      </c>
      <c r="J53" s="52"/>
      <c r="K53" s="52" t="s">
        <v>328</v>
      </c>
      <c r="L53" s="53"/>
      <c r="M53" s="2" t="str">
        <f t="shared" si="6"/>
        <v/>
      </c>
      <c r="N53" s="2">
        <f t="shared" ca="1" si="7"/>
        <v>0</v>
      </c>
    </row>
    <row r="54" spans="2:14" ht="90" x14ac:dyDescent="0.2">
      <c r="B54" s="33">
        <f t="shared" si="0"/>
        <v>45</v>
      </c>
      <c r="C54" s="52" t="s">
        <v>94</v>
      </c>
      <c r="D54" s="52" t="s">
        <v>324</v>
      </c>
      <c r="E54" s="69" t="s">
        <v>222</v>
      </c>
      <c r="F54" s="58">
        <v>44228</v>
      </c>
      <c r="G54" s="58">
        <v>44547</v>
      </c>
      <c r="H54" s="59" t="s">
        <v>223</v>
      </c>
      <c r="I54" s="52" t="s">
        <v>224</v>
      </c>
      <c r="J54" s="52"/>
      <c r="K54" s="52" t="s">
        <v>337</v>
      </c>
      <c r="L54" s="53"/>
      <c r="M54" s="2" t="str">
        <f t="shared" ref="M54:M73" si="8">IF(L54="finalizada",1,(IF(L54="En Ejecución",0.666,(IF(L54="Iniciada",0.33,(IF(L54="Sin Ejecutar",0,"")))))))</f>
        <v/>
      </c>
      <c r="N54" s="2">
        <f t="shared" ref="N54:N73" ca="1" si="9">IF(OR(F54="",G54=""),"",IF(F54&lt;=$O$1,IF(G54&lt;=$O$1,1,0.33),0))</f>
        <v>0</v>
      </c>
    </row>
    <row r="55" spans="2:14" ht="210" hidden="1" customHeight="1" x14ac:dyDescent="0.2">
      <c r="B55" s="33">
        <f t="shared" si="0"/>
        <v>46</v>
      </c>
      <c r="C55" s="52" t="s">
        <v>94</v>
      </c>
      <c r="D55" s="52" t="s">
        <v>320</v>
      </c>
      <c r="E55" s="52" t="s">
        <v>362</v>
      </c>
      <c r="F55" s="58">
        <v>44242</v>
      </c>
      <c r="G55" s="58">
        <v>44547</v>
      </c>
      <c r="H55" s="59" t="s">
        <v>223</v>
      </c>
      <c r="I55" s="52" t="s">
        <v>225</v>
      </c>
      <c r="J55" s="52"/>
      <c r="K55" s="52" t="s">
        <v>328</v>
      </c>
      <c r="L55" s="53"/>
      <c r="M55" s="2" t="str">
        <f t="shared" si="8"/>
        <v/>
      </c>
      <c r="N55" s="2">
        <f t="shared" ca="1" si="9"/>
        <v>0</v>
      </c>
    </row>
    <row r="56" spans="2:14" ht="135" hidden="1" x14ac:dyDescent="0.2">
      <c r="B56" s="33">
        <f t="shared" si="0"/>
        <v>47</v>
      </c>
      <c r="C56" s="52" t="s">
        <v>94</v>
      </c>
      <c r="D56" s="52" t="s">
        <v>226</v>
      </c>
      <c r="E56" s="52" t="s">
        <v>227</v>
      </c>
      <c r="F56" s="58">
        <v>44242</v>
      </c>
      <c r="G56" s="58">
        <v>44547</v>
      </c>
      <c r="H56" s="59" t="s">
        <v>223</v>
      </c>
      <c r="I56" s="52" t="s">
        <v>225</v>
      </c>
      <c r="J56" s="52"/>
      <c r="K56" s="52" t="s">
        <v>328</v>
      </c>
      <c r="L56" s="53"/>
      <c r="M56" s="2" t="str">
        <f t="shared" si="8"/>
        <v/>
      </c>
      <c r="N56" s="2">
        <f t="shared" ca="1" si="9"/>
        <v>0</v>
      </c>
    </row>
    <row r="57" spans="2:14" ht="90" hidden="1" x14ac:dyDescent="0.2">
      <c r="B57" s="33">
        <f t="shared" si="0"/>
        <v>48</v>
      </c>
      <c r="C57" s="52" t="s">
        <v>94</v>
      </c>
      <c r="D57" s="52" t="s">
        <v>228</v>
      </c>
      <c r="E57" s="52" t="s">
        <v>229</v>
      </c>
      <c r="F57" s="58">
        <v>44242</v>
      </c>
      <c r="G57" s="58">
        <v>44547</v>
      </c>
      <c r="H57" s="59" t="s">
        <v>223</v>
      </c>
      <c r="I57" s="52" t="s">
        <v>225</v>
      </c>
      <c r="J57" s="52"/>
      <c r="K57" s="52" t="s">
        <v>347</v>
      </c>
      <c r="L57" s="53"/>
      <c r="M57" s="2" t="str">
        <f t="shared" si="8"/>
        <v/>
      </c>
      <c r="N57" s="2">
        <f t="shared" ca="1" si="9"/>
        <v>0</v>
      </c>
    </row>
    <row r="58" spans="2:14" ht="90" x14ac:dyDescent="0.2">
      <c r="B58" s="33">
        <f t="shared" si="0"/>
        <v>49</v>
      </c>
      <c r="C58" s="52" t="s">
        <v>94</v>
      </c>
      <c r="D58" s="52" t="s">
        <v>230</v>
      </c>
      <c r="E58" s="69" t="s">
        <v>363</v>
      </c>
      <c r="F58" s="58">
        <v>44417</v>
      </c>
      <c r="G58" s="58">
        <v>44498</v>
      </c>
      <c r="H58" s="59" t="s">
        <v>97</v>
      </c>
      <c r="I58" s="52" t="s">
        <v>231</v>
      </c>
      <c r="J58" s="52"/>
      <c r="K58" s="52" t="s">
        <v>338</v>
      </c>
      <c r="L58" s="53"/>
      <c r="M58" s="2" t="str">
        <f t="shared" si="8"/>
        <v/>
      </c>
      <c r="N58" s="2">
        <f t="shared" ca="1" si="9"/>
        <v>0</v>
      </c>
    </row>
    <row r="59" spans="2:14" ht="90" hidden="1" x14ac:dyDescent="0.2">
      <c r="B59" s="33">
        <f t="shared" si="0"/>
        <v>50</v>
      </c>
      <c r="C59" s="52" t="s">
        <v>94</v>
      </c>
      <c r="D59" s="52" t="s">
        <v>232</v>
      </c>
      <c r="E59" s="52" t="s">
        <v>233</v>
      </c>
      <c r="F59" s="58">
        <v>44299</v>
      </c>
      <c r="G59" s="58">
        <v>44372</v>
      </c>
      <c r="H59" s="59" t="s">
        <v>234</v>
      </c>
      <c r="I59" s="52" t="s">
        <v>174</v>
      </c>
      <c r="J59" s="52"/>
      <c r="K59" s="52" t="s">
        <v>338</v>
      </c>
      <c r="L59" s="53"/>
      <c r="M59" s="2" t="str">
        <f t="shared" si="8"/>
        <v/>
      </c>
      <c r="N59" s="2">
        <f t="shared" ca="1" si="9"/>
        <v>0</v>
      </c>
    </row>
    <row r="60" spans="2:14" ht="90" hidden="1" x14ac:dyDescent="0.2">
      <c r="B60" s="33">
        <f t="shared" si="0"/>
        <v>51</v>
      </c>
      <c r="C60" s="52" t="s">
        <v>94</v>
      </c>
      <c r="D60" s="52" t="s">
        <v>235</v>
      </c>
      <c r="E60" s="52" t="s">
        <v>236</v>
      </c>
      <c r="F60" s="58">
        <v>44291</v>
      </c>
      <c r="G60" s="58">
        <v>44439</v>
      </c>
      <c r="H60" s="59" t="s">
        <v>234</v>
      </c>
      <c r="I60" s="52" t="s">
        <v>122</v>
      </c>
      <c r="J60" s="52"/>
      <c r="K60" s="52" t="s">
        <v>339</v>
      </c>
      <c r="L60" s="53"/>
      <c r="M60" s="2" t="str">
        <f t="shared" si="8"/>
        <v/>
      </c>
      <c r="N60" s="2">
        <f t="shared" ca="1" si="9"/>
        <v>0</v>
      </c>
    </row>
    <row r="61" spans="2:14" ht="90" hidden="1" x14ac:dyDescent="0.2">
      <c r="B61" s="33">
        <f t="shared" si="0"/>
        <v>52</v>
      </c>
      <c r="C61" s="52" t="s">
        <v>94</v>
      </c>
      <c r="D61" s="52" t="s">
        <v>237</v>
      </c>
      <c r="E61" s="52" t="s">
        <v>238</v>
      </c>
      <c r="F61" s="58">
        <v>44291</v>
      </c>
      <c r="G61" s="58">
        <v>44439</v>
      </c>
      <c r="H61" s="59" t="s">
        <v>139</v>
      </c>
      <c r="I61" s="52" t="s">
        <v>239</v>
      </c>
      <c r="J61" s="52"/>
      <c r="K61" s="52" t="s">
        <v>338</v>
      </c>
      <c r="L61" s="53"/>
      <c r="M61" s="2" t="str">
        <f t="shared" si="8"/>
        <v/>
      </c>
      <c r="N61" s="2">
        <f t="shared" ca="1" si="9"/>
        <v>0</v>
      </c>
    </row>
    <row r="62" spans="2:14" ht="90" hidden="1" x14ac:dyDescent="0.2">
      <c r="B62" s="33">
        <f t="shared" si="0"/>
        <v>53</v>
      </c>
      <c r="C62" s="52" t="s">
        <v>94</v>
      </c>
      <c r="D62" s="52" t="s">
        <v>240</v>
      </c>
      <c r="E62" s="52" t="s">
        <v>241</v>
      </c>
      <c r="F62" s="58">
        <v>44291</v>
      </c>
      <c r="G62" s="58">
        <v>44498</v>
      </c>
      <c r="H62" s="59" t="s">
        <v>234</v>
      </c>
      <c r="I62" s="52" t="s">
        <v>149</v>
      </c>
      <c r="J62" s="52"/>
      <c r="K62" s="52" t="s">
        <v>340</v>
      </c>
      <c r="L62" s="53"/>
      <c r="M62" s="2" t="str">
        <f t="shared" si="8"/>
        <v/>
      </c>
      <c r="N62" s="2">
        <f t="shared" ca="1" si="9"/>
        <v>0</v>
      </c>
    </row>
    <row r="63" spans="2:14" ht="90" hidden="1" x14ac:dyDescent="0.2">
      <c r="B63" s="33">
        <f t="shared" si="0"/>
        <v>54</v>
      </c>
      <c r="C63" s="52" t="s">
        <v>94</v>
      </c>
      <c r="D63" s="52" t="s">
        <v>242</v>
      </c>
      <c r="E63" s="52" t="s">
        <v>243</v>
      </c>
      <c r="F63" s="58">
        <v>44270</v>
      </c>
      <c r="G63" s="58">
        <v>44377</v>
      </c>
      <c r="H63" s="59" t="s">
        <v>139</v>
      </c>
      <c r="I63" s="52" t="s">
        <v>244</v>
      </c>
      <c r="J63" s="52"/>
      <c r="K63" s="52" t="s">
        <v>338</v>
      </c>
      <c r="L63" s="53"/>
      <c r="M63" s="2" t="str">
        <f t="shared" si="8"/>
        <v/>
      </c>
      <c r="N63" s="2">
        <f t="shared" ca="1" si="9"/>
        <v>0</v>
      </c>
    </row>
    <row r="64" spans="2:14" ht="90" hidden="1" x14ac:dyDescent="0.2">
      <c r="B64" s="33">
        <f t="shared" si="0"/>
        <v>55</v>
      </c>
      <c r="C64" s="52" t="s">
        <v>94</v>
      </c>
      <c r="D64" s="52" t="s">
        <v>245</v>
      </c>
      <c r="E64" s="52" t="s">
        <v>246</v>
      </c>
      <c r="F64" s="58">
        <v>44263</v>
      </c>
      <c r="G64" s="58">
        <v>44344</v>
      </c>
      <c r="H64" s="59" t="s">
        <v>223</v>
      </c>
      <c r="I64" s="52" t="s">
        <v>149</v>
      </c>
      <c r="J64" s="52"/>
      <c r="K64" s="52" t="s">
        <v>338</v>
      </c>
      <c r="L64" s="53"/>
      <c r="M64" s="2" t="str">
        <f t="shared" si="8"/>
        <v/>
      </c>
      <c r="N64" s="2">
        <f t="shared" ca="1" si="9"/>
        <v>0</v>
      </c>
    </row>
    <row r="65" spans="2:16" ht="90" hidden="1" x14ac:dyDescent="0.2">
      <c r="B65" s="33">
        <f t="shared" si="0"/>
        <v>56</v>
      </c>
      <c r="C65" s="52" t="s">
        <v>94</v>
      </c>
      <c r="D65" s="52" t="s">
        <v>245</v>
      </c>
      <c r="E65" s="52" t="s">
        <v>315</v>
      </c>
      <c r="F65" s="58">
        <v>44291</v>
      </c>
      <c r="G65" s="58">
        <v>44344</v>
      </c>
      <c r="H65" s="59" t="s">
        <v>139</v>
      </c>
      <c r="I65" s="52" t="s">
        <v>247</v>
      </c>
      <c r="J65" s="52"/>
      <c r="K65" s="52" t="s">
        <v>338</v>
      </c>
      <c r="L65" s="53"/>
      <c r="M65" s="2" t="str">
        <f t="shared" si="8"/>
        <v/>
      </c>
      <c r="N65" s="2">
        <f t="shared" ca="1" si="9"/>
        <v>0</v>
      </c>
    </row>
    <row r="66" spans="2:16" ht="90" hidden="1" x14ac:dyDescent="0.2">
      <c r="B66" s="33">
        <f t="shared" si="0"/>
        <v>57</v>
      </c>
      <c r="C66" s="52" t="s">
        <v>94</v>
      </c>
      <c r="D66" s="52" t="s">
        <v>245</v>
      </c>
      <c r="E66" s="52" t="s">
        <v>248</v>
      </c>
      <c r="F66" s="58">
        <v>44291</v>
      </c>
      <c r="G66" s="58">
        <v>44530</v>
      </c>
      <c r="H66" s="59" t="s">
        <v>234</v>
      </c>
      <c r="I66" s="52" t="s">
        <v>249</v>
      </c>
      <c r="J66" s="52"/>
      <c r="K66" s="52" t="s">
        <v>338</v>
      </c>
      <c r="L66" s="53"/>
      <c r="M66" s="2" t="str">
        <f t="shared" si="8"/>
        <v/>
      </c>
      <c r="N66" s="2">
        <f t="shared" ca="1" si="9"/>
        <v>0</v>
      </c>
    </row>
    <row r="67" spans="2:16" ht="90" hidden="1" x14ac:dyDescent="0.2">
      <c r="B67" s="33">
        <f t="shared" si="0"/>
        <v>58</v>
      </c>
      <c r="C67" s="52" t="s">
        <v>94</v>
      </c>
      <c r="D67" s="52" t="s">
        <v>250</v>
      </c>
      <c r="E67" s="52" t="s">
        <v>325</v>
      </c>
      <c r="F67" s="58">
        <v>44291</v>
      </c>
      <c r="G67" s="58">
        <v>44421</v>
      </c>
      <c r="H67" s="59" t="s">
        <v>139</v>
      </c>
      <c r="I67" s="52" t="s">
        <v>251</v>
      </c>
      <c r="J67" s="52"/>
      <c r="K67" s="52" t="s">
        <v>338</v>
      </c>
      <c r="L67" s="53"/>
      <c r="M67" s="2" t="str">
        <f t="shared" si="8"/>
        <v/>
      </c>
      <c r="N67" s="2">
        <f t="shared" ca="1" si="9"/>
        <v>0</v>
      </c>
    </row>
    <row r="68" spans="2:16" ht="90" hidden="1" x14ac:dyDescent="0.2">
      <c r="B68" s="33">
        <f t="shared" si="0"/>
        <v>59</v>
      </c>
      <c r="C68" s="52" t="s">
        <v>94</v>
      </c>
      <c r="D68" s="52" t="s">
        <v>252</v>
      </c>
      <c r="E68" s="52" t="s">
        <v>253</v>
      </c>
      <c r="F68" s="58">
        <v>44291</v>
      </c>
      <c r="G68" s="58">
        <v>44439</v>
      </c>
      <c r="H68" s="59" t="s">
        <v>223</v>
      </c>
      <c r="I68" s="52" t="s">
        <v>254</v>
      </c>
      <c r="J68" s="52"/>
      <c r="K68" s="52" t="s">
        <v>338</v>
      </c>
      <c r="L68" s="53"/>
      <c r="M68" s="2" t="str">
        <f t="shared" si="8"/>
        <v/>
      </c>
      <c r="N68" s="2">
        <f t="shared" ca="1" si="9"/>
        <v>0</v>
      </c>
    </row>
    <row r="69" spans="2:16" ht="90" x14ac:dyDescent="0.2">
      <c r="B69" s="33">
        <f t="shared" si="0"/>
        <v>60</v>
      </c>
      <c r="C69" s="52" t="s">
        <v>94</v>
      </c>
      <c r="D69" s="52" t="s">
        <v>255</v>
      </c>
      <c r="E69" s="69" t="s">
        <v>256</v>
      </c>
      <c r="F69" s="58">
        <v>44417</v>
      </c>
      <c r="G69" s="58">
        <v>44469</v>
      </c>
      <c r="H69" s="59" t="s">
        <v>97</v>
      </c>
      <c r="I69" s="52" t="s">
        <v>149</v>
      </c>
      <c r="J69" s="52"/>
      <c r="K69" s="52" t="s">
        <v>338</v>
      </c>
      <c r="L69" s="53"/>
      <c r="M69" s="2" t="str">
        <f t="shared" si="8"/>
        <v/>
      </c>
      <c r="N69" s="2">
        <f t="shared" ca="1" si="9"/>
        <v>0</v>
      </c>
    </row>
    <row r="70" spans="2:16" ht="90" x14ac:dyDescent="0.2">
      <c r="B70" s="33">
        <f t="shared" si="0"/>
        <v>61</v>
      </c>
      <c r="C70" s="52" t="s">
        <v>94</v>
      </c>
      <c r="D70" s="52" t="s">
        <v>257</v>
      </c>
      <c r="E70" s="69" t="s">
        <v>258</v>
      </c>
      <c r="F70" s="58">
        <v>44291</v>
      </c>
      <c r="G70" s="58">
        <v>44439</v>
      </c>
      <c r="H70" s="59" t="s">
        <v>97</v>
      </c>
      <c r="I70" s="52" t="s">
        <v>149</v>
      </c>
      <c r="J70" s="52"/>
      <c r="K70" s="52" t="s">
        <v>338</v>
      </c>
      <c r="L70" s="53"/>
      <c r="M70" s="2" t="str">
        <f t="shared" si="8"/>
        <v/>
      </c>
      <c r="N70" s="2">
        <f t="shared" ca="1" si="9"/>
        <v>0</v>
      </c>
    </row>
    <row r="71" spans="2:16" ht="90" hidden="1" x14ac:dyDescent="0.2">
      <c r="B71" s="33">
        <f t="shared" si="0"/>
        <v>62</v>
      </c>
      <c r="C71" s="52" t="s">
        <v>94</v>
      </c>
      <c r="D71" s="52" t="s">
        <v>259</v>
      </c>
      <c r="E71" s="52" t="s">
        <v>260</v>
      </c>
      <c r="F71" s="58">
        <v>44221</v>
      </c>
      <c r="G71" s="58">
        <v>44500</v>
      </c>
      <c r="H71" s="59" t="s">
        <v>261</v>
      </c>
      <c r="I71" s="52" t="s">
        <v>262</v>
      </c>
      <c r="J71" s="52"/>
      <c r="K71" s="52" t="s">
        <v>355</v>
      </c>
      <c r="L71" s="53" t="s">
        <v>69</v>
      </c>
      <c r="M71" s="2">
        <f t="shared" si="8"/>
        <v>0.33</v>
      </c>
      <c r="N71" s="2">
        <f t="shared" ca="1" si="9"/>
        <v>0.33</v>
      </c>
    </row>
    <row r="72" spans="2:16" ht="90" hidden="1" x14ac:dyDescent="0.2">
      <c r="B72" s="33">
        <f t="shared" si="0"/>
        <v>63</v>
      </c>
      <c r="C72" s="52" t="s">
        <v>94</v>
      </c>
      <c r="D72" s="52" t="s">
        <v>263</v>
      </c>
      <c r="E72" s="52" t="s">
        <v>264</v>
      </c>
      <c r="F72" s="58">
        <v>44326</v>
      </c>
      <c r="G72" s="58">
        <v>44365</v>
      </c>
      <c r="H72" s="59" t="s">
        <v>223</v>
      </c>
      <c r="I72" s="52" t="s">
        <v>265</v>
      </c>
      <c r="J72" s="52"/>
      <c r="K72" s="52" t="s">
        <v>338</v>
      </c>
      <c r="L72" s="53"/>
      <c r="M72" s="2" t="str">
        <f t="shared" si="8"/>
        <v/>
      </c>
      <c r="N72" s="2">
        <f t="shared" ca="1" si="9"/>
        <v>0</v>
      </c>
    </row>
    <row r="73" spans="2:16" ht="90" hidden="1" x14ac:dyDescent="0.2">
      <c r="B73" s="33">
        <f t="shared" si="0"/>
        <v>64</v>
      </c>
      <c r="C73" s="52" t="s">
        <v>94</v>
      </c>
      <c r="D73" s="52" t="s">
        <v>266</v>
      </c>
      <c r="E73" s="52" t="s">
        <v>267</v>
      </c>
      <c r="F73" s="58">
        <v>44326</v>
      </c>
      <c r="G73" s="58">
        <v>44365</v>
      </c>
      <c r="H73" s="59" t="s">
        <v>268</v>
      </c>
      <c r="I73" s="52" t="s">
        <v>269</v>
      </c>
      <c r="J73" s="52"/>
      <c r="K73" s="52" t="s">
        <v>270</v>
      </c>
      <c r="L73" s="53"/>
      <c r="M73" s="2" t="str">
        <f t="shared" si="8"/>
        <v/>
      </c>
      <c r="N73" s="2">
        <f t="shared" ca="1" si="9"/>
        <v>0</v>
      </c>
    </row>
    <row r="74" spans="2:16" ht="90" hidden="1" x14ac:dyDescent="0.2">
      <c r="B74" s="33">
        <f t="shared" si="0"/>
        <v>65</v>
      </c>
      <c r="C74" s="52" t="s">
        <v>94</v>
      </c>
      <c r="D74" s="52" t="s">
        <v>271</v>
      </c>
      <c r="E74" s="52" t="s">
        <v>272</v>
      </c>
      <c r="F74" s="58">
        <v>44271</v>
      </c>
      <c r="G74" s="58">
        <v>44540</v>
      </c>
      <c r="H74" s="59" t="s">
        <v>268</v>
      </c>
      <c r="I74" s="52" t="s">
        <v>273</v>
      </c>
      <c r="J74" s="52"/>
      <c r="K74" s="52" t="s">
        <v>338</v>
      </c>
      <c r="L74" s="53"/>
      <c r="M74" s="2" t="str">
        <f t="shared" si="1"/>
        <v/>
      </c>
      <c r="N74" s="2">
        <f t="shared" ca="1" si="2"/>
        <v>0</v>
      </c>
      <c r="P74" s="2">
        <f t="shared" ca="1" si="3"/>
        <v>0</v>
      </c>
    </row>
    <row r="75" spans="2:16" ht="90" hidden="1" x14ac:dyDescent="0.2">
      <c r="B75" s="33">
        <f t="shared" si="0"/>
        <v>66</v>
      </c>
      <c r="C75" s="52" t="s">
        <v>94</v>
      </c>
      <c r="D75" s="52" t="s">
        <v>274</v>
      </c>
      <c r="E75" s="52" t="s">
        <v>275</v>
      </c>
      <c r="F75" s="58">
        <v>44278</v>
      </c>
      <c r="G75" s="58">
        <v>44407</v>
      </c>
      <c r="H75" s="59" t="s">
        <v>234</v>
      </c>
      <c r="I75" s="52" t="s">
        <v>276</v>
      </c>
      <c r="J75" s="52"/>
      <c r="K75" s="52" t="s">
        <v>338</v>
      </c>
      <c r="L75" s="53"/>
      <c r="M75" s="2" t="str">
        <f t="shared" si="1"/>
        <v/>
      </c>
      <c r="N75" s="2">
        <f t="shared" ca="1" si="2"/>
        <v>0</v>
      </c>
      <c r="P75" s="2">
        <f t="shared" ca="1" si="3"/>
        <v>0</v>
      </c>
    </row>
    <row r="76" spans="2:16" ht="90" x14ac:dyDescent="0.2">
      <c r="B76" s="33">
        <f t="shared" si="0"/>
        <v>67</v>
      </c>
      <c r="C76" s="52" t="s">
        <v>94</v>
      </c>
      <c r="D76" s="52" t="s">
        <v>277</v>
      </c>
      <c r="E76" s="69" t="s">
        <v>346</v>
      </c>
      <c r="F76" s="58">
        <v>44235</v>
      </c>
      <c r="G76" s="58">
        <v>44526</v>
      </c>
      <c r="H76" s="59" t="s">
        <v>234</v>
      </c>
      <c r="I76" s="52" t="s">
        <v>278</v>
      </c>
      <c r="J76" s="52"/>
      <c r="K76" s="52" t="s">
        <v>338</v>
      </c>
      <c r="L76" s="53"/>
      <c r="M76" s="2" t="str">
        <f t="shared" si="1"/>
        <v/>
      </c>
      <c r="N76" s="2">
        <f t="shared" ca="1" si="2"/>
        <v>0</v>
      </c>
      <c r="P76" s="2">
        <f t="shared" ca="1" si="3"/>
        <v>0</v>
      </c>
    </row>
    <row r="77" spans="2:16" ht="90" hidden="1" x14ac:dyDescent="0.2">
      <c r="B77" s="33">
        <f t="shared" si="0"/>
        <v>68</v>
      </c>
      <c r="C77" s="52" t="s">
        <v>94</v>
      </c>
      <c r="D77" s="52" t="s">
        <v>279</v>
      </c>
      <c r="E77" s="52" t="s">
        <v>280</v>
      </c>
      <c r="F77" s="58">
        <v>44326</v>
      </c>
      <c r="G77" s="58">
        <v>44365</v>
      </c>
      <c r="H77" s="59" t="s">
        <v>223</v>
      </c>
      <c r="I77" s="52" t="s">
        <v>265</v>
      </c>
      <c r="J77" s="52"/>
      <c r="K77" s="52" t="s">
        <v>338</v>
      </c>
      <c r="L77" s="53"/>
      <c r="M77" s="2" t="str">
        <f t="shared" si="1"/>
        <v/>
      </c>
      <c r="N77" s="2">
        <f t="shared" ca="1" si="2"/>
        <v>0</v>
      </c>
      <c r="P77" s="2">
        <f t="shared" ca="1" si="3"/>
        <v>0</v>
      </c>
    </row>
    <row r="78" spans="2:16" ht="90" x14ac:dyDescent="0.2">
      <c r="B78" s="33">
        <f t="shared" ref="B78:B105" si="10">IF(AND(ISNUMBER(B77),C78&lt;&gt;""),B77+1,IF(AND(B77="Id",C78&lt;&gt;""),1,""))</f>
        <v>69</v>
      </c>
      <c r="C78" s="52" t="s">
        <v>94</v>
      </c>
      <c r="D78" s="52" t="s">
        <v>281</v>
      </c>
      <c r="E78" s="69" t="s">
        <v>364</v>
      </c>
      <c r="F78" s="58">
        <v>44214</v>
      </c>
      <c r="G78" s="58">
        <v>44456</v>
      </c>
      <c r="H78" s="59" t="s">
        <v>234</v>
      </c>
      <c r="I78" s="52" t="s">
        <v>282</v>
      </c>
      <c r="J78" s="52"/>
      <c r="K78" s="52" t="s">
        <v>356</v>
      </c>
      <c r="L78" s="53" t="s">
        <v>69</v>
      </c>
      <c r="M78" s="2">
        <f t="shared" si="1"/>
        <v>0.33</v>
      </c>
      <c r="N78" s="2">
        <f t="shared" ca="1" si="2"/>
        <v>0.33</v>
      </c>
      <c r="P78" s="2">
        <f t="shared" ca="1" si="3"/>
        <v>0.33</v>
      </c>
    </row>
    <row r="79" spans="2:16" ht="105" x14ac:dyDescent="0.2">
      <c r="B79" s="33">
        <f t="shared" si="10"/>
        <v>70</v>
      </c>
      <c r="C79" s="52" t="s">
        <v>94</v>
      </c>
      <c r="D79" s="52" t="s">
        <v>283</v>
      </c>
      <c r="E79" s="69" t="s">
        <v>284</v>
      </c>
      <c r="F79" s="58">
        <v>44235</v>
      </c>
      <c r="G79" s="58">
        <v>44526</v>
      </c>
      <c r="H79" s="59" t="s">
        <v>285</v>
      </c>
      <c r="I79" s="52" t="s">
        <v>149</v>
      </c>
      <c r="J79" s="52"/>
      <c r="K79" s="52" t="s">
        <v>338</v>
      </c>
      <c r="L79" s="53"/>
      <c r="M79" s="2" t="str">
        <f t="shared" si="1"/>
        <v/>
      </c>
      <c r="N79" s="2">
        <f t="shared" ca="1" si="2"/>
        <v>0</v>
      </c>
      <c r="P79" s="2">
        <f t="shared" ca="1" si="3"/>
        <v>0</v>
      </c>
    </row>
    <row r="80" spans="2:16" ht="90" hidden="1" x14ac:dyDescent="0.2">
      <c r="B80" s="33">
        <f t="shared" si="10"/>
        <v>71</v>
      </c>
      <c r="C80" s="52" t="s">
        <v>94</v>
      </c>
      <c r="D80" s="52" t="s">
        <v>286</v>
      </c>
      <c r="E80" s="52" t="s">
        <v>287</v>
      </c>
      <c r="F80" s="58">
        <v>44263</v>
      </c>
      <c r="G80" s="58">
        <v>44469</v>
      </c>
      <c r="H80" s="59" t="s">
        <v>234</v>
      </c>
      <c r="I80" s="52" t="s">
        <v>149</v>
      </c>
      <c r="J80" s="52"/>
      <c r="K80" s="52" t="s">
        <v>338</v>
      </c>
      <c r="L80" s="53"/>
      <c r="M80" s="2" t="str">
        <f t="shared" si="1"/>
        <v/>
      </c>
      <c r="N80" s="2">
        <f t="shared" ca="1" si="2"/>
        <v>0</v>
      </c>
      <c r="P80" s="2">
        <f t="shared" ca="1" si="3"/>
        <v>0</v>
      </c>
    </row>
    <row r="81" spans="2:16" ht="90" hidden="1" x14ac:dyDescent="0.2">
      <c r="B81" s="33">
        <f t="shared" si="10"/>
        <v>72</v>
      </c>
      <c r="C81" s="52" t="s">
        <v>94</v>
      </c>
      <c r="D81" s="52" t="s">
        <v>288</v>
      </c>
      <c r="E81" s="52" t="s">
        <v>289</v>
      </c>
      <c r="F81" s="58">
        <v>44284</v>
      </c>
      <c r="G81" s="58">
        <v>44484</v>
      </c>
      <c r="H81" s="59" t="s">
        <v>234</v>
      </c>
      <c r="I81" s="52" t="s">
        <v>149</v>
      </c>
      <c r="J81" s="52"/>
      <c r="K81" s="52" t="s">
        <v>338</v>
      </c>
      <c r="L81" s="53"/>
      <c r="M81" s="2" t="str">
        <f t="shared" ref="M81:M90" si="11">IF(L81="finalizada",1,(IF(L81="En Ejecución",0.666,(IF(L81="Iniciada",0.33,(IF(L81="Sin Ejecutar",0,"")))))))</f>
        <v/>
      </c>
      <c r="N81" s="2">
        <f t="shared" ref="N81:N90" ca="1" si="12">IF(OR(F81="",G81=""),"",IF(F81&lt;=$O$1,IF(G81&lt;=$O$1,1,0.33),0))</f>
        <v>0</v>
      </c>
    </row>
    <row r="82" spans="2:16" ht="90" hidden="1" x14ac:dyDescent="0.2">
      <c r="B82" s="33">
        <f t="shared" si="10"/>
        <v>73</v>
      </c>
      <c r="C82" s="52" t="s">
        <v>94</v>
      </c>
      <c r="D82" s="52" t="s">
        <v>290</v>
      </c>
      <c r="E82" s="52" t="s">
        <v>291</v>
      </c>
      <c r="F82" s="58">
        <v>44383</v>
      </c>
      <c r="G82" s="58">
        <v>44519</v>
      </c>
      <c r="H82" s="59" t="s">
        <v>139</v>
      </c>
      <c r="I82" s="52" t="s">
        <v>251</v>
      </c>
      <c r="J82" s="52"/>
      <c r="K82" s="52" t="s">
        <v>338</v>
      </c>
      <c r="L82" s="53"/>
      <c r="M82" s="2" t="str">
        <f t="shared" si="11"/>
        <v/>
      </c>
      <c r="N82" s="2">
        <f t="shared" ca="1" si="12"/>
        <v>0</v>
      </c>
    </row>
    <row r="83" spans="2:16" ht="90" x14ac:dyDescent="0.2">
      <c r="B83" s="33">
        <f t="shared" si="10"/>
        <v>74</v>
      </c>
      <c r="C83" s="52" t="s">
        <v>94</v>
      </c>
      <c r="D83" s="52" t="s">
        <v>182</v>
      </c>
      <c r="E83" s="69" t="s">
        <v>292</v>
      </c>
      <c r="F83" s="58">
        <v>44383</v>
      </c>
      <c r="G83" s="58">
        <v>44519</v>
      </c>
      <c r="H83" s="59" t="s">
        <v>139</v>
      </c>
      <c r="I83" s="52" t="s">
        <v>251</v>
      </c>
      <c r="J83" s="52"/>
      <c r="K83" s="52" t="s">
        <v>338</v>
      </c>
      <c r="L83" s="53"/>
      <c r="M83" s="2" t="str">
        <f t="shared" si="11"/>
        <v/>
      </c>
      <c r="N83" s="2">
        <f t="shared" ca="1" si="12"/>
        <v>0</v>
      </c>
    </row>
    <row r="84" spans="2:16" ht="90" x14ac:dyDescent="0.2">
      <c r="B84" s="33">
        <f t="shared" si="10"/>
        <v>75</v>
      </c>
      <c r="C84" s="52" t="s">
        <v>94</v>
      </c>
      <c r="D84" s="52" t="s">
        <v>359</v>
      </c>
      <c r="E84" s="69" t="s">
        <v>358</v>
      </c>
      <c r="F84" s="58">
        <v>44334</v>
      </c>
      <c r="G84" s="58">
        <v>44530</v>
      </c>
      <c r="H84" s="59" t="s">
        <v>97</v>
      </c>
      <c r="I84" s="52" t="s">
        <v>360</v>
      </c>
      <c r="J84" s="52"/>
      <c r="K84" s="52" t="s">
        <v>338</v>
      </c>
      <c r="L84" s="53"/>
      <c r="M84" s="2" t="str">
        <f t="shared" si="11"/>
        <v/>
      </c>
      <c r="N84" s="2">
        <f t="shared" ca="1" si="12"/>
        <v>0</v>
      </c>
    </row>
    <row r="85" spans="2:16" ht="90" hidden="1" x14ac:dyDescent="0.2">
      <c r="B85" s="33">
        <f t="shared" si="10"/>
        <v>76</v>
      </c>
      <c r="C85" s="52" t="s">
        <v>94</v>
      </c>
      <c r="D85" s="52" t="s">
        <v>293</v>
      </c>
      <c r="E85" s="52" t="s">
        <v>294</v>
      </c>
      <c r="F85" s="58">
        <v>44271</v>
      </c>
      <c r="G85" s="58">
        <v>44540</v>
      </c>
      <c r="H85" s="59" t="s">
        <v>268</v>
      </c>
      <c r="I85" s="52" t="s">
        <v>295</v>
      </c>
      <c r="J85" s="52"/>
      <c r="K85" s="52" t="s">
        <v>338</v>
      </c>
      <c r="L85" s="53"/>
      <c r="M85" s="2" t="str">
        <f t="shared" si="11"/>
        <v/>
      </c>
      <c r="N85" s="2">
        <f t="shared" ca="1" si="12"/>
        <v>0</v>
      </c>
    </row>
    <row r="86" spans="2:16" ht="90" hidden="1" x14ac:dyDescent="0.2">
      <c r="B86" s="33">
        <f t="shared" si="10"/>
        <v>77</v>
      </c>
      <c r="C86" s="52" t="s">
        <v>94</v>
      </c>
      <c r="D86" s="52" t="s">
        <v>296</v>
      </c>
      <c r="E86" s="52" t="s">
        <v>297</v>
      </c>
      <c r="F86" s="58">
        <v>44271</v>
      </c>
      <c r="G86" s="58">
        <v>44435</v>
      </c>
      <c r="H86" s="59" t="s">
        <v>365</v>
      </c>
      <c r="I86" s="52" t="s">
        <v>298</v>
      </c>
      <c r="J86" s="52"/>
      <c r="K86" s="52" t="s">
        <v>338</v>
      </c>
      <c r="L86" s="53"/>
      <c r="M86" s="2" t="str">
        <f t="shared" si="11"/>
        <v/>
      </c>
      <c r="N86" s="2">
        <f t="shared" ca="1" si="12"/>
        <v>0</v>
      </c>
    </row>
    <row r="87" spans="2:16" ht="90" hidden="1" x14ac:dyDescent="0.2">
      <c r="B87" s="33">
        <f t="shared" si="10"/>
        <v>78</v>
      </c>
      <c r="C87" s="52" t="s">
        <v>94</v>
      </c>
      <c r="D87" s="52" t="s">
        <v>296</v>
      </c>
      <c r="E87" s="52" t="s">
        <v>316</v>
      </c>
      <c r="F87" s="58">
        <v>44409</v>
      </c>
      <c r="G87" s="58">
        <v>44530</v>
      </c>
      <c r="H87" s="59" t="s">
        <v>139</v>
      </c>
      <c r="I87" s="52" t="s">
        <v>360</v>
      </c>
      <c r="J87" s="52"/>
      <c r="K87" s="52" t="s">
        <v>338</v>
      </c>
      <c r="L87" s="53"/>
      <c r="M87" s="2" t="str">
        <f t="shared" si="11"/>
        <v/>
      </c>
      <c r="N87" s="2">
        <f t="shared" ca="1" si="12"/>
        <v>0</v>
      </c>
    </row>
    <row r="88" spans="2:16" ht="90" hidden="1" x14ac:dyDescent="0.2">
      <c r="B88" s="33">
        <f t="shared" si="10"/>
        <v>79</v>
      </c>
      <c r="C88" s="52" t="s">
        <v>94</v>
      </c>
      <c r="D88" s="52" t="s">
        <v>299</v>
      </c>
      <c r="E88" s="52" t="s">
        <v>300</v>
      </c>
      <c r="F88" s="58">
        <v>44326</v>
      </c>
      <c r="G88" s="58">
        <v>44407</v>
      </c>
      <c r="H88" s="59" t="s">
        <v>139</v>
      </c>
      <c r="I88" s="52" t="s">
        <v>301</v>
      </c>
      <c r="J88" s="52"/>
      <c r="K88" s="52" t="s">
        <v>338</v>
      </c>
      <c r="L88" s="53"/>
      <c r="M88" s="2" t="str">
        <f t="shared" si="11"/>
        <v/>
      </c>
      <c r="N88" s="2">
        <f t="shared" ca="1" si="12"/>
        <v>0</v>
      </c>
    </row>
    <row r="89" spans="2:16" ht="105" hidden="1" x14ac:dyDescent="0.2">
      <c r="B89" s="33">
        <f t="shared" si="10"/>
        <v>80</v>
      </c>
      <c r="C89" s="52" t="s">
        <v>94</v>
      </c>
      <c r="D89" s="52" t="s">
        <v>302</v>
      </c>
      <c r="E89" s="52" t="s">
        <v>303</v>
      </c>
      <c r="F89" s="58">
        <v>44417</v>
      </c>
      <c r="G89" s="58">
        <v>44498</v>
      </c>
      <c r="H89" s="59" t="s">
        <v>97</v>
      </c>
      <c r="I89" s="52" t="s">
        <v>301</v>
      </c>
      <c r="J89" s="52"/>
      <c r="K89" s="52" t="s">
        <v>341</v>
      </c>
      <c r="L89" s="53"/>
      <c r="M89" s="2" t="str">
        <f t="shared" si="11"/>
        <v/>
      </c>
      <c r="N89" s="2">
        <f t="shared" ca="1" si="12"/>
        <v>0</v>
      </c>
    </row>
    <row r="90" spans="2:16" ht="90" x14ac:dyDescent="0.2">
      <c r="B90" s="33">
        <f t="shared" si="10"/>
        <v>81</v>
      </c>
      <c r="C90" s="52" t="s">
        <v>94</v>
      </c>
      <c r="D90" s="52" t="s">
        <v>304</v>
      </c>
      <c r="E90" s="69" t="s">
        <v>305</v>
      </c>
      <c r="F90" s="58">
        <v>44292</v>
      </c>
      <c r="G90" s="58">
        <v>44530</v>
      </c>
      <c r="H90" s="59" t="s">
        <v>139</v>
      </c>
      <c r="I90" s="52" t="s">
        <v>174</v>
      </c>
      <c r="J90" s="52"/>
      <c r="K90" s="52" t="s">
        <v>338</v>
      </c>
      <c r="L90" s="53"/>
      <c r="M90" s="2" t="str">
        <f t="shared" si="11"/>
        <v/>
      </c>
      <c r="N90" s="2">
        <f t="shared" ca="1" si="12"/>
        <v>0</v>
      </c>
    </row>
    <row r="91" spans="2:16" ht="195" hidden="1" x14ac:dyDescent="0.2">
      <c r="B91" s="33">
        <f t="shared" si="10"/>
        <v>82</v>
      </c>
      <c r="C91" s="52" t="s">
        <v>94</v>
      </c>
      <c r="D91" s="52" t="s">
        <v>343</v>
      </c>
      <c r="E91" s="52" t="s">
        <v>306</v>
      </c>
      <c r="F91" s="58">
        <v>44382</v>
      </c>
      <c r="G91" s="58">
        <v>44519</v>
      </c>
      <c r="H91" s="59" t="s">
        <v>223</v>
      </c>
      <c r="I91" s="59" t="s">
        <v>307</v>
      </c>
      <c r="J91" s="52"/>
      <c r="K91" s="52" t="s">
        <v>342</v>
      </c>
      <c r="L91" s="53"/>
      <c r="M91" s="2" t="str">
        <f t="shared" si="1"/>
        <v/>
      </c>
      <c r="N91" s="2">
        <f t="shared" ca="1" si="2"/>
        <v>0</v>
      </c>
      <c r="P91" s="2">
        <f t="shared" ca="1" si="3"/>
        <v>0</v>
      </c>
    </row>
    <row r="92" spans="2:16" ht="90" x14ac:dyDescent="0.2">
      <c r="B92" s="33">
        <f t="shared" si="10"/>
        <v>83</v>
      </c>
      <c r="C92" s="52" t="s">
        <v>94</v>
      </c>
      <c r="D92" s="52" t="s">
        <v>366</v>
      </c>
      <c r="E92" s="69" t="s">
        <v>348</v>
      </c>
      <c r="F92" s="54">
        <v>44242</v>
      </c>
      <c r="G92" s="54">
        <v>44547</v>
      </c>
      <c r="H92" s="59" t="s">
        <v>234</v>
      </c>
      <c r="I92" s="52" t="s">
        <v>149</v>
      </c>
      <c r="J92" s="52"/>
      <c r="K92" s="52" t="s">
        <v>338</v>
      </c>
      <c r="L92" s="53"/>
      <c r="M92" s="2" t="str">
        <f t="shared" si="1"/>
        <v/>
      </c>
      <c r="N92" s="2">
        <f t="shared" ca="1" si="2"/>
        <v>0</v>
      </c>
      <c r="P92" s="2">
        <f t="shared" ca="1" si="3"/>
        <v>0</v>
      </c>
    </row>
    <row r="93" spans="2:16" hidden="1" x14ac:dyDescent="0.2">
      <c r="B93" s="33" t="str">
        <f t="shared" si="10"/>
        <v/>
      </c>
      <c r="C93" s="52"/>
      <c r="D93" s="53"/>
      <c r="E93" s="53"/>
      <c r="F93" s="54"/>
      <c r="G93" s="54"/>
      <c r="H93" s="53"/>
      <c r="I93" s="53"/>
      <c r="J93" s="53"/>
      <c r="K93" s="53"/>
      <c r="L93" s="53"/>
      <c r="M93" s="2" t="str">
        <f t="shared" si="1"/>
        <v/>
      </c>
      <c r="N93" s="2" t="str">
        <f t="shared" si="2"/>
        <v/>
      </c>
      <c r="P93" s="2" t="str">
        <f t="shared" si="3"/>
        <v/>
      </c>
    </row>
    <row r="94" spans="2:16" hidden="1" x14ac:dyDescent="0.2">
      <c r="B94" s="33" t="str">
        <f t="shared" si="10"/>
        <v/>
      </c>
      <c r="C94" s="52"/>
      <c r="D94" s="53"/>
      <c r="E94" s="53"/>
      <c r="F94" s="54"/>
      <c r="G94" s="54"/>
      <c r="H94" s="53"/>
      <c r="I94" s="53"/>
      <c r="J94" s="53"/>
      <c r="K94" s="53"/>
      <c r="L94" s="53"/>
      <c r="M94" s="2" t="str">
        <f t="shared" si="1"/>
        <v/>
      </c>
      <c r="N94" s="2" t="str">
        <f t="shared" si="2"/>
        <v/>
      </c>
      <c r="P94" s="2" t="str">
        <f t="shared" si="3"/>
        <v/>
      </c>
    </row>
    <row r="95" spans="2:16" hidden="1" x14ac:dyDescent="0.2">
      <c r="B95" s="33" t="str">
        <f t="shared" si="10"/>
        <v/>
      </c>
      <c r="C95" s="52"/>
      <c r="D95" s="53"/>
      <c r="E95" s="53"/>
      <c r="F95" s="54"/>
      <c r="G95" s="54"/>
      <c r="H95" s="53"/>
      <c r="I95" s="53"/>
      <c r="J95" s="53"/>
      <c r="K95" s="53"/>
      <c r="L95" s="53"/>
      <c r="M95" s="2" t="str">
        <f t="shared" si="1"/>
        <v/>
      </c>
      <c r="N95" s="2" t="str">
        <f t="shared" si="2"/>
        <v/>
      </c>
      <c r="P95" s="2" t="str">
        <f t="shared" si="3"/>
        <v/>
      </c>
    </row>
    <row r="96" spans="2:16" hidden="1" x14ac:dyDescent="0.2">
      <c r="B96" s="33" t="str">
        <f t="shared" si="10"/>
        <v/>
      </c>
      <c r="C96" s="52"/>
      <c r="D96" s="53"/>
      <c r="E96" s="53"/>
      <c r="F96" s="54"/>
      <c r="G96" s="54"/>
      <c r="H96" s="53"/>
      <c r="I96" s="53"/>
      <c r="J96" s="53"/>
      <c r="K96" s="53"/>
      <c r="L96" s="53"/>
      <c r="M96" s="2" t="str">
        <f t="shared" si="1"/>
        <v/>
      </c>
      <c r="N96" s="2" t="str">
        <f t="shared" si="2"/>
        <v/>
      </c>
      <c r="P96" s="2" t="str">
        <f t="shared" si="3"/>
        <v/>
      </c>
    </row>
    <row r="97" spans="2:16" hidden="1" x14ac:dyDescent="0.2">
      <c r="B97" s="33" t="str">
        <f t="shared" si="10"/>
        <v/>
      </c>
      <c r="C97" s="52"/>
      <c r="D97" s="53"/>
      <c r="E97" s="53"/>
      <c r="F97" s="54"/>
      <c r="G97" s="54"/>
      <c r="H97" s="53"/>
      <c r="I97" s="53"/>
      <c r="J97" s="53"/>
      <c r="K97" s="53"/>
      <c r="L97" s="53"/>
      <c r="M97" s="2" t="str">
        <f t="shared" si="1"/>
        <v/>
      </c>
      <c r="N97" s="2" t="str">
        <f t="shared" si="2"/>
        <v/>
      </c>
      <c r="P97" s="2" t="str">
        <f t="shared" si="3"/>
        <v/>
      </c>
    </row>
    <row r="98" spans="2:16" hidden="1" x14ac:dyDescent="0.2">
      <c r="B98" s="33" t="str">
        <f t="shared" si="10"/>
        <v/>
      </c>
      <c r="C98" s="52"/>
      <c r="D98" s="53"/>
      <c r="E98" s="53"/>
      <c r="F98" s="54"/>
      <c r="G98" s="54"/>
      <c r="H98" s="53"/>
      <c r="I98" s="53"/>
      <c r="J98" s="53"/>
      <c r="K98" s="53"/>
      <c r="L98" s="53"/>
      <c r="M98" s="2" t="str">
        <f t="shared" si="1"/>
        <v/>
      </c>
      <c r="N98" s="2" t="str">
        <f t="shared" si="2"/>
        <v/>
      </c>
      <c r="P98" s="2" t="str">
        <f t="shared" si="3"/>
        <v/>
      </c>
    </row>
    <row r="99" spans="2:16" hidden="1" x14ac:dyDescent="0.2">
      <c r="B99" s="33" t="str">
        <f t="shared" si="10"/>
        <v/>
      </c>
      <c r="C99" s="52"/>
      <c r="D99" s="53"/>
      <c r="E99" s="53"/>
      <c r="F99" s="54"/>
      <c r="G99" s="54"/>
      <c r="H99" s="53"/>
      <c r="I99" s="53"/>
      <c r="J99" s="53"/>
      <c r="K99" s="53"/>
      <c r="L99" s="53"/>
      <c r="M99" s="2" t="str">
        <f t="shared" si="1"/>
        <v/>
      </c>
      <c r="N99" s="2" t="str">
        <f t="shared" si="2"/>
        <v/>
      </c>
      <c r="P99" s="2" t="str">
        <f t="shared" si="3"/>
        <v/>
      </c>
    </row>
    <row r="100" spans="2:16" hidden="1" x14ac:dyDescent="0.2">
      <c r="B100" s="33" t="str">
        <f t="shared" si="10"/>
        <v/>
      </c>
      <c r="C100" s="52"/>
      <c r="D100" s="53"/>
      <c r="E100" s="53"/>
      <c r="F100" s="54"/>
      <c r="G100" s="54"/>
      <c r="H100" s="53"/>
      <c r="I100" s="53"/>
      <c r="J100" s="53"/>
      <c r="K100" s="53"/>
      <c r="L100" s="53"/>
      <c r="M100" s="2" t="str">
        <f t="shared" si="1"/>
        <v/>
      </c>
      <c r="N100" s="2" t="str">
        <f t="shared" si="2"/>
        <v/>
      </c>
      <c r="P100" s="2" t="str">
        <f t="shared" si="3"/>
        <v/>
      </c>
    </row>
    <row r="101" spans="2:16" hidden="1" x14ac:dyDescent="0.2">
      <c r="B101" s="33" t="str">
        <f t="shared" si="10"/>
        <v/>
      </c>
      <c r="C101" s="52"/>
      <c r="D101" s="53"/>
      <c r="E101" s="53"/>
      <c r="F101" s="54"/>
      <c r="G101" s="54"/>
      <c r="H101" s="53"/>
      <c r="I101" s="53"/>
      <c r="J101" s="53"/>
      <c r="K101" s="53"/>
      <c r="L101" s="53"/>
      <c r="M101" s="2" t="str">
        <f t="shared" si="1"/>
        <v/>
      </c>
      <c r="N101" s="2" t="str">
        <f t="shared" si="2"/>
        <v/>
      </c>
      <c r="P101" s="2" t="str">
        <f t="shared" si="3"/>
        <v/>
      </c>
    </row>
    <row r="102" spans="2:16" hidden="1" x14ac:dyDescent="0.2">
      <c r="B102" s="33" t="str">
        <f t="shared" si="10"/>
        <v/>
      </c>
      <c r="C102" s="52"/>
      <c r="D102" s="53"/>
      <c r="E102" s="53"/>
      <c r="F102" s="54"/>
      <c r="G102" s="54"/>
      <c r="H102" s="53"/>
      <c r="I102" s="53"/>
      <c r="J102" s="53"/>
      <c r="K102" s="53"/>
      <c r="L102" s="53"/>
      <c r="M102" s="2" t="str">
        <f t="shared" si="1"/>
        <v/>
      </c>
      <c r="N102" s="2" t="str">
        <f t="shared" si="2"/>
        <v/>
      </c>
      <c r="P102" s="2" t="str">
        <f t="shared" si="3"/>
        <v/>
      </c>
    </row>
    <row r="103" spans="2:16" hidden="1" x14ac:dyDescent="0.2">
      <c r="B103" s="33" t="str">
        <f t="shared" si="10"/>
        <v/>
      </c>
      <c r="C103" s="52"/>
      <c r="D103" s="53"/>
      <c r="E103" s="53"/>
      <c r="F103" s="54"/>
      <c r="G103" s="54"/>
      <c r="H103" s="53"/>
      <c r="I103" s="53"/>
      <c r="J103" s="53"/>
      <c r="K103" s="53"/>
      <c r="L103" s="53"/>
      <c r="M103" s="2" t="str">
        <f t="shared" si="1"/>
        <v/>
      </c>
      <c r="N103" s="2" t="str">
        <f t="shared" si="2"/>
        <v/>
      </c>
      <c r="P103" s="2" t="str">
        <f t="shared" si="3"/>
        <v/>
      </c>
    </row>
    <row r="104" spans="2:16" hidden="1" x14ac:dyDescent="0.2">
      <c r="B104" s="33" t="str">
        <f t="shared" si="10"/>
        <v/>
      </c>
      <c r="C104" s="52"/>
      <c r="D104" s="53"/>
      <c r="E104" s="53"/>
      <c r="F104" s="54"/>
      <c r="G104" s="54"/>
      <c r="H104" s="53"/>
      <c r="I104" s="53"/>
      <c r="J104" s="53"/>
      <c r="K104" s="53"/>
      <c r="L104" s="53"/>
      <c r="M104" s="2" t="str">
        <f t="shared" si="1"/>
        <v/>
      </c>
      <c r="N104" s="2" t="str">
        <f t="shared" si="2"/>
        <v/>
      </c>
      <c r="P104" s="2" t="str">
        <f t="shared" si="3"/>
        <v/>
      </c>
    </row>
    <row r="105" spans="2:16" hidden="1" x14ac:dyDescent="0.2">
      <c r="B105" s="33" t="str">
        <f t="shared" si="10"/>
        <v/>
      </c>
      <c r="C105" s="52"/>
      <c r="D105" s="53"/>
      <c r="E105" s="53"/>
      <c r="F105" s="54"/>
      <c r="G105" s="54"/>
      <c r="H105" s="53"/>
      <c r="I105" s="53"/>
      <c r="J105" s="53"/>
      <c r="K105" s="53"/>
      <c r="L105" s="53"/>
      <c r="M105" s="2" t="str">
        <f t="shared" si="1"/>
        <v/>
      </c>
      <c r="N105" s="2" t="str">
        <f t="shared" si="2"/>
        <v/>
      </c>
      <c r="P105" s="2" t="str">
        <f t="shared" si="3"/>
        <v/>
      </c>
    </row>
    <row r="106" spans="2:16" x14ac:dyDescent="0.2">
      <c r="B106" s="63"/>
      <c r="C106" s="64"/>
      <c r="D106" s="65"/>
      <c r="E106" s="65"/>
      <c r="F106" s="65"/>
      <c r="G106" s="65"/>
      <c r="H106" s="65"/>
      <c r="I106" s="65"/>
      <c r="J106" s="65"/>
      <c r="K106" s="66" t="s">
        <v>77</v>
      </c>
      <c r="L106" s="67">
        <f>IF(COUNTA(Tabla1[ACTIVIDAD])=0,"",SUM(Tabla1[calcul])/COUNTA(Tabla1[ACTIVIDAD]))</f>
        <v>4.7903614457831332E-2</v>
      </c>
      <c r="M106" s="32"/>
      <c r="N106"/>
    </row>
  </sheetData>
  <mergeCells count="12">
    <mergeCell ref="B5:D5"/>
    <mergeCell ref="B6:D6"/>
    <mergeCell ref="F5:H5"/>
    <mergeCell ref="I5:K5"/>
    <mergeCell ref="B8:J8"/>
    <mergeCell ref="K8:L8"/>
    <mergeCell ref="B2:C3"/>
    <mergeCell ref="D2:L2"/>
    <mergeCell ref="D3:E3"/>
    <mergeCell ref="I3:J3"/>
    <mergeCell ref="K3:L3"/>
    <mergeCell ref="F3:H3"/>
  </mergeCells>
  <conditionalFormatting sqref="L6:L7">
    <cfRule type="iconSet" priority="1">
      <iconSet iconSet="3Arrows">
        <cfvo type="percent" val="0"/>
        <cfvo type="num" val="0.6"/>
        <cfvo type="num" val="0.9"/>
      </iconSet>
    </cfRule>
  </conditionalFormatting>
  <dataValidations count="6">
    <dataValidation type="list" allowBlank="1" showInputMessage="1" showErrorMessage="1" sqref="F6:F7 I6:I7" xr:uid="{00000000-0002-0000-0000-000000000000}">
      <formula1>dia</formula1>
    </dataValidation>
    <dataValidation type="list" allowBlank="1" showInputMessage="1" showErrorMessage="1" sqref="G6:G7 J6:J7" xr:uid="{00000000-0002-0000-0000-000001000000}">
      <formula1>mes</formula1>
    </dataValidation>
    <dataValidation type="list" allowBlank="1" showInputMessage="1" showErrorMessage="1" sqref="H6:H7 K6:K7" xr:uid="{00000000-0002-0000-0000-000002000000}">
      <formula1>Anio</formula1>
    </dataValidation>
    <dataValidation type="list" allowBlank="1" showInputMessage="1" showErrorMessage="1" sqref="B6:D6" xr:uid="{00000000-0002-0000-0000-000003000000}">
      <formula1>subsistemas</formula1>
    </dataValidation>
    <dataValidation type="list" allowBlank="1" showInputMessage="1" showErrorMessage="1" sqref="C10:C105" xr:uid="{00000000-0002-0000-0000-000004000000}">
      <formula1>INDIRECT($B$6)</formula1>
    </dataValidation>
    <dataValidation type="list" allowBlank="1" showInputMessage="1" showErrorMessage="1" sqref="L10:L105" xr:uid="{00000000-0002-0000-0000-000005000000}">
      <formula1>"Finalizada, En Ejecución, Iniciada, Sin ejecutar"</formula1>
    </dataValidation>
  </dataValidations>
  <pageMargins left="0.19685039370078741" right="0.15748031496062992" top="0.39370078740157483" bottom="0.43307086614173229" header="0.31496062992125984" footer="0.31496062992125984"/>
  <pageSetup scale="70" fitToHeight="2" orientation="landscape" r:id="rId1"/>
  <headerFooter>
    <oddFooter>&amp;LFormato: FO-AC-62 Versión:01&amp;CPágina &amp;P de &amp;N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parametro!$I$14:$I$29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3:N34"/>
  <sheetViews>
    <sheetView topLeftCell="B1" workbookViewId="0">
      <selection activeCell="J17" sqref="J17:J19"/>
    </sheetView>
  </sheetViews>
  <sheetFormatPr baseColWidth="10" defaultRowHeight="15" x14ac:dyDescent="0.2"/>
  <cols>
    <col min="10" max="10" width="104.6640625" customWidth="1"/>
  </cols>
  <sheetData>
    <row r="3" spans="2:14" x14ac:dyDescent="0.2">
      <c r="B3" t="s">
        <v>17</v>
      </c>
      <c r="C3" t="s">
        <v>18</v>
      </c>
      <c r="D3" t="s">
        <v>19</v>
      </c>
      <c r="I3" t="s">
        <v>20</v>
      </c>
      <c r="J3" t="s">
        <v>16</v>
      </c>
      <c r="K3" t="s">
        <v>65</v>
      </c>
    </row>
    <row r="4" spans="2:14" x14ac:dyDescent="0.2">
      <c r="B4" t="s">
        <v>21</v>
      </c>
      <c r="C4">
        <v>1</v>
      </c>
      <c r="D4">
        <v>2019</v>
      </c>
      <c r="I4" t="s">
        <v>33</v>
      </c>
      <c r="K4" t="s">
        <v>66</v>
      </c>
    </row>
    <row r="5" spans="2:14" x14ac:dyDescent="0.2">
      <c r="B5" t="s">
        <v>22</v>
      </c>
      <c r="C5">
        <v>2</v>
      </c>
      <c r="D5">
        <v>2020</v>
      </c>
      <c r="I5" t="s">
        <v>34</v>
      </c>
    </row>
    <row r="6" spans="2:14" x14ac:dyDescent="0.2">
      <c r="B6" t="s">
        <v>23</v>
      </c>
      <c r="C6">
        <v>3</v>
      </c>
      <c r="D6">
        <v>2021</v>
      </c>
      <c r="I6" t="s">
        <v>35</v>
      </c>
    </row>
    <row r="7" spans="2:14" x14ac:dyDescent="0.2">
      <c r="B7" t="s">
        <v>24</v>
      </c>
      <c r="C7">
        <v>4</v>
      </c>
      <c r="D7">
        <v>2022</v>
      </c>
      <c r="I7" t="s">
        <v>36</v>
      </c>
    </row>
    <row r="8" spans="2:14" x14ac:dyDescent="0.2">
      <c r="B8" t="s">
        <v>25</v>
      </c>
      <c r="C8">
        <v>5</v>
      </c>
      <c r="D8">
        <v>2023</v>
      </c>
      <c r="I8" t="s">
        <v>37</v>
      </c>
      <c r="N8" t="s">
        <v>67</v>
      </c>
    </row>
    <row r="9" spans="2:14" x14ac:dyDescent="0.2">
      <c r="B9" t="s">
        <v>26</v>
      </c>
      <c r="C9">
        <v>6</v>
      </c>
      <c r="D9">
        <v>2024</v>
      </c>
      <c r="I9" t="s">
        <v>38</v>
      </c>
      <c r="N9" t="s">
        <v>68</v>
      </c>
    </row>
    <row r="10" spans="2:14" x14ac:dyDescent="0.2">
      <c r="B10" t="s">
        <v>27</v>
      </c>
      <c r="C10">
        <v>7</v>
      </c>
      <c r="D10">
        <v>2025</v>
      </c>
      <c r="I10" t="s">
        <v>39</v>
      </c>
      <c r="N10" t="s">
        <v>69</v>
      </c>
    </row>
    <row r="11" spans="2:14" x14ac:dyDescent="0.2">
      <c r="B11" t="s">
        <v>28</v>
      </c>
      <c r="C11">
        <v>8</v>
      </c>
      <c r="D11">
        <v>2026</v>
      </c>
      <c r="I11" t="s">
        <v>40</v>
      </c>
      <c r="N11" t="s">
        <v>70</v>
      </c>
    </row>
    <row r="12" spans="2:14" x14ac:dyDescent="0.2">
      <c r="B12" t="s">
        <v>29</v>
      </c>
      <c r="C12">
        <v>9</v>
      </c>
      <c r="D12">
        <v>2027</v>
      </c>
    </row>
    <row r="13" spans="2:14" x14ac:dyDescent="0.2">
      <c r="B13" t="s">
        <v>30</v>
      </c>
      <c r="C13">
        <v>10</v>
      </c>
      <c r="D13">
        <v>2028</v>
      </c>
    </row>
    <row r="14" spans="2:14" ht="45" x14ac:dyDescent="0.2">
      <c r="B14" t="s">
        <v>31</v>
      </c>
      <c r="C14">
        <v>11</v>
      </c>
      <c r="D14">
        <v>2029</v>
      </c>
      <c r="I14" t="s">
        <v>35</v>
      </c>
      <c r="J14" s="30" t="s">
        <v>50</v>
      </c>
    </row>
    <row r="15" spans="2:14" ht="30" x14ac:dyDescent="0.2">
      <c r="B15" t="s">
        <v>32</v>
      </c>
      <c r="C15">
        <v>12</v>
      </c>
      <c r="D15">
        <v>2030</v>
      </c>
      <c r="I15" t="s">
        <v>35</v>
      </c>
      <c r="J15" s="30" t="s">
        <v>51</v>
      </c>
    </row>
    <row r="16" spans="2:14" ht="30" x14ac:dyDescent="0.2">
      <c r="C16">
        <v>13</v>
      </c>
      <c r="D16">
        <v>2031</v>
      </c>
      <c r="I16" t="s">
        <v>35</v>
      </c>
      <c r="J16" s="30" t="s">
        <v>52</v>
      </c>
    </row>
    <row r="17" spans="3:10" ht="30" x14ac:dyDescent="0.2">
      <c r="C17">
        <v>14</v>
      </c>
      <c r="D17">
        <v>2032</v>
      </c>
      <c r="I17" t="s">
        <v>36</v>
      </c>
      <c r="J17" s="30" t="s">
        <v>92</v>
      </c>
    </row>
    <row r="18" spans="3:10" x14ac:dyDescent="0.2">
      <c r="C18">
        <v>15</v>
      </c>
      <c r="D18">
        <v>2033</v>
      </c>
      <c r="I18" t="s">
        <v>36</v>
      </c>
      <c r="J18" s="30" t="s">
        <v>93</v>
      </c>
    </row>
    <row r="19" spans="3:10" ht="30" x14ac:dyDescent="0.2">
      <c r="C19">
        <v>16</v>
      </c>
      <c r="D19">
        <v>2034</v>
      </c>
      <c r="I19" t="s">
        <v>36</v>
      </c>
      <c r="J19" s="30" t="s">
        <v>94</v>
      </c>
    </row>
    <row r="20" spans="3:10" ht="30" x14ac:dyDescent="0.2">
      <c r="C20">
        <v>17</v>
      </c>
      <c r="D20">
        <v>2035</v>
      </c>
      <c r="I20" t="s">
        <v>37</v>
      </c>
      <c r="J20" s="30" t="s">
        <v>53</v>
      </c>
    </row>
    <row r="21" spans="3:10" ht="30" x14ac:dyDescent="0.2">
      <c r="C21">
        <v>18</v>
      </c>
      <c r="D21">
        <v>2036</v>
      </c>
      <c r="I21" t="s">
        <v>37</v>
      </c>
      <c r="J21" s="30" t="s">
        <v>54</v>
      </c>
    </row>
    <row r="22" spans="3:10" ht="30" x14ac:dyDescent="0.2">
      <c r="C22">
        <v>19</v>
      </c>
      <c r="D22">
        <v>2037</v>
      </c>
      <c r="I22" t="s">
        <v>37</v>
      </c>
      <c r="J22" s="30" t="s">
        <v>55</v>
      </c>
    </row>
    <row r="23" spans="3:10" x14ac:dyDescent="0.2">
      <c r="C23">
        <v>20</v>
      </c>
      <c r="D23">
        <v>2038</v>
      </c>
      <c r="I23" t="s">
        <v>38</v>
      </c>
      <c r="J23" s="30" t="s">
        <v>56</v>
      </c>
    </row>
    <row r="24" spans="3:10" ht="45" x14ac:dyDescent="0.2">
      <c r="C24">
        <v>21</v>
      </c>
      <c r="D24">
        <v>2039</v>
      </c>
      <c r="I24" t="s">
        <v>38</v>
      </c>
      <c r="J24" s="30" t="s">
        <v>57</v>
      </c>
    </row>
    <row r="25" spans="3:10" ht="30" x14ac:dyDescent="0.2">
      <c r="C25">
        <v>22</v>
      </c>
      <c r="D25">
        <v>2040</v>
      </c>
      <c r="I25" t="s">
        <v>38</v>
      </c>
      <c r="J25" s="30" t="s">
        <v>58</v>
      </c>
    </row>
    <row r="26" spans="3:10" ht="45" x14ac:dyDescent="0.2">
      <c r="C26">
        <v>23</v>
      </c>
      <c r="D26">
        <v>2041</v>
      </c>
      <c r="I26" t="s">
        <v>40</v>
      </c>
      <c r="J26" s="30" t="s">
        <v>59</v>
      </c>
    </row>
    <row r="27" spans="3:10" ht="30" x14ac:dyDescent="0.2">
      <c r="C27">
        <v>24</v>
      </c>
      <c r="D27">
        <v>2042</v>
      </c>
      <c r="I27" t="s">
        <v>40</v>
      </c>
      <c r="J27" s="30" t="s">
        <v>60</v>
      </c>
    </row>
    <row r="28" spans="3:10" ht="30" x14ac:dyDescent="0.2">
      <c r="C28">
        <v>25</v>
      </c>
      <c r="D28">
        <v>2043</v>
      </c>
      <c r="I28" t="s">
        <v>40</v>
      </c>
      <c r="J28" s="30" t="s">
        <v>61</v>
      </c>
    </row>
    <row r="29" spans="3:10" ht="45" x14ac:dyDescent="0.2">
      <c r="C29">
        <v>26</v>
      </c>
      <c r="D29">
        <v>2044</v>
      </c>
      <c r="I29" t="s">
        <v>40</v>
      </c>
      <c r="J29" s="30" t="s">
        <v>62</v>
      </c>
    </row>
    <row r="30" spans="3:10" x14ac:dyDescent="0.2">
      <c r="C30">
        <v>27</v>
      </c>
      <c r="D30">
        <v>2045</v>
      </c>
      <c r="I30" t="s">
        <v>39</v>
      </c>
      <c r="J30" s="30" t="s">
        <v>89</v>
      </c>
    </row>
    <row r="31" spans="3:10" ht="30" x14ac:dyDescent="0.2">
      <c r="C31">
        <v>28</v>
      </c>
      <c r="D31">
        <v>2046</v>
      </c>
      <c r="I31" t="s">
        <v>39</v>
      </c>
      <c r="J31" s="30" t="s">
        <v>88</v>
      </c>
    </row>
    <row r="32" spans="3:10" ht="45" x14ac:dyDescent="0.2">
      <c r="C32">
        <v>29</v>
      </c>
      <c r="D32">
        <v>2047</v>
      </c>
      <c r="I32" t="s">
        <v>39</v>
      </c>
      <c r="J32" s="30" t="s">
        <v>87</v>
      </c>
    </row>
    <row r="33" spans="3:4" x14ac:dyDescent="0.2">
      <c r="C33">
        <v>30</v>
      </c>
      <c r="D33">
        <v>2048</v>
      </c>
    </row>
    <row r="34" spans="3:4" x14ac:dyDescent="0.2">
      <c r="C34">
        <v>31</v>
      </c>
      <c r="D34">
        <v>2049</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K30"/>
  <sheetViews>
    <sheetView view="pageBreakPreview" zoomScaleNormal="100" zoomScaleSheetLayoutView="100" zoomScalePageLayoutView="95" workbookViewId="0">
      <selection activeCell="A2" sqref="A2:I2"/>
    </sheetView>
  </sheetViews>
  <sheetFormatPr baseColWidth="10" defaultColWidth="9.1640625" defaultRowHeight="13" x14ac:dyDescent="0.15"/>
  <cols>
    <col min="1" max="2" width="9.1640625" style="4"/>
    <col min="3" max="3" width="9.1640625" style="4" customWidth="1"/>
    <col min="4" max="1025" width="9.1640625" style="4"/>
    <col min="1026" max="16384" width="9.1640625" style="6"/>
  </cols>
  <sheetData>
    <row r="1" spans="1:11" ht="11.25" customHeight="1" thickTop="1" x14ac:dyDescent="0.15">
      <c r="A1" s="90" t="s">
        <v>13</v>
      </c>
      <c r="B1" s="91"/>
      <c r="C1" s="91"/>
      <c r="D1" s="91"/>
      <c r="E1" s="91"/>
      <c r="F1" s="91"/>
      <c r="G1" s="91"/>
      <c r="H1" s="91"/>
      <c r="I1" s="91"/>
      <c r="J1" s="92"/>
      <c r="K1" s="93"/>
    </row>
    <row r="2" spans="1:11" ht="14.25" customHeight="1" x14ac:dyDescent="0.15">
      <c r="A2" s="98" t="s">
        <v>84</v>
      </c>
      <c r="B2" s="99"/>
      <c r="C2" s="99"/>
      <c r="D2" s="99"/>
      <c r="E2" s="99"/>
      <c r="F2" s="99"/>
      <c r="G2" s="99"/>
      <c r="H2" s="99"/>
      <c r="I2" s="99"/>
      <c r="J2" s="94"/>
      <c r="K2" s="95"/>
    </row>
    <row r="3" spans="1:11" ht="11.25" customHeight="1" x14ac:dyDescent="0.15">
      <c r="A3" s="100" t="s">
        <v>0</v>
      </c>
      <c r="B3" s="101"/>
      <c r="C3" s="101" t="s">
        <v>1</v>
      </c>
      <c r="D3" s="101"/>
      <c r="E3" s="101"/>
      <c r="F3" s="101"/>
      <c r="G3" s="101"/>
      <c r="H3" s="101" t="s">
        <v>2</v>
      </c>
      <c r="I3" s="101"/>
      <c r="J3" s="94"/>
      <c r="K3" s="95"/>
    </row>
    <row r="4" spans="1:11" ht="14.25" customHeight="1" thickBot="1" x14ac:dyDescent="0.2">
      <c r="A4" s="102" t="s">
        <v>85</v>
      </c>
      <c r="B4" s="103"/>
      <c r="C4" s="103" t="s">
        <v>86</v>
      </c>
      <c r="D4" s="103"/>
      <c r="E4" s="103"/>
      <c r="F4" s="103"/>
      <c r="G4" s="103"/>
      <c r="H4" s="103">
        <v>2</v>
      </c>
      <c r="I4" s="103"/>
      <c r="J4" s="96"/>
      <c r="K4" s="97"/>
    </row>
    <row r="5" spans="1:11" ht="6" customHeight="1" thickTop="1" x14ac:dyDescent="0.15">
      <c r="A5" s="5"/>
      <c r="B5" s="6"/>
      <c r="C5" s="6"/>
      <c r="D5" s="6"/>
      <c r="E5" s="6"/>
      <c r="F5" s="6"/>
      <c r="G5" s="6"/>
      <c r="H5" s="6"/>
      <c r="I5" s="6"/>
      <c r="J5" s="6"/>
      <c r="K5" s="7"/>
    </row>
    <row r="6" spans="1:11" ht="16" x14ac:dyDescent="0.2">
      <c r="A6" s="106"/>
      <c r="B6" s="106"/>
      <c r="C6" s="106"/>
      <c r="D6" s="106"/>
      <c r="E6" s="106"/>
      <c r="F6" s="106"/>
      <c r="G6" s="106"/>
      <c r="H6" s="106"/>
      <c r="I6" s="106"/>
      <c r="J6" s="106"/>
      <c r="K6" s="106"/>
    </row>
    <row r="7" spans="1:11" x14ac:dyDescent="0.15">
      <c r="A7" s="8"/>
      <c r="B7" s="9"/>
      <c r="C7" s="9"/>
      <c r="D7" s="9"/>
      <c r="E7" s="9"/>
      <c r="F7" s="9"/>
      <c r="G7" s="9"/>
      <c r="H7" s="9"/>
      <c r="I7" s="9"/>
      <c r="J7" s="9"/>
      <c r="K7" s="10"/>
    </row>
    <row r="8" spans="1:11" x14ac:dyDescent="0.15">
      <c r="A8" s="8"/>
      <c r="B8" s="9"/>
      <c r="C8" s="9"/>
      <c r="D8" s="9"/>
      <c r="E8" s="9"/>
      <c r="F8" s="11"/>
      <c r="G8" s="9"/>
      <c r="H8" s="9"/>
      <c r="I8" s="9"/>
      <c r="J8" s="9"/>
      <c r="K8" s="10"/>
    </row>
    <row r="9" spans="1:11" x14ac:dyDescent="0.15">
      <c r="A9" s="8"/>
      <c r="B9" s="9"/>
      <c r="C9" s="9"/>
      <c r="D9" s="9"/>
      <c r="E9" s="9"/>
      <c r="F9" s="9"/>
      <c r="G9" s="9"/>
      <c r="H9" s="9"/>
      <c r="I9" s="9"/>
      <c r="J9" s="9"/>
      <c r="K9" s="10"/>
    </row>
    <row r="10" spans="1:11" x14ac:dyDescent="0.15">
      <c r="A10" s="8"/>
      <c r="B10" s="9"/>
      <c r="C10" s="9"/>
      <c r="D10" s="9"/>
      <c r="E10" s="9"/>
      <c r="F10" s="9"/>
      <c r="G10" s="9"/>
      <c r="H10" s="9"/>
      <c r="I10" s="9"/>
      <c r="J10" s="9"/>
      <c r="K10" s="10"/>
    </row>
    <row r="11" spans="1:11" x14ac:dyDescent="0.15">
      <c r="A11" s="8"/>
      <c r="B11" s="9"/>
      <c r="C11" s="9"/>
      <c r="D11" s="9"/>
      <c r="E11" s="9"/>
      <c r="F11" s="9"/>
      <c r="G11" s="9"/>
      <c r="H11" s="9"/>
      <c r="I11" s="9"/>
      <c r="J11" s="9"/>
      <c r="K11" s="10"/>
    </row>
    <row r="12" spans="1:11" ht="14.25" customHeight="1" x14ac:dyDescent="0.2">
      <c r="A12" s="107"/>
      <c r="B12" s="108"/>
      <c r="C12" s="108"/>
      <c r="D12" s="108"/>
      <c r="E12" s="108"/>
      <c r="F12" s="108"/>
      <c r="G12" s="108"/>
      <c r="H12" s="108"/>
      <c r="I12" s="108"/>
      <c r="J12" s="108"/>
      <c r="K12" s="109"/>
    </row>
    <row r="13" spans="1:11" ht="14.25" customHeight="1" x14ac:dyDescent="0.15">
      <c r="A13" s="12"/>
      <c r="B13" s="110"/>
      <c r="C13" s="110"/>
      <c r="D13" s="110"/>
      <c r="E13" s="110"/>
      <c r="F13" s="110"/>
      <c r="G13" s="110"/>
      <c r="H13" s="110"/>
      <c r="I13" s="110"/>
      <c r="J13" s="110"/>
      <c r="K13" s="13"/>
    </row>
    <row r="14" spans="1:11" ht="22.5" customHeight="1" x14ac:dyDescent="0.15">
      <c r="A14" s="14"/>
      <c r="B14" s="111"/>
      <c r="C14" s="111"/>
      <c r="D14" s="112"/>
      <c r="E14" s="112"/>
      <c r="F14" s="112"/>
      <c r="G14" s="112"/>
      <c r="H14" s="112"/>
      <c r="I14" s="112"/>
      <c r="J14" s="112"/>
      <c r="K14" s="15"/>
    </row>
    <row r="15" spans="1:11" x14ac:dyDescent="0.15">
      <c r="A15" s="16"/>
      <c r="B15" s="17"/>
      <c r="C15" s="17"/>
      <c r="D15" s="17"/>
      <c r="E15" s="17"/>
      <c r="F15" s="17"/>
      <c r="G15" s="17"/>
      <c r="H15" s="17"/>
      <c r="I15" s="17"/>
      <c r="J15" s="17"/>
      <c r="K15" s="18"/>
    </row>
    <row r="16" spans="1:11" ht="28.5" customHeight="1" x14ac:dyDescent="0.15">
      <c r="A16" s="113" t="s">
        <v>3</v>
      </c>
      <c r="B16" s="113"/>
      <c r="C16" s="113"/>
      <c r="D16" s="113"/>
      <c r="E16" s="113"/>
      <c r="F16" s="113"/>
      <c r="G16" s="113"/>
      <c r="H16" s="113"/>
      <c r="I16" s="113"/>
      <c r="J16" s="113"/>
      <c r="K16" s="113"/>
    </row>
    <row r="17" spans="1:11" ht="96" customHeight="1" x14ac:dyDescent="0.15">
      <c r="A17" s="19"/>
      <c r="B17" s="20"/>
      <c r="C17" s="20"/>
      <c r="D17" s="20"/>
      <c r="E17" s="20"/>
      <c r="F17" s="20"/>
      <c r="G17" s="20"/>
      <c r="H17" s="20"/>
      <c r="I17" s="20"/>
      <c r="J17" s="20"/>
      <c r="K17" s="21"/>
    </row>
    <row r="18" spans="1:11" x14ac:dyDescent="0.15">
      <c r="A18" s="16"/>
      <c r="B18" s="17"/>
      <c r="C18" s="17"/>
      <c r="D18" s="17"/>
      <c r="E18" s="17"/>
      <c r="F18" s="17"/>
      <c r="G18" s="17"/>
      <c r="H18" s="17"/>
      <c r="I18" s="17"/>
      <c r="J18" s="17"/>
      <c r="K18" s="18"/>
    </row>
    <row r="19" spans="1:11" ht="14.25" customHeight="1" x14ac:dyDescent="0.15">
      <c r="A19" s="22" t="s">
        <v>4</v>
      </c>
      <c r="B19" s="114" t="s">
        <v>5</v>
      </c>
      <c r="C19" s="114"/>
      <c r="D19" s="114" t="s">
        <v>6</v>
      </c>
      <c r="E19" s="114"/>
      <c r="F19" s="114"/>
      <c r="G19" s="114"/>
      <c r="H19" s="114"/>
      <c r="I19" s="114"/>
      <c r="J19" s="114"/>
      <c r="K19" s="22" t="s">
        <v>7</v>
      </c>
    </row>
    <row r="20" spans="1:11" ht="22.5" customHeight="1" x14ac:dyDescent="0.15">
      <c r="A20" s="23">
        <v>2</v>
      </c>
      <c r="B20" s="115">
        <v>43479</v>
      </c>
      <c r="C20" s="116"/>
      <c r="D20" s="117" t="s">
        <v>83</v>
      </c>
      <c r="E20" s="117"/>
      <c r="F20" s="117"/>
      <c r="G20" s="117"/>
      <c r="H20" s="117"/>
      <c r="I20" s="117"/>
      <c r="J20" s="117"/>
      <c r="K20" s="24">
        <v>1</v>
      </c>
    </row>
    <row r="21" spans="1:11" ht="14" x14ac:dyDescent="0.15">
      <c r="A21" s="29">
        <v>1</v>
      </c>
      <c r="B21" s="118">
        <v>42782</v>
      </c>
      <c r="C21" s="118"/>
      <c r="D21" s="117" t="s">
        <v>78</v>
      </c>
      <c r="E21" s="117"/>
      <c r="F21" s="117"/>
      <c r="G21" s="117"/>
      <c r="H21" s="117"/>
      <c r="I21" s="117"/>
      <c r="J21" s="117"/>
      <c r="K21" s="24">
        <v>1</v>
      </c>
    </row>
    <row r="22" spans="1:11" x14ac:dyDescent="0.15">
      <c r="A22" s="16"/>
      <c r="B22" s="17"/>
      <c r="C22" s="17"/>
      <c r="D22" s="17"/>
      <c r="E22" s="17"/>
      <c r="F22" s="17"/>
      <c r="G22" s="17"/>
      <c r="H22" s="17"/>
      <c r="I22" s="17"/>
      <c r="J22" s="17"/>
      <c r="K22" s="18"/>
    </row>
    <row r="23" spans="1:11" x14ac:dyDescent="0.15">
      <c r="A23" s="16"/>
      <c r="B23" s="17"/>
      <c r="C23" s="17"/>
      <c r="D23" s="17"/>
      <c r="E23" s="17"/>
      <c r="F23" s="17"/>
      <c r="G23" s="17"/>
      <c r="H23" s="17"/>
      <c r="I23" s="17"/>
      <c r="J23" s="17"/>
      <c r="K23" s="18"/>
    </row>
    <row r="24" spans="1:11" x14ac:dyDescent="0.15">
      <c r="A24" s="16"/>
      <c r="B24" s="17"/>
      <c r="C24" s="17"/>
      <c r="D24" s="17"/>
      <c r="E24" s="17"/>
      <c r="F24" s="17"/>
      <c r="G24" s="17"/>
      <c r="H24" s="17"/>
      <c r="I24" s="17"/>
      <c r="J24" s="17"/>
      <c r="K24" s="18"/>
    </row>
    <row r="25" spans="1:11" ht="34.5" customHeight="1" x14ac:dyDescent="0.15">
      <c r="A25" s="104" t="s">
        <v>8</v>
      </c>
      <c r="B25" s="104"/>
      <c r="C25" s="104"/>
      <c r="D25" s="105" t="s">
        <v>79</v>
      </c>
      <c r="E25" s="105"/>
      <c r="F25" s="105"/>
      <c r="G25" s="105"/>
      <c r="H25" s="105"/>
      <c r="I25" s="105"/>
      <c r="J25" s="105"/>
      <c r="K25" s="105"/>
    </row>
    <row r="26" spans="1:11" ht="24" customHeight="1" x14ac:dyDescent="0.15">
      <c r="A26" s="104" t="s">
        <v>9</v>
      </c>
      <c r="B26" s="104"/>
      <c r="C26" s="104"/>
      <c r="D26" s="119" t="s">
        <v>80</v>
      </c>
      <c r="E26" s="119"/>
      <c r="F26" s="119"/>
      <c r="G26" s="119"/>
      <c r="H26" s="119"/>
      <c r="I26" s="119"/>
      <c r="J26" s="119"/>
      <c r="K26" s="119"/>
    </row>
    <row r="27" spans="1:11" ht="36" customHeight="1" x14ac:dyDescent="0.15">
      <c r="A27" s="104" t="s">
        <v>10</v>
      </c>
      <c r="B27" s="104"/>
      <c r="C27" s="104"/>
      <c r="D27" s="119" t="s">
        <v>81</v>
      </c>
      <c r="E27" s="119"/>
      <c r="F27" s="119"/>
      <c r="G27" s="119"/>
      <c r="H27" s="119"/>
      <c r="I27" s="119"/>
      <c r="J27" s="119"/>
      <c r="K27" s="119"/>
    </row>
    <row r="28" spans="1:11" ht="41.25" customHeight="1" x14ac:dyDescent="0.15">
      <c r="A28" s="104" t="s">
        <v>11</v>
      </c>
      <c r="B28" s="104"/>
      <c r="C28" s="104"/>
      <c r="D28" s="119" t="s">
        <v>82</v>
      </c>
      <c r="E28" s="119"/>
      <c r="F28" s="119"/>
      <c r="G28" s="119"/>
      <c r="H28" s="119"/>
      <c r="I28" s="119"/>
      <c r="J28" s="119"/>
      <c r="K28" s="119"/>
    </row>
    <row r="29" spans="1:11" ht="22.5" customHeight="1" x14ac:dyDescent="0.15">
      <c r="A29" s="25" t="s">
        <v>12</v>
      </c>
      <c r="B29" s="17"/>
      <c r="C29" s="17"/>
      <c r="D29" s="17"/>
      <c r="E29" s="17"/>
      <c r="F29" s="17"/>
      <c r="G29" s="17"/>
      <c r="H29" s="17"/>
      <c r="I29" s="17"/>
      <c r="J29" s="17"/>
      <c r="K29" s="18"/>
    </row>
    <row r="30" spans="1:11" x14ac:dyDescent="0.15">
      <c r="A30" s="26"/>
      <c r="B30" s="27"/>
      <c r="C30" s="27"/>
      <c r="D30" s="27"/>
      <c r="E30" s="27"/>
      <c r="F30" s="27"/>
      <c r="G30" s="27"/>
      <c r="H30" s="27"/>
      <c r="I30" s="27"/>
      <c r="J30" s="27"/>
      <c r="K30" s="28"/>
    </row>
  </sheetData>
  <mergeCells count="30">
    <mergeCell ref="A26:C26"/>
    <mergeCell ref="D26:K26"/>
    <mergeCell ref="A27:C27"/>
    <mergeCell ref="D27:K27"/>
    <mergeCell ref="A28:C28"/>
    <mergeCell ref="D28:K28"/>
    <mergeCell ref="A25:C25"/>
    <mergeCell ref="D25:K25"/>
    <mergeCell ref="A6:K6"/>
    <mergeCell ref="A12:K12"/>
    <mergeCell ref="B13:C13"/>
    <mergeCell ref="D13:J13"/>
    <mergeCell ref="B14:C14"/>
    <mergeCell ref="D14:J14"/>
    <mergeCell ref="A16:K16"/>
    <mergeCell ref="B19:C19"/>
    <mergeCell ref="D19:J19"/>
    <mergeCell ref="B20:C20"/>
    <mergeCell ref="D20:J20"/>
    <mergeCell ref="B21:C21"/>
    <mergeCell ref="D21:J21"/>
    <mergeCell ref="A1:I1"/>
    <mergeCell ref="J1:K4"/>
    <mergeCell ref="A2:I2"/>
    <mergeCell ref="A3:B3"/>
    <mergeCell ref="C3:G3"/>
    <mergeCell ref="H3:I3"/>
    <mergeCell ref="A4:B4"/>
    <mergeCell ref="C4:G4"/>
    <mergeCell ref="H4:I4"/>
  </mergeCells>
  <dataValidations count="1">
    <dataValidation allowBlank="1" showInputMessage="1" showErrorMessage="1" promptTitle="Advertencia" prompt="Si el formato es aprobado de forma convencional (firmas) por favor elimine esta parte." sqref="A16:K17" xr:uid="{00000000-0002-0000-0200-000000000000}">
      <formula1>0</formula1>
      <formula2>0</formula2>
    </dataValidation>
  </dataValidations>
  <printOptions horizontalCentered="1"/>
  <pageMargins left="0.78740157480314965" right="0.78740157480314965" top="0.59055118110236227" bottom="0.59055118110236227" header="0.51181102362204722" footer="0.27559055118110237"/>
  <pageSetup scale="87" firstPageNumber="0" orientation="portrait" verticalDpi="0" r:id="rId1"/>
  <headerFooter>
    <oddFooter>&amp;L&amp;"Segoe UI Black,Normal"&amp;9Formato: FO-AC-62 Versión: 1&amp;C&amp;"Segoe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plan</vt:lpstr>
      <vt:lpstr>parametro</vt:lpstr>
      <vt:lpstr>Control</vt:lpstr>
      <vt:lpstr>Anio</vt:lpstr>
      <vt:lpstr>dia</vt:lpstr>
      <vt:lpstr>mes</vt:lpstr>
      <vt:lpstr>ref</vt:lpstr>
      <vt:lpstr>SGA</vt:lpstr>
      <vt:lpstr>SGCN</vt:lpstr>
      <vt:lpstr>SGRS</vt:lpstr>
      <vt:lpstr>SGSI</vt:lpstr>
      <vt:lpstr>SGSST</vt:lpstr>
      <vt:lpstr>SIGA</vt:lpstr>
      <vt:lpstr>subsistemas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Milena Leon Gomez</dc:creator>
  <cp:lastModifiedBy>Microsoft Office User</cp:lastModifiedBy>
  <cp:lastPrinted>2019-01-14T19:25:12Z</cp:lastPrinted>
  <dcterms:created xsi:type="dcterms:W3CDTF">2016-01-29T18:42:10Z</dcterms:created>
  <dcterms:modified xsi:type="dcterms:W3CDTF">2022-01-31T17:54:30Z</dcterms:modified>
</cp:coreProperties>
</file>