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 JEPP\TransmiCable-S.Cristobal\Presupuesto\Ppto Entrega Factibilidad C.CS\"/>
    </mc:Choice>
  </mc:AlternateContent>
  <bookViews>
    <workbookView xWindow="0" yWindow="0" windowWidth="20490" windowHeight="8880"/>
  </bookViews>
  <sheets>
    <sheet name="Cantidades" sheetId="3" r:id="rId1"/>
    <sheet name="RESUMEN TRAMOS" sheetId="1" r:id="rId2"/>
    <sheet name="INTERFERENCIAS" sheetId="2" r:id="rId3"/>
  </sheets>
  <externalReferences>
    <externalReference r:id="rId4"/>
  </externalReferences>
  <definedNames>
    <definedName name="_xlnm._FilterDatabase" localSheetId="0" hidden="1">Cantidades!$A$7:$N$47</definedName>
    <definedName name="_xlnm.Print_Area" localSheetId="0">Cantidades!$A$1:$L$23</definedName>
    <definedName name="BuiltIn_AutoFilter___4">#REF!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_xlnm.Print_Titles" localSheetId="0">Cantidades!$1:$7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I19" i="3"/>
  <c r="J20" i="3"/>
  <c r="J19" i="3"/>
  <c r="I18" i="3"/>
  <c r="I17" i="3"/>
  <c r="J18" i="3"/>
  <c r="J17" i="3"/>
  <c r="I16" i="3"/>
  <c r="I15" i="3"/>
  <c r="J16" i="3"/>
  <c r="J15" i="3"/>
  <c r="I14" i="3"/>
  <c r="I13" i="3"/>
  <c r="I12" i="3"/>
  <c r="J14" i="3"/>
  <c r="J13" i="3"/>
  <c r="J12" i="3"/>
  <c r="I11" i="3"/>
  <c r="I10" i="3"/>
  <c r="I9" i="3"/>
  <c r="J11" i="3"/>
  <c r="J10" i="3"/>
  <c r="J9" i="3"/>
  <c r="H24" i="1"/>
  <c r="H23" i="1"/>
  <c r="H19" i="1"/>
  <c r="H18" i="1"/>
  <c r="H14" i="1"/>
  <c r="H13" i="1"/>
  <c r="H10" i="1"/>
  <c r="H9" i="1"/>
  <c r="H8" i="1"/>
  <c r="H5" i="1"/>
  <c r="H4" i="1"/>
  <c r="H3" i="1"/>
  <c r="A173" i="2"/>
  <c r="F172" i="2"/>
  <c r="E137" i="1" s="1"/>
  <c r="E141" i="1" s="1"/>
  <c r="E23" i="1" s="1"/>
  <c r="F171" i="2"/>
  <c r="A154" i="2"/>
  <c r="F153" i="2"/>
  <c r="E125" i="1" s="1"/>
  <c r="E129" i="1" s="1"/>
  <c r="E18" i="1" s="1"/>
  <c r="F152" i="2"/>
  <c r="B135" i="2"/>
  <c r="F133" i="2"/>
  <c r="F134" i="2" s="1"/>
  <c r="E113" i="1" s="1"/>
  <c r="B117" i="2"/>
  <c r="F116" i="2"/>
  <c r="E101" i="1" s="1"/>
  <c r="E105" i="1" s="1"/>
  <c r="E10" i="1" s="1"/>
  <c r="F115" i="2"/>
  <c r="B100" i="2"/>
  <c r="F98" i="2"/>
  <c r="F99" i="2" s="1"/>
  <c r="E89" i="1" s="1"/>
  <c r="E93" i="1" s="1"/>
  <c r="E9" i="1" s="1"/>
  <c r="B81" i="2"/>
  <c r="F80" i="2"/>
  <c r="F79" i="2"/>
  <c r="B62" i="2"/>
  <c r="F61" i="2"/>
  <c r="F60" i="2"/>
  <c r="B44" i="2"/>
  <c r="F42" i="2"/>
  <c r="F43" i="2" s="1"/>
  <c r="E50" i="1" s="1"/>
  <c r="E54" i="1" s="1"/>
  <c r="E4" i="1" s="1"/>
  <c r="B26" i="2"/>
  <c r="F25" i="2"/>
  <c r="F24" i="2"/>
  <c r="D4" i="2"/>
  <c r="F96" i="2" s="1"/>
  <c r="F100" i="2" s="1"/>
  <c r="F89" i="1" s="1"/>
  <c r="F93" i="1" s="1"/>
  <c r="F9" i="1" s="1"/>
  <c r="F139" i="1"/>
  <c r="E139" i="1"/>
  <c r="E127" i="1"/>
  <c r="E115" i="1"/>
  <c r="F103" i="1"/>
  <c r="E103" i="1"/>
  <c r="F91" i="1"/>
  <c r="E91" i="1"/>
  <c r="F79" i="1"/>
  <c r="E79" i="1"/>
  <c r="E77" i="1"/>
  <c r="E81" i="1" s="1"/>
  <c r="E8" i="1" s="1"/>
  <c r="F66" i="1"/>
  <c r="E66" i="1"/>
  <c r="E64" i="1"/>
  <c r="E68" i="1" s="1"/>
  <c r="E5" i="1" s="1"/>
  <c r="F52" i="1"/>
  <c r="E52" i="1"/>
  <c r="E40" i="1"/>
  <c r="E3" i="1" s="1"/>
  <c r="F38" i="1"/>
  <c r="E38" i="1"/>
  <c r="E36" i="1"/>
  <c r="F24" i="1"/>
  <c r="E24" i="1"/>
  <c r="F19" i="1"/>
  <c r="E19" i="1"/>
  <c r="F14" i="1"/>
  <c r="E14" i="1"/>
  <c r="E13" i="1" l="1"/>
  <c r="E117" i="1"/>
  <c r="F22" i="2"/>
  <c r="F26" i="2" s="1"/>
  <c r="F36" i="1" s="1"/>
  <c r="F40" i="1" s="1"/>
  <c r="F3" i="1" s="1"/>
  <c r="F169" i="2"/>
  <c r="F173" i="2" s="1"/>
  <c r="F137" i="1" s="1"/>
  <c r="F141" i="1" s="1"/>
  <c r="F23" i="1" s="1"/>
  <c r="F25" i="1" s="1"/>
  <c r="F131" i="2"/>
  <c r="F135" i="2" s="1"/>
  <c r="F113" i="1" s="1"/>
  <c r="F117" i="1" s="1"/>
  <c r="F13" i="1" s="1"/>
  <c r="F15" i="1" s="1"/>
  <c r="D6" i="2"/>
  <c r="F77" i="2"/>
  <c r="F81" i="2" s="1"/>
  <c r="F77" i="1" s="1"/>
  <c r="F81" i="1" s="1"/>
  <c r="F8" i="1" s="1"/>
  <c r="F113" i="2"/>
  <c r="F117" i="2" s="1"/>
  <c r="F101" i="1" s="1"/>
  <c r="F105" i="1" s="1"/>
  <c r="F10" i="1" s="1"/>
  <c r="F58" i="2"/>
  <c r="F62" i="2" s="1"/>
  <c r="F64" i="1" s="1"/>
  <c r="F68" i="1" s="1"/>
  <c r="F5" i="1" s="1"/>
  <c r="F150" i="2"/>
  <c r="F154" i="2" s="1"/>
  <c r="F125" i="1" s="1"/>
  <c r="F129" i="1" s="1"/>
  <c r="F18" i="1" s="1"/>
  <c r="F20" i="1" s="1"/>
  <c r="F40" i="2"/>
  <c r="F44" i="2" s="1"/>
  <c r="F50" i="1" s="1"/>
  <c r="F54" i="1" s="1"/>
  <c r="F4" i="1" s="1"/>
</calcChain>
</file>

<file path=xl/sharedStrings.xml><?xml version="1.0" encoding="utf-8"?>
<sst xmlns="http://schemas.openxmlformats.org/spreadsheetml/2006/main" count="835" uniqueCount="187">
  <si>
    <t>TRAMO 1 : 20 DE JULIO - LA VICTORIA</t>
  </si>
  <si>
    <t>CRITERIO</t>
  </si>
  <si>
    <t>LONGITUD SOTERRADO</t>
  </si>
  <si>
    <t>VALOR SOTERRADO</t>
  </si>
  <si>
    <t>ESTACION INICIO</t>
  </si>
  <si>
    <t>ESTACION LLEGADA</t>
  </si>
  <si>
    <t>20 de Julio Alternativa 1</t>
  </si>
  <si>
    <t>La Victoria</t>
  </si>
  <si>
    <t xml:space="preserve">Interferencia redes MT 11,4kV </t>
  </si>
  <si>
    <t>20 de Julio Alternativa 4</t>
  </si>
  <si>
    <t>20 de Julio Alternativa 6</t>
  </si>
  <si>
    <t>TRAMO 2 : LA VICTORIA - ALTAMIRA</t>
  </si>
  <si>
    <t>Altamira Alternativa 2</t>
  </si>
  <si>
    <t>Altamira Alternativa 3</t>
  </si>
  <si>
    <t>Altamira Alternativa 5</t>
  </si>
  <si>
    <t>TRAMO 3 : NUEVA ESTACION INTERMEDIA - JUAN REY</t>
  </si>
  <si>
    <t>Nueva Estación Intermedia</t>
  </si>
  <si>
    <t>Juan Rey Alternativa 1</t>
  </si>
  <si>
    <t>Interferencia redes AT 115kV</t>
  </si>
  <si>
    <t>Total Juan Rey Alternativa 1</t>
  </si>
  <si>
    <t>Juan Rey Alternativa 2</t>
  </si>
  <si>
    <t>Total Juan Rey Alternativa 2</t>
  </si>
  <si>
    <t>Juan Rey Alternativa 3</t>
  </si>
  <si>
    <t>Total Juan Rey Alternativa 3</t>
  </si>
  <si>
    <t>PRESUPUESTO SOTERRADO REDES INTERFERENCIAS CON REDES MT 11,4kV</t>
  </si>
  <si>
    <t>TRAMO 1 : 20 DE JULIO ALTERNATIVA 1 - LA VICTORIA</t>
  </si>
  <si>
    <t>ESTACION TRANSFERENCIA</t>
  </si>
  <si>
    <t>20 de Julio Alternativa  1</t>
  </si>
  <si>
    <t>TRAZADO</t>
  </si>
  <si>
    <t>ESTACION INTERMEDIA</t>
  </si>
  <si>
    <t>VALOR TOTAL</t>
  </si>
  <si>
    <t>TRAMO 1 : 20 DE JULIO ALTERNATIVA 4 - LA VICTORIA</t>
  </si>
  <si>
    <t>20 de Julio Alternativa  4</t>
  </si>
  <si>
    <t>TRAMO 1 : 20 DE JULIO ALTERNATIVA 6 - LA VICTORIA</t>
  </si>
  <si>
    <t>20 de Julio Alternativa  6</t>
  </si>
  <si>
    <t>TRAMO 2 : LA VICTORIA-ALTAMIRA ALTERNATIVA 2</t>
  </si>
  <si>
    <t>ESTACION RETORNO</t>
  </si>
  <si>
    <t>TRAMO 2 : LA VICTORIA - ALTAMIRA ALTERNATIVA 3</t>
  </si>
  <si>
    <t>TRAMO 2 : LA VICTORIA - ALTAMIRA ALTERNATIVA 5</t>
  </si>
  <si>
    <t>TRAMO 3 : NUEVA ESTACION INTERMEDIA - JUAN REY ALTERNATIVA 1</t>
  </si>
  <si>
    <t>TRAMO 3 : NUEVA ESTACION INTERMEDIA - JUAN REY ALTERNATIVA 2</t>
  </si>
  <si>
    <t>TRAMO 3 : NUEVA ESTACION INTERMEDIA - JUAN REY ALTERNATIVA 3</t>
  </si>
  <si>
    <t>CALIFICACIÓN</t>
  </si>
  <si>
    <t>TRAMO 2 :  LA VICTORIA - ALTAMIRA</t>
  </si>
  <si>
    <t xml:space="preserve">TRAMO 3  JUAN REY : </t>
  </si>
  <si>
    <t>NUEVA ESTACION INTERMEDIA - JUAN REY</t>
  </si>
  <si>
    <t xml:space="preserve">TRAMO JUAN REY : </t>
  </si>
  <si>
    <t>INTERFERENCIAS REDES DE MEDIA TENSION (11,4Kv) EN TRAZADOS CABLE AEREO</t>
  </si>
  <si>
    <t>VALOR PROMEDIO METRO LINEAL SOLUCIÓN SOTERRADO :</t>
  </si>
  <si>
    <t xml:space="preserve">LONGITUD  PROMEDIO SOLUCIÓN SOTERRADO EN METROS: </t>
  </si>
  <si>
    <t>VALOR PROMEDIO SOLUCIÓN SOTERRADO :</t>
  </si>
  <si>
    <t xml:space="preserve">RECORRIDO ESTACION 20 DE JULIO ALTERNATIVA 1  - LA VICTORIA </t>
  </si>
  <si>
    <t>No.</t>
  </si>
  <si>
    <t>CODIGO</t>
  </si>
  <si>
    <t>CIRCUITO</t>
  </si>
  <si>
    <t>CALIBRE</t>
  </si>
  <si>
    <t xml:space="preserve">ESTACION LLEGADA </t>
  </si>
  <si>
    <t>I00120JLVK2/2BISC31fBISSURLAM</t>
  </si>
  <si>
    <t>20_JULIO_SC23</t>
  </si>
  <si>
    <t>4 Cu DESNUDO</t>
  </si>
  <si>
    <t>I00220JLVK1bC31fBIS/32BISSURLAM</t>
  </si>
  <si>
    <t>GUACAMAYAS_VI37</t>
  </si>
  <si>
    <t>2/0 AWG AAAC MONOPOLAR DESNUDO</t>
  </si>
  <si>
    <t>I00320JLVK1a/1C36bSURLAM</t>
  </si>
  <si>
    <t>GUACAMAYAS VI37</t>
  </si>
  <si>
    <t>2/0 ACSR DESNUDO</t>
  </si>
  <si>
    <t>I00420JLVK1C36d/36fSURLAM</t>
  </si>
  <si>
    <t>I00520JLVK1/K1ESTEC36fSURLAM</t>
  </si>
  <si>
    <t>I00620JLVK1/K1ESTEC36hSURLAM</t>
  </si>
  <si>
    <t>I00720JLVK1/K2aESTEC36iSURLAM</t>
  </si>
  <si>
    <t>I00820JLVK2a/3ESTEC37aSURLAM</t>
  </si>
  <si>
    <t>1/0 ACSR DESNUDO</t>
  </si>
  <si>
    <t>I00920JLVHLVLAM</t>
  </si>
  <si>
    <t>MALVINAS_VI31</t>
  </si>
  <si>
    <t>2/0 AL DESNUDO</t>
  </si>
  <si>
    <t>I01020JLVK3/3aESTEC39SURLAM</t>
  </si>
  <si>
    <t>4/0 AL DESNUDO</t>
  </si>
  <si>
    <t>revisar codigo No dirección urbana disponible</t>
  </si>
  <si>
    <t>CANTIDAD DE INTERFERENCIAS DEL RECORRIDO</t>
  </si>
  <si>
    <t xml:space="preserve">LONGITUD  TOTAL SOTERRADO EN EL RECORRIDO: </t>
  </si>
  <si>
    <t>RECORRIDO ESTACION 20 DE JULIO ALTERNATIVA 4 - LA VICTORIA</t>
  </si>
  <si>
    <t>I00120JLVK2/2aC31cSURLAZ</t>
  </si>
  <si>
    <t>2/0ACSR DESNUDO</t>
  </si>
  <si>
    <t>I00220JLVK2C31c/31dSURLAZ</t>
  </si>
  <si>
    <t>4 AL DESNUDO</t>
  </si>
  <si>
    <t>I00320JLVK1/1ESTEC35SURLAZ</t>
  </si>
  <si>
    <t>I00420JLVK1/K1ESTEC36fSURLAZ</t>
  </si>
  <si>
    <t>I00520JLVK1/K2aESTEC36iSURLAZ</t>
  </si>
  <si>
    <t>I00620JLVK2a/3ESTEC37aSURLAZ</t>
  </si>
  <si>
    <t>I00720JLVK3/3aESTEC39SURLAZ</t>
  </si>
  <si>
    <t>4/0ACSR DESNUDO</t>
  </si>
  <si>
    <t>CANTIDAD DE INTERFERENCIAS DEL RECORRIDO:</t>
  </si>
  <si>
    <t>RECORRIDO ESTACION 20 DE JULIO ALTERNATIVA 6  - LA VICTORIA</t>
  </si>
  <si>
    <t>I00120JLVK3DG32ASURLR</t>
  </si>
  <si>
    <t>2/0AL</t>
  </si>
  <si>
    <t>I0022OJLVK3C35SURLR</t>
  </si>
  <si>
    <t>I00320JLVK1C36i/37SURLR</t>
  </si>
  <si>
    <t>I00420JLVK2ESTEC37ASURLR</t>
  </si>
  <si>
    <t>I00520JLVHLVLR</t>
  </si>
  <si>
    <t>2/0AL DESNUDO</t>
  </si>
  <si>
    <t>I00620JLVK3/3aESTEC39SURLR</t>
  </si>
  <si>
    <t>RECORRIDO ESTACION LA VICTORIA - ALTAMIRA ALTERNATIVA 2</t>
  </si>
  <si>
    <t>I007LVAMK4ESTEC40a/41SURLR</t>
  </si>
  <si>
    <t>EL_PARAISO_VI12</t>
  </si>
  <si>
    <t>I008LVAMK8ESTEC41a/42SURLR</t>
  </si>
  <si>
    <t>LOS _ALPES VI16</t>
  </si>
  <si>
    <t>125mm2 AAAC MONOPOLAR SEMIAISLADO 15KV</t>
  </si>
  <si>
    <t>I009LVAMK8a/10BISESTEC42SURLR</t>
  </si>
  <si>
    <t>I010LVAMK8a/10aESTEC42aSURLR</t>
  </si>
  <si>
    <t>LOS_ALPES_VI16</t>
  </si>
  <si>
    <t>I011LVAMK11ESTEC42a/42bSURLR</t>
  </si>
  <si>
    <t>ACUEDUCTO VI12R</t>
  </si>
  <si>
    <t>4/0 ACSR DESNUDO</t>
  </si>
  <si>
    <t>I012LVAMK12ESTEC43/43aSURLR</t>
  </si>
  <si>
    <t>ST_LIBRADA_VI28</t>
  </si>
  <si>
    <t>RECORRIDO ESTACION  LA VICTORIA - ALTAMIRA ALTERNATIVA 3</t>
  </si>
  <si>
    <t>I011LVAMK4ESTEC40a/41SURLAM</t>
  </si>
  <si>
    <t>I012LVAMK8ESTEC41a/42SURLAM</t>
  </si>
  <si>
    <t>I013LVAMK10BIS/10aESTEC42SURLAM</t>
  </si>
  <si>
    <t>I014LVAMK11ESTEC42/42aSURLAM</t>
  </si>
  <si>
    <t>ACUEDUCTO_VI12R</t>
  </si>
  <si>
    <t>I015LVAMK11/11bBISESTEC42aSURLAM</t>
  </si>
  <si>
    <t>I016LVAMK12ESTEC42a/43SURLAM</t>
  </si>
  <si>
    <t>I017LVAMK12aESTEC42a/43SURLAM</t>
  </si>
  <si>
    <t>RECORRIDO ESTACION  LA VICTORIA -ALTAMIRA ALTERNATIVA 5</t>
  </si>
  <si>
    <t>I008LVAMK4ESTEC40a/41SURLAZ</t>
  </si>
  <si>
    <t>I009LVAMK10ESTEC40b/41aSURLAZ</t>
  </si>
  <si>
    <t>I010LVAMK11ESTEDG40/40aSURLAZ</t>
  </si>
  <si>
    <t>ACUEDUCTO_VI12R
LOS_ALPES_VI16</t>
  </si>
  <si>
    <t>4/0 ACSR DESNUDO
2/0 AL DESNUDO</t>
  </si>
  <si>
    <t>I011LVAMK31bESTEC41a/42SURLAZ</t>
  </si>
  <si>
    <t>EL_ZUQUE_VI27</t>
  </si>
  <si>
    <t>I012LVAMK31bESTEC41bSURLAZ</t>
  </si>
  <si>
    <t>EL PARAISO VI12</t>
  </si>
  <si>
    <t>4/0 AAAC MONOPOLAR</t>
  </si>
  <si>
    <t>RECORRIDO  NUEVA ESTACIÓN INTERMEDIA - JUAN REY ALTERNATIVA 1</t>
  </si>
  <si>
    <t>I001LVJRTR3cBISESTEC42bSURLAM</t>
  </si>
  <si>
    <t>125mms2AAAC MONOPOLAR SEMIAISLADO 15kV</t>
  </si>
  <si>
    <t>NOTA: INTERFERENCIAS ENTRE LA VICTORIA PROPUESTA 1 Y JUAN REY PROPUESTA 1</t>
  </si>
  <si>
    <t>I002LVJRK6/6aESTEC43bSURLAM</t>
  </si>
  <si>
    <t>I003LVJRK6/6aESTEDG44SURLAM</t>
  </si>
  <si>
    <t>I004LVJRK6/6aESTEDG45SURLAM</t>
  </si>
  <si>
    <t>I005LVJRDG50a/51SURTR10ESTELAM</t>
  </si>
  <si>
    <t>JUAN_REY_VI25</t>
  </si>
  <si>
    <t>I006DG51aSURTR10K11ESTELAM</t>
  </si>
  <si>
    <t>RECORRIDO  NUEVA ESTACIÓN INTERMEDIA - JUAN REY ALTERNATIVA 2</t>
  </si>
  <si>
    <t>I007K12ESTEC56SURLAM</t>
  </si>
  <si>
    <t>NOTA: INTERFERENCIAS ENTRE JUAN REY PROPUESTA 1 Y JUAN REY PROPUESTA 2</t>
  </si>
  <si>
    <t>RECORRIDO  NUEVA ESTACIÓN INTERMEDIA - JUAN REY ALTERNATIVA 3</t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</si>
  <si>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</si>
  <si>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CÓDIGO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</si>
  <si>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</si>
  <si>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t>VERSIÓN</t>
  </si>
  <si>
    <t>FO-AC-07</t>
  </si>
  <si>
    <t>RESUMEN CANTIDADES POR ESPECIALIDAD</t>
  </si>
  <si>
    <t>RESPONSABLE</t>
  </si>
  <si>
    <t>FECHA</t>
  </si>
  <si>
    <t xml:space="preserve">TRAMO </t>
  </si>
  <si>
    <t>PUNTO INICIAL INICIAL</t>
  </si>
  <si>
    <t>ABSCISA FINAL</t>
  </si>
  <si>
    <t>ESPECIALIDAD</t>
  </si>
  <si>
    <t>SUBESPECIALIDAD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</si>
  <si>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</si>
  <si>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</si>
  <si>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</si>
  <si>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t>UNIDAD</t>
  </si>
  <si>
    <t xml:space="preserve">CANTIDAD </t>
  </si>
  <si>
    <t>ESPECIFICACIÓN TECNICA DE CONSTRUCCIÓN</t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</si>
  <si>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</si>
  <si>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ESTACIÓN DE SALIDA</t>
  </si>
  <si>
    <t>ESTACIÓN DE LLEGADA</t>
  </si>
  <si>
    <t>ALTERNATIVA</t>
  </si>
  <si>
    <t>Portal 20 de Julio</t>
  </si>
  <si>
    <t>Estación Intermedia La Victoria</t>
  </si>
  <si>
    <t>Estación de retorno Altamira</t>
  </si>
  <si>
    <t>Estación de retorno Juan Rey</t>
  </si>
  <si>
    <t>Redes Secas</t>
  </si>
  <si>
    <t>Redes eléctricas MT 11,4kV</t>
  </si>
  <si>
    <t>Soterrado redes MT 11,4kV, incluye obras civiles, exacavaciones, recámaras, ductos PVC TDP 6", cable XLPE 15kV, ducto IMC 6" para transición aérea a subterránea, postes, terminales premoldeados, proteciones eléctricas, desmonte y/o traslado de redes, equipos , transformadores, seccionadores en los casos necesarios.</t>
  </si>
  <si>
    <t>Soterrado redes MT 11,4kV, incluye obras civiles, exacavaciones, recámaras, ductos PVC TDP 6", cable XLPE 15kV, ducto IMC 6" para transición aérea a subterránea, terminales premoldeados, proteciones eléctricas . RETIE y normas OR ENEL CS400-CS334-CS276-CS217-LA218-LA212-LA415</t>
  </si>
  <si>
    <t>PRECIO UNIT.</t>
  </si>
  <si>
    <t>ml</t>
  </si>
  <si>
    <t>Solución realce redes AT 115kV doble circuito, incluye desmontes y constrcción de obras civiles y eléctricas.</t>
  </si>
  <si>
    <t>Realce redes eléctricas doble circuito AT 115kV . Normas RETIE y OR ENEL</t>
  </si>
  <si>
    <t xml:space="preserve">Solución interferencia con redes eléctricas AT 115kV doble circuito Usme -Circo y La Victoria-Circo </t>
  </si>
  <si>
    <t>Redes eléctricas AT 115kV</t>
  </si>
  <si>
    <t>El Sotterado de redes MT 11,4 kV en sitio de implantación de estación Nueva Estación Intermedia  -  Están incluidas en la implantación de la Estación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</si>
</sst>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  <numFmt numFmtId="166" formatCode="_(* #,##0.0_);_(* \(#,##0.0\);_(* &quot;-&quot;??_);_(@_)"/>
    <numFmt numFmtId="167" formatCode="d/mm/yyyy;@"/>
  </numFmts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8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sz val="11"/>
      <color rgb="FF9C57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6" fillId="2" borderId="0" applyNumberFormat="0" applyBorder="0" applyAlignment="0" applyProtection="0"/>
  </cellStyleXfs>
  <cellXfs count="2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164" fontId="0" fillId="0" borderId="3" xfId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64" fontId="0" fillId="0" borderId="3" xfId="1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164" fontId="6" fillId="4" borderId="3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Border="1"/>
    <xf numFmtId="0" fontId="0" fillId="0" borderId="0" xfId="0" applyFill="1" applyAlignment="1">
      <alignment horizontal="center"/>
    </xf>
    <xf numFmtId="164" fontId="0" fillId="0" borderId="3" xfId="1" applyNumberFormat="1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64" fontId="6" fillId="0" borderId="3" xfId="1" applyNumberFormat="1" applyFont="1" applyFill="1" applyBorder="1"/>
    <xf numFmtId="0" fontId="5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/>
    </xf>
    <xf numFmtId="0" fontId="0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0" xfId="0" applyFont="1"/>
    <xf numFmtId="0" fontId="7" fillId="0" borderId="3" xfId="0" applyNumberFormat="1" applyFont="1" applyBorder="1"/>
    <xf numFmtId="0" fontId="0" fillId="0" borderId="3" xfId="0" applyFont="1" applyBorder="1"/>
    <xf numFmtId="0" fontId="2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0" fontId="7" fillId="0" borderId="0" xfId="0" applyNumberFormat="1" applyFont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6" borderId="3" xfId="0" applyFont="1" applyFill="1" applyBorder="1" applyAlignment="1">
      <alignment horizontal="right"/>
    </xf>
    <xf numFmtId="165" fontId="8" fillId="6" borderId="3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/>
    <xf numFmtId="0" fontId="6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center"/>
    </xf>
    <xf numFmtId="0" fontId="4" fillId="3" borderId="3" xfId="0" applyFont="1" applyFill="1" applyBorder="1" applyAlignment="1"/>
    <xf numFmtId="0" fontId="9" fillId="3" borderId="3" xfId="0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165" fontId="8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164" fontId="8" fillId="0" borderId="3" xfId="1" applyNumberFormat="1" applyFont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/>
    </xf>
    <xf numFmtId="164" fontId="8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/>
    <xf numFmtId="0" fontId="10" fillId="0" borderId="3" xfId="0" applyFont="1" applyBorder="1"/>
    <xf numFmtId="0" fontId="10" fillId="0" borderId="3" xfId="0" applyFont="1" applyBorder="1" applyAlignment="1">
      <alignment wrapText="1"/>
    </xf>
    <xf numFmtId="0" fontId="6" fillId="3" borderId="3" xfId="0" applyFont="1" applyFill="1" applyBorder="1" applyAlignment="1"/>
    <xf numFmtId="0" fontId="3" fillId="0" borderId="3" xfId="0" applyFont="1" applyBorder="1" applyAlignment="1"/>
    <xf numFmtId="0" fontId="4" fillId="0" borderId="3" xfId="0" applyFont="1" applyBorder="1" applyAlignment="1"/>
    <xf numFmtId="0" fontId="9" fillId="0" borderId="3" xfId="0" applyFont="1" applyBorder="1" applyAlignment="1"/>
    <xf numFmtId="0" fontId="0" fillId="0" borderId="3" xfId="0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Fill="1" applyBorder="1"/>
    <xf numFmtId="0" fontId="10" fillId="0" borderId="2" xfId="0" applyFont="1" applyBorder="1"/>
    <xf numFmtId="0" fontId="11" fillId="0" borderId="5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Border="1"/>
    <xf numFmtId="0" fontId="12" fillId="0" borderId="0" xfId="0" applyFont="1" applyBorder="1"/>
    <xf numFmtId="44" fontId="8" fillId="0" borderId="0" xfId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7" fillId="0" borderId="0" xfId="0" applyNumberFormat="1" applyFont="1" applyBorder="1"/>
    <xf numFmtId="0" fontId="7" fillId="0" borderId="3" xfId="0" applyNumberFormat="1" applyFont="1" applyBorder="1" applyAlignment="1">
      <alignment horizontal="center"/>
    </xf>
    <xf numFmtId="0" fontId="13" fillId="0" borderId="3" xfId="0" applyFont="1" applyFill="1" applyBorder="1"/>
    <xf numFmtId="0" fontId="14" fillId="0" borderId="3" xfId="0" applyFont="1" applyFill="1" applyBorder="1" applyAlignment="1"/>
    <xf numFmtId="0" fontId="15" fillId="0" borderId="3" xfId="0" applyFont="1" applyFill="1" applyBorder="1" applyAlignment="1"/>
    <xf numFmtId="0" fontId="16" fillId="0" borderId="3" xfId="0" applyFont="1" applyFill="1" applyBorder="1" applyAlignment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18" fillId="0" borderId="1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20" fillId="5" borderId="8" xfId="2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21" fillId="5" borderId="5" xfId="2" applyFont="1" applyFill="1" applyBorder="1" applyAlignment="1">
      <alignment horizontal="center" vertical="center"/>
    </xf>
    <xf numFmtId="0" fontId="19" fillId="5" borderId="5" xfId="2" applyFont="1" applyFill="1" applyBorder="1" applyAlignment="1">
      <alignment horizontal="center" vertical="center" wrapText="1"/>
    </xf>
    <xf numFmtId="0" fontId="19" fillId="5" borderId="6" xfId="2" applyFont="1" applyFill="1" applyBorder="1" applyAlignment="1">
      <alignment horizontal="center" vertical="center" wrapText="1"/>
    </xf>
    <xf numFmtId="0" fontId="19" fillId="5" borderId="7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/>
    </xf>
    <xf numFmtId="0" fontId="20" fillId="5" borderId="9" xfId="2" applyFont="1" applyFill="1" applyBorder="1" applyAlignment="1">
      <alignment horizontal="center" vertical="center"/>
    </xf>
    <xf numFmtId="0" fontId="20" fillId="5" borderId="10" xfId="2" applyFont="1" applyFill="1" applyBorder="1" applyAlignment="1">
      <alignment horizontal="center" vertical="center"/>
    </xf>
    <xf numFmtId="0" fontId="19" fillId="5" borderId="10" xfId="2" applyFont="1" applyFill="1" applyBorder="1" applyAlignment="1">
      <alignment horizontal="center" vertical="center" wrapText="1"/>
    </xf>
    <xf numFmtId="0" fontId="19" fillId="5" borderId="11" xfId="2" applyFont="1" applyFill="1" applyBorder="1" applyAlignment="1">
      <alignment horizontal="center" vertical="center" wrapText="1"/>
    </xf>
    <xf numFmtId="0" fontId="19" fillId="5" borderId="12" xfId="2" applyFont="1" applyFill="1" applyBorder="1" applyAlignment="1">
      <alignment horizontal="center" vertical="center" wrapText="1"/>
    </xf>
    <xf numFmtId="0" fontId="18" fillId="5" borderId="13" xfId="2" applyFont="1" applyFill="1" applyBorder="1" applyAlignment="1">
      <alignment horizontal="center" vertical="center"/>
    </xf>
    <xf numFmtId="0" fontId="20" fillId="5" borderId="13" xfId="2" applyFont="1" applyFill="1" applyBorder="1" applyAlignment="1">
      <alignment horizontal="center" vertical="center"/>
    </xf>
    <xf numFmtId="0" fontId="22" fillId="0" borderId="0" xfId="2" applyFont="1" applyFill="1" applyAlignment="1">
      <alignment vertical="center" wrapText="1"/>
    </xf>
    <xf numFmtId="0" fontId="22" fillId="0" borderId="0" xfId="2" applyFont="1" applyFill="1" applyAlignment="1">
      <alignment horizontal="center" vertical="center" wrapText="1"/>
    </xf>
    <xf numFmtId="0" fontId="20" fillId="5" borderId="0" xfId="2" applyFont="1" applyFill="1" applyAlignment="1">
      <alignment vertical="center"/>
    </xf>
    <xf numFmtId="0" fontId="20" fillId="5" borderId="0" xfId="2" applyFont="1" applyFill="1" applyAlignment="1">
      <alignment vertical="center" wrapText="1"/>
    </xf>
    <xf numFmtId="4" fontId="20" fillId="5" borderId="0" xfId="2" applyNumberFormat="1" applyFont="1" applyFill="1" applyAlignment="1">
      <alignment vertical="center"/>
    </xf>
    <xf numFmtId="0" fontId="19" fillId="0" borderId="1" xfId="2" applyFont="1" applyFill="1" applyBorder="1" applyAlignment="1" applyProtection="1">
      <alignment horizontal="center" vertical="center" wrapText="1"/>
    </xf>
    <xf numFmtId="0" fontId="19" fillId="0" borderId="4" xfId="2" applyFont="1" applyFill="1" applyBorder="1" applyAlignment="1" applyProtection="1">
      <alignment horizontal="center" vertical="center" wrapText="1"/>
    </xf>
    <xf numFmtId="0" fontId="19" fillId="0" borderId="2" xfId="2" applyFont="1" applyFill="1" applyBorder="1" applyAlignment="1" applyProtection="1">
      <alignment horizontal="center" vertical="center" wrapText="1"/>
    </xf>
    <xf numFmtId="0" fontId="19" fillId="0" borderId="13" xfId="2" applyFont="1" applyFill="1" applyBorder="1" applyAlignment="1" applyProtection="1">
      <alignment horizontal="center" vertical="center" wrapText="1"/>
    </xf>
    <xf numFmtId="0" fontId="23" fillId="0" borderId="13" xfId="2" applyFont="1" applyFill="1" applyBorder="1" applyAlignment="1" applyProtection="1">
      <alignment horizontal="center" vertical="center" wrapText="1"/>
    </xf>
    <xf numFmtId="0" fontId="19" fillId="0" borderId="13" xfId="2" applyFont="1" applyFill="1" applyBorder="1" applyAlignment="1" applyProtection="1">
      <alignment horizontal="center" vertical="center" wrapText="1"/>
    </xf>
    <xf numFmtId="166" fontId="19" fillId="0" borderId="10" xfId="3" applyNumberFormat="1" applyFont="1" applyFill="1" applyBorder="1" applyAlignment="1" applyProtection="1">
      <alignment horizontal="center" vertical="center" wrapText="1"/>
    </xf>
    <xf numFmtId="166" fontId="19" fillId="0" borderId="12" xfId="3" applyNumberFormat="1" applyFont="1" applyFill="1" applyBorder="1" applyAlignment="1" applyProtection="1">
      <alignment horizontal="center" vertical="center" wrapText="1"/>
    </xf>
    <xf numFmtId="4" fontId="22" fillId="0" borderId="0" xfId="2" applyNumberFormat="1" applyFont="1" applyFill="1" applyBorder="1" applyAlignment="1">
      <alignment vertical="center" wrapText="1"/>
    </xf>
    <xf numFmtId="167" fontId="23" fillId="0" borderId="12" xfId="2" applyNumberFormat="1" applyFont="1" applyFill="1" applyBorder="1" applyAlignment="1" applyProtection="1">
      <alignment horizontal="left" vertical="center" wrapText="1"/>
    </xf>
    <xf numFmtId="0" fontId="19" fillId="0" borderId="3" xfId="2" applyFont="1" applyFill="1" applyBorder="1" applyAlignment="1" applyProtection="1">
      <alignment horizontal="center" vertical="center" wrapText="1"/>
    </xf>
    <xf numFmtId="4" fontId="19" fillId="0" borderId="3" xfId="3" applyNumberFormat="1" applyFont="1" applyFill="1" applyBorder="1" applyAlignment="1" applyProtection="1">
      <alignment horizontal="center" vertical="center" wrapText="1"/>
    </xf>
    <xf numFmtId="0" fontId="25" fillId="0" borderId="3" xfId="2" applyFont="1" applyFill="1" applyBorder="1" applyAlignment="1">
      <alignment vertical="center" wrapText="1"/>
    </xf>
    <xf numFmtId="0" fontId="25" fillId="0" borderId="3" xfId="2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vertical="center"/>
    </xf>
    <xf numFmtId="0" fontId="18" fillId="0" borderId="3" xfId="2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center" vertical="center" wrapText="1"/>
    </xf>
    <xf numFmtId="4" fontId="25" fillId="0" borderId="3" xfId="2" applyNumberFormat="1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4" xfId="2" applyFont="1" applyFill="1" applyBorder="1" applyAlignment="1">
      <alignment vertical="center" wrapText="1"/>
    </xf>
    <xf numFmtId="0" fontId="25" fillId="0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vertical="center"/>
    </xf>
    <xf numFmtId="0" fontId="18" fillId="0" borderId="14" xfId="2" applyFont="1" applyFill="1" applyBorder="1" applyAlignment="1">
      <alignment horizontal="center" vertical="center"/>
    </xf>
    <xf numFmtId="0" fontId="25" fillId="0" borderId="14" xfId="2" applyFont="1" applyFill="1" applyBorder="1" applyAlignment="1">
      <alignment horizontal="center" vertical="center" wrapText="1"/>
    </xf>
    <xf numFmtId="4" fontId="25" fillId="0" borderId="14" xfId="2" applyNumberFormat="1" applyFont="1" applyFill="1" applyBorder="1" applyAlignment="1">
      <alignment horizontal="center" vertical="center"/>
    </xf>
    <xf numFmtId="0" fontId="25" fillId="0" borderId="13" xfId="2" applyFont="1" applyFill="1" applyBorder="1" applyAlignment="1">
      <alignment vertical="center" wrapText="1"/>
    </xf>
    <xf numFmtId="0" fontId="25" fillId="0" borderId="13" xfId="2" applyFont="1" applyFill="1" applyBorder="1" applyAlignment="1">
      <alignment horizontal="center" vertical="center"/>
    </xf>
    <xf numFmtId="0" fontId="25" fillId="0" borderId="13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center" vertical="center"/>
    </xf>
    <xf numFmtId="0" fontId="25" fillId="0" borderId="13" xfId="2" applyFont="1" applyFill="1" applyBorder="1" applyAlignment="1">
      <alignment horizontal="center" vertical="center" wrapText="1"/>
    </xf>
    <xf numFmtId="4" fontId="25" fillId="0" borderId="13" xfId="2" applyNumberFormat="1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vertical="center" wrapText="1"/>
    </xf>
    <xf numFmtId="0" fontId="20" fillId="0" borderId="13" xfId="2" applyFont="1" applyFill="1" applyBorder="1" applyAlignment="1">
      <alignment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 wrapText="1"/>
    </xf>
    <xf numFmtId="4" fontId="20" fillId="0" borderId="13" xfId="2" applyNumberFormat="1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vertical="center" wrapText="1"/>
    </xf>
    <xf numFmtId="0" fontId="20" fillId="0" borderId="3" xfId="2" applyFont="1" applyFill="1" applyBorder="1" applyAlignment="1">
      <alignment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 wrapText="1"/>
    </xf>
    <xf numFmtId="4" fontId="20" fillId="0" borderId="3" xfId="2" applyNumberFormat="1" applyFont="1" applyFill="1" applyBorder="1" applyAlignment="1">
      <alignment horizontal="center" vertical="center"/>
    </xf>
    <xf numFmtId="0" fontId="26" fillId="0" borderId="3" xfId="4" applyFill="1" applyBorder="1" applyAlignment="1">
      <alignment horizontal="center" vertical="center" wrapText="1"/>
    </xf>
    <xf numFmtId="1" fontId="20" fillId="0" borderId="0" xfId="2" applyNumberFormat="1" applyFont="1" applyAlignment="1">
      <alignment vertical="center"/>
    </xf>
    <xf numFmtId="0" fontId="26" fillId="0" borderId="3" xfId="4" applyFill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Alignment="1">
      <alignment vertical="center" wrapText="1"/>
    </xf>
    <xf numFmtId="4" fontId="20" fillId="0" borderId="0" xfId="2" applyNumberFormat="1" applyFont="1" applyAlignment="1">
      <alignment vertical="center"/>
    </xf>
    <xf numFmtId="0" fontId="25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justify" vertical="center" wrapText="1"/>
    </xf>
    <xf numFmtId="4" fontId="25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vertical="center" wrapText="1"/>
    </xf>
    <xf numFmtId="0" fontId="25" fillId="0" borderId="8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vertical="center"/>
    </xf>
    <xf numFmtId="0" fontId="18" fillId="0" borderId="8" xfId="2" applyFont="1" applyFill="1" applyBorder="1" applyAlignment="1">
      <alignment horizontal="center" vertical="center"/>
    </xf>
    <xf numFmtId="0" fontId="25" fillId="0" borderId="8" xfId="2" applyFont="1" applyFill="1" applyBorder="1" applyAlignment="1">
      <alignment horizontal="center" vertical="center" wrapText="1"/>
    </xf>
    <xf numFmtId="4" fontId="25" fillId="0" borderId="8" xfId="2" applyNumberFormat="1" applyFont="1" applyFill="1" applyBorder="1" applyAlignment="1">
      <alignment horizontal="center" vertical="center"/>
    </xf>
    <xf numFmtId="0" fontId="25" fillId="0" borderId="3" xfId="2" applyFont="1" applyFill="1" applyBorder="1" applyAlignment="1">
      <alignment horizontal="left" vertical="center"/>
    </xf>
    <xf numFmtId="0" fontId="25" fillId="0" borderId="8" xfId="2" applyFont="1" applyFill="1" applyBorder="1" applyAlignment="1">
      <alignment horizontal="left" vertical="center"/>
    </xf>
    <xf numFmtId="0" fontId="25" fillId="0" borderId="14" xfId="2" applyFont="1" applyFill="1" applyBorder="1" applyAlignment="1">
      <alignment horizontal="left" vertical="center"/>
    </xf>
    <xf numFmtId="0" fontId="25" fillId="0" borderId="13" xfId="2" applyFont="1" applyFill="1" applyBorder="1" applyAlignment="1">
      <alignment horizontal="left" vertical="center"/>
    </xf>
  </cellXfs>
  <cellStyles count="5">
    <cellStyle name="Millares 2" xfId="3"/>
    <cellStyle name="Moneda" xfId="1" builtinId="4"/>
    <cellStyle name="Neutral 2" xf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9303DE-3801-4323-80A1-E396EE30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6188615" y="77881"/>
          <a:ext cx="1072926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JEPP/TransmiCable-S.Cristobal/Presupuesto/210503_CANTIDADES%20REDES%20SECAS%20ESTACIONES%20Y%20TRAZADOS%20-%20MAYO%203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IA LA 5a"/>
      <sheetName val="PRIMARIA LA 5a (2)"/>
      <sheetName val="PROVISIONALES LA 5A"/>
      <sheetName val="Unitarios provisionales"/>
      <sheetName val="Cantidades"/>
      <sheetName val="AT 115kV"/>
      <sheetName val="ítems IDU"/>
      <sheetName val=" ESTACIONES"/>
      <sheetName val="RESUMEN TRAMOS"/>
      <sheetName val="CALIFICACIÓN"/>
      <sheetName val="BT-AP-TEL"/>
      <sheetName val="INTERFERENCIAS"/>
      <sheetName val="VICT 1"/>
      <sheetName val="VICT 2"/>
      <sheetName val="VICT 3"/>
      <sheetName val="MORALB 1"/>
      <sheetName val="ALT 2"/>
      <sheetName val="ALT 3"/>
      <sheetName val="ALT 4"/>
      <sheetName val="ALT 5"/>
      <sheetName val="JR 1"/>
      <sheetName val="JR 2"/>
      <sheetName val="JR 3"/>
      <sheetName val="ITEMS"/>
      <sheetName val="APUs "/>
      <sheetName val="INTERNAS"/>
      <sheetName val="MATERIALES"/>
      <sheetName val="CUADRILLA"/>
      <sheetName val="UNITARIOS ELECTRICOS "/>
      <sheetName val="UNITARIOS ELECTRICOS COTIZACION"/>
      <sheetName val="UNITARIOS DEF. LA LIBIA"/>
    </sheetNames>
    <sheetDataSet>
      <sheetData sheetId="0"/>
      <sheetData sheetId="1"/>
      <sheetData sheetId="2"/>
      <sheetData sheetId="3"/>
      <sheetData sheetId="4"/>
      <sheetData sheetId="5">
        <row r="7">
          <cell r="G7">
            <v>200</v>
          </cell>
        </row>
        <row r="17">
          <cell r="F17">
            <v>1062137225</v>
          </cell>
        </row>
      </sheetData>
      <sheetData sheetId="6"/>
      <sheetData sheetId="7">
        <row r="7">
          <cell r="B7">
            <v>222592783</v>
          </cell>
          <cell r="C7">
            <v>284</v>
          </cell>
        </row>
        <row r="8">
          <cell r="D8">
            <v>76027191</v>
          </cell>
          <cell r="E8">
            <v>86</v>
          </cell>
          <cell r="F8">
            <v>93270695</v>
          </cell>
          <cell r="G8">
            <v>84</v>
          </cell>
          <cell r="J8">
            <v>127048085</v>
          </cell>
          <cell r="K8">
            <v>145</v>
          </cell>
        </row>
        <row r="9">
          <cell r="C9">
            <v>0</v>
          </cell>
          <cell r="E9">
            <v>0</v>
          </cell>
          <cell r="F9">
            <v>78007615</v>
          </cell>
          <cell r="G9">
            <v>65</v>
          </cell>
        </row>
        <row r="16">
          <cell r="D16">
            <v>818653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="70" zoomScaleNormal="70" zoomScaleSheetLayoutView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H16" sqref="H16"/>
    </sheetView>
  </sheetViews>
  <sheetFormatPr baseColWidth="10" defaultColWidth="10" defaultRowHeight="15.75" x14ac:dyDescent="0.2"/>
  <cols>
    <col min="1" max="2" width="18.5" style="146" customWidth="1"/>
    <col min="3" max="3" width="16.375" style="208" customWidth="1"/>
    <col min="4" max="4" width="16.375" style="146" customWidth="1"/>
    <col min="5" max="5" width="20.875" style="146" customWidth="1"/>
    <col min="6" max="6" width="6.125" style="146" customWidth="1"/>
    <col min="7" max="7" width="10.625" style="146" customWidth="1"/>
    <col min="8" max="8" width="49.875" style="211" bestFit="1" customWidth="1"/>
    <col min="9" max="9" width="9" style="146" bestFit="1" customWidth="1"/>
    <col min="10" max="10" width="14.75" style="212" customWidth="1"/>
    <col min="11" max="11" width="30.375" style="146" customWidth="1"/>
    <col min="12" max="12" width="18.75" style="146" customWidth="1"/>
    <col min="13" max="13" width="7.125" style="146" bestFit="1" customWidth="1"/>
    <col min="14" max="16384" width="10" style="146"/>
  </cols>
  <sheetData>
    <row r="1" spans="1:12" ht="70.5" customHeight="1" x14ac:dyDescent="0.2">
      <c r="A1" s="142" t="s">
        <v>149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45"/>
    </row>
    <row r="2" spans="1:12" ht="15.75" customHeight="1" x14ac:dyDescent="0.2">
      <c r="A2" s="147" t="s">
        <v>150</v>
      </c>
      <c r="B2" s="148" t="s">
        <v>151</v>
      </c>
      <c r="C2" s="149"/>
      <c r="D2" s="149"/>
      <c r="E2" s="149"/>
      <c r="F2" s="149"/>
      <c r="G2" s="149"/>
      <c r="H2" s="149"/>
      <c r="I2" s="149"/>
      <c r="J2" s="150"/>
      <c r="K2" s="151" t="s">
        <v>152</v>
      </c>
      <c r="L2" s="152"/>
    </row>
    <row r="3" spans="1:12" ht="15.75" customHeight="1" x14ac:dyDescent="0.2">
      <c r="A3" s="153" t="s">
        <v>153</v>
      </c>
      <c r="B3" s="154"/>
      <c r="C3" s="155"/>
      <c r="D3" s="155"/>
      <c r="E3" s="155"/>
      <c r="F3" s="155"/>
      <c r="G3" s="155"/>
      <c r="H3" s="155"/>
      <c r="I3" s="155"/>
      <c r="J3" s="156"/>
      <c r="K3" s="157">
        <v>0</v>
      </c>
      <c r="L3" s="158"/>
    </row>
    <row r="4" spans="1:12" ht="15.75" customHeight="1" x14ac:dyDescent="0.2">
      <c r="B4" s="159"/>
      <c r="C4" s="160"/>
      <c r="D4" s="159"/>
      <c r="E4" s="159"/>
      <c r="F4" s="161"/>
      <c r="G4" s="161"/>
      <c r="H4" s="162"/>
      <c r="I4" s="161"/>
      <c r="J4" s="163"/>
      <c r="K4" s="161"/>
      <c r="L4" s="161"/>
    </row>
    <row r="5" spans="1:12" ht="17.25" customHeight="1" x14ac:dyDescent="0.2">
      <c r="A5" s="164" t="s">
        <v>154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1:12" ht="31.5" customHeight="1" x14ac:dyDescent="0.2">
      <c r="A6" s="167" t="s">
        <v>155</v>
      </c>
      <c r="B6" s="167"/>
      <c r="C6" s="167"/>
      <c r="D6" s="168"/>
      <c r="E6" s="168"/>
      <c r="F6" s="168"/>
      <c r="G6" s="169" t="s">
        <v>150</v>
      </c>
      <c r="H6" s="170"/>
      <c r="I6" s="171"/>
      <c r="J6" s="172"/>
      <c r="K6" s="169" t="s">
        <v>156</v>
      </c>
      <c r="L6" s="173"/>
    </row>
    <row r="7" spans="1:12" ht="80.25" hidden="1" customHeight="1" x14ac:dyDescent="0.2">
      <c r="A7" s="174" t="s">
        <v>157</v>
      </c>
      <c r="B7" s="174" t="s">
        <v>158</v>
      </c>
      <c r="C7" s="174" t="s">
        <v>159</v>
      </c>
      <c r="D7" s="174" t="s">
        <v>160</v>
      </c>
      <c r="E7" s="174" t="s">
        <v>161</v>
      </c>
      <c r="F7" s="174" t="s">
        <v>162</v>
      </c>
      <c r="G7" s="174" t="s">
        <v>163</v>
      </c>
      <c r="H7" s="174" t="s">
        <v>164</v>
      </c>
      <c r="I7" s="174" t="s">
        <v>165</v>
      </c>
      <c r="J7" s="175" t="s">
        <v>166</v>
      </c>
      <c r="K7" s="174" t="s">
        <v>167</v>
      </c>
      <c r="L7" s="174" t="s">
        <v>168</v>
      </c>
    </row>
    <row r="8" spans="1:12" ht="80.25" customHeight="1" x14ac:dyDescent="0.2">
      <c r="A8" s="174" t="s">
        <v>169</v>
      </c>
      <c r="B8" s="174" t="s">
        <v>170</v>
      </c>
      <c r="C8" s="174" t="s">
        <v>171</v>
      </c>
      <c r="D8" s="174" t="s">
        <v>160</v>
      </c>
      <c r="E8" s="174" t="s">
        <v>161</v>
      </c>
      <c r="F8" s="174" t="s">
        <v>162</v>
      </c>
      <c r="G8" s="174" t="s">
        <v>163</v>
      </c>
      <c r="H8" s="174" t="s">
        <v>164</v>
      </c>
      <c r="I8" s="174" t="s">
        <v>165</v>
      </c>
      <c r="J8" s="175" t="s">
        <v>166</v>
      </c>
      <c r="K8" s="174" t="s">
        <v>167</v>
      </c>
      <c r="L8" s="174" t="s">
        <v>168</v>
      </c>
    </row>
    <row r="9" spans="1:12" s="182" customFormat="1" ht="30.75" customHeight="1" x14ac:dyDescent="0.2">
      <c r="A9" s="176" t="s">
        <v>172</v>
      </c>
      <c r="B9" s="176" t="s">
        <v>173</v>
      </c>
      <c r="C9" s="177">
        <v>1</v>
      </c>
      <c r="D9" s="213" t="s">
        <v>176</v>
      </c>
      <c r="E9" s="213" t="s">
        <v>177</v>
      </c>
      <c r="F9" s="214">
        <v>1</v>
      </c>
      <c r="G9" s="215"/>
      <c r="H9" s="216" t="s">
        <v>178</v>
      </c>
      <c r="I9" s="215" t="str">
        <f>+'RESUMEN TRAMOS'!G3</f>
        <v>ml</v>
      </c>
      <c r="J9" s="217">
        <f>+'RESUMEN TRAMOS'!E3</f>
        <v>1084</v>
      </c>
      <c r="K9" s="215" t="s">
        <v>179</v>
      </c>
      <c r="L9" s="218"/>
    </row>
    <row r="10" spans="1:12" s="182" customFormat="1" ht="30.75" customHeight="1" x14ac:dyDescent="0.2">
      <c r="A10" s="176" t="s">
        <v>172</v>
      </c>
      <c r="B10" s="176" t="s">
        <v>173</v>
      </c>
      <c r="C10" s="177">
        <v>4</v>
      </c>
      <c r="D10" s="178" t="s">
        <v>176</v>
      </c>
      <c r="E10" s="178" t="s">
        <v>177</v>
      </c>
      <c r="F10" s="179">
        <v>2</v>
      </c>
      <c r="G10" s="180"/>
      <c r="H10" s="176" t="s">
        <v>178</v>
      </c>
      <c r="I10" s="180" t="str">
        <f>+'RESUMEN TRAMOS'!G4</f>
        <v>ml</v>
      </c>
      <c r="J10" s="181">
        <f>+'RESUMEN TRAMOS'!E4</f>
        <v>844</v>
      </c>
      <c r="K10" s="180" t="s">
        <v>179</v>
      </c>
      <c r="L10" s="177"/>
    </row>
    <row r="11" spans="1:12" s="182" customFormat="1" ht="30.75" customHeight="1" thickBot="1" x14ac:dyDescent="0.25">
      <c r="A11" s="183" t="s">
        <v>172</v>
      </c>
      <c r="B11" s="183" t="s">
        <v>173</v>
      </c>
      <c r="C11" s="184">
        <v>6</v>
      </c>
      <c r="D11" s="185" t="s">
        <v>176</v>
      </c>
      <c r="E11" s="185" t="s">
        <v>177</v>
      </c>
      <c r="F11" s="186">
        <v>3</v>
      </c>
      <c r="G11" s="187"/>
      <c r="H11" s="183" t="s">
        <v>178</v>
      </c>
      <c r="I11" s="187" t="str">
        <f>+'RESUMEN TRAMOS'!G5</f>
        <v>ml</v>
      </c>
      <c r="J11" s="188">
        <f>+'RESUMEN TRAMOS'!E5</f>
        <v>764</v>
      </c>
      <c r="K11" s="187" t="s">
        <v>179</v>
      </c>
      <c r="L11" s="184"/>
    </row>
    <row r="12" spans="1:12" s="182" customFormat="1" ht="30.75" customHeight="1" thickTop="1" x14ac:dyDescent="0.2">
      <c r="A12" s="189" t="s">
        <v>173</v>
      </c>
      <c r="B12" s="189" t="s">
        <v>174</v>
      </c>
      <c r="C12" s="190">
        <v>2</v>
      </c>
      <c r="D12" s="213" t="s">
        <v>176</v>
      </c>
      <c r="E12" s="213" t="s">
        <v>177</v>
      </c>
      <c r="F12" s="192">
        <v>4</v>
      </c>
      <c r="G12" s="193"/>
      <c r="H12" s="216" t="s">
        <v>178</v>
      </c>
      <c r="I12" s="193" t="str">
        <f>+'RESUMEN TRAMOS'!G8</f>
        <v>ml</v>
      </c>
      <c r="J12" s="194">
        <f>+'RESUMEN TRAMOS'!E8</f>
        <v>566</v>
      </c>
      <c r="K12" s="215" t="s">
        <v>179</v>
      </c>
      <c r="L12" s="190"/>
    </row>
    <row r="13" spans="1:12" s="182" customFormat="1" ht="30.75" customHeight="1" x14ac:dyDescent="0.2">
      <c r="A13" s="176" t="s">
        <v>173</v>
      </c>
      <c r="B13" s="176" t="s">
        <v>174</v>
      </c>
      <c r="C13" s="177">
        <v>3</v>
      </c>
      <c r="D13" s="178" t="s">
        <v>176</v>
      </c>
      <c r="E13" s="178" t="s">
        <v>177</v>
      </c>
      <c r="F13" s="179">
        <v>5</v>
      </c>
      <c r="G13" s="180"/>
      <c r="H13" s="176" t="s">
        <v>178</v>
      </c>
      <c r="I13" s="180" t="str">
        <f>+'RESUMEN TRAMOS'!G9</f>
        <v>ml</v>
      </c>
      <c r="J13" s="181">
        <f>+'RESUMEN TRAMOS'!E9</f>
        <v>644</v>
      </c>
      <c r="K13" s="180" t="s">
        <v>179</v>
      </c>
      <c r="L13" s="177"/>
    </row>
    <row r="14" spans="1:12" s="182" customFormat="1" ht="30.75" customHeight="1" thickBot="1" x14ac:dyDescent="0.25">
      <c r="A14" s="183" t="s">
        <v>173</v>
      </c>
      <c r="B14" s="183" t="s">
        <v>174</v>
      </c>
      <c r="C14" s="184">
        <v>5</v>
      </c>
      <c r="D14" s="185" t="s">
        <v>176</v>
      </c>
      <c r="E14" s="185" t="s">
        <v>177</v>
      </c>
      <c r="F14" s="186">
        <v>6</v>
      </c>
      <c r="G14" s="187"/>
      <c r="H14" s="183" t="s">
        <v>178</v>
      </c>
      <c r="I14" s="187" t="str">
        <f>+'RESUMEN TRAMOS'!G10</f>
        <v>ml</v>
      </c>
      <c r="J14" s="188">
        <f>+'RESUMEN TRAMOS'!E10</f>
        <v>545</v>
      </c>
      <c r="K14" s="187" t="s">
        <v>179</v>
      </c>
      <c r="L14" s="184"/>
    </row>
    <row r="15" spans="1:12" s="182" customFormat="1" ht="30.75" customHeight="1" thickTop="1" x14ac:dyDescent="0.2">
      <c r="A15" s="189" t="s">
        <v>16</v>
      </c>
      <c r="B15" s="189" t="s">
        <v>175</v>
      </c>
      <c r="C15" s="190">
        <v>1</v>
      </c>
      <c r="D15" s="191" t="s">
        <v>176</v>
      </c>
      <c r="E15" s="213" t="s">
        <v>177</v>
      </c>
      <c r="F15" s="192">
        <v>7</v>
      </c>
      <c r="G15" s="193"/>
      <c r="H15" s="216" t="s">
        <v>178</v>
      </c>
      <c r="I15" s="194" t="str">
        <f>+'RESUMEN TRAMOS'!G13</f>
        <v>ml</v>
      </c>
      <c r="J15" s="194">
        <f>+'RESUMEN TRAMOS'!E13</f>
        <v>480</v>
      </c>
      <c r="K15" s="180" t="s">
        <v>179</v>
      </c>
      <c r="L15" s="228" t="s">
        <v>186</v>
      </c>
    </row>
    <row r="16" spans="1:12" s="182" customFormat="1" ht="30.75" customHeight="1" x14ac:dyDescent="0.2">
      <c r="A16" s="189" t="s">
        <v>16</v>
      </c>
      <c r="B16" s="189" t="s">
        <v>175</v>
      </c>
      <c r="C16" s="190">
        <v>1</v>
      </c>
      <c r="D16" s="191" t="s">
        <v>176</v>
      </c>
      <c r="E16" s="191" t="s">
        <v>185</v>
      </c>
      <c r="F16" s="192">
        <v>8</v>
      </c>
      <c r="G16" s="193"/>
      <c r="H16" s="189" t="s">
        <v>182</v>
      </c>
      <c r="I16" s="194" t="str">
        <f>+'RESUMEN TRAMOS'!G14</f>
        <v>ml</v>
      </c>
      <c r="J16" s="194">
        <f>+'RESUMEN TRAMOS'!E14</f>
        <v>200</v>
      </c>
      <c r="K16" s="193" t="s">
        <v>183</v>
      </c>
      <c r="L16" s="228" t="s">
        <v>184</v>
      </c>
    </row>
    <row r="17" spans="1:14" s="182" customFormat="1" ht="30.75" customHeight="1" x14ac:dyDescent="0.2">
      <c r="A17" s="176" t="s">
        <v>16</v>
      </c>
      <c r="B17" s="176" t="s">
        <v>175</v>
      </c>
      <c r="C17" s="177">
        <v>2</v>
      </c>
      <c r="D17" s="178" t="s">
        <v>176</v>
      </c>
      <c r="E17" s="213" t="s">
        <v>177</v>
      </c>
      <c r="F17" s="179">
        <v>9</v>
      </c>
      <c r="G17" s="180"/>
      <c r="H17" s="176" t="s">
        <v>178</v>
      </c>
      <c r="I17" s="181" t="str">
        <f>+'RESUMEN TRAMOS'!G18</f>
        <v>ml</v>
      </c>
      <c r="J17" s="181">
        <f>+'RESUMEN TRAMOS'!E18</f>
        <v>560</v>
      </c>
      <c r="K17" s="180" t="s">
        <v>179</v>
      </c>
      <c r="L17" s="225" t="s">
        <v>186</v>
      </c>
    </row>
    <row r="18" spans="1:14" s="182" customFormat="1" ht="30.75" customHeight="1" x14ac:dyDescent="0.2">
      <c r="A18" s="176" t="s">
        <v>16</v>
      </c>
      <c r="B18" s="176" t="s">
        <v>175</v>
      </c>
      <c r="C18" s="177">
        <v>2</v>
      </c>
      <c r="D18" s="221" t="s">
        <v>176</v>
      </c>
      <c r="E18" s="191" t="s">
        <v>185</v>
      </c>
      <c r="F18" s="222">
        <v>10</v>
      </c>
      <c r="G18" s="223"/>
      <c r="H18" s="219" t="s">
        <v>182</v>
      </c>
      <c r="I18" s="181" t="str">
        <f>+'RESUMEN TRAMOS'!G19</f>
        <v>ml</v>
      </c>
      <c r="J18" s="181">
        <f>+'RESUMEN TRAMOS'!E19</f>
        <v>200</v>
      </c>
      <c r="K18" s="223" t="s">
        <v>183</v>
      </c>
      <c r="L18" s="226" t="s">
        <v>184</v>
      </c>
    </row>
    <row r="19" spans="1:14" s="182" customFormat="1" ht="30.75" customHeight="1" x14ac:dyDescent="0.2">
      <c r="A19" s="219" t="s">
        <v>16</v>
      </c>
      <c r="B19" s="219" t="s">
        <v>175</v>
      </c>
      <c r="C19" s="220">
        <v>3</v>
      </c>
      <c r="D19" s="221" t="s">
        <v>176</v>
      </c>
      <c r="E19" s="221" t="s">
        <v>177</v>
      </c>
      <c r="F19" s="222">
        <v>11</v>
      </c>
      <c r="G19" s="223"/>
      <c r="H19" s="219" t="s">
        <v>178</v>
      </c>
      <c r="I19" s="224" t="str">
        <f>+'RESUMEN TRAMOS'!G23</f>
        <v>ml</v>
      </c>
      <c r="J19" s="224">
        <f>+'RESUMEN TRAMOS'!E23</f>
        <v>625</v>
      </c>
      <c r="K19" s="223" t="s">
        <v>179</v>
      </c>
      <c r="L19" s="226" t="s">
        <v>186</v>
      </c>
    </row>
    <row r="20" spans="1:14" s="182" customFormat="1" ht="30.75" customHeight="1" thickBot="1" x14ac:dyDescent="0.25">
      <c r="A20" s="183" t="s">
        <v>16</v>
      </c>
      <c r="B20" s="183" t="s">
        <v>175</v>
      </c>
      <c r="C20" s="184">
        <v>3</v>
      </c>
      <c r="D20" s="185" t="s">
        <v>176</v>
      </c>
      <c r="E20" s="185" t="s">
        <v>185</v>
      </c>
      <c r="F20" s="186">
        <v>12</v>
      </c>
      <c r="G20" s="187"/>
      <c r="H20" s="183" t="s">
        <v>182</v>
      </c>
      <c r="I20" s="187" t="str">
        <f>+'RESUMEN TRAMOS'!G24</f>
        <v>ml</v>
      </c>
      <c r="J20" s="188">
        <f>+'RESUMEN TRAMOS'!E24</f>
        <v>200</v>
      </c>
      <c r="K20" s="187" t="s">
        <v>183</v>
      </c>
      <c r="L20" s="227" t="s">
        <v>184</v>
      </c>
    </row>
    <row r="21" spans="1:14" ht="16.5" thickTop="1" x14ac:dyDescent="0.2">
      <c r="A21" s="195"/>
      <c r="B21" s="196"/>
      <c r="C21" s="197"/>
      <c r="D21" s="196"/>
      <c r="E21" s="196"/>
      <c r="F21" s="197"/>
      <c r="G21" s="198"/>
      <c r="H21" s="195"/>
      <c r="I21" s="198"/>
      <c r="J21" s="199"/>
      <c r="K21" s="198"/>
      <c r="L21" s="197"/>
    </row>
    <row r="22" spans="1:14" x14ac:dyDescent="0.2">
      <c r="A22" s="200"/>
      <c r="B22" s="201"/>
      <c r="C22" s="202"/>
      <c r="D22" s="201"/>
      <c r="E22" s="201"/>
      <c r="F22" s="202"/>
      <c r="G22" s="203"/>
      <c r="H22" s="200"/>
      <c r="I22" s="203"/>
      <c r="J22" s="204"/>
      <c r="K22" s="203"/>
      <c r="L22" s="200"/>
    </row>
    <row r="23" spans="1:14" x14ac:dyDescent="0.2">
      <c r="A23" s="200"/>
      <c r="B23" s="201"/>
      <c r="C23" s="202"/>
      <c r="D23" s="201"/>
      <c r="E23" s="201"/>
      <c r="F23" s="202"/>
      <c r="G23" s="203"/>
      <c r="H23" s="200"/>
      <c r="I23" s="203"/>
      <c r="J23" s="204"/>
      <c r="K23" s="203"/>
      <c r="L23" s="202"/>
    </row>
    <row r="24" spans="1:14" x14ac:dyDescent="0.2">
      <c r="A24" s="200"/>
      <c r="B24" s="201"/>
      <c r="C24" s="202"/>
      <c r="D24" s="201"/>
      <c r="E24" s="201"/>
      <c r="F24" s="202"/>
      <c r="G24" s="203"/>
      <c r="H24" s="200"/>
      <c r="I24" s="203"/>
      <c r="J24" s="204"/>
      <c r="K24" s="203"/>
      <c r="L24" s="202"/>
    </row>
    <row r="25" spans="1:14" x14ac:dyDescent="0.2">
      <c r="A25" s="200"/>
      <c r="B25" s="201"/>
      <c r="C25" s="202"/>
      <c r="D25" s="201"/>
      <c r="E25" s="201"/>
      <c r="F25" s="202"/>
      <c r="G25" s="203"/>
      <c r="H25" s="200"/>
      <c r="I25" s="203"/>
      <c r="J25" s="204"/>
      <c r="K25" s="203"/>
      <c r="L25" s="202"/>
    </row>
    <row r="26" spans="1:14" x14ac:dyDescent="0.2">
      <c r="A26" s="200"/>
      <c r="B26" s="201"/>
      <c r="C26" s="202"/>
      <c r="D26" s="201"/>
      <c r="E26" s="201"/>
      <c r="F26" s="202"/>
      <c r="G26" s="203"/>
      <c r="H26" s="200"/>
      <c r="I26" s="203"/>
      <c r="J26" s="204"/>
      <c r="K26" s="203"/>
      <c r="L26" s="202"/>
    </row>
    <row r="27" spans="1:14" x14ac:dyDescent="0.2">
      <c r="A27" s="200"/>
      <c r="B27" s="201"/>
      <c r="C27" s="202"/>
      <c r="D27" s="201"/>
      <c r="E27" s="201"/>
      <c r="F27" s="202"/>
      <c r="G27" s="203"/>
      <c r="H27" s="200"/>
      <c r="I27" s="203"/>
      <c r="J27" s="204"/>
      <c r="K27" s="203"/>
      <c r="L27" s="205"/>
    </row>
    <row r="28" spans="1:14" x14ac:dyDescent="0.2">
      <c r="A28" s="200"/>
      <c r="B28" s="201"/>
      <c r="C28" s="202"/>
      <c r="D28" s="201"/>
      <c r="E28" s="201"/>
      <c r="F28" s="202"/>
      <c r="G28" s="203"/>
      <c r="H28" s="200"/>
      <c r="I28" s="203"/>
      <c r="J28" s="204"/>
      <c r="K28" s="203"/>
      <c r="L28" s="202"/>
    </row>
    <row r="29" spans="1:14" x14ac:dyDescent="0.2">
      <c r="A29" s="200"/>
      <c r="B29" s="201"/>
      <c r="C29" s="202"/>
      <c r="D29" s="201"/>
      <c r="E29" s="201"/>
      <c r="F29" s="202"/>
      <c r="G29" s="203"/>
      <c r="H29" s="200"/>
      <c r="I29" s="203"/>
      <c r="J29" s="204"/>
      <c r="K29" s="203"/>
      <c r="L29" s="202"/>
      <c r="N29" s="206"/>
    </row>
    <row r="30" spans="1:14" x14ac:dyDescent="0.2">
      <c r="A30" s="200"/>
      <c r="B30" s="201"/>
      <c r="C30" s="202"/>
      <c r="D30" s="201"/>
      <c r="E30" s="201"/>
      <c r="F30" s="202"/>
      <c r="G30" s="203"/>
      <c r="H30" s="200"/>
      <c r="I30" s="203"/>
      <c r="J30" s="204"/>
      <c r="K30" s="203"/>
      <c r="L30" s="202"/>
    </row>
    <row r="31" spans="1:14" x14ac:dyDescent="0.2">
      <c r="A31" s="200"/>
      <c r="B31" s="201"/>
      <c r="C31" s="202"/>
      <c r="D31" s="201"/>
      <c r="E31" s="201"/>
      <c r="F31" s="202"/>
      <c r="G31" s="203"/>
      <c r="H31" s="200"/>
      <c r="I31" s="203"/>
      <c r="J31" s="204"/>
      <c r="K31" s="203"/>
      <c r="L31" s="203"/>
    </row>
    <row r="32" spans="1:14" x14ac:dyDescent="0.2">
      <c r="A32" s="200"/>
      <c r="B32" s="201"/>
      <c r="C32" s="202"/>
      <c r="D32" s="201"/>
      <c r="E32" s="201"/>
      <c r="F32" s="202"/>
      <c r="G32" s="203"/>
      <c r="H32" s="200"/>
      <c r="I32" s="203"/>
      <c r="J32" s="204"/>
      <c r="K32" s="203"/>
      <c r="L32" s="202"/>
    </row>
    <row r="33" spans="1:12" x14ac:dyDescent="0.2">
      <c r="A33" s="200"/>
      <c r="B33" s="201"/>
      <c r="C33" s="202"/>
      <c r="D33" s="201"/>
      <c r="E33" s="201"/>
      <c r="F33" s="202"/>
      <c r="G33" s="203"/>
      <c r="H33" s="200"/>
      <c r="I33" s="203"/>
      <c r="J33" s="204"/>
      <c r="K33" s="203"/>
      <c r="L33" s="200"/>
    </row>
    <row r="34" spans="1:12" x14ac:dyDescent="0.2">
      <c r="A34" s="200"/>
      <c r="B34" s="201"/>
      <c r="C34" s="202"/>
      <c r="D34" s="201"/>
      <c r="E34" s="201"/>
      <c r="F34" s="202"/>
      <c r="G34" s="203"/>
      <c r="H34" s="200"/>
      <c r="I34" s="203"/>
      <c r="J34" s="204"/>
      <c r="K34" s="203"/>
      <c r="L34" s="200"/>
    </row>
    <row r="35" spans="1:12" x14ac:dyDescent="0.2">
      <c r="A35" s="200"/>
      <c r="B35" s="201"/>
      <c r="C35" s="202"/>
      <c r="D35" s="201"/>
      <c r="E35" s="201"/>
      <c r="F35" s="202"/>
      <c r="G35" s="203"/>
      <c r="H35" s="200"/>
      <c r="I35" s="203"/>
      <c r="J35" s="204"/>
      <c r="K35" s="203"/>
      <c r="L35" s="200"/>
    </row>
    <row r="36" spans="1:12" x14ac:dyDescent="0.2">
      <c r="A36" s="200"/>
      <c r="B36" s="201"/>
      <c r="C36" s="202"/>
      <c r="D36" s="201"/>
      <c r="E36" s="201"/>
      <c r="F36" s="202"/>
      <c r="G36" s="203"/>
      <c r="H36" s="200"/>
      <c r="I36" s="203"/>
      <c r="J36" s="204"/>
      <c r="K36" s="203"/>
      <c r="L36" s="202"/>
    </row>
    <row r="37" spans="1:12" x14ac:dyDescent="0.2">
      <c r="A37" s="200"/>
      <c r="B37" s="201"/>
      <c r="C37" s="202"/>
      <c r="D37" s="201"/>
      <c r="E37" s="201"/>
      <c r="F37" s="202"/>
      <c r="G37" s="203"/>
      <c r="H37" s="200"/>
      <c r="I37" s="203"/>
      <c r="J37" s="204"/>
      <c r="K37" s="203"/>
      <c r="L37" s="202"/>
    </row>
    <row r="38" spans="1:12" x14ac:dyDescent="0.2">
      <c r="A38" s="200"/>
      <c r="B38" s="201"/>
      <c r="C38" s="202"/>
      <c r="D38" s="201"/>
      <c r="E38" s="201"/>
      <c r="F38" s="202"/>
      <c r="G38" s="203"/>
      <c r="H38" s="200"/>
      <c r="I38" s="203"/>
      <c r="J38" s="204"/>
      <c r="K38" s="203"/>
      <c r="L38" s="202"/>
    </row>
    <row r="39" spans="1:12" x14ac:dyDescent="0.2">
      <c r="A39" s="200"/>
      <c r="B39" s="201"/>
      <c r="C39" s="202"/>
      <c r="D39" s="201"/>
      <c r="E39" s="201"/>
      <c r="F39" s="202"/>
      <c r="G39" s="203"/>
      <c r="H39" s="200"/>
      <c r="I39" s="203"/>
      <c r="J39" s="204"/>
      <c r="K39" s="203"/>
      <c r="L39" s="202"/>
    </row>
    <row r="40" spans="1:12" x14ac:dyDescent="0.2">
      <c r="A40" s="200"/>
      <c r="B40" s="201"/>
      <c r="C40" s="202"/>
      <c r="D40" s="201"/>
      <c r="E40" s="201"/>
      <c r="F40" s="202"/>
      <c r="G40" s="203"/>
      <c r="H40" s="200"/>
      <c r="I40" s="203"/>
      <c r="J40" s="204"/>
      <c r="K40" s="203"/>
      <c r="L40" s="202"/>
    </row>
    <row r="41" spans="1:12" x14ac:dyDescent="0.2">
      <c r="A41" s="200"/>
      <c r="B41" s="201"/>
      <c r="C41" s="202"/>
      <c r="D41" s="201"/>
      <c r="E41" s="201"/>
      <c r="F41" s="202"/>
      <c r="G41" s="203"/>
      <c r="H41" s="200"/>
      <c r="I41" s="203"/>
      <c r="J41" s="204"/>
      <c r="K41" s="203"/>
      <c r="L41" s="202"/>
    </row>
    <row r="42" spans="1:12" x14ac:dyDescent="0.2">
      <c r="A42" s="200"/>
      <c r="B42" s="201"/>
      <c r="C42" s="202"/>
      <c r="D42" s="201"/>
      <c r="E42" s="201"/>
      <c r="F42" s="202"/>
      <c r="G42" s="203"/>
      <c r="H42" s="200"/>
      <c r="I42" s="203"/>
      <c r="J42" s="204"/>
      <c r="K42" s="203"/>
      <c r="L42" s="202"/>
    </row>
    <row r="43" spans="1:12" x14ac:dyDescent="0.2">
      <c r="A43" s="200"/>
      <c r="B43" s="201"/>
      <c r="C43" s="202"/>
      <c r="D43" s="201"/>
      <c r="E43" s="201"/>
      <c r="F43" s="202"/>
      <c r="G43" s="203"/>
      <c r="H43" s="200"/>
      <c r="I43" s="203"/>
      <c r="J43" s="204"/>
      <c r="K43" s="203"/>
      <c r="L43" s="207"/>
    </row>
    <row r="44" spans="1:12" x14ac:dyDescent="0.2">
      <c r="A44" s="200"/>
      <c r="B44" s="201"/>
      <c r="C44" s="202"/>
      <c r="D44" s="201"/>
      <c r="E44" s="201"/>
      <c r="F44" s="202"/>
      <c r="G44" s="203"/>
      <c r="H44" s="200"/>
      <c r="I44" s="203"/>
      <c r="J44" s="204"/>
      <c r="K44" s="203"/>
      <c r="L44" s="202"/>
    </row>
    <row r="45" spans="1:12" x14ac:dyDescent="0.2">
      <c r="A45" s="200"/>
      <c r="B45" s="201"/>
      <c r="C45" s="202"/>
      <c r="D45" s="201"/>
      <c r="E45" s="201"/>
      <c r="F45" s="202"/>
      <c r="G45" s="203"/>
      <c r="H45" s="200"/>
      <c r="I45" s="203"/>
      <c r="J45" s="204"/>
      <c r="K45" s="203"/>
      <c r="L45" s="202"/>
    </row>
    <row r="46" spans="1:12" x14ac:dyDescent="0.2">
      <c r="A46" s="200"/>
      <c r="B46" s="201"/>
      <c r="C46" s="202"/>
      <c r="D46" s="201"/>
      <c r="E46" s="201"/>
      <c r="F46" s="202"/>
      <c r="G46" s="203"/>
      <c r="H46" s="200"/>
      <c r="I46" s="203"/>
      <c r="J46" s="204"/>
      <c r="K46" s="203"/>
      <c r="L46" s="202"/>
    </row>
    <row r="47" spans="1:12" x14ac:dyDescent="0.2">
      <c r="A47" s="200"/>
      <c r="B47" s="201"/>
      <c r="C47" s="202"/>
      <c r="D47" s="201"/>
      <c r="E47" s="201"/>
      <c r="F47" s="202"/>
      <c r="G47" s="203"/>
      <c r="H47" s="200"/>
      <c r="I47" s="203"/>
      <c r="J47" s="204"/>
      <c r="K47" s="203"/>
      <c r="L47" s="202"/>
    </row>
    <row r="48" spans="1:12" x14ac:dyDescent="0.2">
      <c r="E48" s="209"/>
      <c r="F48" s="210"/>
    </row>
    <row r="49" spans="5:6" x14ac:dyDescent="0.2">
      <c r="E49" s="209"/>
      <c r="F49" s="210"/>
    </row>
    <row r="50" spans="5:6" x14ac:dyDescent="0.2">
      <c r="E50" s="209"/>
      <c r="F50" s="210"/>
    </row>
    <row r="51" spans="5:6" x14ac:dyDescent="0.2">
      <c r="E51" s="209"/>
      <c r="F51" s="210"/>
    </row>
    <row r="52" spans="5:6" x14ac:dyDescent="0.2">
      <c r="E52" s="209"/>
      <c r="F52" s="210"/>
    </row>
    <row r="53" spans="5:6" x14ac:dyDescent="0.2">
      <c r="E53" s="209"/>
      <c r="F53" s="210"/>
    </row>
    <row r="54" spans="5:6" x14ac:dyDescent="0.2">
      <c r="E54" s="209"/>
      <c r="F54" s="210"/>
    </row>
    <row r="55" spans="5:6" x14ac:dyDescent="0.2">
      <c r="E55" s="209"/>
      <c r="F55" s="210"/>
    </row>
    <row r="56" spans="5:6" x14ac:dyDescent="0.2">
      <c r="E56" s="209"/>
      <c r="F56" s="210"/>
    </row>
    <row r="57" spans="5:6" x14ac:dyDescent="0.2">
      <c r="E57" s="209"/>
      <c r="F57" s="210"/>
    </row>
    <row r="58" spans="5:6" x14ac:dyDescent="0.2">
      <c r="E58" s="209"/>
      <c r="F58" s="210"/>
    </row>
    <row r="59" spans="5:6" x14ac:dyDescent="0.2">
      <c r="E59" s="209"/>
      <c r="F59" s="210"/>
    </row>
    <row r="60" spans="5:6" x14ac:dyDescent="0.2">
      <c r="E60" s="209"/>
      <c r="F60" s="210"/>
    </row>
    <row r="61" spans="5:6" x14ac:dyDescent="0.2">
      <c r="E61" s="209"/>
      <c r="F61" s="210"/>
    </row>
    <row r="62" spans="5:6" x14ac:dyDescent="0.2">
      <c r="E62" s="209"/>
      <c r="F62" s="210"/>
    </row>
    <row r="63" spans="5:6" x14ac:dyDescent="0.2">
      <c r="E63" s="209"/>
      <c r="F63" s="210"/>
    </row>
    <row r="64" spans="5:6" x14ac:dyDescent="0.2">
      <c r="E64" s="209"/>
      <c r="F64" s="210"/>
    </row>
    <row r="65" spans="5:6" x14ac:dyDescent="0.2">
      <c r="E65" s="209"/>
      <c r="F65" s="210"/>
    </row>
    <row r="66" spans="5:6" x14ac:dyDescent="0.2">
      <c r="E66" s="209"/>
      <c r="F66" s="210"/>
    </row>
    <row r="67" spans="5:6" x14ac:dyDescent="0.2">
      <c r="E67" s="209"/>
      <c r="F67" s="210"/>
    </row>
    <row r="68" spans="5:6" x14ac:dyDescent="0.2">
      <c r="E68" s="209"/>
      <c r="F68" s="210"/>
    </row>
    <row r="69" spans="5:6" x14ac:dyDescent="0.2">
      <c r="E69" s="209"/>
      <c r="F69" s="210"/>
    </row>
    <row r="70" spans="5:6" x14ac:dyDescent="0.2">
      <c r="E70" s="209"/>
      <c r="F70" s="210"/>
    </row>
    <row r="71" spans="5:6" x14ac:dyDescent="0.2">
      <c r="E71" s="209"/>
      <c r="F71" s="210"/>
    </row>
    <row r="72" spans="5:6" x14ac:dyDescent="0.2">
      <c r="E72" s="209"/>
      <c r="F72" s="210"/>
    </row>
    <row r="73" spans="5:6" x14ac:dyDescent="0.2">
      <c r="E73" s="209"/>
      <c r="F73" s="210"/>
    </row>
    <row r="74" spans="5:6" x14ac:dyDescent="0.2">
      <c r="E74" s="209"/>
      <c r="F74" s="210"/>
    </row>
    <row r="75" spans="5:6" x14ac:dyDescent="0.2">
      <c r="E75" s="209"/>
      <c r="F75" s="210"/>
    </row>
    <row r="76" spans="5:6" x14ac:dyDescent="0.2">
      <c r="E76" s="209"/>
      <c r="F76" s="210"/>
    </row>
    <row r="77" spans="5:6" x14ac:dyDescent="0.2">
      <c r="E77" s="209"/>
      <c r="F77" s="210"/>
    </row>
    <row r="78" spans="5:6" x14ac:dyDescent="0.2">
      <c r="E78" s="209"/>
      <c r="F78" s="210"/>
    </row>
    <row r="79" spans="5:6" x14ac:dyDescent="0.2">
      <c r="E79" s="209"/>
      <c r="F79" s="210"/>
    </row>
    <row r="80" spans="5:6" x14ac:dyDescent="0.2">
      <c r="E80" s="209"/>
      <c r="F80" s="210"/>
    </row>
    <row r="81" spans="5:6" x14ac:dyDescent="0.2">
      <c r="E81" s="209"/>
      <c r="F81" s="210"/>
    </row>
    <row r="82" spans="5:6" x14ac:dyDescent="0.2">
      <c r="E82" s="209"/>
      <c r="F82" s="210"/>
    </row>
    <row r="83" spans="5:6" x14ac:dyDescent="0.2">
      <c r="E83" s="209"/>
      <c r="F83" s="210"/>
    </row>
    <row r="84" spans="5:6" x14ac:dyDescent="0.2">
      <c r="E84" s="209"/>
      <c r="F84" s="210"/>
    </row>
    <row r="85" spans="5:6" x14ac:dyDescent="0.2">
      <c r="E85" s="209"/>
      <c r="F85" s="210"/>
    </row>
    <row r="86" spans="5:6" x14ac:dyDescent="0.2">
      <c r="E86" s="209"/>
      <c r="F86" s="210"/>
    </row>
    <row r="87" spans="5:6" x14ac:dyDescent="0.2">
      <c r="E87" s="209"/>
      <c r="F87" s="210"/>
    </row>
  </sheetData>
  <mergeCells count="7">
    <mergeCell ref="A1:K1"/>
    <mergeCell ref="L1:L3"/>
    <mergeCell ref="B2:J3"/>
    <mergeCell ref="A5:L5"/>
    <mergeCell ref="A6:C6"/>
    <mergeCell ref="D6:F6"/>
    <mergeCell ref="H6:I6"/>
  </mergeCells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3"/>
  <sheetViews>
    <sheetView topLeftCell="A7" workbookViewId="0">
      <selection activeCell="C14" sqref="C14"/>
    </sheetView>
  </sheetViews>
  <sheetFormatPr baseColWidth="10" defaultRowHeight="14.25" x14ac:dyDescent="0.2"/>
  <cols>
    <col min="2" max="2" width="24.75" customWidth="1"/>
    <col min="3" max="3" width="22.25" customWidth="1"/>
    <col min="4" max="4" width="25.75" bestFit="1" customWidth="1"/>
    <col min="5" max="5" width="13.625" bestFit="1" customWidth="1"/>
    <col min="6" max="6" width="15.125" bestFit="1" customWidth="1"/>
    <col min="8" max="8" width="13.25" customWidth="1"/>
  </cols>
  <sheetData>
    <row r="1" spans="2:8" ht="31.5" x14ac:dyDescent="0.2">
      <c r="B1" s="1" t="s">
        <v>0</v>
      </c>
      <c r="C1" s="2"/>
      <c r="D1" s="3" t="s">
        <v>1</v>
      </c>
      <c r="E1" s="4" t="s">
        <v>2</v>
      </c>
      <c r="F1" s="4" t="s">
        <v>3</v>
      </c>
      <c r="G1" s="4" t="s">
        <v>165</v>
      </c>
      <c r="H1" s="4" t="s">
        <v>180</v>
      </c>
    </row>
    <row r="2" spans="2:8" ht="20.100000000000001" customHeight="1" x14ac:dyDescent="0.2">
      <c r="B2" s="5" t="s">
        <v>4</v>
      </c>
      <c r="C2" s="6" t="s">
        <v>5</v>
      </c>
      <c r="D2" s="7"/>
      <c r="E2" s="8"/>
      <c r="F2" s="8"/>
      <c r="G2" s="8"/>
      <c r="H2" s="8"/>
    </row>
    <row r="3" spans="2:8" ht="21.95" customHeight="1" x14ac:dyDescent="0.2">
      <c r="B3" s="9" t="s">
        <v>6</v>
      </c>
      <c r="C3" s="10" t="s">
        <v>7</v>
      </c>
      <c r="D3" s="7" t="s">
        <v>8</v>
      </c>
      <c r="E3" s="11">
        <f>+E40</f>
        <v>1084</v>
      </c>
      <c r="F3" s="8">
        <f>+F40</f>
        <v>877515183</v>
      </c>
      <c r="G3" s="8" t="s">
        <v>181</v>
      </c>
      <c r="H3" s="8">
        <f>+F3/E3</f>
        <v>809515.85147601471</v>
      </c>
    </row>
    <row r="4" spans="2:8" ht="21.95" customHeight="1" x14ac:dyDescent="0.2">
      <c r="B4" s="9" t="s">
        <v>9</v>
      </c>
      <c r="C4" s="10" t="s">
        <v>7</v>
      </c>
      <c r="D4" s="7" t="s">
        <v>8</v>
      </c>
      <c r="E4" s="11">
        <f>+E54</f>
        <v>844</v>
      </c>
      <c r="F4" s="12">
        <f>+F54</f>
        <v>681038463</v>
      </c>
      <c r="G4" s="8" t="s">
        <v>181</v>
      </c>
      <c r="H4" s="12">
        <f t="shared" ref="H4:H5" si="0">+F4/E4</f>
        <v>806917.61018957349</v>
      </c>
    </row>
    <row r="5" spans="2:8" ht="21.95" customHeight="1" x14ac:dyDescent="0.2">
      <c r="B5" s="9" t="s">
        <v>10</v>
      </c>
      <c r="C5" s="10" t="s">
        <v>7</v>
      </c>
      <c r="D5" s="7" t="s">
        <v>8</v>
      </c>
      <c r="E5" s="11">
        <f>+E68</f>
        <v>764</v>
      </c>
      <c r="F5" s="8">
        <f>+F68</f>
        <v>615546223</v>
      </c>
      <c r="G5" s="8" t="s">
        <v>181</v>
      </c>
      <c r="H5" s="8">
        <f t="shared" si="0"/>
        <v>805688.77356020943</v>
      </c>
    </row>
    <row r="6" spans="2:8" ht="31.5" x14ac:dyDescent="0.2">
      <c r="B6" s="1" t="s">
        <v>11</v>
      </c>
      <c r="C6" s="2"/>
      <c r="D6" s="3" t="s">
        <v>1</v>
      </c>
      <c r="E6" s="4" t="s">
        <v>2</v>
      </c>
      <c r="F6" s="4" t="s">
        <v>3</v>
      </c>
      <c r="G6" s="4"/>
      <c r="H6" s="4"/>
    </row>
    <row r="7" spans="2:8" ht="21.95" customHeight="1" x14ac:dyDescent="0.2">
      <c r="B7" s="5" t="s">
        <v>4</v>
      </c>
      <c r="C7" s="6" t="s">
        <v>5</v>
      </c>
      <c r="D7" s="13"/>
      <c r="E7" s="14"/>
      <c r="F7" s="14"/>
      <c r="G7" s="8"/>
      <c r="H7" s="14"/>
    </row>
    <row r="8" spans="2:8" ht="21.95" customHeight="1" x14ac:dyDescent="0.2">
      <c r="B8" s="9" t="s">
        <v>7</v>
      </c>
      <c r="C8" s="10" t="s">
        <v>12</v>
      </c>
      <c r="D8" s="7" t="s">
        <v>8</v>
      </c>
      <c r="E8" s="11">
        <f>+E81</f>
        <v>566</v>
      </c>
      <c r="F8" s="8">
        <f>+F81</f>
        <v>468980631</v>
      </c>
      <c r="G8" s="8" t="s">
        <v>181</v>
      </c>
      <c r="H8" s="8">
        <f t="shared" ref="H8:H10" si="1">+F8/E8</f>
        <v>828587.68727915199</v>
      </c>
    </row>
    <row r="9" spans="2:8" ht="21.95" customHeight="1" x14ac:dyDescent="0.2">
      <c r="B9" s="9" t="s">
        <v>7</v>
      </c>
      <c r="C9" s="10" t="s">
        <v>13</v>
      </c>
      <c r="D9" s="7" t="s">
        <v>8</v>
      </c>
      <c r="E9" s="11">
        <f>+E93</f>
        <v>644</v>
      </c>
      <c r="F9" s="12">
        <f>+F93</f>
        <v>551716375</v>
      </c>
      <c r="G9" s="8" t="s">
        <v>181</v>
      </c>
      <c r="H9" s="12">
        <f t="shared" si="1"/>
        <v>856702.44565217395</v>
      </c>
    </row>
    <row r="10" spans="2:8" ht="21.95" customHeight="1" x14ac:dyDescent="0.2">
      <c r="B10" s="9" t="s">
        <v>7</v>
      </c>
      <c r="C10" s="10" t="s">
        <v>14</v>
      </c>
      <c r="D10" s="7" t="s">
        <v>8</v>
      </c>
      <c r="E10" s="11">
        <f>+E105</f>
        <v>545</v>
      </c>
      <c r="F10" s="8">
        <f>+F105</f>
        <v>454509285</v>
      </c>
      <c r="G10" s="8" t="s">
        <v>181</v>
      </c>
      <c r="H10" s="8">
        <f t="shared" si="1"/>
        <v>833961.99082568812</v>
      </c>
    </row>
    <row r="11" spans="2:8" ht="31.5" x14ac:dyDescent="0.2">
      <c r="B11" s="1" t="s">
        <v>15</v>
      </c>
      <c r="C11" s="2"/>
      <c r="D11" s="3" t="s">
        <v>1</v>
      </c>
      <c r="E11" s="4" t="s">
        <v>2</v>
      </c>
      <c r="F11" s="4" t="s">
        <v>3</v>
      </c>
      <c r="G11" s="4"/>
      <c r="H11" s="4"/>
    </row>
    <row r="12" spans="2:8" ht="21.95" customHeight="1" x14ac:dyDescent="0.2">
      <c r="B12" s="5" t="s">
        <v>4</v>
      </c>
      <c r="C12" s="6" t="s">
        <v>5</v>
      </c>
      <c r="D12" s="13"/>
      <c r="E12" s="14"/>
      <c r="F12" s="14"/>
      <c r="G12" s="14"/>
      <c r="H12" s="14"/>
    </row>
    <row r="13" spans="2:8" ht="21.95" customHeight="1" x14ac:dyDescent="0.2">
      <c r="B13" s="9" t="s">
        <v>16</v>
      </c>
      <c r="C13" s="10" t="s">
        <v>17</v>
      </c>
      <c r="D13" s="7" t="s">
        <v>8</v>
      </c>
      <c r="E13" s="11">
        <f>+E113</f>
        <v>480</v>
      </c>
      <c r="F13" s="8">
        <f>+F117</f>
        <v>392953440</v>
      </c>
      <c r="G13" s="8" t="s">
        <v>181</v>
      </c>
      <c r="H13" s="8">
        <f t="shared" ref="H13:H14" si="2">+F13/E13</f>
        <v>818653</v>
      </c>
    </row>
    <row r="14" spans="2:8" ht="21.95" customHeight="1" x14ac:dyDescent="0.2">
      <c r="B14" s="9" t="s">
        <v>16</v>
      </c>
      <c r="C14" s="10" t="s">
        <v>17</v>
      </c>
      <c r="D14" s="7" t="s">
        <v>18</v>
      </c>
      <c r="E14" s="11">
        <f>+'[1]AT 115kV'!G7</f>
        <v>200</v>
      </c>
      <c r="F14" s="8">
        <f>+'[1]AT 115kV'!F17</f>
        <v>1062137225</v>
      </c>
      <c r="G14" s="8" t="s">
        <v>181</v>
      </c>
      <c r="H14" s="8">
        <f t="shared" si="2"/>
        <v>5310686.125</v>
      </c>
    </row>
    <row r="15" spans="2:8" ht="21.95" customHeight="1" x14ac:dyDescent="0.2">
      <c r="B15" s="15" t="s">
        <v>19</v>
      </c>
      <c r="C15" s="16"/>
      <c r="D15" s="17"/>
      <c r="E15" s="18"/>
      <c r="F15" s="19">
        <f>SUM(F13:F14)</f>
        <v>1455090665</v>
      </c>
      <c r="G15" s="19"/>
      <c r="H15" s="19"/>
    </row>
    <row r="16" spans="2:8" ht="9" customHeight="1" x14ac:dyDescent="0.2">
      <c r="B16" s="20"/>
      <c r="C16" s="21"/>
      <c r="D16" s="22"/>
      <c r="E16" s="23"/>
      <c r="F16" s="24"/>
      <c r="G16" s="24"/>
      <c r="H16" s="24"/>
    </row>
    <row r="17" spans="2:8" ht="21.95" customHeight="1" x14ac:dyDescent="0.2">
      <c r="B17" s="5" t="s">
        <v>4</v>
      </c>
      <c r="C17" s="6" t="s">
        <v>5</v>
      </c>
      <c r="D17" s="13"/>
      <c r="E17" s="14"/>
      <c r="F17" s="14"/>
      <c r="G17" s="14"/>
      <c r="H17" s="14"/>
    </row>
    <row r="18" spans="2:8" ht="21.95" customHeight="1" x14ac:dyDescent="0.2">
      <c r="B18" s="9" t="s">
        <v>16</v>
      </c>
      <c r="C18" s="10" t="s">
        <v>20</v>
      </c>
      <c r="D18" s="7" t="s">
        <v>8</v>
      </c>
      <c r="E18" s="11">
        <f>+E129</f>
        <v>560</v>
      </c>
      <c r="F18" s="12">
        <f>+F129</f>
        <v>458445680</v>
      </c>
      <c r="G18" s="8" t="s">
        <v>181</v>
      </c>
      <c r="H18" s="12">
        <f t="shared" ref="H18:H19" si="3">+F18/E18</f>
        <v>818653</v>
      </c>
    </row>
    <row r="19" spans="2:8" ht="21.95" customHeight="1" x14ac:dyDescent="0.2">
      <c r="B19" s="9" t="s">
        <v>16</v>
      </c>
      <c r="C19" s="10" t="s">
        <v>20</v>
      </c>
      <c r="D19" s="7" t="s">
        <v>18</v>
      </c>
      <c r="E19" s="11">
        <f>+'[1]AT 115kV'!G7</f>
        <v>200</v>
      </c>
      <c r="F19" s="12">
        <f>+'[1]AT 115kV'!F17</f>
        <v>1062137225</v>
      </c>
      <c r="G19" s="8" t="s">
        <v>181</v>
      </c>
      <c r="H19" s="12">
        <f t="shared" si="3"/>
        <v>5310686.125</v>
      </c>
    </row>
    <row r="20" spans="2:8" ht="21.95" customHeight="1" x14ac:dyDescent="0.2">
      <c r="B20" s="15" t="s">
        <v>21</v>
      </c>
      <c r="C20" s="16"/>
      <c r="D20" s="17"/>
      <c r="E20" s="18"/>
      <c r="F20" s="19">
        <f>SUM(F18:F19)</f>
        <v>1520582905</v>
      </c>
      <c r="G20" s="19"/>
      <c r="H20" s="19"/>
    </row>
    <row r="21" spans="2:8" ht="9" customHeight="1" x14ac:dyDescent="0.2">
      <c r="B21" s="20"/>
      <c r="C21" s="21"/>
      <c r="D21" s="22"/>
      <c r="E21" s="23"/>
      <c r="F21" s="24"/>
      <c r="G21" s="24"/>
      <c r="H21" s="24"/>
    </row>
    <row r="22" spans="2:8" ht="21.95" customHeight="1" x14ac:dyDescent="0.2">
      <c r="B22" s="5" t="s">
        <v>4</v>
      </c>
      <c r="C22" s="6" t="s">
        <v>5</v>
      </c>
      <c r="D22" s="13"/>
      <c r="E22" s="14"/>
      <c r="F22" s="14"/>
      <c r="G22" s="14"/>
      <c r="H22" s="14"/>
    </row>
    <row r="23" spans="2:8" ht="21.95" customHeight="1" x14ac:dyDescent="0.2">
      <c r="B23" s="9" t="s">
        <v>16</v>
      </c>
      <c r="C23" s="10" t="s">
        <v>22</v>
      </c>
      <c r="D23" s="7" t="s">
        <v>8</v>
      </c>
      <c r="E23" s="11">
        <f>+E141</f>
        <v>625</v>
      </c>
      <c r="F23" s="8">
        <f>+F141</f>
        <v>536453295</v>
      </c>
      <c r="G23" s="8" t="s">
        <v>181</v>
      </c>
      <c r="H23" s="8">
        <f t="shared" ref="H23:H24" si="4">+F23/E23</f>
        <v>858325.272</v>
      </c>
    </row>
    <row r="24" spans="2:8" ht="21.95" customHeight="1" x14ac:dyDescent="0.2">
      <c r="B24" s="9" t="s">
        <v>16</v>
      </c>
      <c r="C24" s="10" t="s">
        <v>22</v>
      </c>
      <c r="D24" s="7" t="s">
        <v>18</v>
      </c>
      <c r="E24" s="11">
        <f>+'[1]AT 115kV'!G7</f>
        <v>200</v>
      </c>
      <c r="F24" s="8">
        <f>+'[1]AT 115kV'!F17</f>
        <v>1062137225</v>
      </c>
      <c r="G24" s="8" t="s">
        <v>181</v>
      </c>
      <c r="H24" s="8">
        <f t="shared" si="4"/>
        <v>5310686.125</v>
      </c>
    </row>
    <row r="25" spans="2:8" ht="21.95" customHeight="1" x14ac:dyDescent="0.2">
      <c r="B25" s="15" t="s">
        <v>23</v>
      </c>
      <c r="C25" s="16"/>
      <c r="D25" s="17"/>
      <c r="E25" s="18"/>
      <c r="F25" s="19">
        <f>SUM(F23:F24)</f>
        <v>1598590520</v>
      </c>
      <c r="G25" s="19"/>
      <c r="H25" s="19"/>
    </row>
    <row r="29" spans="2:8" ht="20.100000000000001" customHeight="1" x14ac:dyDescent="0.2">
      <c r="B29" s="25" t="s">
        <v>24</v>
      </c>
      <c r="C29" s="25"/>
      <c r="D29" s="25"/>
      <c r="E29" s="25"/>
      <c r="F29" s="25"/>
    </row>
    <row r="30" spans="2:8" ht="47.25" customHeight="1" x14ac:dyDescent="0.2">
      <c r="B30" s="1" t="s">
        <v>25</v>
      </c>
      <c r="C30" s="2"/>
      <c r="D30" s="3" t="s">
        <v>1</v>
      </c>
      <c r="E30" s="26" t="s">
        <v>2</v>
      </c>
      <c r="F30" s="26" t="s">
        <v>3</v>
      </c>
    </row>
    <row r="31" spans="2:8" ht="15.75" x14ac:dyDescent="0.2">
      <c r="B31" s="27"/>
      <c r="C31" s="28"/>
      <c r="D31" s="13"/>
      <c r="E31" s="13"/>
      <c r="F31" s="29"/>
    </row>
    <row r="32" spans="2:8" ht="15.75" x14ac:dyDescent="0.2">
      <c r="B32" s="16" t="s">
        <v>26</v>
      </c>
      <c r="C32" s="16"/>
      <c r="D32" s="7"/>
      <c r="E32" s="12"/>
      <c r="F32" s="12"/>
    </row>
    <row r="33" spans="2:6" ht="15.75" x14ac:dyDescent="0.2">
      <c r="B33" s="9" t="s">
        <v>27</v>
      </c>
      <c r="C33" s="9"/>
      <c r="D33" s="7" t="s">
        <v>8</v>
      </c>
      <c r="E33" s="30">
        <v>0</v>
      </c>
      <c r="F33" s="31">
        <v>0</v>
      </c>
    </row>
    <row r="34" spans="2:6" ht="15.75" x14ac:dyDescent="0.2">
      <c r="B34" s="16" t="s">
        <v>28</v>
      </c>
      <c r="C34" s="32"/>
      <c r="D34" s="7"/>
      <c r="E34" s="8"/>
      <c r="F34" s="8"/>
    </row>
    <row r="35" spans="2:6" ht="21" customHeight="1" x14ac:dyDescent="0.2">
      <c r="B35" s="6" t="s">
        <v>4</v>
      </c>
      <c r="C35" s="6" t="s">
        <v>5</v>
      </c>
      <c r="D35" s="7"/>
      <c r="E35" s="8"/>
      <c r="F35" s="8"/>
    </row>
    <row r="36" spans="2:6" ht="15.75" x14ac:dyDescent="0.2">
      <c r="B36" s="9" t="s">
        <v>27</v>
      </c>
      <c r="C36" s="10" t="s">
        <v>7</v>
      </c>
      <c r="D36" s="7" t="s">
        <v>8</v>
      </c>
      <c r="E36" s="30">
        <f>+INTERFERENCIAS!F25</f>
        <v>800</v>
      </c>
      <c r="F36" s="8">
        <f>+INTERFERENCIAS!F26</f>
        <v>654922400</v>
      </c>
    </row>
    <row r="37" spans="2:6" ht="15.75" x14ac:dyDescent="0.2">
      <c r="B37" s="16" t="s">
        <v>29</v>
      </c>
      <c r="C37" s="16"/>
      <c r="D37" s="7"/>
      <c r="E37" s="8"/>
      <c r="F37" s="8"/>
    </row>
    <row r="38" spans="2:6" ht="15.75" x14ac:dyDescent="0.2">
      <c r="B38" s="9" t="s">
        <v>7</v>
      </c>
      <c r="C38" s="9"/>
      <c r="D38" s="7" t="s">
        <v>8</v>
      </c>
      <c r="E38" s="30">
        <f>+'[1] ESTACIONES'!C7</f>
        <v>284</v>
      </c>
      <c r="F38" s="31">
        <f>+'[1] ESTACIONES'!B7</f>
        <v>222592783</v>
      </c>
    </row>
    <row r="39" spans="2:6" ht="15.75" x14ac:dyDescent="0.2">
      <c r="B39" s="9"/>
      <c r="C39" s="9"/>
      <c r="D39" s="7"/>
      <c r="E39" s="8"/>
      <c r="F39" s="31"/>
    </row>
    <row r="40" spans="2:6" ht="15.75" x14ac:dyDescent="0.25">
      <c r="B40" s="16" t="s">
        <v>30</v>
      </c>
      <c r="C40" s="16"/>
      <c r="D40" s="16"/>
      <c r="E40" s="33">
        <f>SUM(E33:E38)</f>
        <v>1084</v>
      </c>
      <c r="F40" s="34">
        <f>SUM(F33:F38)</f>
        <v>877515183</v>
      </c>
    </row>
    <row r="41" spans="2:6" ht="15.75" x14ac:dyDescent="0.2">
      <c r="B41" s="35"/>
      <c r="C41" s="35"/>
      <c r="D41" s="36"/>
      <c r="E41" s="37"/>
      <c r="F41" s="38"/>
    </row>
    <row r="42" spans="2:6" ht="15.75" x14ac:dyDescent="0.2">
      <c r="B42" s="35"/>
      <c r="C42" s="35"/>
      <c r="D42" s="36"/>
      <c r="E42" s="37"/>
      <c r="F42" s="38"/>
    </row>
    <row r="43" spans="2:6" ht="15.75" x14ac:dyDescent="0.2">
      <c r="B43" s="25" t="s">
        <v>24</v>
      </c>
      <c r="C43" s="25"/>
      <c r="D43" s="25"/>
      <c r="E43" s="25"/>
      <c r="F43" s="25"/>
    </row>
    <row r="44" spans="2:6" ht="31.5" x14ac:dyDescent="0.2">
      <c r="B44" s="1" t="s">
        <v>31</v>
      </c>
      <c r="C44" s="2"/>
      <c r="D44" s="3" t="s">
        <v>1</v>
      </c>
      <c r="E44" s="26" t="s">
        <v>2</v>
      </c>
      <c r="F44" s="26" t="s">
        <v>3</v>
      </c>
    </row>
    <row r="45" spans="2:6" ht="15.75" x14ac:dyDescent="0.2">
      <c r="B45" s="27"/>
      <c r="C45" s="28"/>
      <c r="D45" s="13"/>
      <c r="E45" s="13"/>
      <c r="F45" s="29"/>
    </row>
    <row r="46" spans="2:6" ht="15.75" x14ac:dyDescent="0.2">
      <c r="B46" s="16" t="s">
        <v>26</v>
      </c>
      <c r="C46" s="16"/>
      <c r="D46" s="7"/>
      <c r="E46" s="12"/>
      <c r="F46" s="12"/>
    </row>
    <row r="47" spans="2:6" ht="15.75" x14ac:dyDescent="0.2">
      <c r="B47" s="9" t="s">
        <v>32</v>
      </c>
      <c r="C47" s="9"/>
      <c r="D47" s="7" t="s">
        <v>8</v>
      </c>
      <c r="E47" s="30">
        <v>0</v>
      </c>
      <c r="F47" s="31">
        <v>0</v>
      </c>
    </row>
    <row r="48" spans="2:6" ht="15.75" x14ac:dyDescent="0.2">
      <c r="B48" s="16" t="s">
        <v>28</v>
      </c>
      <c r="C48" s="32"/>
      <c r="D48" s="7"/>
      <c r="E48" s="8"/>
      <c r="F48" s="8"/>
    </row>
    <row r="49" spans="2:6" ht="18" customHeight="1" x14ac:dyDescent="0.2">
      <c r="B49" s="5" t="s">
        <v>4</v>
      </c>
      <c r="C49" s="6" t="s">
        <v>5</v>
      </c>
      <c r="D49" s="7"/>
      <c r="E49" s="8"/>
      <c r="F49" s="8"/>
    </row>
    <row r="50" spans="2:6" ht="15.75" x14ac:dyDescent="0.2">
      <c r="B50" s="9" t="s">
        <v>32</v>
      </c>
      <c r="C50" s="10" t="s">
        <v>7</v>
      </c>
      <c r="D50" s="7" t="s">
        <v>8</v>
      </c>
      <c r="E50" s="30">
        <f>+INTERFERENCIAS!F43</f>
        <v>560</v>
      </c>
      <c r="F50" s="8">
        <f>+INTERFERENCIAS!F44</f>
        <v>458445680</v>
      </c>
    </row>
    <row r="51" spans="2:6" ht="15.75" x14ac:dyDescent="0.2">
      <c r="B51" s="16" t="s">
        <v>29</v>
      </c>
      <c r="C51" s="16"/>
      <c r="D51" s="7"/>
      <c r="E51" s="8"/>
      <c r="F51" s="8"/>
    </row>
    <row r="52" spans="2:6" ht="15.75" x14ac:dyDescent="0.2">
      <c r="B52" s="9" t="s">
        <v>7</v>
      </c>
      <c r="C52" s="9"/>
      <c r="D52" s="7" t="s">
        <v>8</v>
      </c>
      <c r="E52" s="30">
        <f>+'[1] ESTACIONES'!C7</f>
        <v>284</v>
      </c>
      <c r="F52" s="31">
        <f>+'[1] ESTACIONES'!B7</f>
        <v>222592783</v>
      </c>
    </row>
    <row r="53" spans="2:6" ht="15.75" x14ac:dyDescent="0.2">
      <c r="B53" s="9"/>
      <c r="C53" s="9"/>
      <c r="D53" s="7"/>
      <c r="E53" s="8"/>
      <c r="F53" s="31"/>
    </row>
    <row r="54" spans="2:6" ht="15.75" x14ac:dyDescent="0.25">
      <c r="B54" s="16" t="s">
        <v>30</v>
      </c>
      <c r="C54" s="16"/>
      <c r="D54" s="16"/>
      <c r="E54" s="33">
        <f>SUM(E47:E52)</f>
        <v>844</v>
      </c>
      <c r="F54" s="34">
        <f>SUM(F47:F52)</f>
        <v>681038463</v>
      </c>
    </row>
    <row r="55" spans="2:6" ht="15.75" x14ac:dyDescent="0.2">
      <c r="B55" s="35"/>
      <c r="C55" s="35"/>
      <c r="D55" s="36"/>
      <c r="E55" s="37"/>
      <c r="F55" s="38"/>
    </row>
    <row r="56" spans="2:6" ht="15.75" x14ac:dyDescent="0.2">
      <c r="B56" s="35"/>
      <c r="C56" s="35"/>
      <c r="D56" s="36"/>
      <c r="E56" s="37"/>
      <c r="F56" s="38"/>
    </row>
    <row r="57" spans="2:6" ht="15.75" x14ac:dyDescent="0.2">
      <c r="B57" s="25" t="s">
        <v>24</v>
      </c>
      <c r="C57" s="25"/>
      <c r="D57" s="25"/>
      <c r="E57" s="25"/>
      <c r="F57" s="25"/>
    </row>
    <row r="58" spans="2:6" ht="31.5" x14ac:dyDescent="0.2">
      <c r="B58" s="1" t="s">
        <v>33</v>
      </c>
      <c r="C58" s="2"/>
      <c r="D58" s="3" t="s">
        <v>1</v>
      </c>
      <c r="E58" s="26" t="s">
        <v>2</v>
      </c>
      <c r="F58" s="26" t="s">
        <v>3</v>
      </c>
    </row>
    <row r="59" spans="2:6" ht="15.75" x14ac:dyDescent="0.2">
      <c r="B59" s="27"/>
      <c r="C59" s="28"/>
      <c r="D59" s="13"/>
      <c r="E59" s="13"/>
      <c r="F59" s="29"/>
    </row>
    <row r="60" spans="2:6" ht="15.75" x14ac:dyDescent="0.2">
      <c r="B60" s="16" t="s">
        <v>26</v>
      </c>
      <c r="C60" s="16"/>
      <c r="D60" s="7"/>
      <c r="E60" s="12"/>
      <c r="F60" s="12"/>
    </row>
    <row r="61" spans="2:6" ht="15.75" x14ac:dyDescent="0.2">
      <c r="B61" s="9" t="s">
        <v>34</v>
      </c>
      <c r="C61" s="9"/>
      <c r="D61" s="7" t="s">
        <v>8</v>
      </c>
      <c r="E61" s="30">
        <v>0</v>
      </c>
      <c r="F61" s="31">
        <v>0</v>
      </c>
    </row>
    <row r="62" spans="2:6" ht="15.75" x14ac:dyDescent="0.2">
      <c r="B62" s="16" t="s">
        <v>28</v>
      </c>
      <c r="C62" s="32"/>
      <c r="D62" s="7"/>
      <c r="E62" s="8"/>
      <c r="F62" s="8"/>
    </row>
    <row r="63" spans="2:6" ht="15" x14ac:dyDescent="0.2">
      <c r="B63" s="5" t="s">
        <v>4</v>
      </c>
      <c r="C63" s="6" t="s">
        <v>5</v>
      </c>
      <c r="D63" s="7"/>
      <c r="E63" s="8"/>
      <c r="F63" s="8"/>
    </row>
    <row r="64" spans="2:6" ht="15.75" x14ac:dyDescent="0.2">
      <c r="B64" s="9" t="s">
        <v>34</v>
      </c>
      <c r="C64" s="10" t="s">
        <v>7</v>
      </c>
      <c r="D64" s="7" t="s">
        <v>8</v>
      </c>
      <c r="E64" s="30">
        <f>+INTERFERENCIAS!F61</f>
        <v>480</v>
      </c>
      <c r="F64" s="8">
        <f>+INTERFERENCIAS!F62</f>
        <v>392953440</v>
      </c>
    </row>
    <row r="65" spans="2:6" ht="15.75" x14ac:dyDescent="0.2">
      <c r="B65" s="16" t="s">
        <v>29</v>
      </c>
      <c r="C65" s="16"/>
      <c r="D65" s="7"/>
      <c r="E65" s="8"/>
      <c r="F65" s="8"/>
    </row>
    <row r="66" spans="2:6" ht="15.75" x14ac:dyDescent="0.2">
      <c r="B66" s="9" t="s">
        <v>7</v>
      </c>
      <c r="C66" s="9"/>
      <c r="D66" s="7" t="s">
        <v>8</v>
      </c>
      <c r="E66" s="30">
        <f>+'[1] ESTACIONES'!C7</f>
        <v>284</v>
      </c>
      <c r="F66" s="31">
        <f>+'[1] ESTACIONES'!B7</f>
        <v>222592783</v>
      </c>
    </row>
    <row r="67" spans="2:6" ht="15.75" x14ac:dyDescent="0.2">
      <c r="B67" s="9"/>
      <c r="C67" s="9"/>
      <c r="D67" s="7"/>
      <c r="E67" s="8"/>
      <c r="F67" s="31"/>
    </row>
    <row r="68" spans="2:6" ht="15.75" x14ac:dyDescent="0.25">
      <c r="B68" s="16" t="s">
        <v>30</v>
      </c>
      <c r="C68" s="16"/>
      <c r="D68" s="16"/>
      <c r="E68" s="33">
        <f>SUM(E61:E66)</f>
        <v>764</v>
      </c>
      <c r="F68" s="34">
        <f>SUM(F61:F66)</f>
        <v>615546223</v>
      </c>
    </row>
    <row r="69" spans="2:6" ht="15.75" x14ac:dyDescent="0.2">
      <c r="B69" s="35"/>
      <c r="C69" s="35"/>
      <c r="D69" s="36"/>
      <c r="E69" s="37"/>
      <c r="F69" s="38"/>
    </row>
    <row r="70" spans="2:6" ht="15.75" x14ac:dyDescent="0.2">
      <c r="B70" s="35"/>
      <c r="C70" s="35"/>
      <c r="D70" s="36"/>
      <c r="E70" s="37"/>
      <c r="F70" s="38"/>
    </row>
    <row r="71" spans="2:6" ht="15.75" x14ac:dyDescent="0.2">
      <c r="B71" s="35"/>
      <c r="C71" s="35"/>
      <c r="D71" s="36"/>
      <c r="E71" s="37"/>
      <c r="F71" s="38"/>
    </row>
    <row r="72" spans="2:6" ht="15.75" x14ac:dyDescent="0.2">
      <c r="B72" s="25" t="s">
        <v>24</v>
      </c>
      <c r="C72" s="25"/>
      <c r="D72" s="25"/>
      <c r="E72" s="25"/>
      <c r="F72" s="25"/>
    </row>
    <row r="73" spans="2:6" ht="31.5" x14ac:dyDescent="0.2">
      <c r="B73" s="1" t="s">
        <v>35</v>
      </c>
      <c r="C73" s="2"/>
      <c r="D73" s="3" t="s">
        <v>1</v>
      </c>
      <c r="E73" s="26" t="s">
        <v>2</v>
      </c>
      <c r="F73" s="26" t="s">
        <v>3</v>
      </c>
    </row>
    <row r="74" spans="2:6" ht="15.75" x14ac:dyDescent="0.2">
      <c r="B74" s="27"/>
      <c r="C74" s="28"/>
      <c r="D74" s="13"/>
      <c r="E74" s="13"/>
      <c r="F74" s="29"/>
    </row>
    <row r="75" spans="2:6" ht="15.75" x14ac:dyDescent="0.2">
      <c r="B75" s="16" t="s">
        <v>28</v>
      </c>
      <c r="C75" s="32"/>
      <c r="D75" s="7"/>
      <c r="E75" s="8"/>
      <c r="F75" s="8"/>
    </row>
    <row r="76" spans="2:6" ht="15" x14ac:dyDescent="0.2">
      <c r="B76" s="5" t="s">
        <v>4</v>
      </c>
      <c r="C76" s="6" t="s">
        <v>5</v>
      </c>
      <c r="D76" s="7"/>
      <c r="E76" s="8"/>
      <c r="F76" s="8"/>
    </row>
    <row r="77" spans="2:6" ht="15.75" x14ac:dyDescent="0.2">
      <c r="B77" s="39" t="s">
        <v>7</v>
      </c>
      <c r="C77" s="40" t="s">
        <v>12</v>
      </c>
      <c r="D77" s="7" t="s">
        <v>8</v>
      </c>
      <c r="E77" s="30">
        <f>+INTERFERENCIAS!F80</f>
        <v>480</v>
      </c>
      <c r="F77" s="8">
        <f>+INTERFERENCIAS!F81</f>
        <v>392953440</v>
      </c>
    </row>
    <row r="78" spans="2:6" ht="15.75" x14ac:dyDescent="0.2">
      <c r="B78" s="16" t="s">
        <v>36</v>
      </c>
      <c r="C78" s="16"/>
      <c r="D78" s="7"/>
      <c r="E78" s="8"/>
      <c r="F78" s="8"/>
    </row>
    <row r="79" spans="2:6" ht="15.75" x14ac:dyDescent="0.2">
      <c r="B79" s="41" t="s">
        <v>12</v>
      </c>
      <c r="C79" s="9"/>
      <c r="D79" s="7" t="s">
        <v>8</v>
      </c>
      <c r="E79" s="30">
        <f>+'[1] ESTACIONES'!E8</f>
        <v>86</v>
      </c>
      <c r="F79" s="31">
        <f>+'[1] ESTACIONES'!D8</f>
        <v>76027191</v>
      </c>
    </row>
    <row r="80" spans="2:6" ht="15.75" x14ac:dyDescent="0.2">
      <c r="B80" s="9"/>
      <c r="C80" s="9"/>
      <c r="D80" s="7"/>
      <c r="E80" s="8"/>
      <c r="F80" s="31"/>
    </row>
    <row r="81" spans="2:6" ht="15.75" x14ac:dyDescent="0.25">
      <c r="B81" s="16" t="s">
        <v>30</v>
      </c>
      <c r="C81" s="16"/>
      <c r="D81" s="16"/>
      <c r="E81" s="33">
        <f>SUM(E75:E79)</f>
        <v>566</v>
      </c>
      <c r="F81" s="34">
        <f>SUM(F75:F79)</f>
        <v>468980631</v>
      </c>
    </row>
    <row r="82" spans="2:6" ht="15.75" x14ac:dyDescent="0.2">
      <c r="B82" s="35"/>
      <c r="C82" s="35"/>
      <c r="D82" s="36"/>
      <c r="E82" s="37"/>
      <c r="F82" s="38"/>
    </row>
    <row r="83" spans="2:6" ht="15.75" x14ac:dyDescent="0.2">
      <c r="B83" s="35"/>
      <c r="C83" s="35"/>
      <c r="D83" s="36"/>
      <c r="E83" s="37"/>
      <c r="F83" s="38"/>
    </row>
    <row r="84" spans="2:6" ht="15.75" x14ac:dyDescent="0.2">
      <c r="B84" s="25" t="s">
        <v>24</v>
      </c>
      <c r="C84" s="25"/>
      <c r="D84" s="25"/>
      <c r="E84" s="25"/>
      <c r="F84" s="25"/>
    </row>
    <row r="85" spans="2:6" ht="31.5" x14ac:dyDescent="0.2">
      <c r="B85" s="1" t="s">
        <v>37</v>
      </c>
      <c r="C85" s="2"/>
      <c r="D85" s="3" t="s">
        <v>1</v>
      </c>
      <c r="E85" s="26" t="s">
        <v>2</v>
      </c>
      <c r="F85" s="26" t="s">
        <v>3</v>
      </c>
    </row>
    <row r="86" spans="2:6" ht="15.75" x14ac:dyDescent="0.2">
      <c r="B86" s="27"/>
      <c r="C86" s="28"/>
      <c r="D86" s="13"/>
      <c r="E86" s="13"/>
      <c r="F86" s="29"/>
    </row>
    <row r="87" spans="2:6" ht="15.75" x14ac:dyDescent="0.2">
      <c r="B87" s="16" t="s">
        <v>28</v>
      </c>
      <c r="C87" s="32"/>
      <c r="D87" s="7"/>
      <c r="E87" s="8"/>
      <c r="F87" s="8"/>
    </row>
    <row r="88" spans="2:6" ht="15" x14ac:dyDescent="0.2">
      <c r="B88" s="5" t="s">
        <v>4</v>
      </c>
      <c r="C88" s="6" t="s">
        <v>5</v>
      </c>
      <c r="D88" s="7"/>
      <c r="E88" s="8"/>
      <c r="F88" s="8"/>
    </row>
    <row r="89" spans="2:6" ht="15.75" x14ac:dyDescent="0.2">
      <c r="B89" s="39" t="s">
        <v>7</v>
      </c>
      <c r="C89" s="40" t="s">
        <v>13</v>
      </c>
      <c r="D89" s="7" t="s">
        <v>8</v>
      </c>
      <c r="E89" s="30">
        <f>+INTERFERENCIAS!F99</f>
        <v>560</v>
      </c>
      <c r="F89" s="8">
        <f>+INTERFERENCIAS!F100</f>
        <v>458445680</v>
      </c>
    </row>
    <row r="90" spans="2:6" ht="15.75" x14ac:dyDescent="0.2">
      <c r="B90" s="16" t="s">
        <v>36</v>
      </c>
      <c r="C90" s="16"/>
      <c r="D90" s="7"/>
      <c r="E90" s="8"/>
      <c r="F90" s="8"/>
    </row>
    <row r="91" spans="2:6" ht="15.75" x14ac:dyDescent="0.2">
      <c r="B91" s="41" t="s">
        <v>13</v>
      </c>
      <c r="C91" s="9"/>
      <c r="D91" s="7" t="s">
        <v>8</v>
      </c>
      <c r="E91" s="30">
        <f>+'[1] ESTACIONES'!G8</f>
        <v>84</v>
      </c>
      <c r="F91" s="31">
        <f>+'[1] ESTACIONES'!F8</f>
        <v>93270695</v>
      </c>
    </row>
    <row r="92" spans="2:6" ht="15.75" x14ac:dyDescent="0.2">
      <c r="B92" s="9"/>
      <c r="C92" s="9"/>
      <c r="D92" s="7"/>
      <c r="E92" s="8"/>
      <c r="F92" s="31"/>
    </row>
    <row r="93" spans="2:6" ht="15.75" x14ac:dyDescent="0.25">
      <c r="B93" s="16" t="s">
        <v>30</v>
      </c>
      <c r="C93" s="16"/>
      <c r="D93" s="16"/>
      <c r="E93" s="33">
        <f>SUM(E87:E91)</f>
        <v>644</v>
      </c>
      <c r="F93" s="34">
        <f>SUM(F87:F91)</f>
        <v>551716375</v>
      </c>
    </row>
    <row r="94" spans="2:6" ht="15.75" x14ac:dyDescent="0.2">
      <c r="B94" s="35"/>
      <c r="C94" s="35"/>
      <c r="D94" s="36"/>
      <c r="E94" s="37"/>
      <c r="F94" s="38"/>
    </row>
    <row r="95" spans="2:6" ht="15.75" x14ac:dyDescent="0.2">
      <c r="B95" s="35"/>
      <c r="C95" s="35"/>
      <c r="D95" s="36"/>
      <c r="E95" s="37"/>
      <c r="F95" s="38"/>
    </row>
    <row r="96" spans="2:6" ht="15.75" x14ac:dyDescent="0.2">
      <c r="B96" s="25" t="s">
        <v>24</v>
      </c>
      <c r="C96" s="25"/>
      <c r="D96" s="25"/>
      <c r="E96" s="25"/>
      <c r="F96" s="25"/>
    </row>
    <row r="97" spans="2:6" ht="31.5" x14ac:dyDescent="0.2">
      <c r="B97" s="1" t="s">
        <v>38</v>
      </c>
      <c r="C97" s="2"/>
      <c r="D97" s="3" t="s">
        <v>1</v>
      </c>
      <c r="E97" s="26" t="s">
        <v>2</v>
      </c>
      <c r="F97" s="26" t="s">
        <v>3</v>
      </c>
    </row>
    <row r="98" spans="2:6" ht="15.75" x14ac:dyDescent="0.2">
      <c r="B98" s="27"/>
      <c r="C98" s="28"/>
      <c r="D98" s="13"/>
      <c r="E98" s="13"/>
      <c r="F98" s="29"/>
    </row>
    <row r="99" spans="2:6" ht="15.75" x14ac:dyDescent="0.2">
      <c r="B99" s="16" t="s">
        <v>28</v>
      </c>
      <c r="C99" s="32"/>
      <c r="D99" s="7"/>
      <c r="E99" s="8"/>
      <c r="F99" s="8"/>
    </row>
    <row r="100" spans="2:6" ht="15" x14ac:dyDescent="0.2">
      <c r="B100" s="5" t="s">
        <v>4</v>
      </c>
      <c r="C100" s="6" t="s">
        <v>5</v>
      </c>
      <c r="D100" s="7"/>
      <c r="E100" s="8"/>
      <c r="F100" s="8"/>
    </row>
    <row r="101" spans="2:6" ht="15.75" x14ac:dyDescent="0.2">
      <c r="B101" s="39" t="s">
        <v>7</v>
      </c>
      <c r="C101" s="40" t="s">
        <v>14</v>
      </c>
      <c r="D101" s="7" t="s">
        <v>8</v>
      </c>
      <c r="E101" s="30">
        <f>+INTERFERENCIAS!F116</f>
        <v>400</v>
      </c>
      <c r="F101" s="8">
        <f>+INTERFERENCIAS!F117</f>
        <v>327461200</v>
      </c>
    </row>
    <row r="102" spans="2:6" ht="15.75" x14ac:dyDescent="0.2">
      <c r="B102" s="16" t="s">
        <v>36</v>
      </c>
      <c r="C102" s="16"/>
      <c r="D102" s="7"/>
      <c r="E102" s="8"/>
      <c r="F102" s="8"/>
    </row>
    <row r="103" spans="2:6" ht="15.75" x14ac:dyDescent="0.2">
      <c r="B103" s="41" t="s">
        <v>14</v>
      </c>
      <c r="C103" s="9"/>
      <c r="D103" s="7" t="s">
        <v>8</v>
      </c>
      <c r="E103" s="30">
        <f>+'[1] ESTACIONES'!K8</f>
        <v>145</v>
      </c>
      <c r="F103" s="31">
        <f>+'[1] ESTACIONES'!J8</f>
        <v>127048085</v>
      </c>
    </row>
    <row r="104" spans="2:6" ht="15.75" x14ac:dyDescent="0.2">
      <c r="B104" s="9"/>
      <c r="C104" s="9"/>
      <c r="D104" s="7"/>
      <c r="E104" s="8"/>
      <c r="F104" s="31"/>
    </row>
    <row r="105" spans="2:6" ht="15.75" x14ac:dyDescent="0.25">
      <c r="B105" s="16" t="s">
        <v>30</v>
      </c>
      <c r="C105" s="16"/>
      <c r="D105" s="16"/>
      <c r="E105" s="33">
        <f>SUM(E99:E103)</f>
        <v>545</v>
      </c>
      <c r="F105" s="34">
        <f>SUM(F99:F103)</f>
        <v>454509285</v>
      </c>
    </row>
    <row r="106" spans="2:6" ht="15.75" x14ac:dyDescent="0.2">
      <c r="B106" s="35"/>
      <c r="C106" s="35"/>
      <c r="D106" s="36"/>
      <c r="E106" s="37"/>
      <c r="F106" s="38"/>
    </row>
    <row r="107" spans="2:6" ht="15.75" x14ac:dyDescent="0.2">
      <c r="B107" s="35"/>
      <c r="C107" s="35"/>
      <c r="D107" s="36"/>
      <c r="E107" s="37"/>
      <c r="F107" s="38"/>
    </row>
    <row r="108" spans="2:6" ht="15.75" x14ac:dyDescent="0.2">
      <c r="B108" s="25" t="s">
        <v>24</v>
      </c>
      <c r="C108" s="25"/>
      <c r="D108" s="25"/>
      <c r="E108" s="25"/>
      <c r="F108" s="25"/>
    </row>
    <row r="109" spans="2:6" ht="31.5" x14ac:dyDescent="0.2">
      <c r="B109" s="1" t="s">
        <v>39</v>
      </c>
      <c r="C109" s="2"/>
      <c r="D109" s="3" t="s">
        <v>1</v>
      </c>
      <c r="E109" s="26" t="s">
        <v>2</v>
      </c>
      <c r="F109" s="26" t="s">
        <v>3</v>
      </c>
    </row>
    <row r="110" spans="2:6" ht="15.75" x14ac:dyDescent="0.2">
      <c r="B110" s="27"/>
      <c r="C110" s="28"/>
      <c r="D110" s="13"/>
      <c r="E110" s="13"/>
      <c r="F110" s="29"/>
    </row>
    <row r="111" spans="2:6" ht="15.75" x14ac:dyDescent="0.2">
      <c r="B111" s="16" t="s">
        <v>28</v>
      </c>
      <c r="C111" s="32"/>
      <c r="D111" s="7"/>
      <c r="E111" s="8"/>
      <c r="F111" s="8"/>
    </row>
    <row r="112" spans="2:6" ht="15" x14ac:dyDescent="0.2">
      <c r="B112" s="5" t="s">
        <v>4</v>
      </c>
      <c r="C112" s="6" t="s">
        <v>5</v>
      </c>
      <c r="D112" s="7"/>
      <c r="E112" s="8"/>
      <c r="F112" s="8"/>
    </row>
    <row r="113" spans="2:6" ht="15.75" x14ac:dyDescent="0.2">
      <c r="B113" s="39" t="s">
        <v>16</v>
      </c>
      <c r="C113" s="42" t="s">
        <v>17</v>
      </c>
      <c r="D113" s="7" t="s">
        <v>8</v>
      </c>
      <c r="E113" s="30">
        <f>+INTERFERENCIAS!F134</f>
        <v>480</v>
      </c>
      <c r="F113" s="8">
        <f>+INTERFERENCIAS!F135</f>
        <v>392953440</v>
      </c>
    </row>
    <row r="114" spans="2:6" ht="15.75" x14ac:dyDescent="0.2">
      <c r="B114" s="16" t="s">
        <v>36</v>
      </c>
      <c r="C114" s="16"/>
      <c r="D114" s="7"/>
      <c r="E114" s="8"/>
      <c r="F114" s="8"/>
    </row>
    <row r="115" spans="2:6" ht="15.75" x14ac:dyDescent="0.2">
      <c r="B115" s="42" t="s">
        <v>17</v>
      </c>
      <c r="C115" s="9"/>
      <c r="D115" s="7" t="s">
        <v>8</v>
      </c>
      <c r="E115" s="30">
        <f>+'[1] ESTACIONES'!C9</f>
        <v>0</v>
      </c>
      <c r="F115" s="31">
        <v>0</v>
      </c>
    </row>
    <row r="116" spans="2:6" ht="15.75" x14ac:dyDescent="0.2">
      <c r="B116" s="9"/>
      <c r="C116" s="9"/>
      <c r="D116" s="7"/>
      <c r="E116" s="8"/>
      <c r="F116" s="31"/>
    </row>
    <row r="117" spans="2:6" ht="15.75" x14ac:dyDescent="0.25">
      <c r="B117" s="16" t="s">
        <v>30</v>
      </c>
      <c r="C117" s="16"/>
      <c r="D117" s="16"/>
      <c r="E117" s="33">
        <f>SUM(E111:E115)</f>
        <v>480</v>
      </c>
      <c r="F117" s="34">
        <f>SUM(F111:F115)</f>
        <v>392953440</v>
      </c>
    </row>
    <row r="118" spans="2:6" ht="15.75" x14ac:dyDescent="0.2">
      <c r="B118" s="35"/>
      <c r="C118" s="35"/>
      <c r="D118" s="36"/>
      <c r="E118" s="37"/>
      <c r="F118" s="38"/>
    </row>
    <row r="119" spans="2:6" ht="15.75" x14ac:dyDescent="0.2">
      <c r="B119" s="35"/>
      <c r="C119" s="35"/>
      <c r="D119" s="36"/>
      <c r="E119" s="37"/>
      <c r="F119" s="38"/>
    </row>
    <row r="120" spans="2:6" ht="15.75" x14ac:dyDescent="0.2">
      <c r="B120" s="25" t="s">
        <v>24</v>
      </c>
      <c r="C120" s="25"/>
      <c r="D120" s="25"/>
      <c r="E120" s="25"/>
      <c r="F120" s="25"/>
    </row>
    <row r="121" spans="2:6" ht="31.5" x14ac:dyDescent="0.2">
      <c r="B121" s="1" t="s">
        <v>40</v>
      </c>
      <c r="C121" s="2"/>
      <c r="D121" s="3" t="s">
        <v>1</v>
      </c>
      <c r="E121" s="26" t="s">
        <v>2</v>
      </c>
      <c r="F121" s="26" t="s">
        <v>3</v>
      </c>
    </row>
    <row r="122" spans="2:6" ht="15.75" x14ac:dyDescent="0.2">
      <c r="B122" s="27"/>
      <c r="C122" s="28"/>
      <c r="D122" s="13"/>
      <c r="E122" s="13"/>
      <c r="F122" s="29"/>
    </row>
    <row r="123" spans="2:6" ht="15.75" x14ac:dyDescent="0.2">
      <c r="B123" s="16" t="s">
        <v>28</v>
      </c>
      <c r="C123" s="32"/>
      <c r="D123" s="7"/>
      <c r="E123" s="8"/>
      <c r="F123" s="8"/>
    </row>
    <row r="124" spans="2:6" ht="15" x14ac:dyDescent="0.2">
      <c r="B124" s="5" t="s">
        <v>4</v>
      </c>
      <c r="C124" s="6" t="s">
        <v>5</v>
      </c>
      <c r="D124" s="7"/>
      <c r="E124" s="8"/>
      <c r="F124" s="8"/>
    </row>
    <row r="125" spans="2:6" ht="15.75" x14ac:dyDescent="0.2">
      <c r="B125" s="39" t="s">
        <v>16</v>
      </c>
      <c r="C125" s="42" t="s">
        <v>20</v>
      </c>
      <c r="D125" s="7" t="s">
        <v>8</v>
      </c>
      <c r="E125" s="30">
        <f>+INTERFERENCIAS!F153</f>
        <v>560</v>
      </c>
      <c r="F125" s="8">
        <f>+INTERFERENCIAS!F154</f>
        <v>458445680</v>
      </c>
    </row>
    <row r="126" spans="2:6" ht="15.75" x14ac:dyDescent="0.2">
      <c r="B126" s="16" t="s">
        <v>36</v>
      </c>
      <c r="C126" s="16"/>
      <c r="D126" s="7"/>
      <c r="E126" s="8"/>
      <c r="F126" s="8"/>
    </row>
    <row r="127" spans="2:6" ht="15.75" x14ac:dyDescent="0.2">
      <c r="B127" s="42" t="s">
        <v>20</v>
      </c>
      <c r="C127" s="9"/>
      <c r="D127" s="7" t="s">
        <v>8</v>
      </c>
      <c r="E127" s="30">
        <f>+'[1] ESTACIONES'!E9</f>
        <v>0</v>
      </c>
      <c r="F127" s="31">
        <v>0</v>
      </c>
    </row>
    <row r="128" spans="2:6" ht="15.75" x14ac:dyDescent="0.2">
      <c r="B128" s="9"/>
      <c r="C128" s="9"/>
      <c r="D128" s="7"/>
      <c r="E128" s="8"/>
      <c r="F128" s="31"/>
    </row>
    <row r="129" spans="2:6" ht="15.75" x14ac:dyDescent="0.25">
      <c r="B129" s="16" t="s">
        <v>30</v>
      </c>
      <c r="C129" s="16"/>
      <c r="D129" s="16"/>
      <c r="E129" s="33">
        <f>SUM(E123:E127)</f>
        <v>560</v>
      </c>
      <c r="F129" s="34">
        <f>SUM(F123:F127)</f>
        <v>458445680</v>
      </c>
    </row>
    <row r="130" spans="2:6" ht="15.75" x14ac:dyDescent="0.2">
      <c r="B130" s="35"/>
      <c r="C130" s="35"/>
      <c r="D130" s="36"/>
      <c r="E130" s="37"/>
      <c r="F130" s="38"/>
    </row>
    <row r="131" spans="2:6" ht="15.75" x14ac:dyDescent="0.2">
      <c r="B131" s="35"/>
      <c r="C131" s="35"/>
      <c r="D131" s="36"/>
      <c r="E131" s="37"/>
      <c r="F131" s="38"/>
    </row>
    <row r="132" spans="2:6" ht="15.75" x14ac:dyDescent="0.2">
      <c r="B132" s="25" t="s">
        <v>24</v>
      </c>
      <c r="C132" s="25"/>
      <c r="D132" s="25"/>
      <c r="E132" s="25"/>
      <c r="F132" s="25"/>
    </row>
    <row r="133" spans="2:6" ht="31.5" x14ac:dyDescent="0.2">
      <c r="B133" s="1" t="s">
        <v>41</v>
      </c>
      <c r="C133" s="2"/>
      <c r="D133" s="3" t="s">
        <v>1</v>
      </c>
      <c r="E133" s="26" t="s">
        <v>2</v>
      </c>
      <c r="F133" s="26" t="s">
        <v>3</v>
      </c>
    </row>
    <row r="134" spans="2:6" ht="15.75" x14ac:dyDescent="0.2">
      <c r="B134" s="27"/>
      <c r="C134" s="28"/>
      <c r="D134" s="13"/>
      <c r="E134" s="13"/>
      <c r="F134" s="29"/>
    </row>
    <row r="135" spans="2:6" ht="15.75" x14ac:dyDescent="0.2">
      <c r="B135" s="16" t="s">
        <v>28</v>
      </c>
      <c r="C135" s="32"/>
      <c r="D135" s="7"/>
      <c r="E135" s="8"/>
      <c r="F135" s="8"/>
    </row>
    <row r="136" spans="2:6" ht="15" x14ac:dyDescent="0.2">
      <c r="B136" s="5" t="s">
        <v>4</v>
      </c>
      <c r="C136" s="6" t="s">
        <v>5</v>
      </c>
      <c r="D136" s="7"/>
      <c r="E136" s="8"/>
      <c r="F136" s="8"/>
    </row>
    <row r="137" spans="2:6" ht="15.75" x14ac:dyDescent="0.2">
      <c r="B137" s="39" t="s">
        <v>16</v>
      </c>
      <c r="C137" s="42" t="s">
        <v>22</v>
      </c>
      <c r="D137" s="7" t="s">
        <v>8</v>
      </c>
      <c r="E137" s="30">
        <f>+INTERFERENCIAS!F172</f>
        <v>560</v>
      </c>
      <c r="F137" s="8">
        <f>+INTERFERENCIAS!F173</f>
        <v>458445680</v>
      </c>
    </row>
    <row r="138" spans="2:6" ht="15.75" x14ac:dyDescent="0.2">
      <c r="B138" s="16" t="s">
        <v>36</v>
      </c>
      <c r="C138" s="16"/>
      <c r="D138" s="7"/>
      <c r="E138" s="8"/>
      <c r="F138" s="8"/>
    </row>
    <row r="139" spans="2:6" ht="15.75" x14ac:dyDescent="0.2">
      <c r="B139" s="42" t="s">
        <v>22</v>
      </c>
      <c r="C139" s="9"/>
      <c r="D139" s="7" t="s">
        <v>8</v>
      </c>
      <c r="E139" s="30">
        <f>+'[1] ESTACIONES'!G9</f>
        <v>65</v>
      </c>
      <c r="F139" s="31">
        <f>+'[1] ESTACIONES'!F9</f>
        <v>78007615</v>
      </c>
    </row>
    <row r="140" spans="2:6" ht="15.75" x14ac:dyDescent="0.2">
      <c r="B140" s="9"/>
      <c r="C140" s="9"/>
      <c r="D140" s="7"/>
      <c r="E140" s="8"/>
      <c r="F140" s="31"/>
    </row>
    <row r="141" spans="2:6" ht="15.75" x14ac:dyDescent="0.25">
      <c r="B141" s="16" t="s">
        <v>30</v>
      </c>
      <c r="C141" s="16"/>
      <c r="D141" s="16"/>
      <c r="E141" s="33">
        <f>SUM(E135:E139)</f>
        <v>625</v>
      </c>
      <c r="F141" s="34">
        <f>SUM(F135:F139)</f>
        <v>536453295</v>
      </c>
    </row>
    <row r="142" spans="2:6" ht="15.75" x14ac:dyDescent="0.2">
      <c r="B142" s="35"/>
      <c r="C142" s="35"/>
      <c r="D142" s="36"/>
      <c r="E142" s="37"/>
      <c r="F142" s="38"/>
    </row>
    <row r="143" spans="2:6" ht="15.75" x14ac:dyDescent="0.2">
      <c r="B143" s="35"/>
      <c r="C143" s="35"/>
      <c r="D143" s="36"/>
      <c r="E143" s="37"/>
      <c r="F143" s="38"/>
    </row>
    <row r="144" spans="2:6" ht="15.75" x14ac:dyDescent="0.2">
      <c r="B144" s="35"/>
      <c r="C144" s="43"/>
      <c r="D144" s="36"/>
      <c r="E144" s="37"/>
    </row>
    <row r="145" spans="2:5" ht="15.75" x14ac:dyDescent="0.2">
      <c r="B145" s="35"/>
      <c r="C145" s="43"/>
      <c r="D145" s="36"/>
      <c r="E145" s="37"/>
    </row>
    <row r="146" spans="2:5" ht="15.75" x14ac:dyDescent="0.2">
      <c r="B146" s="44" t="s">
        <v>24</v>
      </c>
      <c r="C146" s="45"/>
      <c r="D146" s="45"/>
      <c r="E146" s="46"/>
    </row>
    <row r="147" spans="2:5" ht="15.75" x14ac:dyDescent="0.2">
      <c r="B147" s="47"/>
      <c r="C147" s="47"/>
      <c r="D147" s="48"/>
      <c r="E147" s="48"/>
    </row>
    <row r="148" spans="2:5" ht="15.75" x14ac:dyDescent="0.2">
      <c r="B148" s="49" t="s">
        <v>0</v>
      </c>
      <c r="C148" s="50"/>
      <c r="D148" s="3" t="s">
        <v>1</v>
      </c>
      <c r="E148" s="3" t="s">
        <v>42</v>
      </c>
    </row>
    <row r="149" spans="2:5" ht="15.75" x14ac:dyDescent="0.2">
      <c r="B149" s="27"/>
      <c r="C149" s="28"/>
      <c r="D149" s="13"/>
      <c r="E149" s="13"/>
    </row>
    <row r="150" spans="2:5" ht="15.75" x14ac:dyDescent="0.2">
      <c r="B150" s="51" t="s">
        <v>26</v>
      </c>
      <c r="C150" s="51"/>
      <c r="D150" s="52"/>
      <c r="E150" s="52"/>
    </row>
    <row r="151" spans="2:5" ht="15.75" x14ac:dyDescent="0.2">
      <c r="B151" s="39" t="s">
        <v>27</v>
      </c>
      <c r="C151" s="39"/>
      <c r="D151" s="53" t="s">
        <v>8</v>
      </c>
      <c r="E151" s="54">
        <v>1</v>
      </c>
    </row>
    <row r="152" spans="2:5" ht="15.75" x14ac:dyDescent="0.2">
      <c r="B152" s="55" t="s">
        <v>32</v>
      </c>
      <c r="C152" s="55"/>
      <c r="D152" s="53" t="s">
        <v>8</v>
      </c>
      <c r="E152" s="54">
        <v>1</v>
      </c>
    </row>
    <row r="153" spans="2:5" ht="15.75" x14ac:dyDescent="0.2">
      <c r="B153" s="55" t="s">
        <v>34</v>
      </c>
      <c r="C153" s="55"/>
      <c r="D153" s="53" t="s">
        <v>8</v>
      </c>
      <c r="E153" s="54">
        <v>1</v>
      </c>
    </row>
    <row r="154" spans="2:5" ht="15.75" x14ac:dyDescent="0.2">
      <c r="B154" s="55"/>
      <c r="C154" s="55"/>
      <c r="D154" s="53"/>
      <c r="E154" s="54"/>
    </row>
    <row r="155" spans="2:5" ht="15.75" x14ac:dyDescent="0.2">
      <c r="B155" s="44" t="s">
        <v>28</v>
      </c>
      <c r="C155" s="46"/>
      <c r="D155" s="52"/>
      <c r="E155" s="56"/>
    </row>
    <row r="156" spans="2:5" ht="15.75" x14ac:dyDescent="0.2">
      <c r="B156" s="51" t="s">
        <v>4</v>
      </c>
      <c r="C156" s="26" t="s">
        <v>5</v>
      </c>
      <c r="D156" s="52"/>
      <c r="E156" s="56"/>
    </row>
    <row r="157" spans="2:5" ht="15.75" x14ac:dyDescent="0.2">
      <c r="B157" s="39" t="s">
        <v>27</v>
      </c>
      <c r="C157" s="42" t="s">
        <v>7</v>
      </c>
      <c r="D157" s="53" t="s">
        <v>8</v>
      </c>
      <c r="E157" s="54">
        <v>3</v>
      </c>
    </row>
    <row r="158" spans="2:5" ht="15.75" x14ac:dyDescent="0.2">
      <c r="B158" s="55" t="s">
        <v>32</v>
      </c>
      <c r="C158" s="42" t="s">
        <v>7</v>
      </c>
      <c r="D158" s="53" t="s">
        <v>8</v>
      </c>
      <c r="E158" s="54">
        <v>5</v>
      </c>
    </row>
    <row r="159" spans="2:5" ht="15.75" x14ac:dyDescent="0.2">
      <c r="B159" s="55" t="s">
        <v>34</v>
      </c>
      <c r="C159" s="42" t="s">
        <v>7</v>
      </c>
      <c r="D159" s="53" t="s">
        <v>8</v>
      </c>
      <c r="E159" s="54">
        <v>7</v>
      </c>
    </row>
    <row r="160" spans="2:5" ht="15.75" x14ac:dyDescent="0.2">
      <c r="B160" s="55"/>
      <c r="C160" s="42"/>
      <c r="D160" s="53"/>
      <c r="E160" s="54"/>
    </row>
    <row r="161" spans="2:5" ht="15.75" x14ac:dyDescent="0.2">
      <c r="B161" s="51" t="s">
        <v>29</v>
      </c>
      <c r="C161" s="51"/>
      <c r="D161" s="52"/>
      <c r="E161" s="56"/>
    </row>
    <row r="162" spans="2:5" ht="15.75" x14ac:dyDescent="0.2">
      <c r="B162" s="39" t="s">
        <v>7</v>
      </c>
      <c r="C162" s="39"/>
      <c r="D162" s="53" t="s">
        <v>8</v>
      </c>
      <c r="E162" s="54">
        <v>1</v>
      </c>
    </row>
    <row r="163" spans="2:5" ht="15.75" x14ac:dyDescent="0.2">
      <c r="B163" s="39" t="s">
        <v>7</v>
      </c>
      <c r="C163" s="55"/>
      <c r="D163" s="53" t="s">
        <v>8</v>
      </c>
      <c r="E163" s="54">
        <v>1</v>
      </c>
    </row>
    <row r="164" spans="2:5" ht="15.75" x14ac:dyDescent="0.2">
      <c r="B164" s="39" t="s">
        <v>7</v>
      </c>
      <c r="C164" s="55"/>
      <c r="D164" s="53" t="s">
        <v>8</v>
      </c>
      <c r="E164" s="54">
        <v>1</v>
      </c>
    </row>
    <row r="165" spans="2:5" ht="15.75" x14ac:dyDescent="0.2">
      <c r="B165" s="35"/>
      <c r="C165" s="43"/>
      <c r="D165" s="36"/>
      <c r="E165" s="37"/>
    </row>
    <row r="166" spans="2:5" x14ac:dyDescent="0.2">
      <c r="B166" s="57"/>
      <c r="C166" s="57"/>
      <c r="D166" s="57"/>
      <c r="E166" s="57"/>
    </row>
    <row r="167" spans="2:5" ht="15.75" x14ac:dyDescent="0.2">
      <c r="B167" s="49" t="s">
        <v>43</v>
      </c>
      <c r="C167" s="50"/>
      <c r="D167" s="3" t="s">
        <v>1</v>
      </c>
      <c r="E167" s="3" t="s">
        <v>42</v>
      </c>
    </row>
    <row r="168" spans="2:5" ht="15.75" x14ac:dyDescent="0.2">
      <c r="B168" s="27"/>
      <c r="C168" s="28"/>
      <c r="D168" s="13"/>
      <c r="E168" s="13"/>
    </row>
    <row r="169" spans="2:5" ht="15.75" x14ac:dyDescent="0.2">
      <c r="B169" s="44" t="s">
        <v>28</v>
      </c>
      <c r="C169" s="46"/>
      <c r="D169" s="52"/>
      <c r="E169" s="56"/>
    </row>
    <row r="170" spans="2:5" ht="15.75" x14ac:dyDescent="0.2">
      <c r="B170" s="51" t="s">
        <v>4</v>
      </c>
      <c r="C170" s="51" t="s">
        <v>5</v>
      </c>
      <c r="D170" s="52"/>
      <c r="E170" s="56"/>
    </row>
    <row r="171" spans="2:5" x14ac:dyDescent="0.2">
      <c r="B171" s="58" t="s">
        <v>7</v>
      </c>
      <c r="C171" s="40" t="s">
        <v>12</v>
      </c>
      <c r="D171" s="53" t="s">
        <v>8</v>
      </c>
      <c r="E171" s="54">
        <v>5</v>
      </c>
    </row>
    <row r="172" spans="2:5" x14ac:dyDescent="0.2">
      <c r="B172" s="58" t="s">
        <v>7</v>
      </c>
      <c r="C172" s="40" t="s">
        <v>13</v>
      </c>
      <c r="D172" s="53" t="s">
        <v>8</v>
      </c>
      <c r="E172" s="54">
        <v>3</v>
      </c>
    </row>
    <row r="173" spans="2:5" x14ac:dyDescent="0.2">
      <c r="B173" s="58" t="s">
        <v>7</v>
      </c>
      <c r="C173" s="40" t="s">
        <v>14</v>
      </c>
      <c r="D173" s="53" t="s">
        <v>8</v>
      </c>
      <c r="E173" s="54">
        <v>7</v>
      </c>
    </row>
    <row r="174" spans="2:5" ht="15.75" x14ac:dyDescent="0.2">
      <c r="B174" s="55"/>
      <c r="C174" s="42"/>
      <c r="D174" s="53"/>
      <c r="E174" s="54"/>
    </row>
    <row r="175" spans="2:5" ht="15.75" x14ac:dyDescent="0.2">
      <c r="B175" s="51" t="s">
        <v>36</v>
      </c>
      <c r="C175" s="51"/>
      <c r="D175" s="52"/>
      <c r="E175" s="56"/>
    </row>
    <row r="176" spans="2:5" ht="15.75" x14ac:dyDescent="0.2">
      <c r="B176" s="40" t="s">
        <v>12</v>
      </c>
      <c r="C176" s="39"/>
      <c r="D176" s="53" t="s">
        <v>8</v>
      </c>
      <c r="E176" s="54">
        <v>1</v>
      </c>
    </row>
    <row r="177" spans="2:5" ht="15.75" x14ac:dyDescent="0.2">
      <c r="B177" s="40" t="s">
        <v>13</v>
      </c>
      <c r="C177" s="55"/>
      <c r="D177" s="53" t="s">
        <v>8</v>
      </c>
      <c r="E177" s="54">
        <v>1</v>
      </c>
    </row>
    <row r="178" spans="2:5" ht="15.75" x14ac:dyDescent="0.2">
      <c r="B178" s="40" t="s">
        <v>14</v>
      </c>
      <c r="C178" s="55"/>
      <c r="D178" s="53" t="s">
        <v>8</v>
      </c>
      <c r="E178" s="54">
        <v>1</v>
      </c>
    </row>
    <row r="179" spans="2:5" x14ac:dyDescent="0.2">
      <c r="B179" s="57"/>
      <c r="C179" s="57"/>
      <c r="D179" s="57"/>
      <c r="E179" s="57"/>
    </row>
    <row r="180" spans="2:5" x14ac:dyDescent="0.2">
      <c r="B180" s="57"/>
      <c r="C180" s="57"/>
      <c r="D180" s="57"/>
      <c r="E180" s="57"/>
    </row>
    <row r="181" spans="2:5" ht="15.75" x14ac:dyDescent="0.2">
      <c r="B181" s="49" t="s">
        <v>44</v>
      </c>
      <c r="C181" s="50"/>
      <c r="D181" s="3" t="s">
        <v>1</v>
      </c>
      <c r="E181" s="3" t="s">
        <v>42</v>
      </c>
    </row>
    <row r="182" spans="2:5" ht="15.75" x14ac:dyDescent="0.2">
      <c r="B182" s="49" t="s">
        <v>45</v>
      </c>
      <c r="C182" s="50"/>
      <c r="D182" s="3"/>
      <c r="E182" s="3"/>
    </row>
    <row r="183" spans="2:5" ht="15.75" x14ac:dyDescent="0.2">
      <c r="B183" s="27"/>
      <c r="C183" s="28"/>
      <c r="D183" s="13"/>
      <c r="E183" s="13"/>
    </row>
    <row r="184" spans="2:5" ht="15.75" x14ac:dyDescent="0.2">
      <c r="B184" s="44" t="s">
        <v>28</v>
      </c>
      <c r="C184" s="46"/>
      <c r="D184" s="52"/>
      <c r="E184" s="56"/>
    </row>
    <row r="185" spans="2:5" ht="15.75" x14ac:dyDescent="0.2">
      <c r="B185" s="51" t="s">
        <v>4</v>
      </c>
      <c r="C185" s="51" t="s">
        <v>5</v>
      </c>
      <c r="D185" s="52"/>
      <c r="E185" s="56"/>
    </row>
    <row r="186" spans="2:5" ht="15.75" x14ac:dyDescent="0.2">
      <c r="B186" s="39" t="s">
        <v>16</v>
      </c>
      <c r="C186" s="42" t="s">
        <v>17</v>
      </c>
      <c r="D186" s="53" t="s">
        <v>8</v>
      </c>
      <c r="E186" s="54">
        <v>7</v>
      </c>
    </row>
    <row r="187" spans="2:5" ht="15.75" x14ac:dyDescent="0.2">
      <c r="B187" s="39" t="s">
        <v>16</v>
      </c>
      <c r="C187" s="42" t="s">
        <v>20</v>
      </c>
      <c r="D187" s="53" t="s">
        <v>8</v>
      </c>
      <c r="E187" s="54">
        <v>5</v>
      </c>
    </row>
    <row r="188" spans="2:5" ht="15.75" x14ac:dyDescent="0.2">
      <c r="B188" s="39" t="s">
        <v>16</v>
      </c>
      <c r="C188" s="42" t="s">
        <v>22</v>
      </c>
      <c r="D188" s="53" t="s">
        <v>8</v>
      </c>
      <c r="E188" s="54">
        <v>5</v>
      </c>
    </row>
    <row r="189" spans="2:5" ht="15.75" x14ac:dyDescent="0.2">
      <c r="B189" s="55"/>
      <c r="C189" s="42"/>
      <c r="D189" s="53"/>
      <c r="E189" s="54"/>
    </row>
    <row r="190" spans="2:5" ht="15.75" x14ac:dyDescent="0.2">
      <c r="B190" s="51" t="s">
        <v>36</v>
      </c>
      <c r="C190" s="51"/>
      <c r="D190" s="52"/>
      <c r="E190" s="56"/>
    </row>
    <row r="191" spans="2:5" ht="15.75" x14ac:dyDescent="0.2">
      <c r="B191" s="42" t="s">
        <v>17</v>
      </c>
      <c r="C191" s="39"/>
      <c r="D191" s="53" t="s">
        <v>8</v>
      </c>
      <c r="E191" s="54">
        <v>7</v>
      </c>
    </row>
    <row r="192" spans="2:5" ht="15.75" x14ac:dyDescent="0.2">
      <c r="B192" s="42" t="s">
        <v>20</v>
      </c>
      <c r="C192" s="55"/>
      <c r="D192" s="53" t="s">
        <v>8</v>
      </c>
      <c r="E192" s="54">
        <v>7</v>
      </c>
    </row>
    <row r="193" spans="2:5" ht="15.75" x14ac:dyDescent="0.2">
      <c r="B193" s="42" t="s">
        <v>22</v>
      </c>
      <c r="C193" s="55"/>
      <c r="D193" s="53" t="s">
        <v>8</v>
      </c>
      <c r="E193" s="54">
        <v>3</v>
      </c>
    </row>
    <row r="194" spans="2:5" x14ac:dyDescent="0.2">
      <c r="B194" s="59"/>
      <c r="C194" s="59"/>
      <c r="D194" s="59"/>
      <c r="E194" s="59"/>
    </row>
    <row r="195" spans="2:5" ht="15.75" x14ac:dyDescent="0.2">
      <c r="B195" s="49" t="s">
        <v>46</v>
      </c>
      <c r="C195" s="50"/>
      <c r="D195" s="3" t="s">
        <v>1</v>
      </c>
      <c r="E195" s="3" t="s">
        <v>42</v>
      </c>
    </row>
    <row r="196" spans="2:5" ht="15.75" x14ac:dyDescent="0.2">
      <c r="B196" s="49" t="s">
        <v>45</v>
      </c>
      <c r="C196" s="50"/>
      <c r="D196" s="3"/>
      <c r="E196" s="3"/>
    </row>
    <row r="197" spans="2:5" ht="15.75" x14ac:dyDescent="0.2">
      <c r="B197" s="60"/>
      <c r="C197" s="61"/>
      <c r="D197" s="62"/>
      <c r="E197" s="62"/>
    </row>
    <row r="198" spans="2:5" ht="15.75" x14ac:dyDescent="0.2">
      <c r="B198" s="44" t="s">
        <v>28</v>
      </c>
      <c r="C198" s="46"/>
      <c r="D198" s="52"/>
      <c r="E198" s="56"/>
    </row>
    <row r="199" spans="2:5" ht="15.75" x14ac:dyDescent="0.2">
      <c r="B199" s="51" t="s">
        <v>4</v>
      </c>
      <c r="C199" s="51" t="s">
        <v>5</v>
      </c>
      <c r="D199" s="52"/>
      <c r="E199" s="56"/>
    </row>
    <row r="200" spans="2:5" ht="15.75" x14ac:dyDescent="0.2">
      <c r="B200" s="39" t="s">
        <v>16</v>
      </c>
      <c r="C200" s="42" t="s">
        <v>17</v>
      </c>
      <c r="D200" s="53" t="s">
        <v>18</v>
      </c>
      <c r="E200" s="54">
        <v>1</v>
      </c>
    </row>
    <row r="201" spans="2:5" ht="15.75" x14ac:dyDescent="0.2">
      <c r="B201" s="39" t="s">
        <v>16</v>
      </c>
      <c r="C201" s="42" t="s">
        <v>20</v>
      </c>
      <c r="D201" s="53" t="s">
        <v>18</v>
      </c>
      <c r="E201" s="54">
        <v>1</v>
      </c>
    </row>
    <row r="202" spans="2:5" ht="15.75" x14ac:dyDescent="0.2">
      <c r="B202" s="39" t="s">
        <v>16</v>
      </c>
      <c r="C202" s="42" t="s">
        <v>22</v>
      </c>
      <c r="D202" s="53" t="s">
        <v>18</v>
      </c>
      <c r="E202" s="54">
        <v>1</v>
      </c>
    </row>
    <row r="203" spans="2:5" ht="15.75" x14ac:dyDescent="0.2">
      <c r="B203" s="55"/>
      <c r="C203" s="42"/>
      <c r="D203" s="53"/>
      <c r="E203" s="54"/>
    </row>
  </sheetData>
  <mergeCells count="26">
    <mergeCell ref="B184:C184"/>
    <mergeCell ref="B198:C198"/>
    <mergeCell ref="B121:C121"/>
    <mergeCell ref="B132:F132"/>
    <mergeCell ref="B133:C133"/>
    <mergeCell ref="B146:E146"/>
    <mergeCell ref="B155:C155"/>
    <mergeCell ref="B169:C169"/>
    <mergeCell ref="B85:C85"/>
    <mergeCell ref="B96:F96"/>
    <mergeCell ref="B97:C97"/>
    <mergeCell ref="B108:F108"/>
    <mergeCell ref="B109:C109"/>
    <mergeCell ref="B120:F120"/>
    <mergeCell ref="B44:C44"/>
    <mergeCell ref="B57:F57"/>
    <mergeCell ref="B58:C58"/>
    <mergeCell ref="B72:F72"/>
    <mergeCell ref="B73:C73"/>
    <mergeCell ref="B84:F84"/>
    <mergeCell ref="B1:C1"/>
    <mergeCell ref="B6:C6"/>
    <mergeCell ref="B11:C11"/>
    <mergeCell ref="B29:F29"/>
    <mergeCell ref="B30:C30"/>
    <mergeCell ref="B43:F43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3"/>
  <sheetViews>
    <sheetView topLeftCell="A160" workbookViewId="0">
      <selection activeCell="F154" sqref="F154"/>
    </sheetView>
  </sheetViews>
  <sheetFormatPr baseColWidth="10" defaultRowHeight="14.25" x14ac:dyDescent="0.2"/>
  <cols>
    <col min="1" max="1" width="6.375" customWidth="1"/>
    <col min="2" max="2" width="39" bestFit="1" customWidth="1"/>
    <col min="3" max="3" width="15.375" bestFit="1" customWidth="1"/>
    <col min="4" max="4" width="24.125" customWidth="1"/>
    <col min="5" max="5" width="18.5" style="64" customWidth="1"/>
    <col min="6" max="6" width="17" style="64" customWidth="1"/>
  </cols>
  <sheetData>
    <row r="2" spans="1:6" ht="15" x14ac:dyDescent="0.25">
      <c r="A2" s="63" t="s">
        <v>47</v>
      </c>
      <c r="B2" s="63"/>
      <c r="C2" s="63"/>
      <c r="D2" s="63"/>
    </row>
    <row r="3" spans="1:6" x14ac:dyDescent="0.2">
      <c r="A3" s="65"/>
      <c r="B3" s="66"/>
      <c r="C3" s="66"/>
      <c r="D3" s="67"/>
    </row>
    <row r="4" spans="1:6" ht="20.100000000000001" customHeight="1" x14ac:dyDescent="0.25">
      <c r="A4" s="68" t="s">
        <v>48</v>
      </c>
      <c r="B4" s="68"/>
      <c r="C4" s="68"/>
      <c r="D4" s="69">
        <f>+ROUND('[1] ESTACIONES'!D16,0)</f>
        <v>818653</v>
      </c>
    </row>
    <row r="5" spans="1:6" ht="20.100000000000001" customHeight="1" x14ac:dyDescent="0.25">
      <c r="A5" s="68" t="s">
        <v>49</v>
      </c>
      <c r="B5" s="68"/>
      <c r="C5" s="68"/>
      <c r="D5" s="69">
        <v>80</v>
      </c>
    </row>
    <row r="6" spans="1:6" ht="20.100000000000001" customHeight="1" x14ac:dyDescent="0.25">
      <c r="A6" s="68" t="s">
        <v>50</v>
      </c>
      <c r="B6" s="68"/>
      <c r="C6" s="68"/>
      <c r="D6" s="69">
        <f>+ROUND(D4*D5,0)</f>
        <v>65492240</v>
      </c>
    </row>
    <row r="7" spans="1:6" ht="20.100000000000001" customHeight="1" x14ac:dyDescent="0.25">
      <c r="A7" s="70"/>
      <c r="B7" s="70"/>
      <c r="C7" s="70"/>
      <c r="D7" s="71"/>
      <c r="E7" s="72"/>
    </row>
    <row r="9" spans="1:6" ht="15.75" x14ac:dyDescent="0.25">
      <c r="A9" s="73"/>
      <c r="B9" s="74" t="s">
        <v>51</v>
      </c>
      <c r="C9" s="75"/>
      <c r="D9" s="75"/>
      <c r="E9" s="76"/>
      <c r="F9" s="76"/>
    </row>
    <row r="10" spans="1:6" ht="15" x14ac:dyDescent="0.2">
      <c r="A10" s="77" t="s">
        <v>52</v>
      </c>
      <c r="B10" s="77" t="s">
        <v>53</v>
      </c>
      <c r="C10" s="77" t="s">
        <v>54</v>
      </c>
      <c r="D10" s="77" t="s">
        <v>55</v>
      </c>
      <c r="E10" s="78" t="s">
        <v>4</v>
      </c>
      <c r="F10" s="78" t="s">
        <v>56</v>
      </c>
    </row>
    <row r="11" spans="1:6" ht="25.5" x14ac:dyDescent="0.2">
      <c r="A11" s="79">
        <v>1</v>
      </c>
      <c r="B11" s="80" t="s">
        <v>57</v>
      </c>
      <c r="C11" s="81" t="s">
        <v>58</v>
      </c>
      <c r="D11" s="81" t="s">
        <v>59</v>
      </c>
      <c r="E11" s="82" t="s">
        <v>27</v>
      </c>
      <c r="F11" s="82" t="s">
        <v>7</v>
      </c>
    </row>
    <row r="12" spans="1:6" ht="25.5" x14ac:dyDescent="0.2">
      <c r="A12" s="79">
        <v>2</v>
      </c>
      <c r="B12" s="80" t="s">
        <v>60</v>
      </c>
      <c r="C12" s="81" t="s">
        <v>61</v>
      </c>
      <c r="D12" s="81" t="s">
        <v>62</v>
      </c>
      <c r="E12" s="82" t="s">
        <v>27</v>
      </c>
      <c r="F12" s="82" t="s">
        <v>7</v>
      </c>
    </row>
    <row r="13" spans="1:6" ht="20.100000000000001" customHeight="1" x14ac:dyDescent="0.2">
      <c r="A13" s="79">
        <v>3</v>
      </c>
      <c r="B13" s="80" t="s">
        <v>63</v>
      </c>
      <c r="C13" s="81" t="s">
        <v>64</v>
      </c>
      <c r="D13" s="81" t="s">
        <v>65</v>
      </c>
      <c r="E13" s="82" t="s">
        <v>27</v>
      </c>
      <c r="F13" s="82" t="s">
        <v>7</v>
      </c>
    </row>
    <row r="14" spans="1:6" ht="25.5" x14ac:dyDescent="0.2">
      <c r="A14" s="79">
        <v>4</v>
      </c>
      <c r="B14" s="80" t="s">
        <v>66</v>
      </c>
      <c r="C14" s="81" t="s">
        <v>64</v>
      </c>
      <c r="D14" s="81" t="s">
        <v>65</v>
      </c>
      <c r="E14" s="82" t="s">
        <v>27</v>
      </c>
      <c r="F14" s="82" t="s">
        <v>7</v>
      </c>
    </row>
    <row r="15" spans="1:6" ht="25.5" x14ac:dyDescent="0.2">
      <c r="A15" s="79">
        <v>5</v>
      </c>
      <c r="B15" s="80" t="s">
        <v>67</v>
      </c>
      <c r="C15" s="81" t="s">
        <v>64</v>
      </c>
      <c r="D15" s="81" t="s">
        <v>65</v>
      </c>
      <c r="E15" s="82" t="s">
        <v>27</v>
      </c>
      <c r="F15" s="82" t="s">
        <v>7</v>
      </c>
    </row>
    <row r="16" spans="1:6" ht="25.5" x14ac:dyDescent="0.2">
      <c r="A16" s="79">
        <v>6</v>
      </c>
      <c r="B16" s="80" t="s">
        <v>68</v>
      </c>
      <c r="C16" s="81" t="s">
        <v>64</v>
      </c>
      <c r="D16" s="81" t="s">
        <v>65</v>
      </c>
      <c r="E16" s="82" t="s">
        <v>27</v>
      </c>
      <c r="F16" s="82" t="s">
        <v>7</v>
      </c>
    </row>
    <row r="17" spans="1:10" ht="15" customHeight="1" x14ac:dyDescent="0.2">
      <c r="A17" s="79">
        <v>7</v>
      </c>
      <c r="B17" s="80" t="s">
        <v>69</v>
      </c>
      <c r="C17" s="81" t="s">
        <v>64</v>
      </c>
      <c r="D17" s="81" t="s">
        <v>65</v>
      </c>
      <c r="E17" s="82" t="s">
        <v>27</v>
      </c>
      <c r="F17" s="82" t="s">
        <v>7</v>
      </c>
    </row>
    <row r="18" spans="1:10" ht="15" customHeight="1" x14ac:dyDescent="0.2">
      <c r="A18" s="79">
        <v>8</v>
      </c>
      <c r="B18" s="80" t="s">
        <v>70</v>
      </c>
      <c r="C18" s="81" t="s">
        <v>64</v>
      </c>
      <c r="D18" s="81" t="s">
        <v>71</v>
      </c>
      <c r="E18" s="82" t="s">
        <v>27</v>
      </c>
      <c r="F18" s="82" t="s">
        <v>7</v>
      </c>
    </row>
    <row r="19" spans="1:10" ht="15" customHeight="1" x14ac:dyDescent="0.2">
      <c r="A19" s="79">
        <v>9</v>
      </c>
      <c r="B19" s="80" t="s">
        <v>72</v>
      </c>
      <c r="C19" s="81" t="s">
        <v>73</v>
      </c>
      <c r="D19" s="81" t="s">
        <v>74</v>
      </c>
      <c r="E19" s="82" t="s">
        <v>27</v>
      </c>
      <c r="F19" s="82" t="s">
        <v>7</v>
      </c>
    </row>
    <row r="20" spans="1:10" ht="15" customHeight="1" x14ac:dyDescent="0.2">
      <c r="A20" s="79">
        <v>10</v>
      </c>
      <c r="B20" s="80" t="s">
        <v>75</v>
      </c>
      <c r="C20" s="81" t="s">
        <v>58</v>
      </c>
      <c r="D20" s="81" t="s">
        <v>76</v>
      </c>
      <c r="E20" s="82" t="s">
        <v>27</v>
      </c>
      <c r="F20" s="82" t="s">
        <v>7</v>
      </c>
      <c r="G20" s="83" t="s">
        <v>77</v>
      </c>
      <c r="H20" s="83"/>
      <c r="I20" s="83"/>
      <c r="J20" s="83"/>
    </row>
    <row r="21" spans="1:10" ht="15" customHeight="1" x14ac:dyDescent="0.2">
      <c r="A21" s="79"/>
      <c r="B21" s="80"/>
      <c r="C21" s="81"/>
      <c r="D21" s="81"/>
      <c r="E21" s="82"/>
      <c r="F21" s="82"/>
    </row>
    <row r="22" spans="1:10" ht="15" customHeight="1" x14ac:dyDescent="0.2">
      <c r="A22" s="29"/>
      <c r="B22" s="84" t="s">
        <v>48</v>
      </c>
      <c r="C22" s="85"/>
      <c r="D22" s="85"/>
      <c r="E22" s="86"/>
      <c r="F22" s="87">
        <f>+$D$4</f>
        <v>818653</v>
      </c>
    </row>
    <row r="23" spans="1:10" ht="15" customHeight="1" x14ac:dyDescent="0.2">
      <c r="A23" s="29"/>
      <c r="B23" s="84" t="s">
        <v>49</v>
      </c>
      <c r="C23" s="85"/>
      <c r="D23" s="85"/>
      <c r="E23" s="86"/>
      <c r="F23" s="87">
        <v>80</v>
      </c>
    </row>
    <row r="24" spans="1:10" ht="15" customHeight="1" x14ac:dyDescent="0.2">
      <c r="A24" s="29"/>
      <c r="B24" s="84" t="s">
        <v>78</v>
      </c>
      <c r="C24" s="85"/>
      <c r="D24" s="85"/>
      <c r="E24" s="86"/>
      <c r="F24" s="87">
        <f>+A20</f>
        <v>10</v>
      </c>
    </row>
    <row r="25" spans="1:10" ht="15" customHeight="1" x14ac:dyDescent="0.2">
      <c r="A25" s="29"/>
      <c r="B25" s="84" t="s">
        <v>79</v>
      </c>
      <c r="C25" s="85"/>
      <c r="D25" s="85"/>
      <c r="E25" s="86"/>
      <c r="F25" s="87">
        <f>+F24*F23</f>
        <v>800</v>
      </c>
    </row>
    <row r="26" spans="1:10" ht="15" customHeight="1" x14ac:dyDescent="0.2">
      <c r="A26" s="29"/>
      <c r="B26" s="88" t="str">
        <f>+"VALOR SOLUCIÓN INTERFERENCIAS REDES 11,4kV "&amp;B9&amp;""</f>
        <v xml:space="preserve">VALOR SOLUCIÓN INTERFERENCIAS REDES 11,4kV RECORRIDO ESTACION 20 DE JULIO ALTERNATIVA 1  - LA VICTORIA </v>
      </c>
      <c r="C26" s="88"/>
      <c r="D26" s="88"/>
      <c r="E26" s="88"/>
      <c r="F26" s="89">
        <f>+F22*F23*F24</f>
        <v>654922400</v>
      </c>
    </row>
    <row r="27" spans="1:10" ht="15" customHeight="1" x14ac:dyDescent="0.2">
      <c r="A27" s="38"/>
      <c r="B27" s="90"/>
      <c r="C27" s="90"/>
      <c r="D27" s="90"/>
      <c r="E27" s="90"/>
      <c r="F27" s="91"/>
    </row>
    <row r="28" spans="1:10" ht="15" customHeight="1" x14ac:dyDescent="0.2">
      <c r="A28" s="38"/>
      <c r="B28" s="90"/>
      <c r="C28" s="90"/>
      <c r="D28" s="90"/>
      <c r="E28" s="90"/>
      <c r="F28" s="91"/>
    </row>
    <row r="29" spans="1:10" ht="15" customHeight="1" x14ac:dyDescent="0.2"/>
    <row r="30" spans="1:10" ht="15" customHeight="1" x14ac:dyDescent="0.25">
      <c r="A30" s="73"/>
      <c r="B30" s="74" t="s">
        <v>80</v>
      </c>
      <c r="C30" s="75"/>
      <c r="D30" s="75"/>
      <c r="E30" s="76"/>
      <c r="F30" s="76"/>
    </row>
    <row r="31" spans="1:10" s="38" customFormat="1" ht="15" customHeight="1" x14ac:dyDescent="0.2">
      <c r="A31" s="92" t="s">
        <v>52</v>
      </c>
      <c r="B31" s="92" t="s">
        <v>53</v>
      </c>
      <c r="C31" s="92" t="s">
        <v>54</v>
      </c>
      <c r="D31" s="77" t="s">
        <v>55</v>
      </c>
      <c r="E31" s="78" t="s">
        <v>4</v>
      </c>
      <c r="F31" s="78" t="s">
        <v>56</v>
      </c>
    </row>
    <row r="32" spans="1:10" s="38" customFormat="1" ht="15" customHeight="1" x14ac:dyDescent="0.2">
      <c r="A32" s="93">
        <v>1</v>
      </c>
      <c r="B32" s="94" t="s">
        <v>81</v>
      </c>
      <c r="C32" s="95" t="s">
        <v>58</v>
      </c>
      <c r="D32" s="96" t="s">
        <v>82</v>
      </c>
      <c r="E32" s="58" t="s">
        <v>32</v>
      </c>
      <c r="F32" s="58" t="s">
        <v>7</v>
      </c>
    </row>
    <row r="33" spans="1:6" s="38" customFormat="1" ht="15" customHeight="1" x14ac:dyDescent="0.2">
      <c r="A33" s="93">
        <v>2</v>
      </c>
      <c r="B33" s="94" t="s">
        <v>83</v>
      </c>
      <c r="C33" s="95" t="s">
        <v>58</v>
      </c>
      <c r="D33" s="96" t="s">
        <v>84</v>
      </c>
      <c r="E33" s="58" t="s">
        <v>32</v>
      </c>
      <c r="F33" s="58" t="s">
        <v>7</v>
      </c>
    </row>
    <row r="34" spans="1:6" s="38" customFormat="1" ht="15" customHeight="1" x14ac:dyDescent="0.2">
      <c r="A34" s="93">
        <v>3</v>
      </c>
      <c r="B34" s="94" t="s">
        <v>85</v>
      </c>
      <c r="C34" s="95" t="s">
        <v>64</v>
      </c>
      <c r="D34" s="96" t="s">
        <v>71</v>
      </c>
      <c r="E34" s="58" t="s">
        <v>32</v>
      </c>
      <c r="F34" s="58" t="s">
        <v>7</v>
      </c>
    </row>
    <row r="35" spans="1:6" ht="20.100000000000001" customHeight="1" x14ac:dyDescent="0.2">
      <c r="A35" s="93">
        <v>4</v>
      </c>
      <c r="B35" s="94" t="s">
        <v>86</v>
      </c>
      <c r="C35" s="95" t="s">
        <v>64</v>
      </c>
      <c r="D35" s="96" t="s">
        <v>65</v>
      </c>
      <c r="E35" s="58" t="s">
        <v>32</v>
      </c>
      <c r="F35" s="58" t="s">
        <v>7</v>
      </c>
    </row>
    <row r="36" spans="1:6" ht="15" customHeight="1" x14ac:dyDescent="0.2">
      <c r="A36" s="93">
        <v>5</v>
      </c>
      <c r="B36" s="94" t="s">
        <v>87</v>
      </c>
      <c r="C36" s="95" t="s">
        <v>64</v>
      </c>
      <c r="D36" s="96" t="s">
        <v>65</v>
      </c>
      <c r="E36" s="58" t="s">
        <v>32</v>
      </c>
      <c r="F36" s="58" t="s">
        <v>7</v>
      </c>
    </row>
    <row r="37" spans="1:6" ht="15" customHeight="1" x14ac:dyDescent="0.2">
      <c r="A37" s="93">
        <v>6</v>
      </c>
      <c r="B37" s="94" t="s">
        <v>88</v>
      </c>
      <c r="C37" s="95" t="s">
        <v>64</v>
      </c>
      <c r="D37" s="96" t="s">
        <v>71</v>
      </c>
      <c r="E37" s="58" t="s">
        <v>32</v>
      </c>
      <c r="F37" s="58" t="s">
        <v>7</v>
      </c>
    </row>
    <row r="38" spans="1:6" ht="15" customHeight="1" x14ac:dyDescent="0.2">
      <c r="A38" s="93">
        <v>7</v>
      </c>
      <c r="B38" s="94" t="s">
        <v>89</v>
      </c>
      <c r="C38" s="95" t="s">
        <v>58</v>
      </c>
      <c r="D38" s="96" t="s">
        <v>90</v>
      </c>
      <c r="E38" s="58" t="s">
        <v>32</v>
      </c>
      <c r="F38" s="58" t="s">
        <v>7</v>
      </c>
    </row>
    <row r="39" spans="1:6" ht="15" customHeight="1" x14ac:dyDescent="0.2">
      <c r="A39" s="93"/>
      <c r="B39" s="94"/>
      <c r="C39" s="95"/>
      <c r="D39" s="96"/>
      <c r="E39" s="58"/>
      <c r="F39" s="58"/>
    </row>
    <row r="40" spans="1:6" ht="15.75" x14ac:dyDescent="0.2">
      <c r="A40" s="29"/>
      <c r="B40" s="84" t="s">
        <v>48</v>
      </c>
      <c r="C40" s="85"/>
      <c r="D40" s="85"/>
      <c r="E40" s="86"/>
      <c r="F40" s="87">
        <f>+$D$4</f>
        <v>818653</v>
      </c>
    </row>
    <row r="41" spans="1:6" ht="15.75" x14ac:dyDescent="0.2">
      <c r="A41" s="29"/>
      <c r="B41" s="84" t="s">
        <v>49</v>
      </c>
      <c r="C41" s="85"/>
      <c r="D41" s="85"/>
      <c r="E41" s="86"/>
      <c r="F41" s="87">
        <v>80</v>
      </c>
    </row>
    <row r="42" spans="1:6" ht="15" customHeight="1" x14ac:dyDescent="0.2">
      <c r="A42" s="29"/>
      <c r="B42" s="88" t="s">
        <v>91</v>
      </c>
      <c r="C42" s="88"/>
      <c r="D42" s="88"/>
      <c r="E42" s="88"/>
      <c r="F42" s="87">
        <f>+A38</f>
        <v>7</v>
      </c>
    </row>
    <row r="43" spans="1:6" ht="15" customHeight="1" x14ac:dyDescent="0.2">
      <c r="A43" s="29"/>
      <c r="B43" s="84" t="s">
        <v>79</v>
      </c>
      <c r="C43" s="85"/>
      <c r="D43" s="85"/>
      <c r="E43" s="86"/>
      <c r="F43" s="87">
        <f>+F42*F41</f>
        <v>560</v>
      </c>
    </row>
    <row r="44" spans="1:6" ht="15" customHeight="1" x14ac:dyDescent="0.2">
      <c r="A44" s="29"/>
      <c r="B44" s="88" t="str">
        <f>+"VALOR SOLUCIÓN INTERFERENCIAS REDES 11,4kV "&amp;B30&amp;""</f>
        <v>VALOR SOLUCIÓN INTERFERENCIAS REDES 11,4kV RECORRIDO ESTACION 20 DE JULIO ALTERNATIVA 4 - LA VICTORIA</v>
      </c>
      <c r="C44" s="88"/>
      <c r="D44" s="88"/>
      <c r="E44" s="88"/>
      <c r="F44" s="89">
        <f>+F40*F41*F42</f>
        <v>458445680</v>
      </c>
    </row>
    <row r="45" spans="1:6" ht="15" customHeight="1" x14ac:dyDescent="0.2"/>
    <row r="46" spans="1:6" ht="15" customHeight="1" x14ac:dyDescent="0.2"/>
    <row r="47" spans="1:6" ht="15" customHeight="1" x14ac:dyDescent="0.2"/>
    <row r="48" spans="1:6" ht="15" customHeight="1" x14ac:dyDescent="0.25">
      <c r="A48" s="73"/>
      <c r="B48" s="74" t="s">
        <v>92</v>
      </c>
      <c r="C48" s="97"/>
      <c r="D48" s="97"/>
      <c r="E48" s="76"/>
      <c r="F48" s="76"/>
    </row>
    <row r="49" spans="1:6" ht="15" customHeight="1" x14ac:dyDescent="0.25">
      <c r="A49" s="29"/>
      <c r="B49" s="98"/>
      <c r="C49" s="99"/>
      <c r="D49" s="99"/>
      <c r="E49" s="100"/>
      <c r="F49" s="100"/>
    </row>
    <row r="50" spans="1:6" ht="15" customHeight="1" x14ac:dyDescent="0.2">
      <c r="A50" s="92" t="s">
        <v>52</v>
      </c>
      <c r="B50" s="92" t="s">
        <v>53</v>
      </c>
      <c r="C50" s="92" t="s">
        <v>54</v>
      </c>
      <c r="D50" s="77" t="s">
        <v>55</v>
      </c>
      <c r="E50" s="78" t="s">
        <v>4</v>
      </c>
      <c r="F50" s="78" t="s">
        <v>56</v>
      </c>
    </row>
    <row r="51" spans="1:6" ht="15" customHeight="1" x14ac:dyDescent="0.2">
      <c r="A51" s="11">
        <v>1</v>
      </c>
      <c r="B51" s="101" t="s">
        <v>93</v>
      </c>
      <c r="C51" s="102" t="s">
        <v>64</v>
      </c>
      <c r="D51" s="103" t="s">
        <v>94</v>
      </c>
      <c r="E51" s="104" t="s">
        <v>34</v>
      </c>
      <c r="F51" s="104" t="s">
        <v>7</v>
      </c>
    </row>
    <row r="52" spans="1:6" ht="15" customHeight="1" x14ac:dyDescent="0.2">
      <c r="A52" s="11">
        <v>2</v>
      </c>
      <c r="B52" s="101" t="s">
        <v>95</v>
      </c>
      <c r="C52" s="102" t="s">
        <v>64</v>
      </c>
      <c r="D52" s="103" t="s">
        <v>71</v>
      </c>
      <c r="E52" s="104" t="s">
        <v>34</v>
      </c>
      <c r="F52" s="104" t="s">
        <v>7</v>
      </c>
    </row>
    <row r="53" spans="1:6" ht="15" customHeight="1" x14ac:dyDescent="0.2">
      <c r="A53" s="11">
        <v>3</v>
      </c>
      <c r="B53" s="101" t="s">
        <v>96</v>
      </c>
      <c r="C53" s="102" t="s">
        <v>64</v>
      </c>
      <c r="D53" s="103" t="s">
        <v>65</v>
      </c>
      <c r="E53" s="104" t="s">
        <v>34</v>
      </c>
      <c r="F53" s="104" t="s">
        <v>7</v>
      </c>
    </row>
    <row r="54" spans="1:6" s="83" customFormat="1" ht="20.100000000000001" customHeight="1" x14ac:dyDescent="0.2">
      <c r="A54" s="11">
        <v>4</v>
      </c>
      <c r="B54" s="101" t="s">
        <v>97</v>
      </c>
      <c r="C54" s="102" t="s">
        <v>64</v>
      </c>
      <c r="D54" s="103" t="s">
        <v>71</v>
      </c>
      <c r="E54" s="104" t="s">
        <v>34</v>
      </c>
      <c r="F54" s="104" t="s">
        <v>7</v>
      </c>
    </row>
    <row r="55" spans="1:6" s="83" customFormat="1" ht="28.5" customHeight="1" x14ac:dyDescent="0.2">
      <c r="A55" s="11">
        <v>5</v>
      </c>
      <c r="B55" s="101" t="s">
        <v>98</v>
      </c>
      <c r="C55" s="102" t="s">
        <v>73</v>
      </c>
      <c r="D55" s="103" t="s">
        <v>99</v>
      </c>
      <c r="E55" s="105" t="s">
        <v>34</v>
      </c>
      <c r="F55" s="105" t="s">
        <v>7</v>
      </c>
    </row>
    <row r="56" spans="1:6" ht="15" customHeight="1" x14ac:dyDescent="0.2">
      <c r="A56" s="11">
        <v>6</v>
      </c>
      <c r="B56" s="101" t="s">
        <v>100</v>
      </c>
      <c r="C56" s="102" t="s">
        <v>58</v>
      </c>
      <c r="D56" s="103" t="s">
        <v>90</v>
      </c>
      <c r="E56" s="104" t="s">
        <v>34</v>
      </c>
      <c r="F56" s="104" t="s">
        <v>7</v>
      </c>
    </row>
    <row r="57" spans="1:6" x14ac:dyDescent="0.2">
      <c r="A57" s="11"/>
      <c r="B57" s="101"/>
      <c r="C57" s="102"/>
      <c r="D57" s="103"/>
      <c r="E57" s="104"/>
      <c r="F57" s="104"/>
    </row>
    <row r="58" spans="1:6" ht="15.75" x14ac:dyDescent="0.2">
      <c r="A58" s="29"/>
      <c r="B58" s="84" t="s">
        <v>48</v>
      </c>
      <c r="C58" s="85"/>
      <c r="D58" s="85"/>
      <c r="E58" s="86"/>
      <c r="F58" s="87">
        <f>+$D$4</f>
        <v>818653</v>
      </c>
    </row>
    <row r="59" spans="1:6" ht="15" customHeight="1" x14ac:dyDescent="0.2">
      <c r="A59" s="29"/>
      <c r="B59" s="84" t="s">
        <v>49</v>
      </c>
      <c r="C59" s="85"/>
      <c r="D59" s="85"/>
      <c r="E59" s="86"/>
      <c r="F59" s="87">
        <v>80</v>
      </c>
    </row>
    <row r="60" spans="1:6" ht="15" customHeight="1" x14ac:dyDescent="0.2">
      <c r="A60" s="29"/>
      <c r="B60" s="88" t="s">
        <v>91</v>
      </c>
      <c r="C60" s="88"/>
      <c r="D60" s="88"/>
      <c r="E60" s="88"/>
      <c r="F60" s="87">
        <f>+A56</f>
        <v>6</v>
      </c>
    </row>
    <row r="61" spans="1:6" ht="15" customHeight="1" x14ac:dyDescent="0.2">
      <c r="A61" s="29"/>
      <c r="B61" s="84" t="s">
        <v>79</v>
      </c>
      <c r="C61" s="85"/>
      <c r="D61" s="85"/>
      <c r="E61" s="86"/>
      <c r="F61" s="87">
        <f>+F60*F59</f>
        <v>480</v>
      </c>
    </row>
    <row r="62" spans="1:6" ht="15" customHeight="1" x14ac:dyDescent="0.2">
      <c r="A62" s="29"/>
      <c r="B62" s="88" t="str">
        <f>+"VALOR SOLUCIÓN INTERFERENCIAS REDES 11,4kV "&amp;B48&amp;""</f>
        <v>VALOR SOLUCIÓN INTERFERENCIAS REDES 11,4kV RECORRIDO ESTACION 20 DE JULIO ALTERNATIVA 6  - LA VICTORIA</v>
      </c>
      <c r="C62" s="88"/>
      <c r="D62" s="88"/>
      <c r="E62" s="88"/>
      <c r="F62" s="89">
        <f>+F58*F59*F60</f>
        <v>392953440</v>
      </c>
    </row>
    <row r="63" spans="1:6" ht="15" customHeight="1" x14ac:dyDescent="0.2">
      <c r="A63" s="106"/>
      <c r="B63" s="107"/>
      <c r="C63" s="108"/>
      <c r="D63" s="109"/>
      <c r="E63" s="110"/>
      <c r="F63" s="110"/>
    </row>
    <row r="64" spans="1:6" ht="15" customHeight="1" x14ac:dyDescent="0.2">
      <c r="A64" s="106"/>
      <c r="B64" s="107"/>
      <c r="C64" s="108"/>
      <c r="D64" s="109"/>
      <c r="E64" s="110"/>
      <c r="F64" s="110"/>
    </row>
    <row r="65" spans="1:6" ht="15" customHeight="1" x14ac:dyDescent="0.2">
      <c r="A65" s="106"/>
      <c r="B65" s="107"/>
      <c r="C65" s="108"/>
      <c r="D65" s="109"/>
      <c r="E65" s="110"/>
      <c r="F65" s="110"/>
    </row>
    <row r="66" spans="1:6" ht="15" customHeight="1" x14ac:dyDescent="0.25">
      <c r="A66" s="73"/>
      <c r="B66" s="74" t="s">
        <v>101</v>
      </c>
      <c r="C66" s="75"/>
      <c r="D66" s="75"/>
      <c r="E66" s="76"/>
      <c r="F66" s="76"/>
    </row>
    <row r="67" spans="1:6" ht="15" customHeight="1" x14ac:dyDescent="0.25">
      <c r="A67" s="29"/>
      <c r="B67" s="98"/>
      <c r="C67" s="99"/>
      <c r="D67" s="99"/>
      <c r="E67" s="100"/>
      <c r="F67" s="100"/>
    </row>
    <row r="68" spans="1:6" ht="15" customHeight="1" x14ac:dyDescent="0.2">
      <c r="A68" s="92" t="s">
        <v>52</v>
      </c>
      <c r="B68" s="92" t="s">
        <v>53</v>
      </c>
      <c r="C68" s="92" t="s">
        <v>54</v>
      </c>
      <c r="D68" s="77" t="s">
        <v>55</v>
      </c>
      <c r="E68" s="78" t="s">
        <v>4</v>
      </c>
      <c r="F68" s="78" t="s">
        <v>56</v>
      </c>
    </row>
    <row r="69" spans="1:6" ht="15" customHeight="1" x14ac:dyDescent="0.2">
      <c r="A69" s="11"/>
      <c r="B69" s="101"/>
      <c r="C69" s="102"/>
      <c r="D69" s="103"/>
      <c r="E69" s="104"/>
      <c r="F69" s="104"/>
    </row>
    <row r="70" spans="1:6" ht="15" customHeight="1" x14ac:dyDescent="0.2">
      <c r="A70" s="111">
        <v>1</v>
      </c>
      <c r="B70" s="101" t="s">
        <v>102</v>
      </c>
      <c r="C70" s="112" t="s">
        <v>103</v>
      </c>
      <c r="D70" s="81" t="s">
        <v>76</v>
      </c>
      <c r="E70" s="104" t="s">
        <v>7</v>
      </c>
      <c r="F70" s="104" t="s">
        <v>12</v>
      </c>
    </row>
    <row r="71" spans="1:6" ht="24" x14ac:dyDescent="0.2">
      <c r="A71" s="111">
        <v>2</v>
      </c>
      <c r="B71" s="101" t="s">
        <v>104</v>
      </c>
      <c r="C71" s="112" t="s">
        <v>105</v>
      </c>
      <c r="D71" s="81" t="s">
        <v>106</v>
      </c>
      <c r="E71" s="104" t="s">
        <v>7</v>
      </c>
      <c r="F71" s="104" t="s">
        <v>12</v>
      </c>
    </row>
    <row r="72" spans="1:6" ht="24" x14ac:dyDescent="0.2">
      <c r="A72" s="111">
        <v>3</v>
      </c>
      <c r="B72" s="101" t="s">
        <v>107</v>
      </c>
      <c r="C72" s="112" t="s">
        <v>105</v>
      </c>
      <c r="D72" s="81" t="s">
        <v>106</v>
      </c>
      <c r="E72" s="104" t="s">
        <v>7</v>
      </c>
      <c r="F72" s="104" t="s">
        <v>12</v>
      </c>
    </row>
    <row r="73" spans="1:6" ht="20.100000000000001" customHeight="1" x14ac:dyDescent="0.2">
      <c r="A73" s="111">
        <v>4</v>
      </c>
      <c r="B73" s="101" t="s">
        <v>108</v>
      </c>
      <c r="C73" s="112" t="s">
        <v>109</v>
      </c>
      <c r="D73" s="81" t="s">
        <v>76</v>
      </c>
      <c r="E73" s="104" t="s">
        <v>7</v>
      </c>
      <c r="F73" s="104" t="s">
        <v>12</v>
      </c>
    </row>
    <row r="74" spans="1:6" ht="15" customHeight="1" x14ac:dyDescent="0.2">
      <c r="A74" s="111">
        <v>5</v>
      </c>
      <c r="B74" s="101" t="s">
        <v>110</v>
      </c>
      <c r="C74" s="112" t="s">
        <v>111</v>
      </c>
      <c r="D74" s="81" t="s">
        <v>112</v>
      </c>
      <c r="E74" s="104" t="s">
        <v>7</v>
      </c>
      <c r="F74" s="104" t="s">
        <v>12</v>
      </c>
    </row>
    <row r="75" spans="1:6" ht="15" customHeight="1" x14ac:dyDescent="0.2">
      <c r="A75" s="111">
        <v>6</v>
      </c>
      <c r="B75" s="101" t="s">
        <v>113</v>
      </c>
      <c r="C75" s="112" t="s">
        <v>114</v>
      </c>
      <c r="D75" s="81" t="s">
        <v>74</v>
      </c>
      <c r="E75" s="104" t="s">
        <v>7</v>
      </c>
      <c r="F75" s="104" t="s">
        <v>12</v>
      </c>
    </row>
    <row r="76" spans="1:6" ht="15" customHeight="1" x14ac:dyDescent="0.2">
      <c r="A76" s="93"/>
      <c r="B76" s="94"/>
      <c r="C76" s="95"/>
      <c r="D76" s="96"/>
      <c r="E76" s="58"/>
      <c r="F76" s="58"/>
    </row>
    <row r="77" spans="1:6" ht="15.75" x14ac:dyDescent="0.2">
      <c r="A77" s="29"/>
      <c r="B77" s="84" t="s">
        <v>48</v>
      </c>
      <c r="C77" s="85"/>
      <c r="D77" s="85"/>
      <c r="E77" s="86"/>
      <c r="F77" s="87">
        <f>+$D$4</f>
        <v>818653</v>
      </c>
    </row>
    <row r="78" spans="1:6" ht="15.75" x14ac:dyDescent="0.2">
      <c r="A78" s="29"/>
      <c r="B78" s="84" t="s">
        <v>49</v>
      </c>
      <c r="C78" s="85"/>
      <c r="D78" s="85"/>
      <c r="E78" s="86"/>
      <c r="F78" s="87">
        <v>80</v>
      </c>
    </row>
    <row r="79" spans="1:6" ht="15" customHeight="1" x14ac:dyDescent="0.2">
      <c r="A79" s="29"/>
      <c r="B79" s="88" t="s">
        <v>91</v>
      </c>
      <c r="C79" s="88"/>
      <c r="D79" s="88"/>
      <c r="E79" s="88"/>
      <c r="F79" s="87">
        <f>+A75</f>
        <v>6</v>
      </c>
    </row>
    <row r="80" spans="1:6" ht="15" customHeight="1" x14ac:dyDescent="0.2">
      <c r="A80" s="29"/>
      <c r="B80" s="84" t="s">
        <v>79</v>
      </c>
      <c r="C80" s="85"/>
      <c r="D80" s="85"/>
      <c r="E80" s="86"/>
      <c r="F80" s="87">
        <f>+F79*F78</f>
        <v>480</v>
      </c>
    </row>
    <row r="81" spans="1:6" ht="15" customHeight="1" x14ac:dyDescent="0.2">
      <c r="A81" s="29"/>
      <c r="B81" s="88" t="str">
        <f>+"VALOR SOLUCIÓN INTERFERENCIAS REDES 11,4kV "&amp;B66&amp;""</f>
        <v>VALOR SOLUCIÓN INTERFERENCIAS REDES 11,4kV RECORRIDO ESTACION LA VICTORIA - ALTAMIRA ALTERNATIVA 2</v>
      </c>
      <c r="C81" s="88"/>
      <c r="D81" s="88"/>
      <c r="E81" s="88"/>
      <c r="F81" s="89">
        <f>+F77*F78*F79</f>
        <v>392953440</v>
      </c>
    </row>
    <row r="82" spans="1:6" ht="15" customHeight="1" x14ac:dyDescent="0.2">
      <c r="A82" s="38"/>
      <c r="B82" s="38"/>
      <c r="C82" s="113"/>
      <c r="D82" s="114"/>
    </row>
    <row r="83" spans="1:6" ht="15" customHeight="1" x14ac:dyDescent="0.2">
      <c r="A83" s="115"/>
      <c r="B83" s="116"/>
      <c r="C83" s="117"/>
      <c r="D83" s="117"/>
      <c r="E83" s="118"/>
      <c r="F83" s="118"/>
    </row>
    <row r="84" spans="1:6" ht="15" customHeight="1" x14ac:dyDescent="0.2">
      <c r="A84" s="115"/>
      <c r="B84" s="116"/>
      <c r="C84" s="117"/>
      <c r="D84" s="117"/>
      <c r="E84" s="118"/>
      <c r="F84" s="118"/>
    </row>
    <row r="85" spans="1:6" ht="15" customHeight="1" x14ac:dyDescent="0.25">
      <c r="A85" s="73"/>
      <c r="B85" s="74" t="s">
        <v>115</v>
      </c>
      <c r="C85" s="75"/>
      <c r="D85" s="75"/>
      <c r="E85" s="76"/>
      <c r="F85" s="76"/>
    </row>
    <row r="86" spans="1:6" ht="15" customHeight="1" x14ac:dyDescent="0.2">
      <c r="A86" s="77" t="s">
        <v>52</v>
      </c>
      <c r="B86" s="77" t="s">
        <v>53</v>
      </c>
      <c r="C86" s="77" t="s">
        <v>54</v>
      </c>
      <c r="D86" s="77" t="s">
        <v>55</v>
      </c>
      <c r="E86" s="78" t="s">
        <v>4</v>
      </c>
      <c r="F86" s="78" t="s">
        <v>56</v>
      </c>
    </row>
    <row r="87" spans="1:6" ht="15" customHeight="1" x14ac:dyDescent="0.2">
      <c r="A87" s="79"/>
      <c r="B87" s="80"/>
      <c r="C87" s="81"/>
      <c r="D87" s="81"/>
      <c r="E87" s="82"/>
      <c r="F87" s="82"/>
    </row>
    <row r="88" spans="1:6" ht="15" customHeight="1" x14ac:dyDescent="0.2">
      <c r="A88" s="79">
        <v>1</v>
      </c>
      <c r="B88" s="80" t="s">
        <v>116</v>
      </c>
      <c r="C88" s="81" t="s">
        <v>103</v>
      </c>
      <c r="D88" s="81" t="s">
        <v>76</v>
      </c>
      <c r="E88" s="82" t="s">
        <v>7</v>
      </c>
      <c r="F88" s="82" t="s">
        <v>13</v>
      </c>
    </row>
    <row r="89" spans="1:6" s="83" customFormat="1" ht="24" x14ac:dyDescent="0.2">
      <c r="A89" s="79">
        <v>2</v>
      </c>
      <c r="B89" s="80" t="s">
        <v>117</v>
      </c>
      <c r="C89" s="81" t="s">
        <v>105</v>
      </c>
      <c r="D89" s="81" t="s">
        <v>106</v>
      </c>
      <c r="E89" s="82" t="s">
        <v>7</v>
      </c>
      <c r="F89" s="82" t="s">
        <v>13</v>
      </c>
    </row>
    <row r="90" spans="1:6" s="83" customFormat="1" ht="27" customHeight="1" x14ac:dyDescent="0.2">
      <c r="A90" s="79">
        <v>3</v>
      </c>
      <c r="B90" s="80" t="s">
        <v>118</v>
      </c>
      <c r="C90" s="81" t="s">
        <v>105</v>
      </c>
      <c r="D90" s="81" t="s">
        <v>106</v>
      </c>
      <c r="E90" s="82" t="s">
        <v>7</v>
      </c>
      <c r="F90" s="82" t="s">
        <v>13</v>
      </c>
    </row>
    <row r="91" spans="1:6" ht="15" customHeight="1" x14ac:dyDescent="0.2">
      <c r="A91" s="79">
        <v>4</v>
      </c>
      <c r="B91" s="80" t="s">
        <v>119</v>
      </c>
      <c r="C91" s="81" t="s">
        <v>120</v>
      </c>
      <c r="D91" s="81" t="s">
        <v>112</v>
      </c>
      <c r="E91" s="82" t="s">
        <v>7</v>
      </c>
      <c r="F91" s="82" t="s">
        <v>13</v>
      </c>
    </row>
    <row r="92" spans="1:6" ht="15" customHeight="1" x14ac:dyDescent="0.2">
      <c r="A92" s="79">
        <v>5</v>
      </c>
      <c r="B92" s="80" t="s">
        <v>121</v>
      </c>
      <c r="C92" s="81" t="s">
        <v>103</v>
      </c>
      <c r="D92" s="81" t="s">
        <v>112</v>
      </c>
      <c r="E92" s="82" t="s">
        <v>7</v>
      </c>
      <c r="F92" s="82" t="s">
        <v>13</v>
      </c>
    </row>
    <row r="93" spans="1:6" ht="15" customHeight="1" x14ac:dyDescent="0.2">
      <c r="A93" s="79">
        <v>6</v>
      </c>
      <c r="B93" s="80" t="s">
        <v>122</v>
      </c>
      <c r="C93" s="81" t="s">
        <v>114</v>
      </c>
      <c r="D93" s="81" t="s">
        <v>74</v>
      </c>
      <c r="E93" s="82" t="s">
        <v>7</v>
      </c>
      <c r="F93" s="82" t="s">
        <v>13</v>
      </c>
    </row>
    <row r="94" spans="1:6" ht="15" customHeight="1" x14ac:dyDescent="0.2">
      <c r="A94" s="79">
        <v>7</v>
      </c>
      <c r="B94" s="80" t="s">
        <v>123</v>
      </c>
      <c r="C94" s="81" t="s">
        <v>103</v>
      </c>
      <c r="D94" s="81" t="s">
        <v>65</v>
      </c>
      <c r="E94" s="82" t="s">
        <v>7</v>
      </c>
      <c r="F94" s="82" t="s">
        <v>13</v>
      </c>
    </row>
    <row r="95" spans="1:6" ht="15" customHeight="1" x14ac:dyDescent="0.2">
      <c r="A95" s="119"/>
      <c r="B95" s="120"/>
      <c r="C95" s="121"/>
      <c r="D95" s="96"/>
      <c r="E95" s="58"/>
      <c r="F95" s="58"/>
    </row>
    <row r="96" spans="1:6" ht="15" customHeight="1" x14ac:dyDescent="0.2">
      <c r="A96" s="29"/>
      <c r="B96" s="122" t="s">
        <v>48</v>
      </c>
      <c r="C96" s="123"/>
      <c r="D96" s="123"/>
      <c r="E96" s="124"/>
      <c r="F96" s="87">
        <f>+$D$4</f>
        <v>818653</v>
      </c>
    </row>
    <row r="97" spans="1:6" ht="15" customHeight="1" x14ac:dyDescent="0.2">
      <c r="A97" s="29"/>
      <c r="B97" s="122" t="s">
        <v>49</v>
      </c>
      <c r="C97" s="123"/>
      <c r="D97" s="123"/>
      <c r="E97" s="124"/>
      <c r="F97" s="87">
        <v>80</v>
      </c>
    </row>
    <row r="98" spans="1:6" ht="15" customHeight="1" x14ac:dyDescent="0.2">
      <c r="A98" s="29"/>
      <c r="B98" s="88" t="s">
        <v>91</v>
      </c>
      <c r="C98" s="88"/>
      <c r="D98" s="88"/>
      <c r="E98" s="88"/>
      <c r="F98" s="87">
        <f>+A94</f>
        <v>7</v>
      </c>
    </row>
    <row r="99" spans="1:6" ht="15" customHeight="1" x14ac:dyDescent="0.2">
      <c r="A99" s="29"/>
      <c r="B99" s="84" t="s">
        <v>79</v>
      </c>
      <c r="C99" s="85"/>
      <c r="D99" s="85"/>
      <c r="E99" s="86"/>
      <c r="F99" s="87">
        <f>+F98*F97</f>
        <v>560</v>
      </c>
    </row>
    <row r="100" spans="1:6" ht="15" customHeight="1" x14ac:dyDescent="0.2">
      <c r="A100" s="29"/>
      <c r="B100" s="88" t="str">
        <f>+"VALOR SOLUCIÓN INTERFERENCIAS REDES 11,4kV "&amp;B85&amp;""</f>
        <v>VALOR SOLUCIÓN INTERFERENCIAS REDES 11,4kV RECORRIDO ESTACION  LA VICTORIA - ALTAMIRA ALTERNATIVA 3</v>
      </c>
      <c r="C100" s="88"/>
      <c r="D100" s="88"/>
      <c r="E100" s="88"/>
      <c r="F100" s="89">
        <f>+F96*F97*F98</f>
        <v>458445680</v>
      </c>
    </row>
    <row r="101" spans="1:6" ht="15" customHeight="1" x14ac:dyDescent="0.25">
      <c r="A101" s="125"/>
      <c r="B101" s="126"/>
      <c r="C101" s="127"/>
      <c r="D101" s="128"/>
    </row>
    <row r="102" spans="1:6" ht="15" customHeight="1" x14ac:dyDescent="0.2">
      <c r="A102" s="129"/>
      <c r="B102" s="130"/>
      <c r="C102" s="113"/>
      <c r="D102" s="114"/>
      <c r="E102" s="131"/>
      <c r="F102" s="131"/>
    </row>
    <row r="103" spans="1:6" ht="15" customHeight="1" x14ac:dyDescent="0.2">
      <c r="A103" s="129"/>
      <c r="B103" s="130"/>
      <c r="C103" s="113"/>
      <c r="D103" s="114"/>
      <c r="E103" s="131"/>
      <c r="F103" s="131"/>
    </row>
    <row r="104" spans="1:6" ht="20.100000000000001" customHeight="1" x14ac:dyDescent="0.25">
      <c r="A104" s="73"/>
      <c r="B104" s="74" t="s">
        <v>124</v>
      </c>
      <c r="C104" s="75"/>
      <c r="D104" s="75"/>
      <c r="E104" s="76"/>
      <c r="F104" s="76"/>
    </row>
    <row r="105" spans="1:6" ht="15" customHeight="1" x14ac:dyDescent="0.2">
      <c r="A105" s="92" t="s">
        <v>52</v>
      </c>
      <c r="B105" s="92" t="s">
        <v>53</v>
      </c>
      <c r="C105" s="92" t="s">
        <v>54</v>
      </c>
      <c r="D105" s="77" t="s">
        <v>55</v>
      </c>
      <c r="E105" s="78" t="s">
        <v>4</v>
      </c>
      <c r="F105" s="78" t="s">
        <v>56</v>
      </c>
    </row>
    <row r="106" spans="1:6" ht="15" customHeight="1" x14ac:dyDescent="0.2">
      <c r="A106" s="93"/>
      <c r="B106" s="94"/>
      <c r="C106" s="95"/>
      <c r="D106" s="96"/>
      <c r="E106" s="58"/>
      <c r="F106" s="58"/>
    </row>
    <row r="107" spans="1:6" ht="15" customHeight="1" x14ac:dyDescent="0.2">
      <c r="A107" s="93">
        <v>1</v>
      </c>
      <c r="B107" s="94" t="s">
        <v>125</v>
      </c>
      <c r="C107" s="95" t="s">
        <v>103</v>
      </c>
      <c r="D107" s="96" t="s">
        <v>76</v>
      </c>
      <c r="E107" s="58" t="s">
        <v>7</v>
      </c>
      <c r="F107" s="132" t="s">
        <v>14</v>
      </c>
    </row>
    <row r="108" spans="1:6" ht="15" customHeight="1" x14ac:dyDescent="0.2">
      <c r="A108" s="93">
        <v>2</v>
      </c>
      <c r="B108" s="94" t="s">
        <v>126</v>
      </c>
      <c r="C108" s="95" t="s">
        <v>105</v>
      </c>
      <c r="D108" s="96" t="s">
        <v>112</v>
      </c>
      <c r="E108" s="58" t="s">
        <v>7</v>
      </c>
      <c r="F108" s="132" t="s">
        <v>14</v>
      </c>
    </row>
    <row r="109" spans="1:6" ht="24" x14ac:dyDescent="0.2">
      <c r="A109" s="93">
        <v>3</v>
      </c>
      <c r="B109" s="101" t="s">
        <v>127</v>
      </c>
      <c r="C109" s="81" t="s">
        <v>128</v>
      </c>
      <c r="D109" s="81" t="s">
        <v>129</v>
      </c>
      <c r="E109" s="58" t="s">
        <v>7</v>
      </c>
      <c r="F109" s="132" t="s">
        <v>14</v>
      </c>
    </row>
    <row r="110" spans="1:6" ht="15" customHeight="1" x14ac:dyDescent="0.2">
      <c r="A110" s="93">
        <v>4</v>
      </c>
      <c r="B110" s="94" t="s">
        <v>130</v>
      </c>
      <c r="C110" s="95" t="s">
        <v>131</v>
      </c>
      <c r="D110" s="96" t="s">
        <v>112</v>
      </c>
      <c r="E110" s="58" t="s">
        <v>7</v>
      </c>
      <c r="F110" s="132" t="s">
        <v>14</v>
      </c>
    </row>
    <row r="111" spans="1:6" ht="15" customHeight="1" x14ac:dyDescent="0.2">
      <c r="A111" s="93">
        <v>5</v>
      </c>
      <c r="B111" s="94" t="s">
        <v>132</v>
      </c>
      <c r="C111" s="95" t="s">
        <v>133</v>
      </c>
      <c r="D111" s="96" t="s">
        <v>134</v>
      </c>
      <c r="E111" s="58" t="s">
        <v>7</v>
      </c>
      <c r="F111" s="132" t="s">
        <v>14</v>
      </c>
    </row>
    <row r="112" spans="1:6" ht="15" customHeight="1" x14ac:dyDescent="0.2">
      <c r="A112" s="119"/>
      <c r="B112" s="120"/>
      <c r="C112" s="121"/>
      <c r="D112" s="96"/>
      <c r="E112" s="58"/>
      <c r="F112" s="58"/>
    </row>
    <row r="113" spans="1:8" ht="15" customHeight="1" x14ac:dyDescent="0.2">
      <c r="A113" s="29"/>
      <c r="B113" s="84" t="s">
        <v>48</v>
      </c>
      <c r="C113" s="85"/>
      <c r="D113" s="85"/>
      <c r="E113" s="86"/>
      <c r="F113" s="87">
        <f>+$D$4</f>
        <v>818653</v>
      </c>
    </row>
    <row r="114" spans="1:8" ht="15" customHeight="1" x14ac:dyDescent="0.2">
      <c r="A114" s="29"/>
      <c r="B114" s="84" t="s">
        <v>49</v>
      </c>
      <c r="C114" s="85"/>
      <c r="D114" s="85"/>
      <c r="E114" s="86"/>
      <c r="F114" s="87">
        <v>80</v>
      </c>
    </row>
    <row r="115" spans="1:8" ht="15" customHeight="1" x14ac:dyDescent="0.2">
      <c r="A115" s="29"/>
      <c r="B115" s="88" t="s">
        <v>91</v>
      </c>
      <c r="C115" s="88"/>
      <c r="D115" s="88"/>
      <c r="E115" s="88"/>
      <c r="F115" s="87">
        <f>+A111</f>
        <v>5</v>
      </c>
    </row>
    <row r="116" spans="1:8" ht="15" customHeight="1" x14ac:dyDescent="0.2">
      <c r="A116" s="29"/>
      <c r="B116" s="84" t="s">
        <v>79</v>
      </c>
      <c r="C116" s="85"/>
      <c r="D116" s="85"/>
      <c r="E116" s="86"/>
      <c r="F116" s="87">
        <f>+F115*F114</f>
        <v>400</v>
      </c>
    </row>
    <row r="117" spans="1:8" ht="15" customHeight="1" x14ac:dyDescent="0.2">
      <c r="A117" s="29"/>
      <c r="B117" s="88" t="str">
        <f>+"VALOR SOLUCIÓN INTERFERENCIAS REDES 11,4kV "&amp;B104&amp;""</f>
        <v>VALOR SOLUCIÓN INTERFERENCIAS REDES 11,4kV RECORRIDO ESTACION  LA VICTORIA -ALTAMIRA ALTERNATIVA 5</v>
      </c>
      <c r="C117" s="88"/>
      <c r="D117" s="88"/>
      <c r="E117" s="88"/>
      <c r="F117" s="89">
        <f>+F113*F114*F115</f>
        <v>327461200</v>
      </c>
    </row>
    <row r="118" spans="1:8" ht="15" customHeight="1" x14ac:dyDescent="0.2">
      <c r="A118" s="90"/>
      <c r="B118" s="90"/>
      <c r="C118" s="90"/>
      <c r="D118" s="91"/>
    </row>
    <row r="119" spans="1:8" ht="15" customHeight="1" x14ac:dyDescent="0.2">
      <c r="A119" s="90"/>
      <c r="B119" s="90"/>
      <c r="C119" s="90"/>
      <c r="D119" s="91"/>
    </row>
    <row r="120" spans="1:8" ht="15" customHeight="1" x14ac:dyDescent="0.2">
      <c r="A120" s="90"/>
      <c r="B120" s="90"/>
      <c r="C120" s="90"/>
      <c r="D120" s="91"/>
    </row>
    <row r="121" spans="1:8" ht="20.100000000000001" customHeight="1" x14ac:dyDescent="0.25">
      <c r="A121" s="73"/>
      <c r="B121" s="74" t="s">
        <v>135</v>
      </c>
      <c r="C121" s="75"/>
      <c r="D121" s="75"/>
      <c r="E121" s="76"/>
      <c r="F121" s="76"/>
    </row>
    <row r="122" spans="1:8" ht="15" customHeight="1" x14ac:dyDescent="0.25">
      <c r="A122" s="133"/>
      <c r="B122" s="134"/>
      <c r="C122" s="135"/>
      <c r="D122" s="135"/>
      <c r="E122" s="136"/>
      <c r="F122" s="136"/>
    </row>
    <row r="123" spans="1:8" ht="15" customHeight="1" x14ac:dyDescent="0.2">
      <c r="A123" s="92" t="s">
        <v>52</v>
      </c>
      <c r="B123" s="92" t="s">
        <v>53</v>
      </c>
      <c r="C123" s="92" t="s">
        <v>54</v>
      </c>
      <c r="D123" s="77" t="s">
        <v>55</v>
      </c>
      <c r="E123" s="78" t="s">
        <v>4</v>
      </c>
      <c r="F123" s="78" t="s">
        <v>56</v>
      </c>
    </row>
    <row r="124" spans="1:8" ht="15" customHeight="1" x14ac:dyDescent="0.2">
      <c r="A124" s="93">
        <v>1</v>
      </c>
      <c r="B124" s="29" t="s">
        <v>136</v>
      </c>
      <c r="C124" s="95" t="s">
        <v>109</v>
      </c>
      <c r="D124" s="96" t="s">
        <v>137</v>
      </c>
      <c r="E124" s="58" t="s">
        <v>16</v>
      </c>
      <c r="F124" s="58" t="s">
        <v>17</v>
      </c>
      <c r="G124" s="137" t="s">
        <v>138</v>
      </c>
      <c r="H124" s="137"/>
    </row>
    <row r="125" spans="1:8" ht="15" customHeight="1" x14ac:dyDescent="0.2">
      <c r="A125" s="93">
        <v>2</v>
      </c>
      <c r="B125" s="29" t="s">
        <v>139</v>
      </c>
      <c r="C125" s="95" t="s">
        <v>103</v>
      </c>
      <c r="D125" s="96" t="s">
        <v>84</v>
      </c>
      <c r="E125" s="58" t="s">
        <v>16</v>
      </c>
      <c r="F125" s="58" t="s">
        <v>17</v>
      </c>
      <c r="G125" s="137"/>
      <c r="H125" s="137"/>
    </row>
    <row r="126" spans="1:8" ht="15" customHeight="1" x14ac:dyDescent="0.2">
      <c r="A126" s="93">
        <v>3</v>
      </c>
      <c r="B126" s="29" t="s">
        <v>140</v>
      </c>
      <c r="C126" s="95" t="s">
        <v>114</v>
      </c>
      <c r="D126" s="96" t="s">
        <v>74</v>
      </c>
      <c r="E126" s="58" t="s">
        <v>16</v>
      </c>
      <c r="F126" s="58" t="s">
        <v>17</v>
      </c>
      <c r="G126" s="137"/>
      <c r="H126" s="137"/>
    </row>
    <row r="127" spans="1:8" ht="15" customHeight="1" x14ac:dyDescent="0.2">
      <c r="A127" s="93">
        <v>4</v>
      </c>
      <c r="B127" s="29" t="s">
        <v>141</v>
      </c>
      <c r="C127" s="95" t="s">
        <v>114</v>
      </c>
      <c r="D127" s="96" t="s">
        <v>74</v>
      </c>
      <c r="E127" s="58" t="s">
        <v>16</v>
      </c>
      <c r="F127" s="58" t="s">
        <v>17</v>
      </c>
      <c r="G127" s="137"/>
      <c r="H127" s="137"/>
    </row>
    <row r="128" spans="1:8" ht="15" customHeight="1" x14ac:dyDescent="0.2">
      <c r="A128" s="93">
        <v>5</v>
      </c>
      <c r="B128" s="29" t="s">
        <v>142</v>
      </c>
      <c r="C128" s="95" t="s">
        <v>143</v>
      </c>
      <c r="D128" s="96" t="s">
        <v>137</v>
      </c>
      <c r="E128" s="58" t="s">
        <v>16</v>
      </c>
      <c r="F128" s="58" t="s">
        <v>17</v>
      </c>
      <c r="G128" s="137"/>
      <c r="H128" s="137"/>
    </row>
    <row r="129" spans="1:8" ht="15" customHeight="1" x14ac:dyDescent="0.2">
      <c r="A129" s="93">
        <v>6</v>
      </c>
      <c r="B129" s="29" t="s">
        <v>144</v>
      </c>
      <c r="C129" s="95" t="s">
        <v>143</v>
      </c>
      <c r="D129" s="96" t="s">
        <v>137</v>
      </c>
      <c r="E129" s="58" t="s">
        <v>16</v>
      </c>
      <c r="F129" s="58" t="s">
        <v>17</v>
      </c>
      <c r="G129" s="137"/>
      <c r="H129" s="137"/>
    </row>
    <row r="130" spans="1:8" ht="15" customHeight="1" x14ac:dyDescent="0.2">
      <c r="A130" s="17"/>
      <c r="B130" s="138"/>
      <c r="C130" s="139"/>
      <c r="D130" s="89"/>
      <c r="E130" s="58"/>
      <c r="F130" s="58"/>
    </row>
    <row r="131" spans="1:8" ht="15.75" x14ac:dyDescent="0.2">
      <c r="A131" s="29"/>
      <c r="B131" s="122" t="s">
        <v>48</v>
      </c>
      <c r="C131" s="123"/>
      <c r="D131" s="123"/>
      <c r="E131" s="124"/>
      <c r="F131" s="87">
        <f>+$D$4</f>
        <v>818653</v>
      </c>
    </row>
    <row r="132" spans="1:8" ht="15.75" x14ac:dyDescent="0.2">
      <c r="A132" s="29"/>
      <c r="B132" s="122" t="s">
        <v>49</v>
      </c>
      <c r="C132" s="123"/>
      <c r="D132" s="123"/>
      <c r="E132" s="124"/>
      <c r="F132" s="87">
        <v>80</v>
      </c>
    </row>
    <row r="133" spans="1:8" ht="15.75" x14ac:dyDescent="0.2">
      <c r="A133" s="29"/>
      <c r="B133" s="88" t="s">
        <v>91</v>
      </c>
      <c r="C133" s="88"/>
      <c r="D133" s="88"/>
      <c r="E133" s="88"/>
      <c r="F133" s="87">
        <f>+A129</f>
        <v>6</v>
      </c>
    </row>
    <row r="134" spans="1:8" ht="15.75" x14ac:dyDescent="0.2">
      <c r="A134" s="29"/>
      <c r="B134" s="84" t="s">
        <v>79</v>
      </c>
      <c r="C134" s="85"/>
      <c r="D134" s="85"/>
      <c r="E134" s="86"/>
      <c r="F134" s="87">
        <f>+F133*F132</f>
        <v>480</v>
      </c>
    </row>
    <row r="135" spans="1:8" ht="15.75" x14ac:dyDescent="0.2">
      <c r="A135" s="29"/>
      <c r="B135" s="88" t="str">
        <f>+"VALOR SOLUCIÓN INTERFERENCIAS REDES 11,4kV "&amp;B121&amp;""</f>
        <v>VALOR SOLUCIÓN INTERFERENCIAS REDES 11,4kV RECORRIDO  NUEVA ESTACIÓN INTERMEDIA - JUAN REY ALTERNATIVA 1</v>
      </c>
      <c r="C135" s="88"/>
      <c r="D135" s="88"/>
      <c r="E135" s="88"/>
      <c r="F135" s="89">
        <f>+F131*F132*F133</f>
        <v>392953440</v>
      </c>
    </row>
    <row r="139" spans="1:8" ht="20.100000000000001" customHeight="1" x14ac:dyDescent="0.25">
      <c r="A139" s="73"/>
      <c r="B139" s="74" t="s">
        <v>145</v>
      </c>
      <c r="C139" s="75"/>
      <c r="D139" s="75"/>
      <c r="E139" s="76"/>
      <c r="F139" s="76"/>
    </row>
    <row r="140" spans="1:8" ht="15.75" x14ac:dyDescent="0.25">
      <c r="A140" s="133"/>
      <c r="B140" s="134"/>
      <c r="C140" s="135"/>
      <c r="D140" s="135"/>
      <c r="E140" s="136"/>
      <c r="F140" s="136"/>
    </row>
    <row r="141" spans="1:8" ht="15" x14ac:dyDescent="0.2">
      <c r="A141" s="92" t="s">
        <v>52</v>
      </c>
      <c r="B141" s="92" t="s">
        <v>53</v>
      </c>
      <c r="C141" s="92" t="s">
        <v>54</v>
      </c>
      <c r="D141" s="77" t="s">
        <v>55</v>
      </c>
      <c r="E141" s="78" t="s">
        <v>4</v>
      </c>
      <c r="F141" s="78" t="s">
        <v>56</v>
      </c>
    </row>
    <row r="142" spans="1:8" ht="24" x14ac:dyDescent="0.2">
      <c r="A142" s="93">
        <v>1</v>
      </c>
      <c r="B142" s="29" t="s">
        <v>136</v>
      </c>
      <c r="C142" s="95" t="s">
        <v>109</v>
      </c>
      <c r="D142" s="96" t="s">
        <v>137</v>
      </c>
      <c r="E142" s="58" t="s">
        <v>16</v>
      </c>
      <c r="F142" s="58" t="s">
        <v>20</v>
      </c>
      <c r="G142" s="137" t="s">
        <v>138</v>
      </c>
      <c r="H142" s="137"/>
    </row>
    <row r="143" spans="1:8" x14ac:dyDescent="0.2">
      <c r="A143" s="93">
        <v>2</v>
      </c>
      <c r="B143" s="29" t="s">
        <v>139</v>
      </c>
      <c r="C143" s="95" t="s">
        <v>103</v>
      </c>
      <c r="D143" s="96" t="s">
        <v>84</v>
      </c>
      <c r="E143" s="58" t="s">
        <v>16</v>
      </c>
      <c r="F143" s="58" t="s">
        <v>20</v>
      </c>
      <c r="G143" s="137"/>
      <c r="H143" s="137"/>
    </row>
    <row r="144" spans="1:8" x14ac:dyDescent="0.2">
      <c r="A144" s="93">
        <v>3</v>
      </c>
      <c r="B144" s="29" t="s">
        <v>140</v>
      </c>
      <c r="C144" s="95" t="s">
        <v>114</v>
      </c>
      <c r="D144" s="96" t="s">
        <v>74</v>
      </c>
      <c r="E144" s="58" t="s">
        <v>16</v>
      </c>
      <c r="F144" s="58" t="s">
        <v>20</v>
      </c>
      <c r="G144" s="137"/>
      <c r="H144" s="137"/>
    </row>
    <row r="145" spans="1:8" x14ac:dyDescent="0.2">
      <c r="A145" s="93">
        <v>4</v>
      </c>
      <c r="B145" s="29" t="s">
        <v>141</v>
      </c>
      <c r="C145" s="95" t="s">
        <v>114</v>
      </c>
      <c r="D145" s="96" t="s">
        <v>74</v>
      </c>
      <c r="E145" s="58" t="s">
        <v>16</v>
      </c>
      <c r="F145" s="58" t="s">
        <v>20</v>
      </c>
      <c r="G145" s="137"/>
      <c r="H145" s="137"/>
    </row>
    <row r="146" spans="1:8" ht="24" x14ac:dyDescent="0.2">
      <c r="A146" s="93">
        <v>5</v>
      </c>
      <c r="B146" s="29" t="s">
        <v>142</v>
      </c>
      <c r="C146" s="95" t="s">
        <v>143</v>
      </c>
      <c r="D146" s="96" t="s">
        <v>137</v>
      </c>
      <c r="E146" s="58" t="s">
        <v>16</v>
      </c>
      <c r="F146" s="58" t="s">
        <v>20</v>
      </c>
      <c r="G146" s="137"/>
      <c r="H146" s="137"/>
    </row>
    <row r="147" spans="1:8" ht="24" x14ac:dyDescent="0.2">
      <c r="A147" s="93">
        <v>6</v>
      </c>
      <c r="B147" s="29" t="s">
        <v>144</v>
      </c>
      <c r="C147" s="95" t="s">
        <v>143</v>
      </c>
      <c r="D147" s="96" t="s">
        <v>137</v>
      </c>
      <c r="E147" s="58" t="s">
        <v>16</v>
      </c>
      <c r="F147" s="58" t="s">
        <v>20</v>
      </c>
      <c r="G147" s="137"/>
      <c r="H147" s="137"/>
    </row>
    <row r="148" spans="1:8" ht="24" x14ac:dyDescent="0.2">
      <c r="A148" s="111">
        <v>7</v>
      </c>
      <c r="B148" s="140" t="s">
        <v>146</v>
      </c>
      <c r="C148" s="112" t="s">
        <v>143</v>
      </c>
      <c r="D148" s="81" t="s">
        <v>137</v>
      </c>
      <c r="E148" s="141" t="s">
        <v>16</v>
      </c>
      <c r="F148" s="58" t="s">
        <v>20</v>
      </c>
      <c r="G148" s="137" t="s">
        <v>147</v>
      </c>
      <c r="H148" s="137"/>
    </row>
    <row r="149" spans="1:8" ht="15.75" x14ac:dyDescent="0.2">
      <c r="A149" s="17"/>
      <c r="B149" s="138"/>
      <c r="C149" s="139"/>
      <c r="D149" s="89"/>
      <c r="E149" s="58"/>
      <c r="F149" s="58"/>
    </row>
    <row r="150" spans="1:8" ht="15.75" x14ac:dyDescent="0.2">
      <c r="A150" s="29"/>
      <c r="B150" s="122" t="s">
        <v>48</v>
      </c>
      <c r="C150" s="123"/>
      <c r="D150" s="123"/>
      <c r="E150" s="124"/>
      <c r="F150" s="87">
        <f>+$D$4</f>
        <v>818653</v>
      </c>
    </row>
    <row r="151" spans="1:8" ht="15.75" x14ac:dyDescent="0.2">
      <c r="A151" s="29"/>
      <c r="B151" s="122" t="s">
        <v>49</v>
      </c>
      <c r="C151" s="123"/>
      <c r="D151" s="123"/>
      <c r="E151" s="124"/>
      <c r="F151" s="87">
        <v>80</v>
      </c>
    </row>
    <row r="152" spans="1:8" ht="15.75" x14ac:dyDescent="0.2">
      <c r="A152" s="29"/>
      <c r="B152" s="88" t="s">
        <v>91</v>
      </c>
      <c r="C152" s="88"/>
      <c r="D152" s="88"/>
      <c r="E152" s="88"/>
      <c r="F152" s="87">
        <f>+A148</f>
        <v>7</v>
      </c>
    </row>
    <row r="153" spans="1:8" ht="15.75" x14ac:dyDescent="0.2">
      <c r="A153" s="29"/>
      <c r="B153" s="84" t="s">
        <v>79</v>
      </c>
      <c r="C153" s="85"/>
      <c r="D153" s="85"/>
      <c r="E153" s="86"/>
      <c r="F153" s="87">
        <f>+F152*F151</f>
        <v>560</v>
      </c>
    </row>
    <row r="154" spans="1:8" ht="15.75" x14ac:dyDescent="0.2">
      <c r="A154" s="84" t="str">
        <f>+"VALOR SOLUCIÓN INTERFERENCIAS REDES 11,4kV "&amp;B139&amp;""</f>
        <v>VALOR SOLUCIÓN INTERFERENCIAS REDES 11,4kV RECORRIDO  NUEVA ESTACIÓN INTERMEDIA - JUAN REY ALTERNATIVA 2</v>
      </c>
      <c r="B154" s="85"/>
      <c r="C154" s="85"/>
      <c r="D154" s="85"/>
      <c r="E154" s="86"/>
      <c r="F154" s="89">
        <f>+F150*F151*F152</f>
        <v>458445680</v>
      </c>
    </row>
    <row r="157" spans="1:8" ht="20.100000000000001" customHeight="1" x14ac:dyDescent="0.2"/>
    <row r="158" spans="1:8" ht="15.75" x14ac:dyDescent="0.25">
      <c r="A158" s="73"/>
      <c r="B158" s="74" t="s">
        <v>148</v>
      </c>
      <c r="C158" s="75"/>
      <c r="D158" s="75"/>
      <c r="E158" s="76"/>
      <c r="F158" s="76"/>
    </row>
    <row r="159" spans="1:8" ht="15.75" x14ac:dyDescent="0.25">
      <c r="A159" s="133"/>
      <c r="B159" s="134"/>
      <c r="C159" s="135"/>
      <c r="D159" s="135"/>
      <c r="E159" s="136"/>
      <c r="F159" s="136"/>
    </row>
    <row r="160" spans="1:8" ht="15" x14ac:dyDescent="0.2">
      <c r="A160" s="92" t="s">
        <v>52</v>
      </c>
      <c r="B160" s="92" t="s">
        <v>53</v>
      </c>
      <c r="C160" s="92" t="s">
        <v>54</v>
      </c>
      <c r="D160" s="77" t="s">
        <v>55</v>
      </c>
      <c r="E160" s="78" t="s">
        <v>4</v>
      </c>
      <c r="F160" s="78" t="s">
        <v>56</v>
      </c>
      <c r="G160" s="137" t="s">
        <v>138</v>
      </c>
      <c r="H160" s="137"/>
    </row>
    <row r="161" spans="1:8" ht="24" x14ac:dyDescent="0.2">
      <c r="A161" s="93">
        <v>1</v>
      </c>
      <c r="B161" s="29" t="s">
        <v>136</v>
      </c>
      <c r="C161" s="95" t="s">
        <v>109</v>
      </c>
      <c r="D161" s="96" t="s">
        <v>137</v>
      </c>
      <c r="E161" s="58" t="s">
        <v>16</v>
      </c>
      <c r="F161" s="58" t="s">
        <v>22</v>
      </c>
      <c r="G161" s="137"/>
      <c r="H161" s="137"/>
    </row>
    <row r="162" spans="1:8" x14ac:dyDescent="0.2">
      <c r="A162" s="93">
        <v>2</v>
      </c>
      <c r="B162" s="29" t="s">
        <v>139</v>
      </c>
      <c r="C162" s="95" t="s">
        <v>103</v>
      </c>
      <c r="D162" s="96" t="s">
        <v>84</v>
      </c>
      <c r="E162" s="58" t="s">
        <v>16</v>
      </c>
      <c r="F162" s="58" t="s">
        <v>22</v>
      </c>
      <c r="G162" s="137"/>
      <c r="H162" s="137"/>
    </row>
    <row r="163" spans="1:8" x14ac:dyDescent="0.2">
      <c r="A163" s="93">
        <v>3</v>
      </c>
      <c r="B163" s="29" t="s">
        <v>140</v>
      </c>
      <c r="C163" s="95" t="s">
        <v>114</v>
      </c>
      <c r="D163" s="96" t="s">
        <v>74</v>
      </c>
      <c r="E163" s="58" t="s">
        <v>16</v>
      </c>
      <c r="F163" s="58" t="s">
        <v>22</v>
      </c>
      <c r="G163" s="137"/>
      <c r="H163" s="137"/>
    </row>
    <row r="164" spans="1:8" x14ac:dyDescent="0.2">
      <c r="A164" s="93">
        <v>4</v>
      </c>
      <c r="B164" s="29" t="s">
        <v>141</v>
      </c>
      <c r="C164" s="95" t="s">
        <v>114</v>
      </c>
      <c r="D164" s="96" t="s">
        <v>74</v>
      </c>
      <c r="E164" s="58" t="s">
        <v>16</v>
      </c>
      <c r="F164" s="58" t="s">
        <v>22</v>
      </c>
      <c r="G164" s="137"/>
      <c r="H164" s="137"/>
    </row>
    <row r="165" spans="1:8" ht="24" x14ac:dyDescent="0.2">
      <c r="A165" s="93">
        <v>5</v>
      </c>
      <c r="B165" s="29" t="s">
        <v>142</v>
      </c>
      <c r="C165" s="95" t="s">
        <v>143</v>
      </c>
      <c r="D165" s="96" t="s">
        <v>137</v>
      </c>
      <c r="E165" s="58" t="s">
        <v>16</v>
      </c>
      <c r="F165" s="58" t="s">
        <v>22</v>
      </c>
      <c r="G165" s="137"/>
      <c r="H165" s="137"/>
    </row>
    <row r="166" spans="1:8" ht="24" x14ac:dyDescent="0.2">
      <c r="A166" s="93">
        <v>6</v>
      </c>
      <c r="B166" s="29" t="s">
        <v>144</v>
      </c>
      <c r="C166" s="95" t="s">
        <v>143</v>
      </c>
      <c r="D166" s="96" t="s">
        <v>137</v>
      </c>
      <c r="E166" s="58" t="s">
        <v>16</v>
      </c>
      <c r="F166" s="58" t="s">
        <v>22</v>
      </c>
      <c r="G166" s="137" t="s">
        <v>147</v>
      </c>
      <c r="H166" s="137"/>
    </row>
    <row r="167" spans="1:8" ht="24" x14ac:dyDescent="0.2">
      <c r="A167" s="111">
        <v>7</v>
      </c>
      <c r="B167" s="140" t="s">
        <v>146</v>
      </c>
      <c r="C167" s="112" t="s">
        <v>143</v>
      </c>
      <c r="D167" s="81" t="s">
        <v>137</v>
      </c>
      <c r="E167" s="141" t="s">
        <v>16</v>
      </c>
      <c r="F167" s="58" t="s">
        <v>22</v>
      </c>
    </row>
    <row r="168" spans="1:8" ht="15.75" x14ac:dyDescent="0.2">
      <c r="A168" s="17"/>
      <c r="B168" s="138"/>
      <c r="C168" s="139"/>
      <c r="D168" s="89"/>
      <c r="E168" s="58"/>
      <c r="F168" s="58"/>
    </row>
    <row r="169" spans="1:8" ht="15.75" x14ac:dyDescent="0.2">
      <c r="A169" s="29"/>
      <c r="B169" s="122" t="s">
        <v>48</v>
      </c>
      <c r="C169" s="123"/>
      <c r="D169" s="123"/>
      <c r="E169" s="124"/>
      <c r="F169" s="87">
        <f>+$D$4</f>
        <v>818653</v>
      </c>
    </row>
    <row r="170" spans="1:8" ht="15.75" x14ac:dyDescent="0.2">
      <c r="A170" s="29"/>
      <c r="B170" s="122" t="s">
        <v>49</v>
      </c>
      <c r="C170" s="123"/>
      <c r="D170" s="123"/>
      <c r="E170" s="124"/>
      <c r="F170" s="87">
        <v>80</v>
      </c>
    </row>
    <row r="171" spans="1:8" ht="15.75" x14ac:dyDescent="0.2">
      <c r="A171" s="29"/>
      <c r="B171" s="88" t="s">
        <v>91</v>
      </c>
      <c r="C171" s="88"/>
      <c r="D171" s="88"/>
      <c r="E171" s="88"/>
      <c r="F171" s="87">
        <f>+A167</f>
        <v>7</v>
      </c>
    </row>
    <row r="172" spans="1:8" ht="15.75" x14ac:dyDescent="0.2">
      <c r="A172" s="29"/>
      <c r="B172" s="84" t="s">
        <v>79</v>
      </c>
      <c r="C172" s="85"/>
      <c r="D172" s="85"/>
      <c r="E172" s="86"/>
      <c r="F172" s="87">
        <f>+F171*F170</f>
        <v>560</v>
      </c>
    </row>
    <row r="173" spans="1:8" ht="15.75" x14ac:dyDescent="0.2">
      <c r="A173" s="84" t="str">
        <f>+"VALOR SOLUCIÓN INTERFERENCIAS REDES 11,4kV "&amp;B158&amp;""</f>
        <v>VALOR SOLUCIÓN INTERFERENCIAS REDES 11,4kV RECORRIDO  NUEVA ESTACIÓN INTERMEDIA - JUAN REY ALTERNATIVA 3</v>
      </c>
      <c r="B173" s="85"/>
      <c r="C173" s="85"/>
      <c r="D173" s="85"/>
      <c r="E173" s="86"/>
      <c r="F173" s="89">
        <f>+F169*F170*F171</f>
        <v>458445680</v>
      </c>
    </row>
  </sheetData>
  <mergeCells count="55">
    <mergeCell ref="A173:E173"/>
    <mergeCell ref="G160:H165"/>
    <mergeCell ref="G166:H166"/>
    <mergeCell ref="B169:E169"/>
    <mergeCell ref="B170:E170"/>
    <mergeCell ref="B171:E171"/>
    <mergeCell ref="B172:E172"/>
    <mergeCell ref="G148:H148"/>
    <mergeCell ref="B150:E150"/>
    <mergeCell ref="B151:E151"/>
    <mergeCell ref="B152:E152"/>
    <mergeCell ref="B153:E153"/>
    <mergeCell ref="A154:E154"/>
    <mergeCell ref="B131:E131"/>
    <mergeCell ref="B132:E132"/>
    <mergeCell ref="B133:E133"/>
    <mergeCell ref="B134:E134"/>
    <mergeCell ref="B135:E135"/>
    <mergeCell ref="G142:H147"/>
    <mergeCell ref="B113:E113"/>
    <mergeCell ref="B114:E114"/>
    <mergeCell ref="B115:E115"/>
    <mergeCell ref="B116:E116"/>
    <mergeCell ref="B117:E117"/>
    <mergeCell ref="G124:H129"/>
    <mergeCell ref="B81:E81"/>
    <mergeCell ref="B96:E96"/>
    <mergeCell ref="B97:E97"/>
    <mergeCell ref="B98:E98"/>
    <mergeCell ref="B99:E99"/>
    <mergeCell ref="B100:E100"/>
    <mergeCell ref="B61:E61"/>
    <mergeCell ref="B62:E62"/>
    <mergeCell ref="B77:E77"/>
    <mergeCell ref="B78:E78"/>
    <mergeCell ref="B79:E79"/>
    <mergeCell ref="B80:E80"/>
    <mergeCell ref="B42:E42"/>
    <mergeCell ref="B43:E43"/>
    <mergeCell ref="B44:E44"/>
    <mergeCell ref="B58:E58"/>
    <mergeCell ref="B59:E59"/>
    <mergeCell ref="B60:E60"/>
    <mergeCell ref="B23:E23"/>
    <mergeCell ref="B24:E24"/>
    <mergeCell ref="B25:E25"/>
    <mergeCell ref="B26:E26"/>
    <mergeCell ref="B40:E40"/>
    <mergeCell ref="B41:E41"/>
    <mergeCell ref="A2:D2"/>
    <mergeCell ref="A3:D3"/>
    <mergeCell ref="A4:C4"/>
    <mergeCell ref="A5:C5"/>
    <mergeCell ref="A6:C6"/>
    <mergeCell ref="B22:E2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Cantidades</vt:lpstr>
      <vt:lpstr>RESUMEN TRAMOS</vt:lpstr>
      <vt:lpstr>INTERFERENCIAS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Enrique Perez Pardo</dc:creator>
  <cp:lastModifiedBy>Jorge Enrique Perez Pardo</cp:lastModifiedBy>
  <dcterms:created xsi:type="dcterms:W3CDTF">2021-05-09T04:00:20Z</dcterms:created>
  <dcterms:modified xsi:type="dcterms:W3CDTF">2021-05-09T04:26:22Z</dcterms:modified>
</cp:coreProperties>
</file>